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=Zakázky=\=2024=\2024-15 - Hasičárna Dýšina - revize elektro\"/>
    </mc:Choice>
  </mc:AlternateContent>
  <bookViews>
    <workbookView xWindow="0" yWindow="0" windowWidth="28800" windowHeight="12300" activeTab="4"/>
  </bookViews>
  <sheets>
    <sheet name="Rekapitulace stavby" sheetId="1" r:id="rId1"/>
    <sheet name="SO 1 - Objekt hasičárny" sheetId="2" r:id="rId2"/>
    <sheet name="SO 2 - Zeleň, komunikační..." sheetId="3" r:id="rId3"/>
    <sheet name="Ústřední vytápění - Novos..." sheetId="4" r:id="rId4"/>
    <sheet name="Materiál - Materiál" sheetId="5" r:id="rId5"/>
    <sheet name="Montáž - Montáž" sheetId="6" r:id="rId6"/>
    <sheet name="VON - Vedlejší a ostatní ..." sheetId="7" r:id="rId7"/>
    <sheet name="Pokyny pro vyplnění" sheetId="8" r:id="rId8"/>
  </sheets>
  <definedNames>
    <definedName name="_xlnm._FilterDatabase" localSheetId="4" hidden="1">'Materiál - Materiál'!$C$99:$K$319</definedName>
    <definedName name="_xlnm._FilterDatabase" localSheetId="5" hidden="1">'Montáž - Montáž'!$C$99:$K$338</definedName>
    <definedName name="_xlnm._FilterDatabase" localSheetId="1" hidden="1">'SO 1 - Objekt hasičárny'!$C$107:$K$1861</definedName>
    <definedName name="_xlnm._FilterDatabase" localSheetId="2" hidden="1">'SO 2 - Zeleň, komunikační...'!$C$84:$K$286</definedName>
    <definedName name="_xlnm._FilterDatabase" localSheetId="3" hidden="1">'Ústřední vytápění - Novos...'!$C$91:$K$243</definedName>
    <definedName name="_xlnm._FilterDatabase" localSheetId="6" hidden="1">'VON - Vedlejší a ostatní ...'!$C$84:$K$191</definedName>
    <definedName name="_xlnm.Print_Titles" localSheetId="4">'Materiál - Materiál'!$99:$99</definedName>
    <definedName name="_xlnm.Print_Titles" localSheetId="5">'Montáž - Montáž'!$99:$99</definedName>
    <definedName name="_xlnm.Print_Titles" localSheetId="0">'Rekapitulace stavby'!$52:$52</definedName>
    <definedName name="_xlnm.Print_Titles" localSheetId="1">'SO 1 - Objekt hasičárny'!$107:$107</definedName>
    <definedName name="_xlnm.Print_Titles" localSheetId="2">'SO 2 - Zeleň, komunikační...'!$84:$84</definedName>
    <definedName name="_xlnm.Print_Titles" localSheetId="3">'Ústřední vytápění - Novos...'!$91:$91</definedName>
    <definedName name="_xlnm.Print_Titles" localSheetId="6">'VON - Vedlejší a ostatní ...'!$84:$84</definedName>
    <definedName name="_xlnm.Print_Area" localSheetId="4">'Materiál - Materiál'!$C$4:$J$41,'Materiál - Materiál'!$C$47:$J$79,'Materiál - Materiál'!$C$85:$K$319</definedName>
    <definedName name="_xlnm.Print_Area" localSheetId="5">'Montáž - Montáž'!$C$4:$J$41,'Montáž - Montáž'!$C$47:$J$79,'Montáž - Montáž'!$C$85:$K$338</definedName>
    <definedName name="_xlnm.Print_Area" localSheetId="7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stavby'!$C$42:$AQ$63</definedName>
    <definedName name="_xlnm.Print_Area" localSheetId="1">'SO 1 - Objekt hasičárny'!$C$4:$J$39,'SO 1 - Objekt hasičárny'!$C$45:$J$89,'SO 1 - Objekt hasičárny'!$C$95:$K$1861</definedName>
    <definedName name="_xlnm.Print_Area" localSheetId="2">'SO 2 - Zeleň, komunikační...'!$C$4:$J$39,'SO 2 - Zeleň, komunikační...'!$C$45:$J$66,'SO 2 - Zeleň, komunikační...'!$C$72:$K$286</definedName>
    <definedName name="_xlnm.Print_Area" localSheetId="3">'Ústřední vytápění - Novos...'!$C$4:$J$41,'Ústřední vytápění - Novos...'!$C$47:$J$71,'Ústřední vytápění - Novos...'!$C$77:$K$243</definedName>
    <definedName name="_xlnm.Print_Area" localSheetId="6">'VON - Vedlejší a ostatní ...'!$C$4:$J$39,'VON - Vedlejší a ostatní ...'!$C$45:$J$66,'VON - Vedlejší a ostatní ...'!$C$72:$K$191</definedName>
  </definedNames>
  <calcPr calcId="162913"/>
</workbook>
</file>

<file path=xl/calcChain.xml><?xml version="1.0" encoding="utf-8"?>
<calcChain xmlns="http://schemas.openxmlformats.org/spreadsheetml/2006/main">
  <c r="J37" i="7" l="1"/>
  <c r="J36" i="7"/>
  <c r="AY62" i="1"/>
  <c r="J35" i="7"/>
  <c r="AX62" i="1" s="1"/>
  <c r="BI186" i="7"/>
  <c r="BH186" i="7"/>
  <c r="BG186" i="7"/>
  <c r="BF186" i="7"/>
  <c r="T186" i="7"/>
  <c r="T185" i="7"/>
  <c r="R186" i="7"/>
  <c r="R185" i="7" s="1"/>
  <c r="P186" i="7"/>
  <c r="P185" i="7"/>
  <c r="BI179" i="7"/>
  <c r="BH179" i="7"/>
  <c r="BG179" i="7"/>
  <c r="BF179" i="7"/>
  <c r="T179" i="7"/>
  <c r="R179" i="7"/>
  <c r="P179" i="7"/>
  <c r="BI175" i="7"/>
  <c r="BH175" i="7"/>
  <c r="BG175" i="7"/>
  <c r="BF175" i="7"/>
  <c r="T175" i="7"/>
  <c r="R175" i="7"/>
  <c r="P175" i="7"/>
  <c r="BI170" i="7"/>
  <c r="BH170" i="7"/>
  <c r="BG170" i="7"/>
  <c r="BF170" i="7"/>
  <c r="T170" i="7"/>
  <c r="R170" i="7"/>
  <c r="P170" i="7"/>
  <c r="BI164" i="7"/>
  <c r="BH164" i="7"/>
  <c r="BG164" i="7"/>
  <c r="BF164" i="7"/>
  <c r="T164" i="7"/>
  <c r="R164" i="7"/>
  <c r="P164" i="7"/>
  <c r="BI159" i="7"/>
  <c r="BH159" i="7"/>
  <c r="BG159" i="7"/>
  <c r="BF159" i="7"/>
  <c r="T159" i="7"/>
  <c r="R159" i="7"/>
  <c r="P159" i="7"/>
  <c r="BI154" i="7"/>
  <c r="BH154" i="7"/>
  <c r="BG154" i="7"/>
  <c r="BF154" i="7"/>
  <c r="T154" i="7"/>
  <c r="R154" i="7"/>
  <c r="P154" i="7"/>
  <c r="BI148" i="7"/>
  <c r="BH148" i="7"/>
  <c r="BG148" i="7"/>
  <c r="BF148" i="7"/>
  <c r="T148" i="7"/>
  <c r="R148" i="7"/>
  <c r="P148" i="7"/>
  <c r="BI143" i="7"/>
  <c r="BH143" i="7"/>
  <c r="BG143" i="7"/>
  <c r="BF143" i="7"/>
  <c r="T143" i="7"/>
  <c r="R143" i="7"/>
  <c r="P143" i="7"/>
  <c r="BI137" i="7"/>
  <c r="BH137" i="7"/>
  <c r="BG137" i="7"/>
  <c r="BF137" i="7"/>
  <c r="T137" i="7"/>
  <c r="R137" i="7"/>
  <c r="P137" i="7"/>
  <c r="BI132" i="7"/>
  <c r="BH132" i="7"/>
  <c r="BG132" i="7"/>
  <c r="BF132" i="7"/>
  <c r="T132" i="7"/>
  <c r="R132" i="7"/>
  <c r="P132" i="7"/>
  <c r="BI126" i="7"/>
  <c r="BH126" i="7"/>
  <c r="BG126" i="7"/>
  <c r="BF126" i="7"/>
  <c r="T126" i="7"/>
  <c r="R126" i="7"/>
  <c r="P126" i="7"/>
  <c r="BI120" i="7"/>
  <c r="BH120" i="7"/>
  <c r="BG120" i="7"/>
  <c r="BF120" i="7"/>
  <c r="T120" i="7"/>
  <c r="R120" i="7"/>
  <c r="P120" i="7"/>
  <c r="BI114" i="7"/>
  <c r="BH114" i="7"/>
  <c r="BG114" i="7"/>
  <c r="BF114" i="7"/>
  <c r="T114" i="7"/>
  <c r="R114" i="7"/>
  <c r="P114" i="7"/>
  <c r="BI109" i="7"/>
  <c r="BH109" i="7"/>
  <c r="BG109" i="7"/>
  <c r="BF109" i="7"/>
  <c r="T109" i="7"/>
  <c r="R109" i="7"/>
  <c r="P109" i="7"/>
  <c r="BI104" i="7"/>
  <c r="BH104" i="7"/>
  <c r="BG104" i="7"/>
  <c r="BF104" i="7"/>
  <c r="T104" i="7"/>
  <c r="R104" i="7"/>
  <c r="P104" i="7"/>
  <c r="BI99" i="7"/>
  <c r="BH99" i="7"/>
  <c r="BG99" i="7"/>
  <c r="BF99" i="7"/>
  <c r="T99" i="7"/>
  <c r="R99" i="7"/>
  <c r="P99" i="7"/>
  <c r="BI93" i="7"/>
  <c r="BH93" i="7"/>
  <c r="BG93" i="7"/>
  <c r="BF93" i="7"/>
  <c r="T93" i="7"/>
  <c r="R93" i="7"/>
  <c r="P93" i="7"/>
  <c r="BI88" i="7"/>
  <c r="BH88" i="7"/>
  <c r="BG88" i="7"/>
  <c r="BF88" i="7"/>
  <c r="T88" i="7"/>
  <c r="R88" i="7"/>
  <c r="P88" i="7"/>
  <c r="J82" i="7"/>
  <c r="J81" i="7"/>
  <c r="F81" i="7"/>
  <c r="F79" i="7"/>
  <c r="E77" i="7"/>
  <c r="J55" i="7"/>
  <c r="J54" i="7"/>
  <c r="F54" i="7"/>
  <c r="F52" i="7"/>
  <c r="E50" i="7"/>
  <c r="J18" i="7"/>
  <c r="E18" i="7"/>
  <c r="F55" i="7" s="1"/>
  <c r="J17" i="7"/>
  <c r="J12" i="7"/>
  <c r="J52" i="7" s="1"/>
  <c r="E7" i="7"/>
  <c r="E75" i="7" s="1"/>
  <c r="J265" i="6"/>
  <c r="J39" i="6"/>
  <c r="J38" i="6"/>
  <c r="AY61" i="1" s="1"/>
  <c r="J37" i="6"/>
  <c r="AX61" i="1" s="1"/>
  <c r="BI336" i="6"/>
  <c r="BH336" i="6"/>
  <c r="BG336" i="6"/>
  <c r="BF336" i="6"/>
  <c r="T336" i="6"/>
  <c r="R336" i="6"/>
  <c r="P336" i="6"/>
  <c r="BI333" i="6"/>
  <c r="BH333" i="6"/>
  <c r="BG333" i="6"/>
  <c r="BF333" i="6"/>
  <c r="T333" i="6"/>
  <c r="R333" i="6"/>
  <c r="P333" i="6"/>
  <c r="BI331" i="6"/>
  <c r="BH331" i="6"/>
  <c r="BG331" i="6"/>
  <c r="BF331" i="6"/>
  <c r="T331" i="6"/>
  <c r="R331" i="6"/>
  <c r="P331" i="6"/>
  <c r="BI329" i="6"/>
  <c r="BH329" i="6"/>
  <c r="BG329" i="6"/>
  <c r="BF329" i="6"/>
  <c r="T329" i="6"/>
  <c r="R329" i="6"/>
  <c r="P329" i="6"/>
  <c r="BI327" i="6"/>
  <c r="BH327" i="6"/>
  <c r="BG327" i="6"/>
  <c r="BF327" i="6"/>
  <c r="T327" i="6"/>
  <c r="R327" i="6"/>
  <c r="P327" i="6"/>
  <c r="BI325" i="6"/>
  <c r="BH325" i="6"/>
  <c r="BG325" i="6"/>
  <c r="BF325" i="6"/>
  <c r="T325" i="6"/>
  <c r="R325" i="6"/>
  <c r="P325" i="6"/>
  <c r="BI323" i="6"/>
  <c r="BH323" i="6"/>
  <c r="BG323" i="6"/>
  <c r="BF323" i="6"/>
  <c r="T323" i="6"/>
  <c r="R323" i="6"/>
  <c r="P323" i="6"/>
  <c r="BI320" i="6"/>
  <c r="BH320" i="6"/>
  <c r="BG320" i="6"/>
  <c r="BF320" i="6"/>
  <c r="T320" i="6"/>
  <c r="T319" i="6"/>
  <c r="R320" i="6"/>
  <c r="R319" i="6" s="1"/>
  <c r="P320" i="6"/>
  <c r="P319" i="6"/>
  <c r="BI316" i="6"/>
  <c r="BH316" i="6"/>
  <c r="BG316" i="6"/>
  <c r="BF316" i="6"/>
  <c r="T316" i="6"/>
  <c r="R316" i="6"/>
  <c r="P316" i="6"/>
  <c r="BI313" i="6"/>
  <c r="BH313" i="6"/>
  <c r="BG313" i="6"/>
  <c r="BF313" i="6"/>
  <c r="T313" i="6"/>
  <c r="R313" i="6"/>
  <c r="P313" i="6"/>
  <c r="BI310" i="6"/>
  <c r="BH310" i="6"/>
  <c r="BG310" i="6"/>
  <c r="BF310" i="6"/>
  <c r="T310" i="6"/>
  <c r="R310" i="6"/>
  <c r="P310" i="6"/>
  <c r="BI307" i="6"/>
  <c r="BH307" i="6"/>
  <c r="BG307" i="6"/>
  <c r="BF307" i="6"/>
  <c r="T307" i="6"/>
  <c r="R307" i="6"/>
  <c r="P307" i="6"/>
  <c r="BI304" i="6"/>
  <c r="BH304" i="6"/>
  <c r="BG304" i="6"/>
  <c r="BF304" i="6"/>
  <c r="T304" i="6"/>
  <c r="R304" i="6"/>
  <c r="P304" i="6"/>
  <c r="BI301" i="6"/>
  <c r="BH301" i="6"/>
  <c r="BG301" i="6"/>
  <c r="BF301" i="6"/>
  <c r="T301" i="6"/>
  <c r="R301" i="6"/>
  <c r="P301" i="6"/>
  <c r="BI298" i="6"/>
  <c r="BH298" i="6"/>
  <c r="BG298" i="6"/>
  <c r="BF298" i="6"/>
  <c r="T298" i="6"/>
  <c r="R298" i="6"/>
  <c r="P298" i="6"/>
  <c r="BI295" i="6"/>
  <c r="BH295" i="6"/>
  <c r="BG295" i="6"/>
  <c r="BF295" i="6"/>
  <c r="T295" i="6"/>
  <c r="R295" i="6"/>
  <c r="P295" i="6"/>
  <c r="BI291" i="6"/>
  <c r="BH291" i="6"/>
  <c r="BG291" i="6"/>
  <c r="BF291" i="6"/>
  <c r="T291" i="6"/>
  <c r="R291" i="6"/>
  <c r="P291" i="6"/>
  <c r="BI288" i="6"/>
  <c r="BH288" i="6"/>
  <c r="BG288" i="6"/>
  <c r="BF288" i="6"/>
  <c r="T288" i="6"/>
  <c r="R288" i="6"/>
  <c r="P288" i="6"/>
  <c r="BI285" i="6"/>
  <c r="BH285" i="6"/>
  <c r="BG285" i="6"/>
  <c r="BF285" i="6"/>
  <c r="T285" i="6"/>
  <c r="R285" i="6"/>
  <c r="P285" i="6"/>
  <c r="BI282" i="6"/>
  <c r="BH282" i="6"/>
  <c r="BG282" i="6"/>
  <c r="BF282" i="6"/>
  <c r="T282" i="6"/>
  <c r="R282" i="6"/>
  <c r="P282" i="6"/>
  <c r="BI279" i="6"/>
  <c r="BH279" i="6"/>
  <c r="BG279" i="6"/>
  <c r="BF279" i="6"/>
  <c r="T279" i="6"/>
  <c r="R279" i="6"/>
  <c r="P279" i="6"/>
  <c r="BI276" i="6"/>
  <c r="BH276" i="6"/>
  <c r="BG276" i="6"/>
  <c r="BF276" i="6"/>
  <c r="T276" i="6"/>
  <c r="R276" i="6"/>
  <c r="P276" i="6"/>
  <c r="BI273" i="6"/>
  <c r="BH273" i="6"/>
  <c r="BG273" i="6"/>
  <c r="BF273" i="6"/>
  <c r="T273" i="6"/>
  <c r="R273" i="6"/>
  <c r="P273" i="6"/>
  <c r="BI270" i="6"/>
  <c r="BH270" i="6"/>
  <c r="BG270" i="6"/>
  <c r="BF270" i="6"/>
  <c r="T270" i="6"/>
  <c r="R270" i="6"/>
  <c r="P270" i="6"/>
  <c r="BI267" i="6"/>
  <c r="BH267" i="6"/>
  <c r="BG267" i="6"/>
  <c r="BF267" i="6"/>
  <c r="T267" i="6"/>
  <c r="R267" i="6"/>
  <c r="P267" i="6"/>
  <c r="J74" i="6"/>
  <c r="BI263" i="6"/>
  <c r="BH263" i="6"/>
  <c r="BG263" i="6"/>
  <c r="BF263" i="6"/>
  <c r="T263" i="6"/>
  <c r="R263" i="6"/>
  <c r="P263" i="6"/>
  <c r="BI261" i="6"/>
  <c r="BH261" i="6"/>
  <c r="BG261" i="6"/>
  <c r="BF261" i="6"/>
  <c r="T261" i="6"/>
  <c r="R261" i="6"/>
  <c r="P261" i="6"/>
  <c r="BI259" i="6"/>
  <c r="BH259" i="6"/>
  <c r="BG259" i="6"/>
  <c r="BF259" i="6"/>
  <c r="T259" i="6"/>
  <c r="R259" i="6"/>
  <c r="P259" i="6"/>
  <c r="BI255" i="6"/>
  <c r="BH255" i="6"/>
  <c r="BG255" i="6"/>
  <c r="BF255" i="6"/>
  <c r="T255" i="6"/>
  <c r="R255" i="6"/>
  <c r="P255" i="6"/>
  <c r="BI253" i="6"/>
  <c r="BH253" i="6"/>
  <c r="BG253" i="6"/>
  <c r="BF253" i="6"/>
  <c r="T253" i="6"/>
  <c r="R253" i="6"/>
  <c r="P253" i="6"/>
  <c r="BI251" i="6"/>
  <c r="BH251" i="6"/>
  <c r="BG251" i="6"/>
  <c r="BF251" i="6"/>
  <c r="T251" i="6"/>
  <c r="R251" i="6"/>
  <c r="P251" i="6"/>
  <c r="BI248" i="6"/>
  <c r="BH248" i="6"/>
  <c r="BG248" i="6"/>
  <c r="BF248" i="6"/>
  <c r="T248" i="6"/>
  <c r="R248" i="6"/>
  <c r="P248" i="6"/>
  <c r="BI245" i="6"/>
  <c r="BH245" i="6"/>
  <c r="BG245" i="6"/>
  <c r="BF245" i="6"/>
  <c r="T245" i="6"/>
  <c r="R245" i="6"/>
  <c r="P245" i="6"/>
  <c r="BI242" i="6"/>
  <c r="BH242" i="6"/>
  <c r="BG242" i="6"/>
  <c r="BF242" i="6"/>
  <c r="T242" i="6"/>
  <c r="R242" i="6"/>
  <c r="P242" i="6"/>
  <c r="BI239" i="6"/>
  <c r="BH239" i="6"/>
  <c r="BG239" i="6"/>
  <c r="BF239" i="6"/>
  <c r="T239" i="6"/>
  <c r="R239" i="6"/>
  <c r="P239" i="6"/>
  <c r="BI236" i="6"/>
  <c r="BH236" i="6"/>
  <c r="BG236" i="6"/>
  <c r="BF236" i="6"/>
  <c r="T236" i="6"/>
  <c r="R236" i="6"/>
  <c r="P236" i="6"/>
  <c r="BI233" i="6"/>
  <c r="BH233" i="6"/>
  <c r="BG233" i="6"/>
  <c r="BF233" i="6"/>
  <c r="T233" i="6"/>
  <c r="R233" i="6"/>
  <c r="P233" i="6"/>
  <c r="BI229" i="6"/>
  <c r="BH229" i="6"/>
  <c r="BG229" i="6"/>
  <c r="BF229" i="6"/>
  <c r="T229" i="6"/>
  <c r="R229" i="6"/>
  <c r="P229" i="6"/>
  <c r="BI227" i="6"/>
  <c r="BH227" i="6"/>
  <c r="BG227" i="6"/>
  <c r="BF227" i="6"/>
  <c r="T227" i="6"/>
  <c r="R227" i="6"/>
  <c r="P227" i="6"/>
  <c r="BI225" i="6"/>
  <c r="BH225" i="6"/>
  <c r="BG225" i="6"/>
  <c r="BF225" i="6"/>
  <c r="T225" i="6"/>
  <c r="R225" i="6"/>
  <c r="P225" i="6"/>
  <c r="BI222" i="6"/>
  <c r="BH222" i="6"/>
  <c r="BG222" i="6"/>
  <c r="BF222" i="6"/>
  <c r="T222" i="6"/>
  <c r="R222" i="6"/>
  <c r="P222" i="6"/>
  <c r="BI219" i="6"/>
  <c r="BH219" i="6"/>
  <c r="BG219" i="6"/>
  <c r="BF219" i="6"/>
  <c r="T219" i="6"/>
  <c r="R219" i="6"/>
  <c r="P219" i="6"/>
  <c r="BI216" i="6"/>
  <c r="BH216" i="6"/>
  <c r="BG216" i="6"/>
  <c r="BF216" i="6"/>
  <c r="T216" i="6"/>
  <c r="R216" i="6"/>
  <c r="P216" i="6"/>
  <c r="BI213" i="6"/>
  <c r="BH213" i="6"/>
  <c r="BG213" i="6"/>
  <c r="BF213" i="6"/>
  <c r="T213" i="6"/>
  <c r="R213" i="6"/>
  <c r="P213" i="6"/>
  <c r="BI210" i="6"/>
  <c r="BH210" i="6"/>
  <c r="BG210" i="6"/>
  <c r="BF210" i="6"/>
  <c r="T210" i="6"/>
  <c r="R210" i="6"/>
  <c r="P210" i="6"/>
  <c r="BI207" i="6"/>
  <c r="BH207" i="6"/>
  <c r="BG207" i="6"/>
  <c r="BF207" i="6"/>
  <c r="T207" i="6"/>
  <c r="R207" i="6"/>
  <c r="P207" i="6"/>
  <c r="BI204" i="6"/>
  <c r="BH204" i="6"/>
  <c r="BG204" i="6"/>
  <c r="BF204" i="6"/>
  <c r="T204" i="6"/>
  <c r="R204" i="6"/>
  <c r="P204" i="6"/>
  <c r="BI200" i="6"/>
  <c r="BH200" i="6"/>
  <c r="BG200" i="6"/>
  <c r="BF200" i="6"/>
  <c r="T200" i="6"/>
  <c r="R200" i="6"/>
  <c r="P200" i="6"/>
  <c r="BI197" i="6"/>
  <c r="BH197" i="6"/>
  <c r="BG197" i="6"/>
  <c r="BF197" i="6"/>
  <c r="T197" i="6"/>
  <c r="R197" i="6"/>
  <c r="P197" i="6"/>
  <c r="BI193" i="6"/>
  <c r="BH193" i="6"/>
  <c r="BG193" i="6"/>
  <c r="BF193" i="6"/>
  <c r="T193" i="6"/>
  <c r="R193" i="6"/>
  <c r="P193" i="6"/>
  <c r="BI190" i="6"/>
  <c r="BH190" i="6"/>
  <c r="BG190" i="6"/>
  <c r="BF190" i="6"/>
  <c r="T190" i="6"/>
  <c r="R190" i="6"/>
  <c r="P190" i="6"/>
  <c r="BI187" i="6"/>
  <c r="BH187" i="6"/>
  <c r="BG187" i="6"/>
  <c r="BF187" i="6"/>
  <c r="T187" i="6"/>
  <c r="R187" i="6"/>
  <c r="P187" i="6"/>
  <c r="BI184" i="6"/>
  <c r="BH184" i="6"/>
  <c r="BG184" i="6"/>
  <c r="BF184" i="6"/>
  <c r="T184" i="6"/>
  <c r="R184" i="6"/>
  <c r="P184" i="6"/>
  <c r="BI181" i="6"/>
  <c r="BH181" i="6"/>
  <c r="BG181" i="6"/>
  <c r="BF181" i="6"/>
  <c r="T181" i="6"/>
  <c r="R181" i="6"/>
  <c r="P181" i="6"/>
  <c r="BI178" i="6"/>
  <c r="BH178" i="6"/>
  <c r="BG178" i="6"/>
  <c r="BF178" i="6"/>
  <c r="T178" i="6"/>
  <c r="R178" i="6"/>
  <c r="P178" i="6"/>
  <c r="BI174" i="6"/>
  <c r="BH174" i="6"/>
  <c r="BG174" i="6"/>
  <c r="BF174" i="6"/>
  <c r="T174" i="6"/>
  <c r="R174" i="6"/>
  <c r="P174" i="6"/>
  <c r="BI171" i="6"/>
  <c r="BH171" i="6"/>
  <c r="BG171" i="6"/>
  <c r="BF171" i="6"/>
  <c r="T171" i="6"/>
  <c r="R171" i="6"/>
  <c r="P171" i="6"/>
  <c r="BI168" i="6"/>
  <c r="BH168" i="6"/>
  <c r="BG168" i="6"/>
  <c r="BF168" i="6"/>
  <c r="T168" i="6"/>
  <c r="R168" i="6"/>
  <c r="P168" i="6"/>
  <c r="BI165" i="6"/>
  <c r="BH165" i="6"/>
  <c r="BG165" i="6"/>
  <c r="BF165" i="6"/>
  <c r="T165" i="6"/>
  <c r="R165" i="6"/>
  <c r="P165" i="6"/>
  <c r="BI162" i="6"/>
  <c r="BH162" i="6"/>
  <c r="BG162" i="6"/>
  <c r="BF162" i="6"/>
  <c r="T162" i="6"/>
  <c r="R162" i="6"/>
  <c r="P162" i="6"/>
  <c r="BI159" i="6"/>
  <c r="BH159" i="6"/>
  <c r="BG159" i="6"/>
  <c r="BF159" i="6"/>
  <c r="T159" i="6"/>
  <c r="R159" i="6"/>
  <c r="P159" i="6"/>
  <c r="BI156" i="6"/>
  <c r="BH156" i="6"/>
  <c r="BG156" i="6"/>
  <c r="BF156" i="6"/>
  <c r="T156" i="6"/>
  <c r="R156" i="6"/>
  <c r="P156" i="6"/>
  <c r="BI153" i="6"/>
  <c r="BH153" i="6"/>
  <c r="BG153" i="6"/>
  <c r="BF153" i="6"/>
  <c r="T153" i="6"/>
  <c r="R153" i="6"/>
  <c r="P153" i="6"/>
  <c r="BI150" i="6"/>
  <c r="BH150" i="6"/>
  <c r="BG150" i="6"/>
  <c r="BF150" i="6"/>
  <c r="T150" i="6"/>
  <c r="R150" i="6"/>
  <c r="P150" i="6"/>
  <c r="BI147" i="6"/>
  <c r="BH147" i="6"/>
  <c r="BG147" i="6"/>
  <c r="BF147" i="6"/>
  <c r="T147" i="6"/>
  <c r="R147" i="6"/>
  <c r="P147" i="6"/>
  <c r="BI144" i="6"/>
  <c r="BH144" i="6"/>
  <c r="BG144" i="6"/>
  <c r="BF144" i="6"/>
  <c r="T144" i="6"/>
  <c r="R144" i="6"/>
  <c r="P144" i="6"/>
  <c r="BI141" i="6"/>
  <c r="BH141" i="6"/>
  <c r="BG141" i="6"/>
  <c r="BF141" i="6"/>
  <c r="T141" i="6"/>
  <c r="R141" i="6"/>
  <c r="P141" i="6"/>
  <c r="BI138" i="6"/>
  <c r="BH138" i="6"/>
  <c r="BG138" i="6"/>
  <c r="BF138" i="6"/>
  <c r="T138" i="6"/>
  <c r="R138" i="6"/>
  <c r="P138" i="6"/>
  <c r="BI134" i="6"/>
  <c r="BH134" i="6"/>
  <c r="BG134" i="6"/>
  <c r="BF134" i="6"/>
  <c r="T134" i="6"/>
  <c r="R134" i="6"/>
  <c r="P134" i="6"/>
  <c r="BI131" i="6"/>
  <c r="BH131" i="6"/>
  <c r="BG131" i="6"/>
  <c r="BF131" i="6"/>
  <c r="T131" i="6"/>
  <c r="R131" i="6"/>
  <c r="P131" i="6"/>
  <c r="BI128" i="6"/>
  <c r="BH128" i="6"/>
  <c r="BG128" i="6"/>
  <c r="BF128" i="6"/>
  <c r="T128" i="6"/>
  <c r="R128" i="6"/>
  <c r="P128" i="6"/>
  <c r="BI125" i="6"/>
  <c r="BH125" i="6"/>
  <c r="BG125" i="6"/>
  <c r="BF125" i="6"/>
  <c r="T125" i="6"/>
  <c r="R125" i="6"/>
  <c r="P125" i="6"/>
  <c r="BI121" i="6"/>
  <c r="BH121" i="6"/>
  <c r="BG121" i="6"/>
  <c r="BF121" i="6"/>
  <c r="T121" i="6"/>
  <c r="R121" i="6"/>
  <c r="P121" i="6"/>
  <c r="BI118" i="6"/>
  <c r="BH118" i="6"/>
  <c r="BG118" i="6"/>
  <c r="BF118" i="6"/>
  <c r="T118" i="6"/>
  <c r="R118" i="6"/>
  <c r="P118" i="6"/>
  <c r="BI115" i="6"/>
  <c r="BH115" i="6"/>
  <c r="BG115" i="6"/>
  <c r="BF115" i="6"/>
  <c r="T115" i="6"/>
  <c r="R115" i="6"/>
  <c r="P115" i="6"/>
  <c r="BI112" i="6"/>
  <c r="BH112" i="6"/>
  <c r="BG112" i="6"/>
  <c r="BF112" i="6"/>
  <c r="T112" i="6"/>
  <c r="R112" i="6"/>
  <c r="P112" i="6"/>
  <c r="BI109" i="6"/>
  <c r="BH109" i="6"/>
  <c r="BG109" i="6"/>
  <c r="BF109" i="6"/>
  <c r="T109" i="6"/>
  <c r="R109" i="6"/>
  <c r="P109" i="6"/>
  <c r="BI105" i="6"/>
  <c r="BH105" i="6"/>
  <c r="BG105" i="6"/>
  <c r="BF105" i="6"/>
  <c r="T105" i="6"/>
  <c r="R105" i="6"/>
  <c r="P105" i="6"/>
  <c r="BI102" i="6"/>
  <c r="BH102" i="6"/>
  <c r="BG102" i="6"/>
  <c r="BF102" i="6"/>
  <c r="T102" i="6"/>
  <c r="R102" i="6"/>
  <c r="P102" i="6"/>
  <c r="F94" i="6"/>
  <c r="E92" i="6"/>
  <c r="F56" i="6"/>
  <c r="E54" i="6"/>
  <c r="J26" i="6"/>
  <c r="E26" i="6"/>
  <c r="J97" i="6" s="1"/>
  <c r="J25" i="6"/>
  <c r="J23" i="6"/>
  <c r="E23" i="6"/>
  <c r="J58" i="6" s="1"/>
  <c r="J22" i="6"/>
  <c r="J20" i="6"/>
  <c r="E20" i="6"/>
  <c r="F97" i="6" s="1"/>
  <c r="J19" i="6"/>
  <c r="J17" i="6"/>
  <c r="E17" i="6"/>
  <c r="F96" i="6" s="1"/>
  <c r="J16" i="6"/>
  <c r="J14" i="6"/>
  <c r="J94" i="6"/>
  <c r="E7" i="6"/>
  <c r="E50" i="6"/>
  <c r="J279" i="5"/>
  <c r="J39" i="5"/>
  <c r="J38" i="5"/>
  <c r="AY60" i="1"/>
  <c r="J37" i="5"/>
  <c r="AX60" i="1"/>
  <c r="BI318" i="5"/>
  <c r="BH318" i="5"/>
  <c r="BG318" i="5"/>
  <c r="BF318" i="5"/>
  <c r="T318" i="5"/>
  <c r="T317" i="5"/>
  <c r="R318" i="5"/>
  <c r="R317" i="5"/>
  <c r="P318" i="5"/>
  <c r="P317" i="5"/>
  <c r="BI315" i="5"/>
  <c r="BH315" i="5"/>
  <c r="BG315" i="5"/>
  <c r="BF315" i="5"/>
  <c r="T315" i="5"/>
  <c r="T314" i="5"/>
  <c r="R315" i="5"/>
  <c r="R314" i="5"/>
  <c r="P315" i="5"/>
  <c r="P314" i="5"/>
  <c r="BI312" i="5"/>
  <c r="BH312" i="5"/>
  <c r="BG312" i="5"/>
  <c r="BF312" i="5"/>
  <c r="T312" i="5"/>
  <c r="R312" i="5"/>
  <c r="P312" i="5"/>
  <c r="BI310" i="5"/>
  <c r="BH310" i="5"/>
  <c r="BG310" i="5"/>
  <c r="BF310" i="5"/>
  <c r="T310" i="5"/>
  <c r="R310" i="5"/>
  <c r="P310" i="5"/>
  <c r="BI308" i="5"/>
  <c r="BH308" i="5"/>
  <c r="BG308" i="5"/>
  <c r="BF308" i="5"/>
  <c r="T308" i="5"/>
  <c r="R308" i="5"/>
  <c r="P308" i="5"/>
  <c r="BI306" i="5"/>
  <c r="BH306" i="5"/>
  <c r="BG306" i="5"/>
  <c r="BF306" i="5"/>
  <c r="T306" i="5"/>
  <c r="R306" i="5"/>
  <c r="P306" i="5"/>
  <c r="BI304" i="5"/>
  <c r="BH304" i="5"/>
  <c r="BG304" i="5"/>
  <c r="BF304" i="5"/>
  <c r="T304" i="5"/>
  <c r="R304" i="5"/>
  <c r="P304" i="5"/>
  <c r="BI302" i="5"/>
  <c r="BH302" i="5"/>
  <c r="BG302" i="5"/>
  <c r="BF302" i="5"/>
  <c r="T302" i="5"/>
  <c r="R302" i="5"/>
  <c r="P302" i="5"/>
  <c r="BI300" i="5"/>
  <c r="BH300" i="5"/>
  <c r="BG300" i="5"/>
  <c r="BF300" i="5"/>
  <c r="T300" i="5"/>
  <c r="R300" i="5"/>
  <c r="P300" i="5"/>
  <c r="BI298" i="5"/>
  <c r="BH298" i="5"/>
  <c r="BG298" i="5"/>
  <c r="BF298" i="5"/>
  <c r="T298" i="5"/>
  <c r="R298" i="5"/>
  <c r="P298" i="5"/>
  <c r="BI296" i="5"/>
  <c r="BH296" i="5"/>
  <c r="BG296" i="5"/>
  <c r="BF296" i="5"/>
  <c r="T296" i="5"/>
  <c r="R296" i="5"/>
  <c r="P296" i="5"/>
  <c r="BI293" i="5"/>
  <c r="BH293" i="5"/>
  <c r="BG293" i="5"/>
  <c r="BF293" i="5"/>
  <c r="T293" i="5"/>
  <c r="R293" i="5"/>
  <c r="P293" i="5"/>
  <c r="BI291" i="5"/>
  <c r="BH291" i="5"/>
  <c r="BG291" i="5"/>
  <c r="BF291" i="5"/>
  <c r="T291" i="5"/>
  <c r="R291" i="5"/>
  <c r="P291" i="5"/>
  <c r="BI289" i="5"/>
  <c r="BH289" i="5"/>
  <c r="BG289" i="5"/>
  <c r="BF289" i="5"/>
  <c r="T289" i="5"/>
  <c r="R289" i="5"/>
  <c r="P289" i="5"/>
  <c r="BI287" i="5"/>
  <c r="BH287" i="5"/>
  <c r="BG287" i="5"/>
  <c r="BF287" i="5"/>
  <c r="T287" i="5"/>
  <c r="R287" i="5"/>
  <c r="P287" i="5"/>
  <c r="BI285" i="5"/>
  <c r="BH285" i="5"/>
  <c r="BG285" i="5"/>
  <c r="BF285" i="5"/>
  <c r="T285" i="5"/>
  <c r="R285" i="5"/>
  <c r="P285" i="5"/>
  <c r="BI283" i="5"/>
  <c r="BH283" i="5"/>
  <c r="BG283" i="5"/>
  <c r="BF283" i="5"/>
  <c r="T283" i="5"/>
  <c r="R283" i="5"/>
  <c r="P283" i="5"/>
  <c r="BI281" i="5"/>
  <c r="BH281" i="5"/>
  <c r="BG281" i="5"/>
  <c r="BF281" i="5"/>
  <c r="T281" i="5"/>
  <c r="R281" i="5"/>
  <c r="P281" i="5"/>
  <c r="J74" i="5"/>
  <c r="BI277" i="5"/>
  <c r="BH277" i="5"/>
  <c r="BG277" i="5"/>
  <c r="BF277" i="5"/>
  <c r="T277" i="5"/>
  <c r="R277" i="5"/>
  <c r="P277" i="5"/>
  <c r="BI275" i="5"/>
  <c r="BH275" i="5"/>
  <c r="BG275" i="5"/>
  <c r="BF275" i="5"/>
  <c r="T275" i="5"/>
  <c r="R275" i="5"/>
  <c r="P275" i="5"/>
  <c r="BI273" i="5"/>
  <c r="BH273" i="5"/>
  <c r="BG273" i="5"/>
  <c r="BF273" i="5"/>
  <c r="T273" i="5"/>
  <c r="R273" i="5"/>
  <c r="P273" i="5"/>
  <c r="BI270" i="5"/>
  <c r="BH270" i="5"/>
  <c r="BG270" i="5"/>
  <c r="BF270" i="5"/>
  <c r="T270" i="5"/>
  <c r="R270" i="5"/>
  <c r="P270" i="5"/>
  <c r="BI268" i="5"/>
  <c r="BH268" i="5"/>
  <c r="BG268" i="5"/>
  <c r="BF268" i="5"/>
  <c r="T268" i="5"/>
  <c r="R268" i="5"/>
  <c r="P268" i="5"/>
  <c r="BI266" i="5"/>
  <c r="BH266" i="5"/>
  <c r="BG266" i="5"/>
  <c r="BF266" i="5"/>
  <c r="T266" i="5"/>
  <c r="R266" i="5"/>
  <c r="P266" i="5"/>
  <c r="BI264" i="5"/>
  <c r="BH264" i="5"/>
  <c r="BG264" i="5"/>
  <c r="BF264" i="5"/>
  <c r="T264" i="5"/>
  <c r="R264" i="5"/>
  <c r="P264" i="5"/>
  <c r="BI262" i="5"/>
  <c r="BH262" i="5"/>
  <c r="BG262" i="5"/>
  <c r="BF262" i="5"/>
  <c r="T262" i="5"/>
  <c r="R262" i="5"/>
  <c r="P262" i="5"/>
  <c r="BI260" i="5"/>
  <c r="BH260" i="5"/>
  <c r="BG260" i="5"/>
  <c r="BF260" i="5"/>
  <c r="T260" i="5"/>
  <c r="R260" i="5"/>
  <c r="P260" i="5"/>
  <c r="BI258" i="5"/>
  <c r="BH258" i="5"/>
  <c r="BG258" i="5"/>
  <c r="BF258" i="5"/>
  <c r="T258" i="5"/>
  <c r="R258" i="5"/>
  <c r="P258" i="5"/>
  <c r="BI256" i="5"/>
  <c r="BH256" i="5"/>
  <c r="BG256" i="5"/>
  <c r="BF256" i="5"/>
  <c r="T256" i="5"/>
  <c r="R256" i="5"/>
  <c r="P256" i="5"/>
  <c r="BI254" i="5"/>
  <c r="BH254" i="5"/>
  <c r="BG254" i="5"/>
  <c r="BF254" i="5"/>
  <c r="T254" i="5"/>
  <c r="R254" i="5"/>
  <c r="P254" i="5"/>
  <c r="BI252" i="5"/>
  <c r="BH252" i="5"/>
  <c r="BG252" i="5"/>
  <c r="BF252" i="5"/>
  <c r="T252" i="5"/>
  <c r="R252" i="5"/>
  <c r="P252" i="5"/>
  <c r="BI250" i="5"/>
  <c r="BH250" i="5"/>
  <c r="BG250" i="5"/>
  <c r="BF250" i="5"/>
  <c r="T250" i="5"/>
  <c r="R250" i="5"/>
  <c r="P250" i="5"/>
  <c r="BI248" i="5"/>
  <c r="BH248" i="5"/>
  <c r="BG248" i="5"/>
  <c r="BF248" i="5"/>
  <c r="T248" i="5"/>
  <c r="R248" i="5"/>
  <c r="P248" i="5"/>
  <c r="BI245" i="5"/>
  <c r="BH245" i="5"/>
  <c r="BG245" i="5"/>
  <c r="BF245" i="5"/>
  <c r="T245" i="5"/>
  <c r="R245" i="5"/>
  <c r="P245" i="5"/>
  <c r="BI243" i="5"/>
  <c r="BH243" i="5"/>
  <c r="BG243" i="5"/>
  <c r="BF243" i="5"/>
  <c r="T243" i="5"/>
  <c r="R243" i="5"/>
  <c r="P243" i="5"/>
  <c r="BI241" i="5"/>
  <c r="BH241" i="5"/>
  <c r="BG241" i="5"/>
  <c r="BF241" i="5"/>
  <c r="T241" i="5"/>
  <c r="R241" i="5"/>
  <c r="P241" i="5"/>
  <c r="BI239" i="5"/>
  <c r="BH239" i="5"/>
  <c r="BG239" i="5"/>
  <c r="BF239" i="5"/>
  <c r="T239" i="5"/>
  <c r="R239" i="5"/>
  <c r="P239" i="5"/>
  <c r="BI237" i="5"/>
  <c r="BH237" i="5"/>
  <c r="BG237" i="5"/>
  <c r="BF237" i="5"/>
  <c r="T237" i="5"/>
  <c r="R237" i="5"/>
  <c r="P237" i="5"/>
  <c r="BI235" i="5"/>
  <c r="BH235" i="5"/>
  <c r="BG235" i="5"/>
  <c r="BF235" i="5"/>
  <c r="T235" i="5"/>
  <c r="R235" i="5"/>
  <c r="P235" i="5"/>
  <c r="BI233" i="5"/>
  <c r="BH233" i="5"/>
  <c r="BG233" i="5"/>
  <c r="BF233" i="5"/>
  <c r="T233" i="5"/>
  <c r="R233" i="5"/>
  <c r="P233" i="5"/>
  <c r="BI231" i="5"/>
  <c r="BH231" i="5"/>
  <c r="BG231" i="5"/>
  <c r="BF231" i="5"/>
  <c r="T231" i="5"/>
  <c r="R231" i="5"/>
  <c r="P231" i="5"/>
  <c r="BI229" i="5"/>
  <c r="BH229" i="5"/>
  <c r="BG229" i="5"/>
  <c r="BF229" i="5"/>
  <c r="T229" i="5"/>
  <c r="R229" i="5"/>
  <c r="P229" i="5"/>
  <c r="BI227" i="5"/>
  <c r="BH227" i="5"/>
  <c r="BG227" i="5"/>
  <c r="BF227" i="5"/>
  <c r="T227" i="5"/>
  <c r="R227" i="5"/>
  <c r="P227" i="5"/>
  <c r="BI225" i="5"/>
  <c r="BH225" i="5"/>
  <c r="BG225" i="5"/>
  <c r="BF225" i="5"/>
  <c r="T225" i="5"/>
  <c r="R225" i="5"/>
  <c r="P225" i="5"/>
  <c r="BI223" i="5"/>
  <c r="BH223" i="5"/>
  <c r="BG223" i="5"/>
  <c r="BF223" i="5"/>
  <c r="T223" i="5"/>
  <c r="R223" i="5"/>
  <c r="P223" i="5"/>
  <c r="BI220" i="5"/>
  <c r="BH220" i="5"/>
  <c r="BG220" i="5"/>
  <c r="BF220" i="5"/>
  <c r="T220" i="5"/>
  <c r="R220" i="5"/>
  <c r="P220" i="5"/>
  <c r="BI218" i="5"/>
  <c r="BH218" i="5"/>
  <c r="BG218" i="5"/>
  <c r="BF218" i="5"/>
  <c r="T218" i="5"/>
  <c r="R218" i="5"/>
  <c r="P218" i="5"/>
  <c r="BI216" i="5"/>
  <c r="BH216" i="5"/>
  <c r="BG216" i="5"/>
  <c r="BF216" i="5"/>
  <c r="T216" i="5"/>
  <c r="R216" i="5"/>
  <c r="P216" i="5"/>
  <c r="BI214" i="5"/>
  <c r="BH214" i="5"/>
  <c r="BG214" i="5"/>
  <c r="BF214" i="5"/>
  <c r="T214" i="5"/>
  <c r="R214" i="5"/>
  <c r="P214" i="5"/>
  <c r="BI212" i="5"/>
  <c r="BH212" i="5"/>
  <c r="BG212" i="5"/>
  <c r="BF212" i="5"/>
  <c r="T212" i="5"/>
  <c r="R212" i="5"/>
  <c r="P212" i="5"/>
  <c r="BI210" i="5"/>
  <c r="BH210" i="5"/>
  <c r="BG210" i="5"/>
  <c r="BF210" i="5"/>
  <c r="T210" i="5"/>
  <c r="R210" i="5"/>
  <c r="P210" i="5"/>
  <c r="BI208" i="5"/>
  <c r="BH208" i="5"/>
  <c r="BG208" i="5"/>
  <c r="BF208" i="5"/>
  <c r="T208" i="5"/>
  <c r="R208" i="5"/>
  <c r="P208" i="5"/>
  <c r="BI206" i="5"/>
  <c r="BH206" i="5"/>
  <c r="BG206" i="5"/>
  <c r="BF206" i="5"/>
  <c r="T206" i="5"/>
  <c r="R206" i="5"/>
  <c r="P206" i="5"/>
  <c r="BI204" i="5"/>
  <c r="BH204" i="5"/>
  <c r="BG204" i="5"/>
  <c r="BF204" i="5"/>
  <c r="T204" i="5"/>
  <c r="R204" i="5"/>
  <c r="P204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7" i="5"/>
  <c r="BH197" i="5"/>
  <c r="BG197" i="5"/>
  <c r="BF197" i="5"/>
  <c r="T197" i="5"/>
  <c r="R197" i="5"/>
  <c r="P197" i="5"/>
  <c r="BI195" i="5"/>
  <c r="BH195" i="5"/>
  <c r="BG195" i="5"/>
  <c r="BF195" i="5"/>
  <c r="T195" i="5"/>
  <c r="R195" i="5"/>
  <c r="P195" i="5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R191" i="5"/>
  <c r="P191" i="5"/>
  <c r="BI188" i="5"/>
  <c r="BH188" i="5"/>
  <c r="BG188" i="5"/>
  <c r="BF188" i="5"/>
  <c r="T188" i="5"/>
  <c r="R188" i="5"/>
  <c r="P188" i="5"/>
  <c r="BI186" i="5"/>
  <c r="BH186" i="5"/>
  <c r="BG186" i="5"/>
  <c r="BF186" i="5"/>
  <c r="T186" i="5"/>
  <c r="R186" i="5"/>
  <c r="P186" i="5"/>
  <c r="BI184" i="5"/>
  <c r="BH184" i="5"/>
  <c r="BG184" i="5"/>
  <c r="BF184" i="5"/>
  <c r="T184" i="5"/>
  <c r="R184" i="5"/>
  <c r="P184" i="5"/>
  <c r="BI182" i="5"/>
  <c r="BH182" i="5"/>
  <c r="BG182" i="5"/>
  <c r="BF182" i="5"/>
  <c r="T182" i="5"/>
  <c r="R182" i="5"/>
  <c r="P182" i="5"/>
  <c r="BI180" i="5"/>
  <c r="BH180" i="5"/>
  <c r="BG180" i="5"/>
  <c r="BF180" i="5"/>
  <c r="T180" i="5"/>
  <c r="R180" i="5"/>
  <c r="P180" i="5"/>
  <c r="BI178" i="5"/>
  <c r="BH178" i="5"/>
  <c r="BG178" i="5"/>
  <c r="BF178" i="5"/>
  <c r="T178" i="5"/>
  <c r="R178" i="5"/>
  <c r="P178" i="5"/>
  <c r="BI176" i="5"/>
  <c r="BH176" i="5"/>
  <c r="BG176" i="5"/>
  <c r="BF176" i="5"/>
  <c r="T176" i="5"/>
  <c r="R176" i="5"/>
  <c r="P176" i="5"/>
  <c r="BI174" i="5"/>
  <c r="BH174" i="5"/>
  <c r="BG174" i="5"/>
  <c r="BF174" i="5"/>
  <c r="T174" i="5"/>
  <c r="R174" i="5"/>
  <c r="P174" i="5"/>
  <c r="BI172" i="5"/>
  <c r="BH172" i="5"/>
  <c r="BG172" i="5"/>
  <c r="BF172" i="5"/>
  <c r="T172" i="5"/>
  <c r="R172" i="5"/>
  <c r="P172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BI121" i="5"/>
  <c r="BH121" i="5"/>
  <c r="BG121" i="5"/>
  <c r="BF121" i="5"/>
  <c r="T121" i="5"/>
  <c r="R121" i="5"/>
  <c r="P121" i="5"/>
  <c r="BI119" i="5"/>
  <c r="BH119" i="5"/>
  <c r="BG119" i="5"/>
  <c r="BF119" i="5"/>
  <c r="T119" i="5"/>
  <c r="R119" i="5"/>
  <c r="P119" i="5"/>
  <c r="BI117" i="5"/>
  <c r="BH117" i="5"/>
  <c r="BG117" i="5"/>
  <c r="BF117" i="5"/>
  <c r="T117" i="5"/>
  <c r="R117" i="5"/>
  <c r="P117" i="5"/>
  <c r="BI115" i="5"/>
  <c r="BH115" i="5"/>
  <c r="BG115" i="5"/>
  <c r="BF115" i="5"/>
  <c r="T115" i="5"/>
  <c r="R115" i="5"/>
  <c r="P115" i="5"/>
  <c r="BI113" i="5"/>
  <c r="BH113" i="5"/>
  <c r="BG113" i="5"/>
  <c r="BF113" i="5"/>
  <c r="T113" i="5"/>
  <c r="R113" i="5"/>
  <c r="P113" i="5"/>
  <c r="BI111" i="5"/>
  <c r="BH111" i="5"/>
  <c r="BG111" i="5"/>
  <c r="BF111" i="5"/>
  <c r="T111" i="5"/>
  <c r="R111" i="5"/>
  <c r="P111" i="5"/>
  <c r="BI109" i="5"/>
  <c r="BH109" i="5"/>
  <c r="BG109" i="5"/>
  <c r="BF109" i="5"/>
  <c r="T109" i="5"/>
  <c r="R109" i="5"/>
  <c r="P109" i="5"/>
  <c r="BI107" i="5"/>
  <c r="BH107" i="5"/>
  <c r="BG107" i="5"/>
  <c r="BF107" i="5"/>
  <c r="T107" i="5"/>
  <c r="R107" i="5"/>
  <c r="P107" i="5"/>
  <c r="BI104" i="5"/>
  <c r="BH104" i="5"/>
  <c r="BG104" i="5"/>
  <c r="BF104" i="5"/>
  <c r="T104" i="5"/>
  <c r="R104" i="5"/>
  <c r="P104" i="5"/>
  <c r="BI102" i="5"/>
  <c r="BH102" i="5"/>
  <c r="BG102" i="5"/>
  <c r="BF102" i="5"/>
  <c r="T102" i="5"/>
  <c r="R102" i="5"/>
  <c r="P102" i="5"/>
  <c r="F94" i="5"/>
  <c r="E92" i="5"/>
  <c r="F56" i="5"/>
  <c r="E54" i="5"/>
  <c r="J26" i="5"/>
  <c r="E26" i="5"/>
  <c r="J97" i="5"/>
  <c r="J25" i="5"/>
  <c r="J23" i="5"/>
  <c r="E23" i="5"/>
  <c r="J96" i="5"/>
  <c r="J22" i="5"/>
  <c r="J20" i="5"/>
  <c r="E20" i="5"/>
  <c r="F59" i="5"/>
  <c r="J19" i="5"/>
  <c r="J17" i="5"/>
  <c r="E17" i="5"/>
  <c r="F58" i="5"/>
  <c r="J16" i="5"/>
  <c r="J14" i="5"/>
  <c r="J94" i="5"/>
  <c r="E7" i="5"/>
  <c r="E88" i="5" s="1"/>
  <c r="J39" i="4"/>
  <c r="J38" i="4"/>
  <c r="AY58" i="1"/>
  <c r="J37" i="4"/>
  <c r="AX58" i="1" s="1"/>
  <c r="BI242" i="4"/>
  <c r="BH242" i="4"/>
  <c r="BG242" i="4"/>
  <c r="BF242" i="4"/>
  <c r="T242" i="4"/>
  <c r="R242" i="4"/>
  <c r="P242" i="4"/>
  <c r="BI239" i="4"/>
  <c r="BH239" i="4"/>
  <c r="BG239" i="4"/>
  <c r="BF239" i="4"/>
  <c r="T239" i="4"/>
  <c r="R239" i="4"/>
  <c r="P239" i="4"/>
  <c r="BI236" i="4"/>
  <c r="BH236" i="4"/>
  <c r="BG236" i="4"/>
  <c r="BF236" i="4"/>
  <c r="T236" i="4"/>
  <c r="R236" i="4"/>
  <c r="P236" i="4"/>
  <c r="BI233" i="4"/>
  <c r="BH233" i="4"/>
  <c r="BG233" i="4"/>
  <c r="BF233" i="4"/>
  <c r="T233" i="4"/>
  <c r="R233" i="4"/>
  <c r="P233" i="4"/>
  <c r="BI231" i="4"/>
  <c r="BH231" i="4"/>
  <c r="BG231" i="4"/>
  <c r="BF231" i="4"/>
  <c r="T231" i="4"/>
  <c r="R231" i="4"/>
  <c r="P231" i="4"/>
  <c r="BI229" i="4"/>
  <c r="BH229" i="4"/>
  <c r="BG229" i="4"/>
  <c r="BF229" i="4"/>
  <c r="T229" i="4"/>
  <c r="R229" i="4"/>
  <c r="P229" i="4"/>
  <c r="BI227" i="4"/>
  <c r="BH227" i="4"/>
  <c r="BG227" i="4"/>
  <c r="BF227" i="4"/>
  <c r="T227" i="4"/>
  <c r="R227" i="4"/>
  <c r="P227" i="4"/>
  <c r="BI225" i="4"/>
  <c r="BH225" i="4"/>
  <c r="BG225" i="4"/>
  <c r="BF225" i="4"/>
  <c r="T225" i="4"/>
  <c r="R225" i="4"/>
  <c r="P225" i="4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19" i="4"/>
  <c r="BH219" i="4"/>
  <c r="BG219" i="4"/>
  <c r="BF219" i="4"/>
  <c r="T219" i="4"/>
  <c r="R219" i="4"/>
  <c r="P219" i="4"/>
  <c r="BI217" i="4"/>
  <c r="BH217" i="4"/>
  <c r="BG217" i="4"/>
  <c r="BF217" i="4"/>
  <c r="T217" i="4"/>
  <c r="R217" i="4"/>
  <c r="P217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BI120" i="4"/>
  <c r="BH120" i="4"/>
  <c r="BG120" i="4"/>
  <c r="BF120" i="4"/>
  <c r="T120" i="4"/>
  <c r="R120" i="4"/>
  <c r="P120" i="4"/>
  <c r="BI118" i="4"/>
  <c r="BH118" i="4"/>
  <c r="BG118" i="4"/>
  <c r="BF118" i="4"/>
  <c r="T118" i="4"/>
  <c r="R118" i="4"/>
  <c r="P118" i="4"/>
  <c r="BI115" i="4"/>
  <c r="BH115" i="4"/>
  <c r="BG115" i="4"/>
  <c r="BF115" i="4"/>
  <c r="T115" i="4"/>
  <c r="R115" i="4"/>
  <c r="P115" i="4"/>
  <c r="BI113" i="4"/>
  <c r="BH113" i="4"/>
  <c r="BG113" i="4"/>
  <c r="BF113" i="4"/>
  <c r="T113" i="4"/>
  <c r="R113" i="4"/>
  <c r="P113" i="4"/>
  <c r="BI111" i="4"/>
  <c r="BH111" i="4"/>
  <c r="BG111" i="4"/>
  <c r="BF111" i="4"/>
  <c r="T111" i="4"/>
  <c r="R111" i="4"/>
  <c r="P111" i="4"/>
  <c r="BI109" i="4"/>
  <c r="BH109" i="4"/>
  <c r="BG109" i="4"/>
  <c r="BF109" i="4"/>
  <c r="T109" i="4"/>
  <c r="R109" i="4"/>
  <c r="P109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3" i="4"/>
  <c r="BH103" i="4"/>
  <c r="BG103" i="4"/>
  <c r="BF103" i="4"/>
  <c r="T103" i="4"/>
  <c r="R103" i="4"/>
  <c r="P103" i="4"/>
  <c r="BI101" i="4"/>
  <c r="BH101" i="4"/>
  <c r="BG101" i="4"/>
  <c r="BF101" i="4"/>
  <c r="T101" i="4"/>
  <c r="R101" i="4"/>
  <c r="P101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5" i="4"/>
  <c r="BH95" i="4"/>
  <c r="BG95" i="4"/>
  <c r="BF95" i="4"/>
  <c r="T95" i="4"/>
  <c r="R95" i="4"/>
  <c r="P95" i="4"/>
  <c r="J89" i="4"/>
  <c r="J88" i="4"/>
  <c r="F88" i="4"/>
  <c r="F86" i="4"/>
  <c r="E84" i="4"/>
  <c r="J59" i="4"/>
  <c r="J58" i="4"/>
  <c r="F58" i="4"/>
  <c r="F56" i="4"/>
  <c r="E54" i="4"/>
  <c r="J20" i="4"/>
  <c r="E20" i="4"/>
  <c r="F89" i="4"/>
  <c r="J19" i="4"/>
  <c r="J14" i="4"/>
  <c r="J86" i="4" s="1"/>
  <c r="E7" i="4"/>
  <c r="E80" i="4"/>
  <c r="J37" i="3"/>
  <c r="J36" i="3"/>
  <c r="AY56" i="1"/>
  <c r="J35" i="3"/>
  <c r="AX56" i="1" s="1"/>
  <c r="BI284" i="3"/>
  <c r="BH284" i="3"/>
  <c r="BG284" i="3"/>
  <c r="BF284" i="3"/>
  <c r="T284" i="3"/>
  <c r="T283" i="3"/>
  <c r="R284" i="3"/>
  <c r="R283" i="3" s="1"/>
  <c r="P284" i="3"/>
  <c r="P283" i="3"/>
  <c r="BI279" i="3"/>
  <c r="BH279" i="3"/>
  <c r="BG279" i="3"/>
  <c r="BF279" i="3"/>
  <c r="T279" i="3"/>
  <c r="R279" i="3"/>
  <c r="P279" i="3"/>
  <c r="BI273" i="3"/>
  <c r="BH273" i="3"/>
  <c r="BG273" i="3"/>
  <c r="BF273" i="3"/>
  <c r="T273" i="3"/>
  <c r="R273" i="3"/>
  <c r="P273" i="3"/>
  <c r="BI269" i="3"/>
  <c r="BH269" i="3"/>
  <c r="BG269" i="3"/>
  <c r="BF269" i="3"/>
  <c r="T269" i="3"/>
  <c r="R269" i="3"/>
  <c r="P269" i="3"/>
  <c r="BI263" i="3"/>
  <c r="BH263" i="3"/>
  <c r="BG263" i="3"/>
  <c r="BF263" i="3"/>
  <c r="T263" i="3"/>
  <c r="R263" i="3"/>
  <c r="P263" i="3"/>
  <c r="BI259" i="3"/>
  <c r="BH259" i="3"/>
  <c r="BG259" i="3"/>
  <c r="BF259" i="3"/>
  <c r="T259" i="3"/>
  <c r="R259" i="3"/>
  <c r="P259" i="3"/>
  <c r="BI253" i="3"/>
  <c r="BH253" i="3"/>
  <c r="BG253" i="3"/>
  <c r="BF253" i="3"/>
  <c r="T253" i="3"/>
  <c r="R253" i="3"/>
  <c r="P253" i="3"/>
  <c r="BI247" i="3"/>
  <c r="BH247" i="3"/>
  <c r="BG247" i="3"/>
  <c r="BF247" i="3"/>
  <c r="T247" i="3"/>
  <c r="R247" i="3"/>
  <c r="P247" i="3"/>
  <c r="BI242" i="3"/>
  <c r="BH242" i="3"/>
  <c r="BG242" i="3"/>
  <c r="BF242" i="3"/>
  <c r="T242" i="3"/>
  <c r="R242" i="3"/>
  <c r="P242" i="3"/>
  <c r="BI236" i="3"/>
  <c r="BH236" i="3"/>
  <c r="BG236" i="3"/>
  <c r="BF236" i="3"/>
  <c r="T236" i="3"/>
  <c r="R236" i="3"/>
  <c r="P236" i="3"/>
  <c r="BI231" i="3"/>
  <c r="BH231" i="3"/>
  <c r="BG231" i="3"/>
  <c r="BF231" i="3"/>
  <c r="T231" i="3"/>
  <c r="R231" i="3"/>
  <c r="P231" i="3"/>
  <c r="BI225" i="3"/>
  <c r="BH225" i="3"/>
  <c r="BG225" i="3"/>
  <c r="BF225" i="3"/>
  <c r="T225" i="3"/>
  <c r="R225" i="3"/>
  <c r="P225" i="3"/>
  <c r="BI220" i="3"/>
  <c r="BH220" i="3"/>
  <c r="BG220" i="3"/>
  <c r="BF220" i="3"/>
  <c r="T220" i="3"/>
  <c r="R220" i="3"/>
  <c r="P220" i="3"/>
  <c r="BI214" i="3"/>
  <c r="BH214" i="3"/>
  <c r="BG214" i="3"/>
  <c r="BF214" i="3"/>
  <c r="T214" i="3"/>
  <c r="R214" i="3"/>
  <c r="P214" i="3"/>
  <c r="BI209" i="3"/>
  <c r="BH209" i="3"/>
  <c r="BG209" i="3"/>
  <c r="BF209" i="3"/>
  <c r="T209" i="3"/>
  <c r="R209" i="3"/>
  <c r="P209" i="3"/>
  <c r="BI203" i="3"/>
  <c r="BH203" i="3"/>
  <c r="BG203" i="3"/>
  <c r="BF203" i="3"/>
  <c r="T203" i="3"/>
  <c r="R203" i="3"/>
  <c r="P203" i="3"/>
  <c r="BI198" i="3"/>
  <c r="BH198" i="3"/>
  <c r="BG198" i="3"/>
  <c r="BF198" i="3"/>
  <c r="T198" i="3"/>
  <c r="R198" i="3"/>
  <c r="P198" i="3"/>
  <c r="BI192" i="3"/>
  <c r="BH192" i="3"/>
  <c r="BG192" i="3"/>
  <c r="BF192" i="3"/>
  <c r="T192" i="3"/>
  <c r="R192" i="3"/>
  <c r="P192" i="3"/>
  <c r="BI187" i="3"/>
  <c r="BH187" i="3"/>
  <c r="BG187" i="3"/>
  <c r="BF187" i="3"/>
  <c r="T187" i="3"/>
  <c r="R187" i="3"/>
  <c r="P187" i="3"/>
  <c r="BI181" i="3"/>
  <c r="BH181" i="3"/>
  <c r="BG181" i="3"/>
  <c r="BF181" i="3"/>
  <c r="T181" i="3"/>
  <c r="R181" i="3"/>
  <c r="P181" i="3"/>
  <c r="BI175" i="3"/>
  <c r="BH175" i="3"/>
  <c r="BG175" i="3"/>
  <c r="BF175" i="3"/>
  <c r="T175" i="3"/>
  <c r="R175" i="3"/>
  <c r="P175" i="3"/>
  <c r="BI169" i="3"/>
  <c r="BH169" i="3"/>
  <c r="BG169" i="3"/>
  <c r="BF169" i="3"/>
  <c r="T169" i="3"/>
  <c r="R169" i="3"/>
  <c r="P169" i="3"/>
  <c r="BI163" i="3"/>
  <c r="BH163" i="3"/>
  <c r="BG163" i="3"/>
  <c r="BF163" i="3"/>
  <c r="T163" i="3"/>
  <c r="R163" i="3"/>
  <c r="P163" i="3"/>
  <c r="BI158" i="3"/>
  <c r="BH158" i="3"/>
  <c r="BG158" i="3"/>
  <c r="BF158" i="3"/>
  <c r="T158" i="3"/>
  <c r="R158" i="3"/>
  <c r="P158" i="3"/>
  <c r="BI153" i="3"/>
  <c r="BH153" i="3"/>
  <c r="BG153" i="3"/>
  <c r="BF153" i="3"/>
  <c r="T153" i="3"/>
  <c r="R153" i="3"/>
  <c r="P153" i="3"/>
  <c r="BI149" i="3"/>
  <c r="BH149" i="3"/>
  <c r="BG149" i="3"/>
  <c r="BF149" i="3"/>
  <c r="T149" i="3"/>
  <c r="R149" i="3"/>
  <c r="P149" i="3"/>
  <c r="BI144" i="3"/>
  <c r="BH144" i="3"/>
  <c r="BG144" i="3"/>
  <c r="BF144" i="3"/>
  <c r="T144" i="3"/>
  <c r="R144" i="3"/>
  <c r="P144" i="3"/>
  <c r="BI138" i="3"/>
  <c r="BH138" i="3"/>
  <c r="BG138" i="3"/>
  <c r="BF138" i="3"/>
  <c r="T138" i="3"/>
  <c r="R138" i="3"/>
  <c r="P138" i="3"/>
  <c r="BI133" i="3"/>
  <c r="BH133" i="3"/>
  <c r="BG133" i="3"/>
  <c r="BF133" i="3"/>
  <c r="T133" i="3"/>
  <c r="R133" i="3"/>
  <c r="P133" i="3"/>
  <c r="BI128" i="3"/>
  <c r="BH128" i="3"/>
  <c r="BG128" i="3"/>
  <c r="BF128" i="3"/>
  <c r="T128" i="3"/>
  <c r="R128" i="3"/>
  <c r="P128" i="3"/>
  <c r="BI122" i="3"/>
  <c r="BH122" i="3"/>
  <c r="BG122" i="3"/>
  <c r="BF122" i="3"/>
  <c r="T122" i="3"/>
  <c r="R122" i="3"/>
  <c r="P122" i="3"/>
  <c r="BI117" i="3"/>
  <c r="BH117" i="3"/>
  <c r="BG117" i="3"/>
  <c r="BF117" i="3"/>
  <c r="T117" i="3"/>
  <c r="R117" i="3"/>
  <c r="P117" i="3"/>
  <c r="BI112" i="3"/>
  <c r="BH112" i="3"/>
  <c r="BG112" i="3"/>
  <c r="BF112" i="3"/>
  <c r="T112" i="3"/>
  <c r="R112" i="3"/>
  <c r="P112" i="3"/>
  <c r="BI107" i="3"/>
  <c r="BH107" i="3"/>
  <c r="BG107" i="3"/>
  <c r="BF107" i="3"/>
  <c r="T107" i="3"/>
  <c r="R107" i="3"/>
  <c r="P107" i="3"/>
  <c r="BI101" i="3"/>
  <c r="BH101" i="3"/>
  <c r="BG101" i="3"/>
  <c r="BF101" i="3"/>
  <c r="T101" i="3"/>
  <c r="R101" i="3"/>
  <c r="P101" i="3"/>
  <c r="BI96" i="3"/>
  <c r="BH96" i="3"/>
  <c r="BG96" i="3"/>
  <c r="BF96" i="3"/>
  <c r="T96" i="3"/>
  <c r="R96" i="3"/>
  <c r="P96" i="3"/>
  <c r="BI88" i="3"/>
  <c r="BH88" i="3"/>
  <c r="BG88" i="3"/>
  <c r="BF88" i="3"/>
  <c r="T88" i="3"/>
  <c r="R88" i="3"/>
  <c r="P88" i="3"/>
  <c r="J82" i="3"/>
  <c r="J81" i="3"/>
  <c r="F81" i="3"/>
  <c r="F79" i="3"/>
  <c r="E77" i="3"/>
  <c r="J55" i="3"/>
  <c r="J54" i="3"/>
  <c r="F54" i="3"/>
  <c r="F52" i="3"/>
  <c r="E50" i="3"/>
  <c r="J18" i="3"/>
  <c r="E18" i="3"/>
  <c r="F82" i="3"/>
  <c r="J17" i="3"/>
  <c r="J12" i="3"/>
  <c r="J79" i="3" s="1"/>
  <c r="E7" i="3"/>
  <c r="E48" i="3" s="1"/>
  <c r="J37" i="2"/>
  <c r="J36" i="2"/>
  <c r="AY55" i="1"/>
  <c r="J35" i="2"/>
  <c r="AX55" i="1"/>
  <c r="BI1855" i="2"/>
  <c r="BH1855" i="2"/>
  <c r="BG1855" i="2"/>
  <c r="BF1855" i="2"/>
  <c r="T1855" i="2"/>
  <c r="R1855" i="2"/>
  <c r="P1855" i="2"/>
  <c r="BI1850" i="2"/>
  <c r="BH1850" i="2"/>
  <c r="BG1850" i="2"/>
  <c r="BF1850" i="2"/>
  <c r="T1850" i="2"/>
  <c r="R1850" i="2"/>
  <c r="P1850" i="2"/>
  <c r="BI1843" i="2"/>
  <c r="BH1843" i="2"/>
  <c r="BG1843" i="2"/>
  <c r="BF1843" i="2"/>
  <c r="T1843" i="2"/>
  <c r="R1843" i="2"/>
  <c r="P1843" i="2"/>
  <c r="BI1819" i="2"/>
  <c r="BH1819" i="2"/>
  <c r="BG1819" i="2"/>
  <c r="BF1819" i="2"/>
  <c r="T1819" i="2"/>
  <c r="R1819" i="2"/>
  <c r="P1819" i="2"/>
  <c r="BI1814" i="2"/>
  <c r="BH1814" i="2"/>
  <c r="BG1814" i="2"/>
  <c r="BF1814" i="2"/>
  <c r="T1814" i="2"/>
  <c r="T1813" i="2"/>
  <c r="R1814" i="2"/>
  <c r="R1813" i="2"/>
  <c r="P1814" i="2"/>
  <c r="P1813" i="2"/>
  <c r="BI1810" i="2"/>
  <c r="BH1810" i="2"/>
  <c r="BG1810" i="2"/>
  <c r="BF1810" i="2"/>
  <c r="T1810" i="2"/>
  <c r="R1810" i="2"/>
  <c r="P1810" i="2"/>
  <c r="BI1805" i="2"/>
  <c r="BH1805" i="2"/>
  <c r="BG1805" i="2"/>
  <c r="BF1805" i="2"/>
  <c r="T1805" i="2"/>
  <c r="R1805" i="2"/>
  <c r="P1805" i="2"/>
  <c r="BI1794" i="2"/>
  <c r="BH1794" i="2"/>
  <c r="BG1794" i="2"/>
  <c r="BF1794" i="2"/>
  <c r="T1794" i="2"/>
  <c r="R1794" i="2"/>
  <c r="P1794" i="2"/>
  <c r="BI1783" i="2"/>
  <c r="BH1783" i="2"/>
  <c r="BG1783" i="2"/>
  <c r="BF1783" i="2"/>
  <c r="T1783" i="2"/>
  <c r="R1783" i="2"/>
  <c r="P1783" i="2"/>
  <c r="BI1779" i="2"/>
  <c r="BH1779" i="2"/>
  <c r="BG1779" i="2"/>
  <c r="BF1779" i="2"/>
  <c r="T1779" i="2"/>
  <c r="R1779" i="2"/>
  <c r="P1779" i="2"/>
  <c r="BI1773" i="2"/>
  <c r="BH1773" i="2"/>
  <c r="BG1773" i="2"/>
  <c r="BF1773" i="2"/>
  <c r="T1773" i="2"/>
  <c r="R1773" i="2"/>
  <c r="P1773" i="2"/>
  <c r="BI1769" i="2"/>
  <c r="BH1769" i="2"/>
  <c r="BG1769" i="2"/>
  <c r="BF1769" i="2"/>
  <c r="T1769" i="2"/>
  <c r="R1769" i="2"/>
  <c r="P1769" i="2"/>
  <c r="BI1765" i="2"/>
  <c r="BH1765" i="2"/>
  <c r="BG1765" i="2"/>
  <c r="BF1765" i="2"/>
  <c r="T1765" i="2"/>
  <c r="R1765" i="2"/>
  <c r="P1765" i="2"/>
  <c r="BI1759" i="2"/>
  <c r="BH1759" i="2"/>
  <c r="BG1759" i="2"/>
  <c r="BF1759" i="2"/>
  <c r="T1759" i="2"/>
  <c r="R1759" i="2"/>
  <c r="P1759" i="2"/>
  <c r="BI1755" i="2"/>
  <c r="BH1755" i="2"/>
  <c r="BG1755" i="2"/>
  <c r="BF1755" i="2"/>
  <c r="T1755" i="2"/>
  <c r="R1755" i="2"/>
  <c r="P1755" i="2"/>
  <c r="BI1740" i="2"/>
  <c r="BH1740" i="2"/>
  <c r="BG1740" i="2"/>
  <c r="BF1740" i="2"/>
  <c r="T1740" i="2"/>
  <c r="R1740" i="2"/>
  <c r="P1740" i="2"/>
  <c r="BI1720" i="2"/>
  <c r="BH1720" i="2"/>
  <c r="BG1720" i="2"/>
  <c r="BF1720" i="2"/>
  <c r="T1720" i="2"/>
  <c r="R1720" i="2"/>
  <c r="P1720" i="2"/>
  <c r="BI1716" i="2"/>
  <c r="BH1716" i="2"/>
  <c r="BG1716" i="2"/>
  <c r="BF1716" i="2"/>
  <c r="T1716" i="2"/>
  <c r="R1716" i="2"/>
  <c r="P1716" i="2"/>
  <c r="BI1710" i="2"/>
  <c r="BH1710" i="2"/>
  <c r="BG1710" i="2"/>
  <c r="BF1710" i="2"/>
  <c r="T1710" i="2"/>
  <c r="R1710" i="2"/>
  <c r="P1710" i="2"/>
  <c r="BI1705" i="2"/>
  <c r="BH1705" i="2"/>
  <c r="BG1705" i="2"/>
  <c r="BF1705" i="2"/>
  <c r="T1705" i="2"/>
  <c r="R1705" i="2"/>
  <c r="P1705" i="2"/>
  <c r="BI1699" i="2"/>
  <c r="BH1699" i="2"/>
  <c r="BG1699" i="2"/>
  <c r="BF1699" i="2"/>
  <c r="T1699" i="2"/>
  <c r="R1699" i="2"/>
  <c r="P1699" i="2"/>
  <c r="BI1694" i="2"/>
  <c r="BH1694" i="2"/>
  <c r="BG1694" i="2"/>
  <c r="BF1694" i="2"/>
  <c r="T1694" i="2"/>
  <c r="R1694" i="2"/>
  <c r="P1694" i="2"/>
  <c r="BI1688" i="2"/>
  <c r="BH1688" i="2"/>
  <c r="BG1688" i="2"/>
  <c r="BF1688" i="2"/>
  <c r="T1688" i="2"/>
  <c r="R1688" i="2"/>
  <c r="P1688" i="2"/>
  <c r="BI1683" i="2"/>
  <c r="BH1683" i="2"/>
  <c r="BG1683" i="2"/>
  <c r="BF1683" i="2"/>
  <c r="T1683" i="2"/>
  <c r="R1683" i="2"/>
  <c r="P1683" i="2"/>
  <c r="BI1677" i="2"/>
  <c r="BH1677" i="2"/>
  <c r="BG1677" i="2"/>
  <c r="BF1677" i="2"/>
  <c r="T1677" i="2"/>
  <c r="R1677" i="2"/>
  <c r="P1677" i="2"/>
  <c r="BI1671" i="2"/>
  <c r="BH1671" i="2"/>
  <c r="BG1671" i="2"/>
  <c r="BF1671" i="2"/>
  <c r="T1671" i="2"/>
  <c r="R1671" i="2"/>
  <c r="P1671" i="2"/>
  <c r="BI1664" i="2"/>
  <c r="BH1664" i="2"/>
  <c r="BG1664" i="2"/>
  <c r="BF1664" i="2"/>
  <c r="T1664" i="2"/>
  <c r="R1664" i="2"/>
  <c r="P1664" i="2"/>
  <c r="BI1659" i="2"/>
  <c r="BH1659" i="2"/>
  <c r="BG1659" i="2"/>
  <c r="BF1659" i="2"/>
  <c r="T1659" i="2"/>
  <c r="R1659" i="2"/>
  <c r="P1659" i="2"/>
  <c r="BI1652" i="2"/>
  <c r="BH1652" i="2"/>
  <c r="BG1652" i="2"/>
  <c r="BF1652" i="2"/>
  <c r="T1652" i="2"/>
  <c r="R1652" i="2"/>
  <c r="P1652" i="2"/>
  <c r="BI1643" i="2"/>
  <c r="BH1643" i="2"/>
  <c r="BG1643" i="2"/>
  <c r="BF1643" i="2"/>
  <c r="T1643" i="2"/>
  <c r="R1643" i="2"/>
  <c r="P1643" i="2"/>
  <c r="BI1637" i="2"/>
  <c r="BH1637" i="2"/>
  <c r="BG1637" i="2"/>
  <c r="BF1637" i="2"/>
  <c r="T1637" i="2"/>
  <c r="R1637" i="2"/>
  <c r="P1637" i="2"/>
  <c r="BI1630" i="2"/>
  <c r="BH1630" i="2"/>
  <c r="BG1630" i="2"/>
  <c r="BF1630" i="2"/>
  <c r="T1630" i="2"/>
  <c r="R1630" i="2"/>
  <c r="P1630" i="2"/>
  <c r="BI1626" i="2"/>
  <c r="BH1626" i="2"/>
  <c r="BG1626" i="2"/>
  <c r="BF1626" i="2"/>
  <c r="T1626" i="2"/>
  <c r="R1626" i="2"/>
  <c r="P1626" i="2"/>
  <c r="BI1620" i="2"/>
  <c r="BH1620" i="2"/>
  <c r="BG1620" i="2"/>
  <c r="BF1620" i="2"/>
  <c r="T1620" i="2"/>
  <c r="R1620" i="2"/>
  <c r="P1620" i="2"/>
  <c r="BI1616" i="2"/>
  <c r="BH1616" i="2"/>
  <c r="BG1616" i="2"/>
  <c r="BF1616" i="2"/>
  <c r="T1616" i="2"/>
  <c r="R1616" i="2"/>
  <c r="P1616" i="2"/>
  <c r="BI1611" i="2"/>
  <c r="BH1611" i="2"/>
  <c r="BG1611" i="2"/>
  <c r="BF1611" i="2"/>
  <c r="T1611" i="2"/>
  <c r="R1611" i="2"/>
  <c r="P1611" i="2"/>
  <c r="BI1605" i="2"/>
  <c r="BH1605" i="2"/>
  <c r="BG1605" i="2"/>
  <c r="BF1605" i="2"/>
  <c r="T1605" i="2"/>
  <c r="R1605" i="2"/>
  <c r="P1605" i="2"/>
  <c r="BI1600" i="2"/>
  <c r="BH1600" i="2"/>
  <c r="BG1600" i="2"/>
  <c r="BF1600" i="2"/>
  <c r="T1600" i="2"/>
  <c r="R1600" i="2"/>
  <c r="P1600" i="2"/>
  <c r="BI1594" i="2"/>
  <c r="BH1594" i="2"/>
  <c r="BG1594" i="2"/>
  <c r="BF1594" i="2"/>
  <c r="T1594" i="2"/>
  <c r="R1594" i="2"/>
  <c r="P1594" i="2"/>
  <c r="BI1589" i="2"/>
  <c r="BH1589" i="2"/>
  <c r="BG1589" i="2"/>
  <c r="BF1589" i="2"/>
  <c r="T1589" i="2"/>
  <c r="R1589" i="2"/>
  <c r="P1589" i="2"/>
  <c r="BI1583" i="2"/>
  <c r="BH1583" i="2"/>
  <c r="BG1583" i="2"/>
  <c r="BF1583" i="2"/>
  <c r="T1583" i="2"/>
  <c r="R1583" i="2"/>
  <c r="P1583" i="2"/>
  <c r="BI1578" i="2"/>
  <c r="BH1578" i="2"/>
  <c r="BG1578" i="2"/>
  <c r="BF1578" i="2"/>
  <c r="T1578" i="2"/>
  <c r="R1578" i="2"/>
  <c r="P1578" i="2"/>
  <c r="BI1572" i="2"/>
  <c r="BH1572" i="2"/>
  <c r="BG1572" i="2"/>
  <c r="BF1572" i="2"/>
  <c r="T1572" i="2"/>
  <c r="R1572" i="2"/>
  <c r="P1572" i="2"/>
  <c r="BI1565" i="2"/>
  <c r="BH1565" i="2"/>
  <c r="BG1565" i="2"/>
  <c r="BF1565" i="2"/>
  <c r="T1565" i="2"/>
  <c r="R1565" i="2"/>
  <c r="P1565" i="2"/>
  <c r="BI1560" i="2"/>
  <c r="BH1560" i="2"/>
  <c r="BG1560" i="2"/>
  <c r="BF1560" i="2"/>
  <c r="T1560" i="2"/>
  <c r="R1560" i="2"/>
  <c r="P1560" i="2"/>
  <c r="BI1555" i="2"/>
  <c r="BH1555" i="2"/>
  <c r="BG1555" i="2"/>
  <c r="BF1555" i="2"/>
  <c r="T1555" i="2"/>
  <c r="R1555" i="2"/>
  <c r="P1555" i="2"/>
  <c r="BI1548" i="2"/>
  <c r="BH1548" i="2"/>
  <c r="BG1548" i="2"/>
  <c r="BF1548" i="2"/>
  <c r="T1548" i="2"/>
  <c r="R1548" i="2"/>
  <c r="P1548" i="2"/>
  <c r="BI1544" i="2"/>
  <c r="BH1544" i="2"/>
  <c r="BG1544" i="2"/>
  <c r="BF1544" i="2"/>
  <c r="T1544" i="2"/>
  <c r="R1544" i="2"/>
  <c r="P1544" i="2"/>
  <c r="BI1539" i="2"/>
  <c r="BH1539" i="2"/>
  <c r="BG1539" i="2"/>
  <c r="BF1539" i="2"/>
  <c r="T1539" i="2"/>
  <c r="R1539" i="2"/>
  <c r="P1539" i="2"/>
  <c r="BI1533" i="2"/>
  <c r="BH1533" i="2"/>
  <c r="BG1533" i="2"/>
  <c r="BF1533" i="2"/>
  <c r="T1533" i="2"/>
  <c r="R1533" i="2"/>
  <c r="P1533" i="2"/>
  <c r="BI1528" i="2"/>
  <c r="BH1528" i="2"/>
  <c r="BG1528" i="2"/>
  <c r="BF1528" i="2"/>
  <c r="T1528" i="2"/>
  <c r="R1528" i="2"/>
  <c r="P1528" i="2"/>
  <c r="BI1522" i="2"/>
  <c r="BH1522" i="2"/>
  <c r="BG1522" i="2"/>
  <c r="BF1522" i="2"/>
  <c r="T1522" i="2"/>
  <c r="R1522" i="2"/>
  <c r="P1522" i="2"/>
  <c r="BI1518" i="2"/>
  <c r="BH1518" i="2"/>
  <c r="BG1518" i="2"/>
  <c r="BF1518" i="2"/>
  <c r="T1518" i="2"/>
  <c r="R1518" i="2"/>
  <c r="P1518" i="2"/>
  <c r="BI1512" i="2"/>
  <c r="BH1512" i="2"/>
  <c r="BG1512" i="2"/>
  <c r="BF1512" i="2"/>
  <c r="T1512" i="2"/>
  <c r="R1512" i="2"/>
  <c r="P1512" i="2"/>
  <c r="BI1506" i="2"/>
  <c r="BH1506" i="2"/>
  <c r="BG1506" i="2"/>
  <c r="BF1506" i="2"/>
  <c r="T1506" i="2"/>
  <c r="R1506" i="2"/>
  <c r="P1506" i="2"/>
  <c r="BI1500" i="2"/>
  <c r="BH1500" i="2"/>
  <c r="BG1500" i="2"/>
  <c r="BF1500" i="2"/>
  <c r="T1500" i="2"/>
  <c r="R1500" i="2"/>
  <c r="P1500" i="2"/>
  <c r="BI1494" i="2"/>
  <c r="BH1494" i="2"/>
  <c r="BG1494" i="2"/>
  <c r="BF1494" i="2"/>
  <c r="T1494" i="2"/>
  <c r="R1494" i="2"/>
  <c r="P1494" i="2"/>
  <c r="BI1487" i="2"/>
  <c r="BH1487" i="2"/>
  <c r="BG1487" i="2"/>
  <c r="BF1487" i="2"/>
  <c r="T1487" i="2"/>
  <c r="R1487" i="2"/>
  <c r="P1487" i="2"/>
  <c r="BI1483" i="2"/>
  <c r="BH1483" i="2"/>
  <c r="BG1483" i="2"/>
  <c r="BF1483" i="2"/>
  <c r="T1483" i="2"/>
  <c r="R1483" i="2"/>
  <c r="P1483" i="2"/>
  <c r="BI1478" i="2"/>
  <c r="BH1478" i="2"/>
  <c r="BG1478" i="2"/>
  <c r="BF1478" i="2"/>
  <c r="T1478" i="2"/>
  <c r="R1478" i="2"/>
  <c r="P1478" i="2"/>
  <c r="BI1472" i="2"/>
  <c r="BH1472" i="2"/>
  <c r="BG1472" i="2"/>
  <c r="BF1472" i="2"/>
  <c r="T1472" i="2"/>
  <c r="R1472" i="2"/>
  <c r="P1472" i="2"/>
  <c r="BI1467" i="2"/>
  <c r="BH1467" i="2"/>
  <c r="BG1467" i="2"/>
  <c r="BF1467" i="2"/>
  <c r="T1467" i="2"/>
  <c r="R1467" i="2"/>
  <c r="P1467" i="2"/>
  <c r="BI1461" i="2"/>
  <c r="BH1461" i="2"/>
  <c r="BG1461" i="2"/>
  <c r="BF1461" i="2"/>
  <c r="T1461" i="2"/>
  <c r="R1461" i="2"/>
  <c r="P1461" i="2"/>
  <c r="BI1452" i="2"/>
  <c r="BH1452" i="2"/>
  <c r="BG1452" i="2"/>
  <c r="BF1452" i="2"/>
  <c r="T1452" i="2"/>
  <c r="R1452" i="2"/>
  <c r="P1452" i="2"/>
  <c r="BI1447" i="2"/>
  <c r="BH1447" i="2"/>
  <c r="BG1447" i="2"/>
  <c r="BF1447" i="2"/>
  <c r="T1447" i="2"/>
  <c r="R1447" i="2"/>
  <c r="P1447" i="2"/>
  <c r="BI1442" i="2"/>
  <c r="BH1442" i="2"/>
  <c r="BG1442" i="2"/>
  <c r="BF1442" i="2"/>
  <c r="T1442" i="2"/>
  <c r="R1442" i="2"/>
  <c r="P1442" i="2"/>
  <c r="BI1435" i="2"/>
  <c r="BH1435" i="2"/>
  <c r="BG1435" i="2"/>
  <c r="BF1435" i="2"/>
  <c r="T1435" i="2"/>
  <c r="R1435" i="2"/>
  <c r="P1435" i="2"/>
  <c r="BI1428" i="2"/>
  <c r="BH1428" i="2"/>
  <c r="BG1428" i="2"/>
  <c r="BF1428" i="2"/>
  <c r="T1428" i="2"/>
  <c r="R1428" i="2"/>
  <c r="P1428" i="2"/>
  <c r="BI1424" i="2"/>
  <c r="BH1424" i="2"/>
  <c r="BG1424" i="2"/>
  <c r="BF1424" i="2"/>
  <c r="T1424" i="2"/>
  <c r="R1424" i="2"/>
  <c r="P1424" i="2"/>
  <c r="BI1415" i="2"/>
  <c r="BH1415" i="2"/>
  <c r="BG1415" i="2"/>
  <c r="BF1415" i="2"/>
  <c r="T1415" i="2"/>
  <c r="R1415" i="2"/>
  <c r="P1415" i="2"/>
  <c r="BI1409" i="2"/>
  <c r="BH1409" i="2"/>
  <c r="BG1409" i="2"/>
  <c r="BF1409" i="2"/>
  <c r="T1409" i="2"/>
  <c r="R1409" i="2"/>
  <c r="P1409" i="2"/>
  <c r="BI1402" i="2"/>
  <c r="BH1402" i="2"/>
  <c r="BG1402" i="2"/>
  <c r="BF1402" i="2"/>
  <c r="T1402" i="2"/>
  <c r="R1402" i="2"/>
  <c r="P1402" i="2"/>
  <c r="BI1398" i="2"/>
  <c r="BH1398" i="2"/>
  <c r="BG1398" i="2"/>
  <c r="BF1398" i="2"/>
  <c r="T1398" i="2"/>
  <c r="R1398" i="2"/>
  <c r="P1398" i="2"/>
  <c r="BI1394" i="2"/>
  <c r="BH1394" i="2"/>
  <c r="BG1394" i="2"/>
  <c r="BF1394" i="2"/>
  <c r="T1394" i="2"/>
  <c r="R1394" i="2"/>
  <c r="P1394" i="2"/>
  <c r="BI1384" i="2"/>
  <c r="BH1384" i="2"/>
  <c r="BG1384" i="2"/>
  <c r="BF1384" i="2"/>
  <c r="T1384" i="2"/>
  <c r="R1384" i="2"/>
  <c r="P1384" i="2"/>
  <c r="BI1378" i="2"/>
  <c r="BH1378" i="2"/>
  <c r="BG1378" i="2"/>
  <c r="BF1378" i="2"/>
  <c r="T1378" i="2"/>
  <c r="R1378" i="2"/>
  <c r="P1378" i="2"/>
  <c r="BI1371" i="2"/>
  <c r="BH1371" i="2"/>
  <c r="BG1371" i="2"/>
  <c r="BF1371" i="2"/>
  <c r="T1371" i="2"/>
  <c r="R1371" i="2"/>
  <c r="P1371" i="2"/>
  <c r="BI1367" i="2"/>
  <c r="BH1367" i="2"/>
  <c r="BG1367" i="2"/>
  <c r="BF1367" i="2"/>
  <c r="T1367" i="2"/>
  <c r="R1367" i="2"/>
  <c r="P1367" i="2"/>
  <c r="BI1361" i="2"/>
  <c r="BH1361" i="2"/>
  <c r="BG1361" i="2"/>
  <c r="BF1361" i="2"/>
  <c r="T1361" i="2"/>
  <c r="R1361" i="2"/>
  <c r="P1361" i="2"/>
  <c r="BI1357" i="2"/>
  <c r="BH1357" i="2"/>
  <c r="BG1357" i="2"/>
  <c r="BF1357" i="2"/>
  <c r="T1357" i="2"/>
  <c r="R1357" i="2"/>
  <c r="P1357" i="2"/>
  <c r="BI1351" i="2"/>
  <c r="BH1351" i="2"/>
  <c r="BG1351" i="2"/>
  <c r="BF1351" i="2"/>
  <c r="T1351" i="2"/>
  <c r="R1351" i="2"/>
  <c r="P1351" i="2"/>
  <c r="BI1347" i="2"/>
  <c r="BH1347" i="2"/>
  <c r="BG1347" i="2"/>
  <c r="BF1347" i="2"/>
  <c r="T1347" i="2"/>
  <c r="R1347" i="2"/>
  <c r="P1347" i="2"/>
  <c r="BI1341" i="2"/>
  <c r="BH1341" i="2"/>
  <c r="BG1341" i="2"/>
  <c r="BF1341" i="2"/>
  <c r="T1341" i="2"/>
  <c r="R1341" i="2"/>
  <c r="P1341" i="2"/>
  <c r="BI1334" i="2"/>
  <c r="BH1334" i="2"/>
  <c r="BG1334" i="2"/>
  <c r="BF1334" i="2"/>
  <c r="T1334" i="2"/>
  <c r="R1334" i="2"/>
  <c r="P1334" i="2"/>
  <c r="BI1330" i="2"/>
  <c r="BH1330" i="2"/>
  <c r="BG1330" i="2"/>
  <c r="BF1330" i="2"/>
  <c r="T1330" i="2"/>
  <c r="R1330" i="2"/>
  <c r="P1330" i="2"/>
  <c r="BI1325" i="2"/>
  <c r="BH1325" i="2"/>
  <c r="BG1325" i="2"/>
  <c r="BF1325" i="2"/>
  <c r="T1325" i="2"/>
  <c r="R1325" i="2"/>
  <c r="P1325" i="2"/>
  <c r="BI1321" i="2"/>
  <c r="BH1321" i="2"/>
  <c r="BG1321" i="2"/>
  <c r="BF1321" i="2"/>
  <c r="T1321" i="2"/>
  <c r="R1321" i="2"/>
  <c r="P1321" i="2"/>
  <c r="BI1316" i="2"/>
  <c r="BH1316" i="2"/>
  <c r="BG1316" i="2"/>
  <c r="BF1316" i="2"/>
  <c r="T1316" i="2"/>
  <c r="R1316" i="2"/>
  <c r="P1316" i="2"/>
  <c r="BI1312" i="2"/>
  <c r="BH1312" i="2"/>
  <c r="BG1312" i="2"/>
  <c r="BF1312" i="2"/>
  <c r="T1312" i="2"/>
  <c r="R1312" i="2"/>
  <c r="P1312" i="2"/>
  <c r="BI1306" i="2"/>
  <c r="BH1306" i="2"/>
  <c r="BG1306" i="2"/>
  <c r="BF1306" i="2"/>
  <c r="T1306" i="2"/>
  <c r="R1306" i="2"/>
  <c r="P1306" i="2"/>
  <c r="BI1300" i="2"/>
  <c r="BH1300" i="2"/>
  <c r="BG1300" i="2"/>
  <c r="BF1300" i="2"/>
  <c r="T1300" i="2"/>
  <c r="R1300" i="2"/>
  <c r="P1300" i="2"/>
  <c r="BI1293" i="2"/>
  <c r="BH1293" i="2"/>
  <c r="BG1293" i="2"/>
  <c r="BF1293" i="2"/>
  <c r="T1293" i="2"/>
  <c r="R1293" i="2"/>
  <c r="P1293" i="2"/>
  <c r="BI1287" i="2"/>
  <c r="BH1287" i="2"/>
  <c r="BG1287" i="2"/>
  <c r="BF1287" i="2"/>
  <c r="T1287" i="2"/>
  <c r="R1287" i="2"/>
  <c r="P1287" i="2"/>
  <c r="BI1280" i="2"/>
  <c r="BH1280" i="2"/>
  <c r="BG1280" i="2"/>
  <c r="BF1280" i="2"/>
  <c r="T1280" i="2"/>
  <c r="R1280" i="2"/>
  <c r="P1280" i="2"/>
  <c r="BI1273" i="2"/>
  <c r="BH1273" i="2"/>
  <c r="BG1273" i="2"/>
  <c r="BF1273" i="2"/>
  <c r="T1273" i="2"/>
  <c r="R1273" i="2"/>
  <c r="P1273" i="2"/>
  <c r="BI1266" i="2"/>
  <c r="BH1266" i="2"/>
  <c r="BG1266" i="2"/>
  <c r="BF1266" i="2"/>
  <c r="T1266" i="2"/>
  <c r="R1266" i="2"/>
  <c r="P1266" i="2"/>
  <c r="BI1262" i="2"/>
  <c r="BH1262" i="2"/>
  <c r="BG1262" i="2"/>
  <c r="BF1262" i="2"/>
  <c r="T1262" i="2"/>
  <c r="R1262" i="2"/>
  <c r="P1262" i="2"/>
  <c r="BI1257" i="2"/>
  <c r="BH1257" i="2"/>
  <c r="BG1257" i="2"/>
  <c r="BF1257" i="2"/>
  <c r="T1257" i="2"/>
  <c r="R1257" i="2"/>
  <c r="P1257" i="2"/>
  <c r="BI1251" i="2"/>
  <c r="BH1251" i="2"/>
  <c r="BG1251" i="2"/>
  <c r="BF1251" i="2"/>
  <c r="T1251" i="2"/>
  <c r="R1251" i="2"/>
  <c r="P1251" i="2"/>
  <c r="BI1246" i="2"/>
  <c r="BH1246" i="2"/>
  <c r="BG1246" i="2"/>
  <c r="BF1246" i="2"/>
  <c r="T1246" i="2"/>
  <c r="R1246" i="2"/>
  <c r="P1246" i="2"/>
  <c r="BI1241" i="2"/>
  <c r="BH1241" i="2"/>
  <c r="BG1241" i="2"/>
  <c r="BF1241" i="2"/>
  <c r="T1241" i="2"/>
  <c r="R1241" i="2"/>
  <c r="P1241" i="2"/>
  <c r="BI1237" i="2"/>
  <c r="BH1237" i="2"/>
  <c r="BG1237" i="2"/>
  <c r="BF1237" i="2"/>
  <c r="T1237" i="2"/>
  <c r="R1237" i="2"/>
  <c r="P1237" i="2"/>
  <c r="BI1230" i="2"/>
  <c r="BH1230" i="2"/>
  <c r="BG1230" i="2"/>
  <c r="BF1230" i="2"/>
  <c r="T1230" i="2"/>
  <c r="R1230" i="2"/>
  <c r="P1230" i="2"/>
  <c r="BI1226" i="2"/>
  <c r="BH1226" i="2"/>
  <c r="BG1226" i="2"/>
  <c r="BF1226" i="2"/>
  <c r="T1226" i="2"/>
  <c r="R1226" i="2"/>
  <c r="P1226" i="2"/>
  <c r="BI1221" i="2"/>
  <c r="BH1221" i="2"/>
  <c r="BG1221" i="2"/>
  <c r="BF1221" i="2"/>
  <c r="T1221" i="2"/>
  <c r="R1221" i="2"/>
  <c r="P1221" i="2"/>
  <c r="BI1215" i="2"/>
  <c r="BH1215" i="2"/>
  <c r="BG1215" i="2"/>
  <c r="BF1215" i="2"/>
  <c r="T1215" i="2"/>
  <c r="R1215" i="2"/>
  <c r="P1215" i="2"/>
  <c r="BI1210" i="2"/>
  <c r="BH1210" i="2"/>
  <c r="BG1210" i="2"/>
  <c r="BF1210" i="2"/>
  <c r="T1210" i="2"/>
  <c r="R1210" i="2"/>
  <c r="P1210" i="2"/>
  <c r="BI1204" i="2"/>
  <c r="BH1204" i="2"/>
  <c r="BG1204" i="2"/>
  <c r="BF1204" i="2"/>
  <c r="T1204" i="2"/>
  <c r="R1204" i="2"/>
  <c r="P1204" i="2"/>
  <c r="BI1198" i="2"/>
  <c r="BH1198" i="2"/>
  <c r="BG1198" i="2"/>
  <c r="BF1198" i="2"/>
  <c r="T1198" i="2"/>
  <c r="R1198" i="2"/>
  <c r="P1198" i="2"/>
  <c r="BI1192" i="2"/>
  <c r="BH1192" i="2"/>
  <c r="BG1192" i="2"/>
  <c r="BF1192" i="2"/>
  <c r="T1192" i="2"/>
  <c r="R1192" i="2"/>
  <c r="P1192" i="2"/>
  <c r="BI1186" i="2"/>
  <c r="BH1186" i="2"/>
  <c r="BG1186" i="2"/>
  <c r="BF1186" i="2"/>
  <c r="T1186" i="2"/>
  <c r="R1186" i="2"/>
  <c r="P1186" i="2"/>
  <c r="BI1182" i="2"/>
  <c r="BH1182" i="2"/>
  <c r="BG1182" i="2"/>
  <c r="BF1182" i="2"/>
  <c r="T1182" i="2"/>
  <c r="R1182" i="2"/>
  <c r="P1182" i="2"/>
  <c r="BI1176" i="2"/>
  <c r="BH1176" i="2"/>
  <c r="BG1176" i="2"/>
  <c r="BF1176" i="2"/>
  <c r="T1176" i="2"/>
  <c r="R1176" i="2"/>
  <c r="P1176" i="2"/>
  <c r="BI1172" i="2"/>
  <c r="BH1172" i="2"/>
  <c r="BG1172" i="2"/>
  <c r="BF1172" i="2"/>
  <c r="T1172" i="2"/>
  <c r="R1172" i="2"/>
  <c r="P1172" i="2"/>
  <c r="BI1166" i="2"/>
  <c r="BH1166" i="2"/>
  <c r="BG1166" i="2"/>
  <c r="BF1166" i="2"/>
  <c r="T1166" i="2"/>
  <c r="R1166" i="2"/>
  <c r="P1166" i="2"/>
  <c r="BI1162" i="2"/>
  <c r="BH1162" i="2"/>
  <c r="BG1162" i="2"/>
  <c r="BF1162" i="2"/>
  <c r="T1162" i="2"/>
  <c r="R1162" i="2"/>
  <c r="P1162" i="2"/>
  <c r="BI1156" i="2"/>
  <c r="BH1156" i="2"/>
  <c r="BG1156" i="2"/>
  <c r="BF1156" i="2"/>
  <c r="T1156" i="2"/>
  <c r="R1156" i="2"/>
  <c r="P1156" i="2"/>
  <c r="BI1152" i="2"/>
  <c r="BH1152" i="2"/>
  <c r="BG1152" i="2"/>
  <c r="BF1152" i="2"/>
  <c r="T1152" i="2"/>
  <c r="R1152" i="2"/>
  <c r="P1152" i="2"/>
  <c r="BI1146" i="2"/>
  <c r="BH1146" i="2"/>
  <c r="BG1146" i="2"/>
  <c r="BF1146" i="2"/>
  <c r="T1146" i="2"/>
  <c r="R1146" i="2"/>
  <c r="P1146" i="2"/>
  <c r="BI1140" i="2"/>
  <c r="BH1140" i="2"/>
  <c r="BG1140" i="2"/>
  <c r="BF1140" i="2"/>
  <c r="T1140" i="2"/>
  <c r="R1140" i="2"/>
  <c r="P1140" i="2"/>
  <c r="BI1136" i="2"/>
  <c r="BH1136" i="2"/>
  <c r="BG1136" i="2"/>
  <c r="BF1136" i="2"/>
  <c r="T1136" i="2"/>
  <c r="R1136" i="2"/>
  <c r="P1136" i="2"/>
  <c r="BI1130" i="2"/>
  <c r="BH1130" i="2"/>
  <c r="BG1130" i="2"/>
  <c r="BF1130" i="2"/>
  <c r="T1130" i="2"/>
  <c r="R1130" i="2"/>
  <c r="P1130" i="2"/>
  <c r="BI1126" i="2"/>
  <c r="BH1126" i="2"/>
  <c r="BG1126" i="2"/>
  <c r="BF1126" i="2"/>
  <c r="T1126" i="2"/>
  <c r="R1126" i="2"/>
  <c r="P1126" i="2"/>
  <c r="BI1120" i="2"/>
  <c r="BH1120" i="2"/>
  <c r="BG1120" i="2"/>
  <c r="BF1120" i="2"/>
  <c r="T1120" i="2"/>
  <c r="R1120" i="2"/>
  <c r="P1120" i="2"/>
  <c r="BI1115" i="2"/>
  <c r="BH1115" i="2"/>
  <c r="BG1115" i="2"/>
  <c r="BF1115" i="2"/>
  <c r="T1115" i="2"/>
  <c r="R1115" i="2"/>
  <c r="P1115" i="2"/>
  <c r="BI1109" i="2"/>
  <c r="BH1109" i="2"/>
  <c r="BG1109" i="2"/>
  <c r="BF1109" i="2"/>
  <c r="T1109" i="2"/>
  <c r="R1109" i="2"/>
  <c r="P1109" i="2"/>
  <c r="BI1104" i="2"/>
  <c r="BH1104" i="2"/>
  <c r="BG1104" i="2"/>
  <c r="BF1104" i="2"/>
  <c r="T1104" i="2"/>
  <c r="R1104" i="2"/>
  <c r="P1104" i="2"/>
  <c r="BI1098" i="2"/>
  <c r="BH1098" i="2"/>
  <c r="BG1098" i="2"/>
  <c r="BF1098" i="2"/>
  <c r="T1098" i="2"/>
  <c r="R1098" i="2"/>
  <c r="P1098" i="2"/>
  <c r="BI1094" i="2"/>
  <c r="BH1094" i="2"/>
  <c r="BG1094" i="2"/>
  <c r="BF1094" i="2"/>
  <c r="T1094" i="2"/>
  <c r="R1094" i="2"/>
  <c r="P1094" i="2"/>
  <c r="BI1090" i="2"/>
  <c r="BH1090" i="2"/>
  <c r="BG1090" i="2"/>
  <c r="BF1090" i="2"/>
  <c r="T1090" i="2"/>
  <c r="R1090" i="2"/>
  <c r="P1090" i="2"/>
  <c r="BI1086" i="2"/>
  <c r="BH1086" i="2"/>
  <c r="BG1086" i="2"/>
  <c r="BF1086" i="2"/>
  <c r="T1086" i="2"/>
  <c r="R1086" i="2"/>
  <c r="P1086" i="2"/>
  <c r="BI1080" i="2"/>
  <c r="BH1080" i="2"/>
  <c r="BG1080" i="2"/>
  <c r="BF1080" i="2"/>
  <c r="T1080" i="2"/>
  <c r="R1080" i="2"/>
  <c r="P1080" i="2"/>
  <c r="BI1076" i="2"/>
  <c r="BH1076" i="2"/>
  <c r="BG1076" i="2"/>
  <c r="BF1076" i="2"/>
  <c r="T1076" i="2"/>
  <c r="R1076" i="2"/>
  <c r="P1076" i="2"/>
  <c r="BI1070" i="2"/>
  <c r="BH1070" i="2"/>
  <c r="BG1070" i="2"/>
  <c r="BF1070" i="2"/>
  <c r="T1070" i="2"/>
  <c r="R1070" i="2"/>
  <c r="P1070" i="2"/>
  <c r="BI1065" i="2"/>
  <c r="BH1065" i="2"/>
  <c r="BG1065" i="2"/>
  <c r="BF1065" i="2"/>
  <c r="T1065" i="2"/>
  <c r="R1065" i="2"/>
  <c r="P1065" i="2"/>
  <c r="BI1061" i="2"/>
  <c r="BH1061" i="2"/>
  <c r="BG1061" i="2"/>
  <c r="BF1061" i="2"/>
  <c r="T1061" i="2"/>
  <c r="R1061" i="2"/>
  <c r="P1061" i="2"/>
  <c r="BI1055" i="2"/>
  <c r="BH1055" i="2"/>
  <c r="BG1055" i="2"/>
  <c r="BF1055" i="2"/>
  <c r="T1055" i="2"/>
  <c r="R1055" i="2"/>
  <c r="P1055" i="2"/>
  <c r="BI1051" i="2"/>
  <c r="BH1051" i="2"/>
  <c r="BG1051" i="2"/>
  <c r="BF1051" i="2"/>
  <c r="T1051" i="2"/>
  <c r="R1051" i="2"/>
  <c r="P1051" i="2"/>
  <c r="BI1045" i="2"/>
  <c r="BH1045" i="2"/>
  <c r="BG1045" i="2"/>
  <c r="BF1045" i="2"/>
  <c r="T1045" i="2"/>
  <c r="R1045" i="2"/>
  <c r="P1045" i="2"/>
  <c r="BI1041" i="2"/>
  <c r="BH1041" i="2"/>
  <c r="BG1041" i="2"/>
  <c r="BF1041" i="2"/>
  <c r="T1041" i="2"/>
  <c r="R1041" i="2"/>
  <c r="P1041" i="2"/>
  <c r="BI1035" i="2"/>
  <c r="BH1035" i="2"/>
  <c r="BG1035" i="2"/>
  <c r="BF1035" i="2"/>
  <c r="T1035" i="2"/>
  <c r="R1035" i="2"/>
  <c r="P1035" i="2"/>
  <c r="BI1030" i="2"/>
  <c r="BH1030" i="2"/>
  <c r="BG1030" i="2"/>
  <c r="BF1030" i="2"/>
  <c r="T1030" i="2"/>
  <c r="T1029" i="2" s="1"/>
  <c r="R1030" i="2"/>
  <c r="R1029" i="2"/>
  <c r="P1030" i="2"/>
  <c r="P1029" i="2" s="1"/>
  <c r="BI1024" i="2"/>
  <c r="BH1024" i="2"/>
  <c r="BG1024" i="2"/>
  <c r="BF1024" i="2"/>
  <c r="T1024" i="2"/>
  <c r="R1024" i="2"/>
  <c r="P1024" i="2"/>
  <c r="BI1019" i="2"/>
  <c r="BH1019" i="2"/>
  <c r="BG1019" i="2"/>
  <c r="BF1019" i="2"/>
  <c r="T1019" i="2"/>
  <c r="R1019" i="2"/>
  <c r="P1019" i="2"/>
  <c r="BI1014" i="2"/>
  <c r="BH1014" i="2"/>
  <c r="BG1014" i="2"/>
  <c r="BF1014" i="2"/>
  <c r="T1014" i="2"/>
  <c r="R1014" i="2"/>
  <c r="P1014" i="2"/>
  <c r="BI1009" i="2"/>
  <c r="BH1009" i="2"/>
  <c r="BG1009" i="2"/>
  <c r="BF1009" i="2"/>
  <c r="T1009" i="2"/>
  <c r="R1009" i="2"/>
  <c r="P1009" i="2"/>
  <c r="BI1002" i="2"/>
  <c r="BH1002" i="2"/>
  <c r="BG1002" i="2"/>
  <c r="BF1002" i="2"/>
  <c r="T1002" i="2"/>
  <c r="R1002" i="2"/>
  <c r="P1002" i="2"/>
  <c r="BI996" i="2"/>
  <c r="BH996" i="2"/>
  <c r="BG996" i="2"/>
  <c r="BF996" i="2"/>
  <c r="T996" i="2"/>
  <c r="R996" i="2"/>
  <c r="P996" i="2"/>
  <c r="BI990" i="2"/>
  <c r="BH990" i="2"/>
  <c r="BG990" i="2"/>
  <c r="BF990" i="2"/>
  <c r="T990" i="2"/>
  <c r="R990" i="2"/>
  <c r="P990" i="2"/>
  <c r="BI980" i="2"/>
  <c r="BH980" i="2"/>
  <c r="BG980" i="2"/>
  <c r="BF980" i="2"/>
  <c r="T980" i="2"/>
  <c r="R980" i="2"/>
  <c r="P980" i="2"/>
  <c r="BI974" i="2"/>
  <c r="BH974" i="2"/>
  <c r="BG974" i="2"/>
  <c r="BF974" i="2"/>
  <c r="T974" i="2"/>
  <c r="R974" i="2"/>
  <c r="P974" i="2"/>
  <c r="BI968" i="2"/>
  <c r="BH968" i="2"/>
  <c r="BG968" i="2"/>
  <c r="BF968" i="2"/>
  <c r="T968" i="2"/>
  <c r="R968" i="2"/>
  <c r="P968" i="2"/>
  <c r="BI963" i="2"/>
  <c r="BH963" i="2"/>
  <c r="BG963" i="2"/>
  <c r="BF963" i="2"/>
  <c r="T963" i="2"/>
  <c r="R963" i="2"/>
  <c r="P963" i="2"/>
  <c r="BI958" i="2"/>
  <c r="BH958" i="2"/>
  <c r="BG958" i="2"/>
  <c r="BF958" i="2"/>
  <c r="T958" i="2"/>
  <c r="R958" i="2"/>
  <c r="P958" i="2"/>
  <c r="BI952" i="2"/>
  <c r="BH952" i="2"/>
  <c r="BG952" i="2"/>
  <c r="BF952" i="2"/>
  <c r="T952" i="2"/>
  <c r="R952" i="2"/>
  <c r="P952" i="2"/>
  <c r="BI947" i="2"/>
  <c r="BH947" i="2"/>
  <c r="BG947" i="2"/>
  <c r="BF947" i="2"/>
  <c r="T947" i="2"/>
  <c r="R947" i="2"/>
  <c r="P947" i="2"/>
  <c r="BI941" i="2"/>
  <c r="BH941" i="2"/>
  <c r="BG941" i="2"/>
  <c r="BF941" i="2"/>
  <c r="T941" i="2"/>
  <c r="R941" i="2"/>
  <c r="P941" i="2"/>
  <c r="BI935" i="2"/>
  <c r="BH935" i="2"/>
  <c r="BG935" i="2"/>
  <c r="BF935" i="2"/>
  <c r="T935" i="2"/>
  <c r="R935" i="2"/>
  <c r="P935" i="2"/>
  <c r="BI929" i="2"/>
  <c r="BH929" i="2"/>
  <c r="BG929" i="2"/>
  <c r="BF929" i="2"/>
  <c r="T929" i="2"/>
  <c r="R929" i="2"/>
  <c r="P929" i="2"/>
  <c r="BI924" i="2"/>
  <c r="BH924" i="2"/>
  <c r="BG924" i="2"/>
  <c r="BF924" i="2"/>
  <c r="T924" i="2"/>
  <c r="R924" i="2"/>
  <c r="P924" i="2"/>
  <c r="BI918" i="2"/>
  <c r="BH918" i="2"/>
  <c r="BG918" i="2"/>
  <c r="BF918" i="2"/>
  <c r="T918" i="2"/>
  <c r="R918" i="2"/>
  <c r="P918" i="2"/>
  <c r="BI913" i="2"/>
  <c r="BH913" i="2"/>
  <c r="BG913" i="2"/>
  <c r="BF913" i="2"/>
  <c r="T913" i="2"/>
  <c r="R913" i="2"/>
  <c r="P913" i="2"/>
  <c r="BI907" i="2"/>
  <c r="BH907" i="2"/>
  <c r="BG907" i="2"/>
  <c r="BF907" i="2"/>
  <c r="T907" i="2"/>
  <c r="R907" i="2"/>
  <c r="P907" i="2"/>
  <c r="BI902" i="2"/>
  <c r="BH902" i="2"/>
  <c r="BG902" i="2"/>
  <c r="BF902" i="2"/>
  <c r="T902" i="2"/>
  <c r="R902" i="2"/>
  <c r="P902" i="2"/>
  <c r="BI894" i="2"/>
  <c r="BH894" i="2"/>
  <c r="BG894" i="2"/>
  <c r="BF894" i="2"/>
  <c r="T894" i="2"/>
  <c r="R894" i="2"/>
  <c r="P894" i="2"/>
  <c r="BI887" i="2"/>
  <c r="BH887" i="2"/>
  <c r="BG887" i="2"/>
  <c r="BF887" i="2"/>
  <c r="T887" i="2"/>
  <c r="R887" i="2"/>
  <c r="P887" i="2"/>
  <c r="BI881" i="2"/>
  <c r="BH881" i="2"/>
  <c r="BG881" i="2"/>
  <c r="BF881" i="2"/>
  <c r="T881" i="2"/>
  <c r="R881" i="2"/>
  <c r="P881" i="2"/>
  <c r="BI875" i="2"/>
  <c r="BH875" i="2"/>
  <c r="BG875" i="2"/>
  <c r="BF875" i="2"/>
  <c r="T875" i="2"/>
  <c r="R875" i="2"/>
  <c r="P875" i="2"/>
  <c r="BI870" i="2"/>
  <c r="BH870" i="2"/>
  <c r="BG870" i="2"/>
  <c r="BF870" i="2"/>
  <c r="T870" i="2"/>
  <c r="R870" i="2"/>
  <c r="P870" i="2"/>
  <c r="BI864" i="2"/>
  <c r="BH864" i="2"/>
  <c r="BG864" i="2"/>
  <c r="BF864" i="2"/>
  <c r="T864" i="2"/>
  <c r="R864" i="2"/>
  <c r="P864" i="2"/>
  <c r="BI859" i="2"/>
  <c r="BH859" i="2"/>
  <c r="BG859" i="2"/>
  <c r="BF859" i="2"/>
  <c r="T859" i="2"/>
  <c r="R859" i="2"/>
  <c r="P859" i="2"/>
  <c r="BI854" i="2"/>
  <c r="BH854" i="2"/>
  <c r="BG854" i="2"/>
  <c r="BF854" i="2"/>
  <c r="T854" i="2"/>
  <c r="R854" i="2"/>
  <c r="P854" i="2"/>
  <c r="BI848" i="2"/>
  <c r="BH848" i="2"/>
  <c r="BG848" i="2"/>
  <c r="BF848" i="2"/>
  <c r="T848" i="2"/>
  <c r="R848" i="2"/>
  <c r="P848" i="2"/>
  <c r="BI843" i="2"/>
  <c r="BH843" i="2"/>
  <c r="BG843" i="2"/>
  <c r="BF843" i="2"/>
  <c r="T843" i="2"/>
  <c r="R843" i="2"/>
  <c r="P843" i="2"/>
  <c r="BI837" i="2"/>
  <c r="BH837" i="2"/>
  <c r="BG837" i="2"/>
  <c r="BF837" i="2"/>
  <c r="T837" i="2"/>
  <c r="R837" i="2"/>
  <c r="P837" i="2"/>
  <c r="BI832" i="2"/>
  <c r="BH832" i="2"/>
  <c r="BG832" i="2"/>
  <c r="BF832" i="2"/>
  <c r="T832" i="2"/>
  <c r="R832" i="2"/>
  <c r="P832" i="2"/>
  <c r="BI826" i="2"/>
  <c r="BH826" i="2"/>
  <c r="BG826" i="2"/>
  <c r="BF826" i="2"/>
  <c r="T826" i="2"/>
  <c r="R826" i="2"/>
  <c r="P826" i="2"/>
  <c r="BI821" i="2"/>
  <c r="BH821" i="2"/>
  <c r="BG821" i="2"/>
  <c r="BF821" i="2"/>
  <c r="T821" i="2"/>
  <c r="R821" i="2"/>
  <c r="P821" i="2"/>
  <c r="BI815" i="2"/>
  <c r="BH815" i="2"/>
  <c r="BG815" i="2"/>
  <c r="BF815" i="2"/>
  <c r="T815" i="2"/>
  <c r="R815" i="2"/>
  <c r="P815" i="2"/>
  <c r="BI810" i="2"/>
  <c r="BH810" i="2"/>
  <c r="BG810" i="2"/>
  <c r="BF810" i="2"/>
  <c r="T810" i="2"/>
  <c r="R810" i="2"/>
  <c r="P810" i="2"/>
  <c r="BI804" i="2"/>
  <c r="BH804" i="2"/>
  <c r="BG804" i="2"/>
  <c r="BF804" i="2"/>
  <c r="T804" i="2"/>
  <c r="R804" i="2"/>
  <c r="P804" i="2"/>
  <c r="BI800" i="2"/>
  <c r="BH800" i="2"/>
  <c r="BG800" i="2"/>
  <c r="BF800" i="2"/>
  <c r="T800" i="2"/>
  <c r="R800" i="2"/>
  <c r="P800" i="2"/>
  <c r="BI796" i="2"/>
  <c r="BH796" i="2"/>
  <c r="BG796" i="2"/>
  <c r="BF796" i="2"/>
  <c r="T796" i="2"/>
  <c r="R796" i="2"/>
  <c r="P796" i="2"/>
  <c r="BI786" i="2"/>
  <c r="BH786" i="2"/>
  <c r="BG786" i="2"/>
  <c r="BF786" i="2"/>
  <c r="T786" i="2"/>
  <c r="R786" i="2"/>
  <c r="P786" i="2"/>
  <c r="BI777" i="2"/>
  <c r="BH777" i="2"/>
  <c r="BG777" i="2"/>
  <c r="BF777" i="2"/>
  <c r="T777" i="2"/>
  <c r="R777" i="2"/>
  <c r="P777" i="2"/>
  <c r="BI773" i="2"/>
  <c r="BH773" i="2"/>
  <c r="BG773" i="2"/>
  <c r="BF773" i="2"/>
  <c r="T773" i="2"/>
  <c r="R773" i="2"/>
  <c r="P773" i="2"/>
  <c r="BI767" i="2"/>
  <c r="BH767" i="2"/>
  <c r="BG767" i="2"/>
  <c r="BF767" i="2"/>
  <c r="T767" i="2"/>
  <c r="R767" i="2"/>
  <c r="P767" i="2"/>
  <c r="BI761" i="2"/>
  <c r="BH761" i="2"/>
  <c r="BG761" i="2"/>
  <c r="BF761" i="2"/>
  <c r="T761" i="2"/>
  <c r="R761" i="2"/>
  <c r="P761" i="2"/>
  <c r="BI756" i="2"/>
  <c r="BH756" i="2"/>
  <c r="BG756" i="2"/>
  <c r="BF756" i="2"/>
  <c r="T756" i="2"/>
  <c r="R756" i="2"/>
  <c r="P756" i="2"/>
  <c r="BI749" i="2"/>
  <c r="BH749" i="2"/>
  <c r="BG749" i="2"/>
  <c r="BF749" i="2"/>
  <c r="T749" i="2"/>
  <c r="R749" i="2"/>
  <c r="P749" i="2"/>
  <c r="BI744" i="2"/>
  <c r="BH744" i="2"/>
  <c r="BG744" i="2"/>
  <c r="BF744" i="2"/>
  <c r="T744" i="2"/>
  <c r="R744" i="2"/>
  <c r="P744" i="2"/>
  <c r="BI739" i="2"/>
  <c r="BH739" i="2"/>
  <c r="BG739" i="2"/>
  <c r="BF739" i="2"/>
  <c r="T739" i="2"/>
  <c r="R739" i="2"/>
  <c r="P739" i="2"/>
  <c r="BI734" i="2"/>
  <c r="BH734" i="2"/>
  <c r="BG734" i="2"/>
  <c r="BF734" i="2"/>
  <c r="T734" i="2"/>
  <c r="R734" i="2"/>
  <c r="P734" i="2"/>
  <c r="BI729" i="2"/>
  <c r="BH729" i="2"/>
  <c r="BG729" i="2"/>
  <c r="BF729" i="2"/>
  <c r="T729" i="2"/>
  <c r="R729" i="2"/>
  <c r="P729" i="2"/>
  <c r="BI720" i="2"/>
  <c r="BH720" i="2"/>
  <c r="BG720" i="2"/>
  <c r="BF720" i="2"/>
  <c r="T720" i="2"/>
  <c r="R720" i="2"/>
  <c r="P720" i="2"/>
  <c r="BI711" i="2"/>
  <c r="BH711" i="2"/>
  <c r="BG711" i="2"/>
  <c r="BF711" i="2"/>
  <c r="T711" i="2"/>
  <c r="R711" i="2"/>
  <c r="P711" i="2"/>
  <c r="BI706" i="2"/>
  <c r="BH706" i="2"/>
  <c r="BG706" i="2"/>
  <c r="BF706" i="2"/>
  <c r="T706" i="2"/>
  <c r="R706" i="2"/>
  <c r="P706" i="2"/>
  <c r="BI700" i="2"/>
  <c r="BH700" i="2"/>
  <c r="BG700" i="2"/>
  <c r="BF700" i="2"/>
  <c r="T700" i="2"/>
  <c r="R700" i="2"/>
  <c r="P700" i="2"/>
  <c r="BI694" i="2"/>
  <c r="BH694" i="2"/>
  <c r="BG694" i="2"/>
  <c r="BF694" i="2"/>
  <c r="T694" i="2"/>
  <c r="R694" i="2"/>
  <c r="P694" i="2"/>
  <c r="BI688" i="2"/>
  <c r="BH688" i="2"/>
  <c r="BG688" i="2"/>
  <c r="BF688" i="2"/>
  <c r="T688" i="2"/>
  <c r="R688" i="2"/>
  <c r="P688" i="2"/>
  <c r="BI682" i="2"/>
  <c r="BH682" i="2"/>
  <c r="BG682" i="2"/>
  <c r="BF682" i="2"/>
  <c r="T682" i="2"/>
  <c r="R682" i="2"/>
  <c r="P682" i="2"/>
  <c r="BI676" i="2"/>
  <c r="BH676" i="2"/>
  <c r="BG676" i="2"/>
  <c r="BF676" i="2"/>
  <c r="T676" i="2"/>
  <c r="R676" i="2"/>
  <c r="P676" i="2"/>
  <c r="BI670" i="2"/>
  <c r="BH670" i="2"/>
  <c r="BG670" i="2"/>
  <c r="BF670" i="2"/>
  <c r="T670" i="2"/>
  <c r="R670" i="2"/>
  <c r="P670" i="2"/>
  <c r="BI663" i="2"/>
  <c r="BH663" i="2"/>
  <c r="BG663" i="2"/>
  <c r="BF663" i="2"/>
  <c r="T663" i="2"/>
  <c r="R663" i="2"/>
  <c r="P663" i="2"/>
  <c r="BI659" i="2"/>
  <c r="BH659" i="2"/>
  <c r="BG659" i="2"/>
  <c r="BF659" i="2"/>
  <c r="T659" i="2"/>
  <c r="R659" i="2"/>
  <c r="P659" i="2"/>
  <c r="BI653" i="2"/>
  <c r="BH653" i="2"/>
  <c r="BG653" i="2"/>
  <c r="BF653" i="2"/>
  <c r="T653" i="2"/>
  <c r="R653" i="2"/>
  <c r="P653" i="2"/>
  <c r="BI630" i="2"/>
  <c r="BH630" i="2"/>
  <c r="BG630" i="2"/>
  <c r="BF630" i="2"/>
  <c r="T630" i="2"/>
  <c r="R630" i="2"/>
  <c r="P630" i="2"/>
  <c r="BI619" i="2"/>
  <c r="BH619" i="2"/>
  <c r="BG619" i="2"/>
  <c r="BF619" i="2"/>
  <c r="T619" i="2"/>
  <c r="R619" i="2"/>
  <c r="P619" i="2"/>
  <c r="BI612" i="2"/>
  <c r="BH612" i="2"/>
  <c r="BG612" i="2"/>
  <c r="BF612" i="2"/>
  <c r="T612" i="2"/>
  <c r="T611" i="2" s="1"/>
  <c r="R612" i="2"/>
  <c r="R611" i="2"/>
  <c r="P612" i="2"/>
  <c r="P611" i="2" s="1"/>
  <c r="BI606" i="2"/>
  <c r="BH606" i="2"/>
  <c r="BG606" i="2"/>
  <c r="BF606" i="2"/>
  <c r="T606" i="2"/>
  <c r="R606" i="2"/>
  <c r="P606" i="2"/>
  <c r="BI600" i="2"/>
  <c r="BH600" i="2"/>
  <c r="BG600" i="2"/>
  <c r="BF600" i="2"/>
  <c r="T600" i="2"/>
  <c r="R600" i="2"/>
  <c r="P600" i="2"/>
  <c r="BI589" i="2"/>
  <c r="BH589" i="2"/>
  <c r="BG589" i="2"/>
  <c r="BF589" i="2"/>
  <c r="T589" i="2"/>
  <c r="R589" i="2"/>
  <c r="P589" i="2"/>
  <c r="BI583" i="2"/>
  <c r="BH583" i="2"/>
  <c r="BG583" i="2"/>
  <c r="BF583" i="2"/>
  <c r="T583" i="2"/>
  <c r="R583" i="2"/>
  <c r="P583" i="2"/>
  <c r="BI577" i="2"/>
  <c r="BH577" i="2"/>
  <c r="BG577" i="2"/>
  <c r="BF577" i="2"/>
  <c r="T577" i="2"/>
  <c r="R577" i="2"/>
  <c r="P577" i="2"/>
  <c r="BI571" i="2"/>
  <c r="BH571" i="2"/>
  <c r="BG571" i="2"/>
  <c r="BF571" i="2"/>
  <c r="T571" i="2"/>
  <c r="R571" i="2"/>
  <c r="P571" i="2"/>
  <c r="BI566" i="2"/>
  <c r="BH566" i="2"/>
  <c r="BG566" i="2"/>
  <c r="BF566" i="2"/>
  <c r="T566" i="2"/>
  <c r="R566" i="2"/>
  <c r="P566" i="2"/>
  <c r="BI560" i="2"/>
  <c r="BH560" i="2"/>
  <c r="BG560" i="2"/>
  <c r="BF560" i="2"/>
  <c r="T560" i="2"/>
  <c r="R560" i="2"/>
  <c r="P560" i="2"/>
  <c r="BI554" i="2"/>
  <c r="BH554" i="2"/>
  <c r="BG554" i="2"/>
  <c r="BF554" i="2"/>
  <c r="T554" i="2"/>
  <c r="R554" i="2"/>
  <c r="P554" i="2"/>
  <c r="BI549" i="2"/>
  <c r="BH549" i="2"/>
  <c r="BG549" i="2"/>
  <c r="BF549" i="2"/>
  <c r="T549" i="2"/>
  <c r="R549" i="2"/>
  <c r="P549" i="2"/>
  <c r="BI540" i="2"/>
  <c r="BH540" i="2"/>
  <c r="BG540" i="2"/>
  <c r="BF540" i="2"/>
  <c r="T540" i="2"/>
  <c r="R540" i="2"/>
  <c r="P540" i="2"/>
  <c r="BI534" i="2"/>
  <c r="BH534" i="2"/>
  <c r="BG534" i="2"/>
  <c r="BF534" i="2"/>
  <c r="T534" i="2"/>
  <c r="R534" i="2"/>
  <c r="P534" i="2"/>
  <c r="BI528" i="2"/>
  <c r="BH528" i="2"/>
  <c r="BG528" i="2"/>
  <c r="BF528" i="2"/>
  <c r="T528" i="2"/>
  <c r="R528" i="2"/>
  <c r="P528" i="2"/>
  <c r="BI517" i="2"/>
  <c r="BH517" i="2"/>
  <c r="BG517" i="2"/>
  <c r="BF517" i="2"/>
  <c r="T517" i="2"/>
  <c r="R517" i="2"/>
  <c r="P517" i="2"/>
  <c r="BI508" i="2"/>
  <c r="BH508" i="2"/>
  <c r="BG508" i="2"/>
  <c r="BF508" i="2"/>
  <c r="T508" i="2"/>
  <c r="R508" i="2"/>
  <c r="P508" i="2"/>
  <c r="BI490" i="2"/>
  <c r="BH490" i="2"/>
  <c r="BG490" i="2"/>
  <c r="BF490" i="2"/>
  <c r="T490" i="2"/>
  <c r="R490" i="2"/>
  <c r="P490" i="2"/>
  <c r="BI484" i="2"/>
  <c r="BH484" i="2"/>
  <c r="BG484" i="2"/>
  <c r="BF484" i="2"/>
  <c r="T484" i="2"/>
  <c r="R484" i="2"/>
  <c r="P484" i="2"/>
  <c r="BI477" i="2"/>
  <c r="BH477" i="2"/>
  <c r="BG477" i="2"/>
  <c r="BF477" i="2"/>
  <c r="T477" i="2"/>
  <c r="R477" i="2"/>
  <c r="P477" i="2"/>
  <c r="BI472" i="2"/>
  <c r="BH472" i="2"/>
  <c r="BG472" i="2"/>
  <c r="BF472" i="2"/>
  <c r="T472" i="2"/>
  <c r="R472" i="2"/>
  <c r="P472" i="2"/>
  <c r="BI466" i="2"/>
  <c r="BH466" i="2"/>
  <c r="BG466" i="2"/>
  <c r="BF466" i="2"/>
  <c r="T466" i="2"/>
  <c r="R466" i="2"/>
  <c r="P466" i="2"/>
  <c r="BI458" i="2"/>
  <c r="BH458" i="2"/>
  <c r="BG458" i="2"/>
  <c r="BF458" i="2"/>
  <c r="T458" i="2"/>
  <c r="R458" i="2"/>
  <c r="P458" i="2"/>
  <c r="BI451" i="2"/>
  <c r="BH451" i="2"/>
  <c r="BG451" i="2"/>
  <c r="BF451" i="2"/>
  <c r="T451" i="2"/>
  <c r="R451" i="2"/>
  <c r="P451" i="2"/>
  <c r="BI445" i="2"/>
  <c r="BH445" i="2"/>
  <c r="BG445" i="2"/>
  <c r="BF445" i="2"/>
  <c r="T445" i="2"/>
  <c r="R445" i="2"/>
  <c r="P445" i="2"/>
  <c r="BI439" i="2"/>
  <c r="BH439" i="2"/>
  <c r="BG439" i="2"/>
  <c r="BF439" i="2"/>
  <c r="T439" i="2"/>
  <c r="R439" i="2"/>
  <c r="P439" i="2"/>
  <c r="BI433" i="2"/>
  <c r="BH433" i="2"/>
  <c r="BG433" i="2"/>
  <c r="BF433" i="2"/>
  <c r="T433" i="2"/>
  <c r="R433" i="2"/>
  <c r="P433" i="2"/>
  <c r="BI421" i="2"/>
  <c r="BH421" i="2"/>
  <c r="BG421" i="2"/>
  <c r="BF421" i="2"/>
  <c r="T421" i="2"/>
  <c r="R421" i="2"/>
  <c r="P421" i="2"/>
  <c r="BI407" i="2"/>
  <c r="BH407" i="2"/>
  <c r="BG407" i="2"/>
  <c r="BF407" i="2"/>
  <c r="T407" i="2"/>
  <c r="R407" i="2"/>
  <c r="P407" i="2"/>
  <c r="BI399" i="2"/>
  <c r="BH399" i="2"/>
  <c r="BG399" i="2"/>
  <c r="BF399" i="2"/>
  <c r="T399" i="2"/>
  <c r="R399" i="2"/>
  <c r="P399" i="2"/>
  <c r="BI394" i="2"/>
  <c r="BH394" i="2"/>
  <c r="BG394" i="2"/>
  <c r="BF394" i="2"/>
  <c r="T394" i="2"/>
  <c r="R394" i="2"/>
  <c r="P394" i="2"/>
  <c r="BI386" i="2"/>
  <c r="BH386" i="2"/>
  <c r="BG386" i="2"/>
  <c r="BF386" i="2"/>
  <c r="T386" i="2"/>
  <c r="R386" i="2"/>
  <c r="P386" i="2"/>
  <c r="BI379" i="2"/>
  <c r="BH379" i="2"/>
  <c r="BG379" i="2"/>
  <c r="BF379" i="2"/>
  <c r="T379" i="2"/>
  <c r="R379" i="2"/>
  <c r="P379" i="2"/>
  <c r="BI373" i="2"/>
  <c r="BH373" i="2"/>
  <c r="BG373" i="2"/>
  <c r="BF373" i="2"/>
  <c r="T373" i="2"/>
  <c r="R373" i="2"/>
  <c r="P373" i="2"/>
  <c r="BI368" i="2"/>
  <c r="BH368" i="2"/>
  <c r="BG368" i="2"/>
  <c r="BF368" i="2"/>
  <c r="T368" i="2"/>
  <c r="R368" i="2"/>
  <c r="P368" i="2"/>
  <c r="BI363" i="2"/>
  <c r="BH363" i="2"/>
  <c r="BG363" i="2"/>
  <c r="BF363" i="2"/>
  <c r="T363" i="2"/>
  <c r="R363" i="2"/>
  <c r="P363" i="2"/>
  <c r="BI357" i="2"/>
  <c r="BH357" i="2"/>
  <c r="BG357" i="2"/>
  <c r="BF357" i="2"/>
  <c r="T357" i="2"/>
  <c r="R357" i="2"/>
  <c r="P357" i="2"/>
  <c r="BI351" i="2"/>
  <c r="BH351" i="2"/>
  <c r="BG351" i="2"/>
  <c r="BF351" i="2"/>
  <c r="T351" i="2"/>
  <c r="R351" i="2"/>
  <c r="P351" i="2"/>
  <c r="BI345" i="2"/>
  <c r="BH345" i="2"/>
  <c r="BG345" i="2"/>
  <c r="BF345" i="2"/>
  <c r="T345" i="2"/>
  <c r="R345" i="2"/>
  <c r="P345" i="2"/>
  <c r="BI339" i="2"/>
  <c r="BH339" i="2"/>
  <c r="BG339" i="2"/>
  <c r="BF339" i="2"/>
  <c r="T339" i="2"/>
  <c r="R339" i="2"/>
  <c r="P339" i="2"/>
  <c r="BI333" i="2"/>
  <c r="BH333" i="2"/>
  <c r="BG333" i="2"/>
  <c r="BF333" i="2"/>
  <c r="T333" i="2"/>
  <c r="R333" i="2"/>
  <c r="P333" i="2"/>
  <c r="BI320" i="2"/>
  <c r="BH320" i="2"/>
  <c r="BG320" i="2"/>
  <c r="BF320" i="2"/>
  <c r="T320" i="2"/>
  <c r="R320" i="2"/>
  <c r="P320" i="2"/>
  <c r="BI316" i="2"/>
  <c r="BH316" i="2"/>
  <c r="BG316" i="2"/>
  <c r="BF316" i="2"/>
  <c r="T316" i="2"/>
  <c r="R316" i="2"/>
  <c r="P316" i="2"/>
  <c r="BI299" i="2"/>
  <c r="BH299" i="2"/>
  <c r="BG299" i="2"/>
  <c r="BF299" i="2"/>
  <c r="T299" i="2"/>
  <c r="R299" i="2"/>
  <c r="P299" i="2"/>
  <c r="BI279" i="2"/>
  <c r="BH279" i="2"/>
  <c r="BG279" i="2"/>
  <c r="BF279" i="2"/>
  <c r="T279" i="2"/>
  <c r="R279" i="2"/>
  <c r="P279" i="2"/>
  <c r="BI274" i="2"/>
  <c r="BH274" i="2"/>
  <c r="BG274" i="2"/>
  <c r="BF274" i="2"/>
  <c r="T274" i="2"/>
  <c r="R274" i="2"/>
  <c r="P274" i="2"/>
  <c r="BI269" i="2"/>
  <c r="BH269" i="2"/>
  <c r="BG269" i="2"/>
  <c r="BF269" i="2"/>
  <c r="T269" i="2"/>
  <c r="R269" i="2"/>
  <c r="P269" i="2"/>
  <c r="BI264" i="2"/>
  <c r="BH264" i="2"/>
  <c r="BG264" i="2"/>
  <c r="BF264" i="2"/>
  <c r="T264" i="2"/>
  <c r="R264" i="2"/>
  <c r="P264" i="2"/>
  <c r="BI259" i="2"/>
  <c r="BH259" i="2"/>
  <c r="BG259" i="2"/>
  <c r="BF259" i="2"/>
  <c r="T259" i="2"/>
  <c r="R259" i="2"/>
  <c r="P259" i="2"/>
  <c r="BI254" i="2"/>
  <c r="BH254" i="2"/>
  <c r="BG254" i="2"/>
  <c r="BF254" i="2"/>
  <c r="T254" i="2"/>
  <c r="R254" i="2"/>
  <c r="P254" i="2"/>
  <c r="BI217" i="2"/>
  <c r="BH217" i="2"/>
  <c r="BG217" i="2"/>
  <c r="BF217" i="2"/>
  <c r="T217" i="2"/>
  <c r="R217" i="2"/>
  <c r="P217" i="2"/>
  <c r="BI211" i="2"/>
  <c r="BH211" i="2"/>
  <c r="BG211" i="2"/>
  <c r="BF211" i="2"/>
  <c r="T211" i="2"/>
  <c r="R211" i="2"/>
  <c r="P211" i="2"/>
  <c r="BI174" i="2"/>
  <c r="BH174" i="2"/>
  <c r="BG174" i="2"/>
  <c r="BF174" i="2"/>
  <c r="T174" i="2"/>
  <c r="R174" i="2"/>
  <c r="P174" i="2"/>
  <c r="BI167" i="2"/>
  <c r="BH167" i="2"/>
  <c r="BG167" i="2"/>
  <c r="BF167" i="2"/>
  <c r="T167" i="2"/>
  <c r="R167" i="2"/>
  <c r="P167" i="2"/>
  <c r="BI161" i="2"/>
  <c r="BH161" i="2"/>
  <c r="BG161" i="2"/>
  <c r="BF161" i="2"/>
  <c r="T161" i="2"/>
  <c r="R161" i="2"/>
  <c r="P161" i="2"/>
  <c r="BI153" i="2"/>
  <c r="BH153" i="2"/>
  <c r="BG153" i="2"/>
  <c r="BF153" i="2"/>
  <c r="T153" i="2"/>
  <c r="R153" i="2"/>
  <c r="P153" i="2"/>
  <c r="BI148" i="2"/>
  <c r="BH148" i="2"/>
  <c r="BG148" i="2"/>
  <c r="BF148" i="2"/>
  <c r="T148" i="2"/>
  <c r="R148" i="2"/>
  <c r="P148" i="2"/>
  <c r="BI143" i="2"/>
  <c r="BH143" i="2"/>
  <c r="BG143" i="2"/>
  <c r="BF143" i="2"/>
  <c r="T143" i="2"/>
  <c r="R143" i="2"/>
  <c r="P143" i="2"/>
  <c r="BI138" i="2"/>
  <c r="BH138" i="2"/>
  <c r="BG138" i="2"/>
  <c r="BF138" i="2"/>
  <c r="T138" i="2"/>
  <c r="R138" i="2"/>
  <c r="P138" i="2"/>
  <c r="BI133" i="2"/>
  <c r="BH133" i="2"/>
  <c r="BG133" i="2"/>
  <c r="BF133" i="2"/>
  <c r="T133" i="2"/>
  <c r="R133" i="2"/>
  <c r="P133" i="2"/>
  <c r="BI127" i="2"/>
  <c r="BH127" i="2"/>
  <c r="BG127" i="2"/>
  <c r="BF127" i="2"/>
  <c r="T127" i="2"/>
  <c r="R127" i="2"/>
  <c r="P127" i="2"/>
  <c r="BI122" i="2"/>
  <c r="BH122" i="2"/>
  <c r="BG122" i="2"/>
  <c r="BF122" i="2"/>
  <c r="T122" i="2"/>
  <c r="R122" i="2"/>
  <c r="P122" i="2"/>
  <c r="BI117" i="2"/>
  <c r="BH117" i="2"/>
  <c r="BG117" i="2"/>
  <c r="BF117" i="2"/>
  <c r="T117" i="2"/>
  <c r="R117" i="2"/>
  <c r="P117" i="2"/>
  <c r="BI111" i="2"/>
  <c r="BH111" i="2"/>
  <c r="BG111" i="2"/>
  <c r="BF111" i="2"/>
  <c r="T111" i="2"/>
  <c r="R111" i="2"/>
  <c r="P111" i="2"/>
  <c r="J105" i="2"/>
  <c r="J104" i="2"/>
  <c r="F104" i="2"/>
  <c r="F102" i="2"/>
  <c r="E100" i="2"/>
  <c r="J55" i="2"/>
  <c r="J54" i="2"/>
  <c r="F54" i="2"/>
  <c r="F52" i="2"/>
  <c r="E50" i="2"/>
  <c r="J18" i="2"/>
  <c r="E18" i="2"/>
  <c r="F105" i="2" s="1"/>
  <c r="J17" i="2"/>
  <c r="J12" i="2"/>
  <c r="J52" i="2"/>
  <c r="E7" i="2"/>
  <c r="E98" i="2"/>
  <c r="L50" i="1"/>
  <c r="AM50" i="1"/>
  <c r="AM49" i="1"/>
  <c r="L49" i="1"/>
  <c r="AM47" i="1"/>
  <c r="L47" i="1"/>
  <c r="L45" i="1"/>
  <c r="L44" i="1"/>
  <c r="BK1843" i="2"/>
  <c r="J1769" i="2"/>
  <c r="J1578" i="2"/>
  <c r="BK1384" i="2"/>
  <c r="BK1273" i="2"/>
  <c r="J1221" i="2"/>
  <c r="J1130" i="2"/>
  <c r="BK1024" i="2"/>
  <c r="J902" i="2"/>
  <c r="J854" i="2"/>
  <c r="BK777" i="2"/>
  <c r="J694" i="2"/>
  <c r="J663" i="2"/>
  <c r="J589" i="2"/>
  <c r="BK451" i="2"/>
  <c r="BK133" i="2"/>
  <c r="BK1560" i="2"/>
  <c r="J1539" i="2"/>
  <c r="J1500" i="2"/>
  <c r="J1478" i="2"/>
  <c r="J1424" i="2"/>
  <c r="BK1312" i="2"/>
  <c r="J1251" i="2"/>
  <c r="BK1182" i="2"/>
  <c r="J1080" i="2"/>
  <c r="BK1035" i="2"/>
  <c r="J837" i="2"/>
  <c r="BK694" i="2"/>
  <c r="J517" i="2"/>
  <c r="BK439" i="2"/>
  <c r="BK373" i="2"/>
  <c r="BK264" i="2"/>
  <c r="J1819" i="2"/>
  <c r="J1720" i="2"/>
  <c r="BK1652" i="2"/>
  <c r="J1583" i="2"/>
  <c r="BK1518" i="2"/>
  <c r="J1398" i="2"/>
  <c r="J1334" i="2"/>
  <c r="J1262" i="2"/>
  <c r="BK1198" i="2"/>
  <c r="BK1152" i="2"/>
  <c r="J1090" i="2"/>
  <c r="J1014" i="2"/>
  <c r="J935" i="2"/>
  <c r="BK894" i="2"/>
  <c r="J773" i="2"/>
  <c r="BK612" i="2"/>
  <c r="BK534" i="2"/>
  <c r="BK433" i="2"/>
  <c r="BK320" i="2"/>
  <c r="J211" i="2"/>
  <c r="BK1814" i="2"/>
  <c r="BK1710" i="2"/>
  <c r="BK1643" i="2"/>
  <c r="BK1583" i="2"/>
  <c r="J1483" i="2"/>
  <c r="BK1402" i="2"/>
  <c r="BK1325" i="2"/>
  <c r="BK1251" i="2"/>
  <c r="BK1166" i="2"/>
  <c r="J1109" i="2"/>
  <c r="BK968" i="2"/>
  <c r="BK864" i="2"/>
  <c r="BK821" i="2"/>
  <c r="BK767" i="2"/>
  <c r="J700" i="2"/>
  <c r="BK653" i="2"/>
  <c r="J560" i="2"/>
  <c r="BK394" i="2"/>
  <c r="J333" i="2"/>
  <c r="J264" i="2"/>
  <c r="BK127" i="2"/>
  <c r="BK247" i="3"/>
  <c r="BK269" i="3"/>
  <c r="BK225" i="3"/>
  <c r="BK187" i="3"/>
  <c r="BK122" i="3"/>
  <c r="BK158" i="3"/>
  <c r="J107" i="3"/>
  <c r="BK236" i="3"/>
  <c r="BK175" i="3"/>
  <c r="J233" i="4"/>
  <c r="BK202" i="4"/>
  <c r="BK188" i="4"/>
  <c r="BK164" i="4"/>
  <c r="J147" i="4"/>
  <c r="J97" i="4"/>
  <c r="J242" i="4"/>
  <c r="BK213" i="4"/>
  <c r="BK194" i="4"/>
  <c r="J168" i="4"/>
  <c r="J140" i="4"/>
  <c r="BK109" i="4"/>
  <c r="J223" i="4"/>
  <c r="BK178" i="4"/>
  <c r="BK147" i="4"/>
  <c r="BK111" i="4"/>
  <c r="J308" i="5"/>
  <c r="J264" i="5"/>
  <c r="BK250" i="5"/>
  <c r="BK212" i="5"/>
  <c r="J174" i="5"/>
  <c r="J147" i="5"/>
  <c r="BK315" i="5"/>
  <c r="J250" i="5"/>
  <c r="J241" i="5"/>
  <c r="J161" i="5"/>
  <c r="BK111" i="5"/>
  <c r="BK304" i="5"/>
  <c r="BK285" i="5"/>
  <c r="BK264" i="5"/>
  <c r="J235" i="5"/>
  <c r="BK225" i="5"/>
  <c r="J195" i="5"/>
  <c r="J163" i="5"/>
  <c r="BK135" i="5"/>
  <c r="J104" i="5"/>
  <c r="J199" i="5"/>
  <c r="J180" i="5"/>
  <c r="BK153" i="5"/>
  <c r="BK137" i="5"/>
  <c r="J329" i="6"/>
  <c r="BK307" i="6"/>
  <c r="J267" i="6"/>
  <c r="BK227" i="6"/>
  <c r="J310" i="6"/>
  <c r="J263" i="6"/>
  <c r="J229" i="6"/>
  <c r="J210" i="6"/>
  <c r="J187" i="6"/>
  <c r="J162" i="6"/>
  <c r="BK121" i="6"/>
  <c r="BK323" i="6"/>
  <c r="J288" i="6"/>
  <c r="BK253" i="6"/>
  <c r="J225" i="6"/>
  <c r="BK197" i="6"/>
  <c r="BK141" i="6"/>
  <c r="J190" i="6"/>
  <c r="BK165" i="6"/>
  <c r="J121" i="6"/>
  <c r="J109" i="7"/>
  <c r="J186" i="7"/>
  <c r="BK148" i="7"/>
  <c r="BK179" i="7"/>
  <c r="J143" i="7"/>
  <c r="BK88" i="7"/>
  <c r="BK1783" i="2"/>
  <c r="J1664" i="2"/>
  <c r="BK1478" i="2"/>
  <c r="J1351" i="2"/>
  <c r="J1246" i="2"/>
  <c r="BK1136" i="2"/>
  <c r="BK1061" i="2"/>
  <c r="BK941" i="2"/>
  <c r="J864" i="2"/>
  <c r="J804" i="2"/>
  <c r="BK711" i="2"/>
  <c r="BK659" i="2"/>
  <c r="BK577" i="2"/>
  <c r="J458" i="2"/>
  <c r="BK211" i="2"/>
  <c r="AS57" i="1"/>
  <c r="BK1765" i="2"/>
  <c r="J1677" i="2"/>
  <c r="J1605" i="2"/>
  <c r="BK1533" i="2"/>
  <c r="BK1483" i="2"/>
  <c r="J1409" i="2"/>
  <c r="BK1334" i="2"/>
  <c r="J1266" i="2"/>
  <c r="BK1176" i="2"/>
  <c r="BK1098" i="2"/>
  <c r="J924" i="2"/>
  <c r="BK756" i="2"/>
  <c r="BK600" i="2"/>
  <c r="J490" i="2"/>
  <c r="BK421" i="2"/>
  <c r="J363" i="2"/>
  <c r="BK174" i="2"/>
  <c r="BK1805" i="2"/>
  <c r="BK1688" i="2"/>
  <c r="J1643" i="2"/>
  <c r="BK1594" i="2"/>
  <c r="J1487" i="2"/>
  <c r="J1442" i="2"/>
  <c r="J1394" i="2"/>
  <c r="J1341" i="2"/>
  <c r="BK1230" i="2"/>
  <c r="J1204" i="2"/>
  <c r="BK1156" i="2"/>
  <c r="BK1104" i="2"/>
  <c r="J1030" i="2"/>
  <c r="BK952" i="2"/>
  <c r="BK924" i="2"/>
  <c r="J832" i="2"/>
  <c r="J767" i="2"/>
  <c r="J583" i="2"/>
  <c r="BK517" i="2"/>
  <c r="BK407" i="2"/>
  <c r="J274" i="2"/>
  <c r="J153" i="2"/>
  <c r="BK1794" i="2"/>
  <c r="BK1694" i="2"/>
  <c r="J1620" i="2"/>
  <c r="J1522" i="2"/>
  <c r="BK1467" i="2"/>
  <c r="BK1351" i="2"/>
  <c r="J1280" i="2"/>
  <c r="BK1204" i="2"/>
  <c r="J1140" i="2"/>
  <c r="BK1094" i="2"/>
  <c r="J1024" i="2"/>
  <c r="BK990" i="2"/>
  <c r="J958" i="2"/>
  <c r="J887" i="2"/>
  <c r="BK832" i="2"/>
  <c r="J796" i="2"/>
  <c r="J734" i="2"/>
  <c r="BK663" i="2"/>
  <c r="BK606" i="2"/>
  <c r="BK458" i="2"/>
  <c r="J345" i="2"/>
  <c r="BK274" i="2"/>
  <c r="BK167" i="2"/>
  <c r="BK273" i="3"/>
  <c r="J284" i="3"/>
  <c r="J236" i="3"/>
  <c r="J198" i="3"/>
  <c r="J144" i="3"/>
  <c r="J96" i="3"/>
  <c r="BK138" i="3"/>
  <c r="J263" i="3"/>
  <c r="J209" i="3"/>
  <c r="BK153" i="3"/>
  <c r="J227" i="4"/>
  <c r="J211" i="4"/>
  <c r="J194" i="4"/>
  <c r="BK168" i="4"/>
  <c r="J151" i="4"/>
  <c r="BK103" i="4"/>
  <c r="BK239" i="4"/>
  <c r="BK215" i="4"/>
  <c r="J184" i="4"/>
  <c r="BK153" i="4"/>
  <c r="J113" i="4"/>
  <c r="J107" i="4"/>
  <c r="BK204" i="4"/>
  <c r="J174" i="4"/>
  <c r="BK145" i="4"/>
  <c r="BK107" i="4"/>
  <c r="BK298" i="5"/>
  <c r="J266" i="5"/>
  <c r="J252" i="5"/>
  <c r="J216" i="5"/>
  <c r="BK176" i="5"/>
  <c r="J149" i="5"/>
  <c r="BK310" i="5"/>
  <c r="J285" i="5"/>
  <c r="BK243" i="5"/>
  <c r="J210" i="5"/>
  <c r="J137" i="5"/>
  <c r="J315" i="5"/>
  <c r="BK302" i="5"/>
  <c r="BK287" i="5"/>
  <c r="BK268" i="5"/>
  <c r="BK252" i="5"/>
  <c r="BK233" i="5"/>
  <c r="J201" i="5"/>
  <c r="BK172" i="5"/>
  <c r="J143" i="5"/>
  <c r="J117" i="5"/>
  <c r="BK218" i="5"/>
  <c r="BK197" i="5"/>
  <c r="J176" i="5"/>
  <c r="BK149" i="5"/>
  <c r="J133" i="5"/>
  <c r="J102" i="5"/>
  <c r="BK298" i="6"/>
  <c r="BK261" i="6"/>
  <c r="BK213" i="6"/>
  <c r="J325" i="6"/>
  <c r="J270" i="6"/>
  <c r="J245" i="6"/>
  <c r="J219" i="6"/>
  <c r="BK193" i="6"/>
  <c r="J128" i="6"/>
  <c r="J333" i="6"/>
  <c r="J298" i="6"/>
  <c r="J259" i="6"/>
  <c r="J233" i="6"/>
  <c r="J213" i="6"/>
  <c r="J178" i="6"/>
  <c r="J150" i="6"/>
  <c r="BK118" i="6"/>
  <c r="J153" i="6"/>
  <c r="J112" i="6"/>
  <c r="BK104" i="7"/>
  <c r="BK143" i="7"/>
  <c r="J114" i="7"/>
  <c r="J104" i="7"/>
  <c r="J1805" i="2"/>
  <c r="J1699" i="2"/>
  <c r="BK1539" i="2"/>
  <c r="BK1415" i="2"/>
  <c r="BK1330" i="2"/>
  <c r="J1241" i="2"/>
  <c r="J1126" i="2"/>
  <c r="J968" i="2"/>
  <c r="BK887" i="2"/>
  <c r="J810" i="2"/>
  <c r="BK720" i="2"/>
  <c r="J619" i="2"/>
  <c r="BK490" i="2"/>
  <c r="J339" i="2"/>
  <c r="J148" i="2"/>
  <c r="J1855" i="2"/>
  <c r="BK1759" i="2"/>
  <c r="J1630" i="2"/>
  <c r="BK1565" i="2"/>
  <c r="J1506" i="2"/>
  <c r="BK1428" i="2"/>
  <c r="J1357" i="2"/>
  <c r="J1293" i="2"/>
  <c r="BK1241" i="2"/>
  <c r="J1192" i="2"/>
  <c r="BK1109" i="2"/>
  <c r="BK1009" i="2"/>
  <c r="BK810" i="2"/>
  <c r="J682" i="2"/>
  <c r="J528" i="2"/>
  <c r="BK445" i="2"/>
  <c r="J368" i="2"/>
  <c r="BK269" i="2"/>
  <c r="BK111" i="2"/>
  <c r="BK1677" i="2"/>
  <c r="BK1630" i="2"/>
  <c r="J1544" i="2"/>
  <c r="J1494" i="2"/>
  <c r="J1447" i="2"/>
  <c r="BK209" i="3"/>
  <c r="J133" i="3"/>
  <c r="BK144" i="3"/>
  <c r="BK242" i="3"/>
  <c r="BK117" i="3"/>
  <c r="J219" i="4"/>
  <c r="J190" i="4"/>
  <c r="J166" i="4"/>
  <c r="J109" i="4"/>
  <c r="J217" i="4"/>
  <c r="BK186" i="4"/>
  <c r="J143" i="4"/>
  <c r="BK97" i="4"/>
  <c r="BK184" i="4"/>
  <c r="J176" i="4"/>
  <c r="BK1810" i="2"/>
  <c r="J1694" i="2"/>
  <c r="BK1512" i="2"/>
  <c r="BK1361" i="2"/>
  <c r="J1325" i="2"/>
  <c r="J1162" i="2"/>
  <c r="BK1076" i="2"/>
  <c r="J963" i="2"/>
  <c r="BK875" i="2"/>
  <c r="BK815" i="2"/>
  <c r="J744" i="2"/>
  <c r="BK630" i="2"/>
  <c r="BK508" i="2"/>
  <c r="BK368" i="2"/>
  <c r="BK153" i="2"/>
  <c r="AS59" i="1"/>
  <c r="BK1435" i="2"/>
  <c r="BK1394" i="2"/>
  <c r="J1287" i="2"/>
  <c r="J1230" i="2"/>
  <c r="BK1140" i="2"/>
  <c r="J1051" i="2"/>
  <c r="J929" i="2"/>
  <c r="BK749" i="2"/>
  <c r="BK560" i="2"/>
  <c r="J477" i="2"/>
  <c r="J407" i="2"/>
  <c r="BK345" i="2"/>
  <c r="J138" i="2"/>
  <c r="J1765" i="2"/>
  <c r="J1683" i="2"/>
  <c r="J1626" i="2"/>
  <c r="J1600" i="2"/>
  <c r="BK1548" i="2"/>
  <c r="J1428" i="2"/>
  <c r="J1361" i="2"/>
  <c r="J1312" i="2"/>
  <c r="BK1221" i="2"/>
  <c r="J1166" i="2"/>
  <c r="J1120" i="2"/>
  <c r="J1070" i="2"/>
  <c r="BK1045" i="2"/>
  <c r="BK958" i="2"/>
  <c r="J918" i="2"/>
  <c r="BK796" i="2"/>
  <c r="BK734" i="2"/>
  <c r="J706" i="2"/>
  <c r="J577" i="2"/>
  <c r="J472" i="2"/>
  <c r="BK357" i="2"/>
  <c r="J259" i="2"/>
  <c r="BK148" i="2"/>
  <c r="BK1779" i="2"/>
  <c r="J1671" i="2"/>
  <c r="BK1528" i="2"/>
  <c r="BK1506" i="2"/>
  <c r="J1461" i="2"/>
  <c r="BK1347" i="2"/>
  <c r="BK1262" i="2"/>
  <c r="BK1210" i="2"/>
  <c r="BK1146" i="2"/>
  <c r="J1098" i="2"/>
  <c r="J1086" i="2"/>
  <c r="BK1055" i="2"/>
  <c r="J1019" i="2"/>
  <c r="BK1002" i="2"/>
  <c r="J952" i="2"/>
  <c r="J913" i="2"/>
  <c r="J881" i="2"/>
  <c r="BK837" i="2"/>
  <c r="BK800" i="2"/>
  <c r="BK739" i="2"/>
  <c r="BK670" i="2"/>
  <c r="J571" i="2"/>
  <c r="J484" i="2"/>
  <c r="BK363" i="2"/>
  <c r="BK299" i="2"/>
  <c r="J217" i="2"/>
  <c r="J259" i="3"/>
  <c r="J101" i="3"/>
  <c r="J242" i="3"/>
  <c r="BK203" i="3"/>
  <c r="BK149" i="3"/>
  <c r="BK88" i="3"/>
  <c r="BK133" i="3"/>
  <c r="J269" i="3"/>
  <c r="J203" i="3"/>
  <c r="J149" i="3"/>
  <c r="J112" i="3"/>
  <c r="J215" i="4"/>
  <c r="J196" i="4"/>
  <c r="BK174" i="4"/>
  <c r="BK155" i="4"/>
  <c r="J118" i="4"/>
  <c r="J229" i="4"/>
  <c r="BK236" i="4"/>
  <c r="J204" i="4"/>
  <c r="BK180" i="4"/>
  <c r="J164" i="4"/>
  <c r="BK151" i="4"/>
  <c r="BK118" i="4"/>
  <c r="J101" i="4"/>
  <c r="BK207" i="4"/>
  <c r="BK170" i="4"/>
  <c r="BK140" i="4"/>
  <c r="BK101" i="4"/>
  <c r="J283" i="5"/>
  <c r="BK273" i="5"/>
  <c r="BK229" i="5"/>
  <c r="BK186" i="5"/>
  <c r="J157" i="5"/>
  <c r="J119" i="5"/>
  <c r="BK296" i="5"/>
  <c r="BK266" i="5"/>
  <c r="BK208" i="5"/>
  <c r="J126" i="5"/>
  <c r="J312" i="5"/>
  <c r="BK293" i="5"/>
  <c r="J275" i="5"/>
  <c r="J256" i="5"/>
  <c r="J245" i="5"/>
  <c r="BK204" i="5"/>
  <c r="BK174" i="5"/>
  <c r="BK151" i="5"/>
  <c r="J121" i="5"/>
  <c r="J225" i="5"/>
  <c r="J212" i="5"/>
  <c r="J186" i="5"/>
  <c r="BK163" i="5"/>
  <c r="BK143" i="5"/>
  <c r="BK126" i="5"/>
  <c r="J111" i="5"/>
  <c r="J316" i="6"/>
  <c r="J282" i="6"/>
  <c r="J242" i="6"/>
  <c r="BK333" i="6"/>
  <c r="J327" i="6"/>
  <c r="J285" i="6"/>
  <c r="J253" i="6"/>
  <c r="BK222" i="6"/>
  <c r="J197" i="6"/>
  <c r="J138" i="6"/>
  <c r="BK105" i="6"/>
  <c r="J304" i="6"/>
  <c r="BK273" i="6"/>
  <c r="BK242" i="6"/>
  <c r="BK210" i="6"/>
  <c r="BK159" i="6"/>
  <c r="J125" i="6"/>
  <c r="BK178" i="6"/>
  <c r="J147" i="6"/>
  <c r="J105" i="6"/>
  <c r="J93" i="7"/>
  <c r="J170" i="7"/>
  <c r="J126" i="7"/>
  <c r="J159" i="7"/>
  <c r="BK120" i="7"/>
  <c r="BK1819" i="2"/>
  <c r="J1705" i="2"/>
  <c r="BK1555" i="2"/>
  <c r="J1371" i="2"/>
  <c r="J1306" i="2"/>
  <c r="J1182" i="2"/>
  <c r="BK1080" i="2"/>
  <c r="J1002" i="2"/>
  <c r="J894" i="2"/>
  <c r="BK826" i="2"/>
  <c r="J749" i="2"/>
  <c r="BK700" i="2"/>
  <c r="J606" i="2"/>
  <c r="J534" i="2"/>
  <c r="J373" i="2"/>
  <c r="BK122" i="2"/>
  <c r="J1773" i="2"/>
  <c r="BK1740" i="2"/>
  <c r="BK1626" i="2"/>
  <c r="J1555" i="2"/>
  <c r="J1512" i="2"/>
  <c r="BK1447" i="2"/>
  <c r="BK1371" i="2"/>
  <c r="BK1306" i="2"/>
  <c r="J1237" i="2"/>
  <c r="J1136" i="2"/>
  <c r="J1045" i="2"/>
  <c r="BK843" i="2"/>
  <c r="BK688" i="2"/>
  <c r="J540" i="2"/>
  <c r="J451" i="2"/>
  <c r="BK386" i="2"/>
  <c r="J299" i="2"/>
  <c r="J127" i="2"/>
  <c r="BK1755" i="2"/>
  <c r="BK1671" i="2"/>
  <c r="J1616" i="2"/>
  <c r="BK1572" i="2"/>
  <c r="BK1500" i="2"/>
  <c r="J1467" i="2"/>
  <c r="BK1424" i="2"/>
  <c r="BK1293" i="2"/>
  <c r="J1215" i="2"/>
  <c r="BK1186" i="2"/>
  <c r="BK1130" i="2"/>
  <c r="J1041" i="2"/>
  <c r="J996" i="2"/>
  <c r="J941" i="2"/>
  <c r="J870" i="2"/>
  <c r="J777" i="2"/>
  <c r="J729" i="2"/>
  <c r="J630" i="2"/>
  <c r="J554" i="2"/>
  <c r="J466" i="2"/>
  <c r="BK333" i="2"/>
  <c r="BK217" i="2"/>
  <c r="J1850" i="2"/>
  <c r="J1755" i="2"/>
  <c r="BK1720" i="2"/>
  <c r="J1659" i="2"/>
  <c r="J1572" i="2"/>
  <c r="BK1487" i="2"/>
  <c r="BK1442" i="2"/>
  <c r="J1330" i="2"/>
  <c r="BK1237" i="2"/>
  <c r="BK1172" i="2"/>
  <c r="BK1115" i="2"/>
  <c r="J1065" i="2"/>
  <c r="J1009" i="2"/>
  <c r="J974" i="2"/>
  <c r="BK918" i="2"/>
  <c r="BK859" i="2"/>
  <c r="J815" i="2"/>
  <c r="BK761" i="2"/>
  <c r="J688" i="2"/>
  <c r="BK619" i="2"/>
  <c r="BK554" i="2"/>
  <c r="J386" i="2"/>
  <c r="J320" i="2"/>
  <c r="BK259" i="2"/>
  <c r="J122" i="2"/>
  <c r="J128" i="3"/>
  <c r="J253" i="3"/>
  <c r="J220" i="3"/>
  <c r="J169" i="3"/>
  <c r="J117" i="3"/>
  <c r="BK169" i="3"/>
  <c r="BK284" i="3"/>
  <c r="J225" i="3"/>
  <c r="J181" i="3"/>
  <c r="J88" i="3"/>
  <c r="J221" i="4"/>
  <c r="J200" i="4"/>
  <c r="BK182" i="4"/>
  <c r="BK159" i="4"/>
  <c r="BK120" i="4"/>
  <c r="J236" i="4"/>
  <c r="BK227" i="4"/>
  <c r="J207" i="4"/>
  <c r="BK196" i="4"/>
  <c r="J170" i="4"/>
  <c r="J122" i="4"/>
  <c r="J99" i="4"/>
  <c r="BK219" i="4"/>
  <c r="J188" i="4"/>
  <c r="BK162" i="4"/>
  <c r="J120" i="4"/>
  <c r="BK99" i="4"/>
  <c r="J277" i="5"/>
  <c r="J258" i="5"/>
  <c r="BK235" i="5"/>
  <c r="BK188" i="5"/>
  <c r="BK165" i="5"/>
  <c r="BK102" i="5"/>
  <c r="J293" i="5"/>
  <c r="BK256" i="5"/>
  <c r="BK227" i="5"/>
  <c r="J184" i="5"/>
  <c r="BK115" i="5"/>
  <c r="J310" i="5"/>
  <c r="J296" i="5"/>
  <c r="BK277" i="5"/>
  <c r="BK258" i="5"/>
  <c r="J243" i="5"/>
  <c r="BK223" i="5"/>
  <c r="BK193" i="5"/>
  <c r="J159" i="5"/>
  <c r="BK128" i="5"/>
  <c r="J233" i="5"/>
  <c r="J208" i="5"/>
  <c r="BK184" i="5"/>
  <c r="BK161" i="5"/>
  <c r="BK141" i="5"/>
  <c r="J113" i="5"/>
  <c r="J320" i="6"/>
  <c r="BK276" i="6"/>
  <c r="BK233" i="6"/>
  <c r="BK331" i="6"/>
  <c r="BK304" i="6"/>
  <c r="BK291" i="6"/>
  <c r="J255" i="6"/>
  <c r="BK207" i="6"/>
  <c r="J184" i="6"/>
  <c r="J159" i="6"/>
  <c r="BK115" i="6"/>
  <c r="J313" i="6"/>
  <c r="BK282" i="6"/>
  <c r="BK245" i="6"/>
  <c r="BK204" i="6"/>
  <c r="BK162" i="6"/>
  <c r="BK138" i="6"/>
  <c r="BK187" i="6"/>
  <c r="BK174" i="6"/>
  <c r="J131" i="6"/>
  <c r="BK102" i="6"/>
  <c r="J164" i="7"/>
  <c r="BK164" i="7"/>
  <c r="J137" i="7"/>
  <c r="BK1855" i="2"/>
  <c r="BK1773" i="2"/>
  <c r="J1611" i="2"/>
  <c r="J1367" i="2"/>
  <c r="BK1287" i="2"/>
  <c r="J1176" i="2"/>
  <c r="BK1070" i="2"/>
  <c r="BK1019" i="2"/>
  <c r="BK907" i="2"/>
  <c r="J843" i="2"/>
  <c r="J761" i="2"/>
  <c r="BK676" i="2"/>
  <c r="BK540" i="2"/>
  <c r="J421" i="2"/>
  <c r="BK117" i="2"/>
  <c r="BK1769" i="2"/>
  <c r="BK1683" i="2"/>
  <c r="BK1616" i="2"/>
  <c r="BK1544" i="2"/>
  <c r="BK1461" i="2"/>
  <c r="BK1398" i="2"/>
  <c r="BK1316" i="2"/>
  <c r="J1273" i="2"/>
  <c r="J1152" i="2"/>
  <c r="J1076" i="2"/>
  <c r="BK902" i="2"/>
  <c r="J739" i="2"/>
  <c r="BK583" i="2"/>
  <c r="BK484" i="2"/>
  <c r="J394" i="2"/>
  <c r="BK351" i="2"/>
  <c r="BK143" i="2"/>
  <c r="J1794" i="2"/>
  <c r="BK1716" i="2"/>
  <c r="BK1659" i="2"/>
  <c r="BK1578" i="2"/>
  <c r="J1472" i="2"/>
  <c r="BK263" i="3"/>
  <c r="J158" i="3"/>
  <c r="J192" i="3"/>
  <c r="J279" i="3"/>
  <c r="BK198" i="3"/>
  <c r="J225" i="4"/>
  <c r="J180" i="4"/>
  <c r="BK157" i="4"/>
  <c r="BK242" i="4"/>
  <c r="J209" i="4"/>
  <c r="BK176" i="4"/>
  <c r="J124" i="4"/>
  <c r="BK217" i="4"/>
  <c r="J149" i="4"/>
  <c r="BK143" i="4"/>
  <c r="BK115" i="4"/>
  <c r="BK95" i="4"/>
  <c r="BK275" i="5"/>
  <c r="BK239" i="5"/>
  <c r="J204" i="5"/>
  <c r="BK169" i="5"/>
  <c r="J135" i="5"/>
  <c r="BK312" i="5"/>
  <c r="BK289" i="5"/>
  <c r="BK245" i="5"/>
  <c r="J214" i="5"/>
  <c r="J155" i="5"/>
  <c r="J107" i="5"/>
  <c r="J298" i="5"/>
  <c r="J281" i="5"/>
  <c r="J248" i="5"/>
  <c r="J227" i="5"/>
  <c r="BK199" i="5"/>
  <c r="J169" i="5"/>
  <c r="J139" i="5"/>
  <c r="BK113" i="5"/>
  <c r="BK214" i="5"/>
  <c r="J193" i="5"/>
  <c r="J165" i="5"/>
  <c r="BK145" i="5"/>
  <c r="BK121" i="5"/>
  <c r="BK327" i="6"/>
  <c r="BK279" i="6"/>
  <c r="BK229" i="6"/>
  <c r="J331" i="6"/>
  <c r="BK295" i="6"/>
  <c r="BK259" i="6"/>
  <c r="J227" i="6"/>
  <c r="BK200" i="6"/>
  <c r="BK147" i="6"/>
  <c r="BK131" i="6"/>
  <c r="J118" i="6"/>
  <c r="J102" i="6"/>
  <c r="BK320" i="6"/>
  <c r="BK301" i="6"/>
  <c r="BK285" i="6"/>
  <c r="BK270" i="6"/>
  <c r="J239" i="6"/>
  <c r="J216" i="6"/>
  <c r="J200" i="6"/>
  <c r="J174" i="6"/>
  <c r="BK153" i="6"/>
  <c r="J134" i="6"/>
  <c r="BK112" i="6"/>
  <c r="BK184" i="6"/>
  <c r="J171" i="6"/>
  <c r="J156" i="6"/>
  <c r="J141" i="6"/>
  <c r="J115" i="6"/>
  <c r="BK109" i="7"/>
  <c r="J88" i="7"/>
  <c r="J179" i="7"/>
  <c r="BK137" i="7"/>
  <c r="BK170" i="7"/>
  <c r="BK132" i="7"/>
  <c r="J1814" i="2"/>
  <c r="J1716" i="2"/>
  <c r="J1589" i="2"/>
  <c r="J1186" i="2"/>
  <c r="BK1086" i="2"/>
  <c r="J821" i="2"/>
  <c r="BK729" i="2"/>
  <c r="J653" i="2"/>
  <c r="BK466" i="2"/>
  <c r="J174" i="2"/>
  <c r="J117" i="2"/>
  <c r="BK1637" i="2"/>
  <c r="J1594" i="2"/>
  <c r="BK1494" i="2"/>
  <c r="J1384" i="2"/>
  <c r="BK1280" i="2"/>
  <c r="J1172" i="2"/>
  <c r="J990" i="2"/>
  <c r="BK786" i="2"/>
  <c r="BK472" i="2"/>
  <c r="J357" i="2"/>
  <c r="J133" i="2"/>
  <c r="J1710" i="2"/>
  <c r="J1637" i="2"/>
  <c r="J1565" i="2"/>
  <c r="BK1409" i="2"/>
  <c r="BK1266" i="2"/>
  <c r="BK1192" i="2"/>
  <c r="BK1051" i="2"/>
  <c r="J980" i="2"/>
  <c r="BK913" i="2"/>
  <c r="J786" i="2"/>
  <c r="BK571" i="2"/>
  <c r="J439" i="2"/>
  <c r="J351" i="2"/>
  <c r="J143" i="2"/>
  <c r="J1783" i="2"/>
  <c r="J1652" i="2"/>
  <c r="BK1472" i="2"/>
  <c r="BK1341" i="2"/>
  <c r="BK1215" i="2"/>
  <c r="BK1120" i="2"/>
  <c r="J1061" i="2"/>
  <c r="BK996" i="2"/>
  <c r="J947" i="2"/>
  <c r="J848" i="2"/>
  <c r="BK773" i="2"/>
  <c r="BK682" i="2"/>
  <c r="J566" i="2"/>
  <c r="J445" i="2"/>
  <c r="J269" i="2"/>
  <c r="J111" i="2"/>
  <c r="BK279" i="3"/>
  <c r="BK214" i="3"/>
  <c r="J138" i="3"/>
  <c r="J153" i="3"/>
  <c r="BK259" i="3"/>
  <c r="J187" i="3"/>
  <c r="J231" i="4"/>
  <c r="BK192" i="4"/>
  <c r="BK172" i="4"/>
  <c r="BK113" i="4"/>
  <c r="BK231" i="4"/>
  <c r="J202" i="4"/>
  <c r="BK166" i="4"/>
  <c r="J145" i="4"/>
  <c r="BK225" i="4"/>
  <c r="J182" i="4"/>
  <c r="BK124" i="4"/>
  <c r="J302" i="5"/>
  <c r="BK254" i="5"/>
  <c r="J191" i="5"/>
  <c r="J167" i="5"/>
  <c r="J306" i="5"/>
  <c r="BK248" i="5"/>
  <c r="BK206" i="5"/>
  <c r="BK104" i="5"/>
  <c r="BK291" i="5"/>
  <c r="BK262" i="5"/>
  <c r="BK241" i="5"/>
  <c r="J178" i="5"/>
  <c r="BK124" i="5"/>
  <c r="BK220" i="5"/>
  <c r="J182" i="5"/>
  <c r="BK147" i="5"/>
  <c r="BK310" i="6"/>
  <c r="BK255" i="6"/>
  <c r="BK329" i="6"/>
  <c r="BK288" i="6"/>
  <c r="BK239" i="6"/>
  <c r="BK190" i="6"/>
  <c r="BK125" i="6"/>
  <c r="J307" i="6"/>
  <c r="J261" i="6"/>
  <c r="J236" i="6"/>
  <c r="BK181" i="6"/>
  <c r="J144" i="6"/>
  <c r="J181" i="6"/>
  <c r="BK150" i="6"/>
  <c r="BK114" i="7"/>
  <c r="J154" i="7"/>
  <c r="BK175" i="7"/>
  <c r="BK93" i="7"/>
  <c r="BK1611" i="2"/>
  <c r="BK181" i="3"/>
  <c r="BK112" i="3"/>
  <c r="J122" i="3"/>
  <c r="BK220" i="3"/>
  <c r="J239" i="4"/>
  <c r="J198" i="4"/>
  <c r="BK149" i="4"/>
  <c r="BK229" i="4"/>
  <c r="BK198" i="4"/>
  <c r="J159" i="4"/>
  <c r="J111" i="4"/>
  <c r="BK200" i="4"/>
  <c r="J105" i="4"/>
  <c r="J304" i="5"/>
  <c r="J287" i="5"/>
  <c r="J260" i="5"/>
  <c r="J223" i="5"/>
  <c r="BK182" i="5"/>
  <c r="BK155" i="5"/>
  <c r="J115" i="5"/>
  <c r="BK300" i="5"/>
  <c r="J262" i="5"/>
  <c r="J231" i="5"/>
  <c r="BK195" i="5"/>
  <c r="BK119" i="5"/>
  <c r="BK306" i="5"/>
  <c r="J289" i="5"/>
  <c r="BK270" i="5"/>
  <c r="BK260" i="5"/>
  <c r="J239" i="5"/>
  <c r="BK210" i="5"/>
  <c r="BK191" i="5"/>
  <c r="J153" i="5"/>
  <c r="BK130" i="5"/>
  <c r="J229" i="5"/>
  <c r="BK201" i="5"/>
  <c r="BK178" i="5"/>
  <c r="BK157" i="5"/>
  <c r="J130" i="5"/>
  <c r="BK107" i="5"/>
  <c r="BK313" i="6"/>
  <c r="BK263" i="6"/>
  <c r="BK236" i="6"/>
  <c r="BK336" i="6"/>
  <c r="J323" i="6"/>
  <c r="J279" i="6"/>
  <c r="J248" i="6"/>
  <c r="BK216" i="6"/>
  <c r="J168" i="6"/>
  <c r="BK974" i="2"/>
  <c r="BK881" i="2"/>
  <c r="BK706" i="2"/>
  <c r="J600" i="2"/>
  <c r="BK379" i="2"/>
  <c r="BK138" i="2"/>
  <c r="BK1705" i="2"/>
  <c r="J1548" i="2"/>
  <c r="J1452" i="2"/>
  <c r="J1321" i="2"/>
  <c r="BK1246" i="2"/>
  <c r="J1115" i="2"/>
  <c r="BK1041" i="2"/>
  <c r="BK744" i="2"/>
  <c r="J549" i="2"/>
  <c r="J433" i="2"/>
  <c r="J279" i="2"/>
  <c r="J1810" i="2"/>
  <c r="BK1664" i="2"/>
  <c r="BK1589" i="2"/>
  <c r="J1435" i="2"/>
  <c r="BK1378" i="2"/>
  <c r="J1316" i="2"/>
  <c r="BK1226" i="2"/>
  <c r="BK1162" i="2"/>
  <c r="J1094" i="2"/>
  <c r="BK947" i="2"/>
  <c r="J875" i="2"/>
  <c r="J720" i="2"/>
  <c r="BK528" i="2"/>
  <c r="J399" i="2"/>
  <c r="BK254" i="2"/>
  <c r="J1843" i="2"/>
  <c r="BK1699" i="2"/>
  <c r="BK1600" i="2"/>
  <c r="J1518" i="2"/>
  <c r="BK1367" i="2"/>
  <c r="J1257" i="2"/>
  <c r="J1156" i="2"/>
  <c r="J1104" i="2"/>
  <c r="BK1014" i="2"/>
  <c r="BK963" i="2"/>
  <c r="J907" i="2"/>
  <c r="BK804" i="2"/>
  <c r="J756" i="2"/>
  <c r="J659" i="2"/>
  <c r="BK549" i="2"/>
  <c r="BK339" i="2"/>
  <c r="J254" i="2"/>
  <c r="BK253" i="3"/>
  <c r="J231" i="3"/>
  <c r="BK192" i="3"/>
  <c r="BK101" i="3"/>
  <c r="BK128" i="3"/>
  <c r="BK231" i="3"/>
  <c r="BK163" i="3"/>
  <c r="BK223" i="4"/>
  <c r="J186" i="4"/>
  <c r="J153" i="4"/>
  <c r="J95" i="4"/>
  <c r="BK221" i="4"/>
  <c r="BK190" i="4"/>
  <c r="J115" i="4"/>
  <c r="J213" i="4"/>
  <c r="J172" i="4"/>
  <c r="J103" i="4"/>
  <c r="BK281" i="5"/>
  <c r="J220" i="5"/>
  <c r="J151" i="5"/>
  <c r="J318" i="5"/>
  <c r="J270" i="5"/>
  <c r="BK216" i="5"/>
  <c r="BK117" i="5"/>
  <c r="J300" i="5"/>
  <c r="J273" i="5"/>
  <c r="BK231" i="5"/>
  <c r="J197" i="5"/>
  <c r="J145" i="5"/>
  <c r="J109" i="5"/>
  <c r="J188" i="5"/>
  <c r="BK159" i="5"/>
  <c r="J124" i="5"/>
  <c r="J295" i="6"/>
  <c r="BK219" i="6"/>
  <c r="BK316" i="6"/>
  <c r="BK267" i="6"/>
  <c r="BK225" i="6"/>
  <c r="BK171" i="6"/>
  <c r="BK325" i="6"/>
  <c r="J276" i="6"/>
  <c r="BK248" i="6"/>
  <c r="J207" i="6"/>
  <c r="BK156" i="6"/>
  <c r="J193" i="6"/>
  <c r="BK134" i="6"/>
  <c r="J175" i="7"/>
  <c r="J120" i="7"/>
  <c r="BK154" i="7"/>
  <c r="BK159" i="7"/>
  <c r="BK186" i="7"/>
  <c r="J148" i="7"/>
  <c r="J99" i="7"/>
  <c r="J1779" i="2"/>
  <c r="J1688" i="2"/>
  <c r="J1533" i="2"/>
  <c r="J1378" i="2"/>
  <c r="BK1357" i="2"/>
  <c r="BK1321" i="2"/>
  <c r="BK1257" i="2"/>
  <c r="J1146" i="2"/>
  <c r="BK1065" i="2"/>
  <c r="BK935" i="2"/>
  <c r="J859" i="2"/>
  <c r="J800" i="2"/>
  <c r="J670" i="2"/>
  <c r="BK566" i="2"/>
  <c r="BK279" i="2"/>
  <c r="BK1850" i="2"/>
  <c r="BK1620" i="2"/>
  <c r="J1528" i="2"/>
  <c r="J1415" i="2"/>
  <c r="J1300" i="2"/>
  <c r="J1226" i="2"/>
  <c r="J1055" i="2"/>
  <c r="BK848" i="2"/>
  <c r="J676" i="2"/>
  <c r="J508" i="2"/>
  <c r="BK399" i="2"/>
  <c r="J167" i="2"/>
  <c r="J1759" i="2"/>
  <c r="BK1605" i="2"/>
  <c r="BK1522" i="2"/>
  <c r="J1402" i="2"/>
  <c r="J1347" i="2"/>
  <c r="J1210" i="2"/>
  <c r="BK1126" i="2"/>
  <c r="J1035" i="2"/>
  <c r="BK929" i="2"/>
  <c r="BK854" i="2"/>
  <c r="BK589" i="2"/>
  <c r="BK477" i="2"/>
  <c r="J316" i="2"/>
  <c r="BK161" i="2"/>
  <c r="J1740" i="2"/>
  <c r="J1560" i="2"/>
  <c r="BK1452" i="2"/>
  <c r="BK1300" i="2"/>
  <c r="J1198" i="2"/>
  <c r="BK1090" i="2"/>
  <c r="BK1030" i="2"/>
  <c r="BK980" i="2"/>
  <c r="BK870" i="2"/>
  <c r="J826" i="2"/>
  <c r="J711" i="2"/>
  <c r="J612" i="2"/>
  <c r="J379" i="2"/>
  <c r="BK316" i="2"/>
  <c r="J161" i="2"/>
  <c r="BK107" i="3"/>
  <c r="J247" i="3"/>
  <c r="J163" i="3"/>
  <c r="J175" i="3"/>
  <c r="J273" i="3"/>
  <c r="J214" i="3"/>
  <c r="BK96" i="3"/>
  <c r="BK209" i="4"/>
  <c r="J162" i="4"/>
  <c r="BK122" i="4"/>
  <c r="BK233" i="4"/>
  <c r="BK211" i="4"/>
  <c r="J178" i="4"/>
  <c r="J157" i="4"/>
  <c r="BK105" i="4"/>
  <c r="J192" i="4"/>
  <c r="J155" i="4"/>
  <c r="BK318" i="5"/>
  <c r="J268" i="5"/>
  <c r="BK237" i="5"/>
  <c r="BK180" i="5"/>
  <c r="J128" i="5"/>
  <c r="J291" i="5"/>
  <c r="J237" i="5"/>
  <c r="J141" i="5"/>
  <c r="BK308" i="5"/>
  <c r="BK283" i="5"/>
  <c r="J254" i="5"/>
  <c r="J218" i="5"/>
  <c r="BK167" i="5"/>
  <c r="BK133" i="5"/>
  <c r="J206" i="5"/>
  <c r="J172" i="5"/>
  <c r="BK139" i="5"/>
  <c r="BK109" i="5"/>
  <c r="J273" i="6"/>
  <c r="J336" i="6"/>
  <c r="J301" i="6"/>
  <c r="J251" i="6"/>
  <c r="J204" i="6"/>
  <c r="BK144" i="6"/>
  <c r="BK109" i="6"/>
  <c r="J291" i="6"/>
  <c r="BK251" i="6"/>
  <c r="J222" i="6"/>
  <c r="J165" i="6"/>
  <c r="BK128" i="6"/>
  <c r="BK168" i="6"/>
  <c r="J109" i="6"/>
  <c r="BK99" i="7"/>
  <c r="J132" i="7"/>
  <c r="BK126" i="7"/>
  <c r="T169" i="7" l="1"/>
  <c r="P169" i="7"/>
  <c r="R169" i="7"/>
  <c r="P110" i="2"/>
  <c r="T332" i="2"/>
  <c r="R406" i="2"/>
  <c r="T527" i="2"/>
  <c r="P618" i="2"/>
  <c r="T766" i="2"/>
  <c r="R995" i="2"/>
  <c r="P1008" i="2"/>
  <c r="R1034" i="2"/>
  <c r="R1097" i="2"/>
  <c r="R1185" i="2"/>
  <c r="T1229" i="2"/>
  <c r="T1265" i="2"/>
  <c r="T1315" i="2"/>
  <c r="R1324" i="2"/>
  <c r="T1333" i="2"/>
  <c r="T1401" i="2"/>
  <c r="R1486" i="2"/>
  <c r="T1547" i="2"/>
  <c r="R1619" i="2"/>
  <c r="BK1719" i="2"/>
  <c r="J1719" i="2" s="1"/>
  <c r="J84" i="2" s="1"/>
  <c r="BK1772" i="2"/>
  <c r="J1772" i="2"/>
  <c r="J85" i="2" s="1"/>
  <c r="T1772" i="2"/>
  <c r="R1782" i="2"/>
  <c r="P1818" i="2"/>
  <c r="T87" i="3"/>
  <c r="R168" i="3"/>
  <c r="R191" i="3"/>
  <c r="P252" i="3"/>
  <c r="BK94" i="4"/>
  <c r="J94" i="4" s="1"/>
  <c r="J65" i="4" s="1"/>
  <c r="T94" i="4"/>
  <c r="T117" i="4"/>
  <c r="T142" i="4"/>
  <c r="T161" i="4"/>
  <c r="T206" i="4"/>
  <c r="T235" i="4"/>
  <c r="BK101" i="5"/>
  <c r="J101" i="5"/>
  <c r="J64" i="5"/>
  <c r="R101" i="5"/>
  <c r="P106" i="5"/>
  <c r="R123" i="5"/>
  <c r="BK132" i="5"/>
  <c r="J132" i="5" s="1"/>
  <c r="J67" i="5" s="1"/>
  <c r="R132" i="5"/>
  <c r="BK171" i="5"/>
  <c r="J171" i="5" s="1"/>
  <c r="J68" i="5" s="1"/>
  <c r="R171" i="5"/>
  <c r="BK190" i="5"/>
  <c r="J190" i="5" s="1"/>
  <c r="J69" i="5" s="1"/>
  <c r="T190" i="5"/>
  <c r="BK222" i="5"/>
  <c r="J222" i="5" s="1"/>
  <c r="J71" i="5" s="1"/>
  <c r="T222" i="5"/>
  <c r="T247" i="5"/>
  <c r="R272" i="5"/>
  <c r="BK295" i="5"/>
  <c r="J295" i="5" s="1"/>
  <c r="J76" i="5" s="1"/>
  <c r="R101" i="6"/>
  <c r="T108" i="6"/>
  <c r="BK137" i="6"/>
  <c r="J137" i="6"/>
  <c r="J67" i="6" s="1"/>
  <c r="BK164" i="6"/>
  <c r="J164" i="6"/>
  <c r="J68" i="6"/>
  <c r="BK177" i="6"/>
  <c r="J177" i="6" s="1"/>
  <c r="J69" i="6" s="1"/>
  <c r="BK196" i="6"/>
  <c r="J196" i="6" s="1"/>
  <c r="J70" i="6" s="1"/>
  <c r="P203" i="6"/>
  <c r="T232" i="6"/>
  <c r="BK266" i="6"/>
  <c r="J266" i="6" s="1"/>
  <c r="J75" i="6" s="1"/>
  <c r="BK294" i="6"/>
  <c r="J294" i="6" s="1"/>
  <c r="J76" i="6" s="1"/>
  <c r="R322" i="6"/>
  <c r="P87" i="7"/>
  <c r="T131" i="7"/>
  <c r="BK110" i="2"/>
  <c r="J110" i="2"/>
  <c r="J61" i="2"/>
  <c r="BK332" i="2"/>
  <c r="J332" i="2" s="1"/>
  <c r="J62" i="2" s="1"/>
  <c r="BK406" i="2"/>
  <c r="J406" i="2" s="1"/>
  <c r="J63" i="2" s="1"/>
  <c r="R527" i="2"/>
  <c r="BK618" i="2"/>
  <c r="J618" i="2" s="1"/>
  <c r="J66" i="2" s="1"/>
  <c r="BK766" i="2"/>
  <c r="J766" i="2"/>
  <c r="J67" i="2" s="1"/>
  <c r="P995" i="2"/>
  <c r="BK1008" i="2"/>
  <c r="J1008" i="2"/>
  <c r="J69" i="2" s="1"/>
  <c r="P1034" i="2"/>
  <c r="P1097" i="2"/>
  <c r="P1185" i="2"/>
  <c r="R1229" i="2"/>
  <c r="P1265" i="2"/>
  <c r="P1315" i="2"/>
  <c r="P1324" i="2"/>
  <c r="P1333" i="2"/>
  <c r="P1401" i="2"/>
  <c r="P1486" i="2"/>
  <c r="P1547" i="2"/>
  <c r="P1619" i="2"/>
  <c r="R1719" i="2"/>
  <c r="BK1782" i="2"/>
  <c r="J1782" i="2"/>
  <c r="J86" i="2" s="1"/>
  <c r="BK1818" i="2"/>
  <c r="J1818" i="2"/>
  <c r="J88" i="2"/>
  <c r="R87" i="3"/>
  <c r="P168" i="3"/>
  <c r="P191" i="3"/>
  <c r="T252" i="3"/>
  <c r="R94" i="4"/>
  <c r="R117" i="4"/>
  <c r="P142" i="4"/>
  <c r="P161" i="4"/>
  <c r="R206" i="4"/>
  <c r="R235" i="4"/>
  <c r="T101" i="5"/>
  <c r="BK203" i="5"/>
  <c r="J203" i="5" s="1"/>
  <c r="J70" i="5" s="1"/>
  <c r="R203" i="5"/>
  <c r="R222" i="5"/>
  <c r="P247" i="5"/>
  <c r="BK272" i="5"/>
  <c r="J272" i="5"/>
  <c r="J73" i="5"/>
  <c r="BK280" i="5"/>
  <c r="J280" i="5"/>
  <c r="J75" i="5"/>
  <c r="P295" i="5"/>
  <c r="T101" i="6"/>
  <c r="R108" i="6"/>
  <c r="BK124" i="6"/>
  <c r="J124" i="6"/>
  <c r="J66" i="6" s="1"/>
  <c r="T124" i="6"/>
  <c r="T137" i="6"/>
  <c r="T164" i="6"/>
  <c r="R177" i="6"/>
  <c r="P196" i="6"/>
  <c r="T196" i="6"/>
  <c r="T203" i="6"/>
  <c r="R232" i="6"/>
  <c r="BK258" i="6"/>
  <c r="J258" i="6"/>
  <c r="J73" i="6"/>
  <c r="T258" i="6"/>
  <c r="T266" i="6"/>
  <c r="R294" i="6"/>
  <c r="T322" i="6"/>
  <c r="BK87" i="7"/>
  <c r="J87" i="7"/>
  <c r="J61" i="7"/>
  <c r="BK131" i="7"/>
  <c r="J131" i="7" s="1"/>
  <c r="J62" i="7" s="1"/>
  <c r="R131" i="7"/>
  <c r="R142" i="7"/>
  <c r="T110" i="2"/>
  <c r="P332" i="2"/>
  <c r="T406" i="2"/>
  <c r="BK527" i="2"/>
  <c r="J527" i="2" s="1"/>
  <c r="J64" i="2" s="1"/>
  <c r="T618" i="2"/>
  <c r="P766" i="2"/>
  <c r="BK995" i="2"/>
  <c r="J995" i="2" s="1"/>
  <c r="J68" i="2" s="1"/>
  <c r="T995" i="2"/>
  <c r="T1008" i="2"/>
  <c r="T1034" i="2"/>
  <c r="T1097" i="2"/>
  <c r="T1185" i="2"/>
  <c r="P1229" i="2"/>
  <c r="BK1265" i="2"/>
  <c r="J1265" i="2"/>
  <c r="J76" i="2"/>
  <c r="BK1315" i="2"/>
  <c r="J1315" i="2" s="1"/>
  <c r="J77" i="2" s="1"/>
  <c r="BK1324" i="2"/>
  <c r="J1324" i="2" s="1"/>
  <c r="J78" i="2" s="1"/>
  <c r="T1324" i="2"/>
  <c r="R1333" i="2"/>
  <c r="R1401" i="2"/>
  <c r="T1486" i="2"/>
  <c r="R1547" i="2"/>
  <c r="T1619" i="2"/>
  <c r="T1719" i="2"/>
  <c r="R1772" i="2"/>
  <c r="T1782" i="2"/>
  <c r="R1818" i="2"/>
  <c r="P87" i="3"/>
  <c r="P86" i="3" s="1"/>
  <c r="P85" i="3" s="1"/>
  <c r="AU56" i="1" s="1"/>
  <c r="T168" i="3"/>
  <c r="T191" i="3"/>
  <c r="R252" i="3"/>
  <c r="P94" i="4"/>
  <c r="P117" i="4"/>
  <c r="R142" i="4"/>
  <c r="R161" i="4"/>
  <c r="P206" i="4"/>
  <c r="BK235" i="4"/>
  <c r="J235" i="4" s="1"/>
  <c r="J70" i="4" s="1"/>
  <c r="P101" i="5"/>
  <c r="BK106" i="5"/>
  <c r="J106" i="5" s="1"/>
  <c r="J65" i="5" s="1"/>
  <c r="R106" i="5"/>
  <c r="T106" i="5"/>
  <c r="BK123" i="5"/>
  <c r="J123" i="5"/>
  <c r="J66" i="5"/>
  <c r="P123" i="5"/>
  <c r="T123" i="5"/>
  <c r="P132" i="5"/>
  <c r="P101" i="6"/>
  <c r="P108" i="6"/>
  <c r="R124" i="6"/>
  <c r="R137" i="6"/>
  <c r="R164" i="6"/>
  <c r="T177" i="6"/>
  <c r="BK203" i="6"/>
  <c r="J203" i="6"/>
  <c r="J71" i="6"/>
  <c r="BK232" i="6"/>
  <c r="J232" i="6" s="1"/>
  <c r="J72" i="6" s="1"/>
  <c r="P258" i="6"/>
  <c r="P266" i="6"/>
  <c r="P294" i="6"/>
  <c r="P322" i="6"/>
  <c r="R87" i="7"/>
  <c r="R86" i="7" s="1"/>
  <c r="R85" i="7" s="1"/>
  <c r="P131" i="7"/>
  <c r="P142" i="7"/>
  <c r="R110" i="2"/>
  <c r="R332" i="2"/>
  <c r="P406" i="2"/>
  <c r="P527" i="2"/>
  <c r="R618" i="2"/>
  <c r="R766" i="2"/>
  <c r="R1008" i="2"/>
  <c r="BK1034" i="2"/>
  <c r="J1034" i="2" s="1"/>
  <c r="J72" i="2" s="1"/>
  <c r="BK1097" i="2"/>
  <c r="J1097" i="2"/>
  <c r="J73" i="2" s="1"/>
  <c r="BK1185" i="2"/>
  <c r="J1185" i="2"/>
  <c r="J74" i="2"/>
  <c r="BK1229" i="2"/>
  <c r="J1229" i="2" s="1"/>
  <c r="J75" i="2" s="1"/>
  <c r="R1265" i="2"/>
  <c r="R1315" i="2"/>
  <c r="BK1333" i="2"/>
  <c r="J1333" i="2"/>
  <c r="J79" i="2"/>
  <c r="BK1401" i="2"/>
  <c r="J1401" i="2" s="1"/>
  <c r="J80" i="2" s="1"/>
  <c r="BK1486" i="2"/>
  <c r="J1486" i="2" s="1"/>
  <c r="J81" i="2" s="1"/>
  <c r="BK1547" i="2"/>
  <c r="J1547" i="2"/>
  <c r="J82" i="2" s="1"/>
  <c r="BK1619" i="2"/>
  <c r="J1619" i="2"/>
  <c r="J83" i="2"/>
  <c r="P1719" i="2"/>
  <c r="P1772" i="2"/>
  <c r="P1782" i="2"/>
  <c r="T1818" i="2"/>
  <c r="BK87" i="3"/>
  <c r="BK168" i="3"/>
  <c r="J168" i="3"/>
  <c r="J62" i="3"/>
  <c r="BK191" i="3"/>
  <c r="J191" i="3" s="1"/>
  <c r="J63" i="3" s="1"/>
  <c r="BK252" i="3"/>
  <c r="J252" i="3" s="1"/>
  <c r="J64" i="3" s="1"/>
  <c r="BK117" i="4"/>
  <c r="J117" i="4"/>
  <c r="J66" i="4" s="1"/>
  <c r="BK142" i="4"/>
  <c r="J142" i="4"/>
  <c r="J67" i="4"/>
  <c r="BK161" i="4"/>
  <c r="J161" i="4" s="1"/>
  <c r="J68" i="4" s="1"/>
  <c r="BK206" i="4"/>
  <c r="J206" i="4" s="1"/>
  <c r="J69" i="4" s="1"/>
  <c r="P235" i="4"/>
  <c r="T132" i="5"/>
  <c r="P171" i="5"/>
  <c r="T171" i="5"/>
  <c r="P190" i="5"/>
  <c r="R190" i="5"/>
  <c r="P203" i="5"/>
  <c r="T203" i="5"/>
  <c r="P222" i="5"/>
  <c r="BK247" i="5"/>
  <c r="J247" i="5" s="1"/>
  <c r="J72" i="5" s="1"/>
  <c r="R247" i="5"/>
  <c r="P272" i="5"/>
  <c r="T272" i="5"/>
  <c r="P280" i="5"/>
  <c r="R280" i="5"/>
  <c r="T280" i="5"/>
  <c r="R295" i="5"/>
  <c r="T295" i="5"/>
  <c r="BK101" i="6"/>
  <c r="J101" i="6"/>
  <c r="J64" i="6" s="1"/>
  <c r="BK108" i="6"/>
  <c r="J108" i="6"/>
  <c r="J65" i="6"/>
  <c r="P124" i="6"/>
  <c r="P137" i="6"/>
  <c r="P164" i="6"/>
  <c r="P177" i="6"/>
  <c r="R196" i="6"/>
  <c r="R203" i="6"/>
  <c r="P232" i="6"/>
  <c r="R258" i="6"/>
  <c r="R266" i="6"/>
  <c r="T294" i="6"/>
  <c r="BK322" i="6"/>
  <c r="J322" i="6"/>
  <c r="J78" i="6" s="1"/>
  <c r="T87" i="7"/>
  <c r="BK142" i="7"/>
  <c r="J142" i="7" s="1"/>
  <c r="J63" i="7" s="1"/>
  <c r="T142" i="7"/>
  <c r="T86" i="7" s="1"/>
  <c r="T85" i="7" s="1"/>
  <c r="BK1029" i="2"/>
  <c r="J1029" i="2" s="1"/>
  <c r="J70" i="2" s="1"/>
  <c r="BK319" i="6"/>
  <c r="J319" i="6" s="1"/>
  <c r="J77" i="6" s="1"/>
  <c r="BK1813" i="2"/>
  <c r="J1813" i="2"/>
  <c r="J87" i="2" s="1"/>
  <c r="BK611" i="2"/>
  <c r="J611" i="2"/>
  <c r="J65" i="2"/>
  <c r="BK283" i="3"/>
  <c r="J283" i="3" s="1"/>
  <c r="J65" i="3" s="1"/>
  <c r="BK314" i="5"/>
  <c r="J314" i="5" s="1"/>
  <c r="J77" i="5" s="1"/>
  <c r="BK317" i="5"/>
  <c r="J317" i="5"/>
  <c r="J78" i="5" s="1"/>
  <c r="BK169" i="7"/>
  <c r="J169" i="7"/>
  <c r="J64" i="7"/>
  <c r="BK185" i="7"/>
  <c r="J185" i="7" s="1"/>
  <c r="J65" i="7" s="1"/>
  <c r="E48" i="7"/>
  <c r="J79" i="7"/>
  <c r="BE109" i="7"/>
  <c r="BE114" i="7"/>
  <c r="BE126" i="7"/>
  <c r="BE132" i="7"/>
  <c r="BE137" i="7"/>
  <c r="BE143" i="7"/>
  <c r="BE154" i="7"/>
  <c r="BE164" i="7"/>
  <c r="BE179" i="7"/>
  <c r="BE93" i="7"/>
  <c r="BE99" i="7"/>
  <c r="BE104" i="7"/>
  <c r="BE120" i="7"/>
  <c r="BE148" i="7"/>
  <c r="BE159" i="7"/>
  <c r="BE170" i="7"/>
  <c r="BE175" i="7"/>
  <c r="BE186" i="7"/>
  <c r="F82" i="7"/>
  <c r="BE88" i="7"/>
  <c r="J56" i="6"/>
  <c r="F59" i="6"/>
  <c r="E88" i="6"/>
  <c r="BE121" i="6"/>
  <c r="BE150" i="6"/>
  <c r="BE156" i="6"/>
  <c r="BE171" i="6"/>
  <c r="BE178" i="6"/>
  <c r="BE181" i="6"/>
  <c r="BE184" i="6"/>
  <c r="BE193" i="6"/>
  <c r="F58" i="6"/>
  <c r="J59" i="6"/>
  <c r="J96" i="6"/>
  <c r="BE109" i="6"/>
  <c r="BE115" i="6"/>
  <c r="BE125" i="6"/>
  <c r="BE131" i="6"/>
  <c r="BE147" i="6"/>
  <c r="BE200" i="6"/>
  <c r="BE219" i="6"/>
  <c r="BE229" i="6"/>
  <c r="BE233" i="6"/>
  <c r="BE239" i="6"/>
  <c r="BE245" i="6"/>
  <c r="BE251" i="6"/>
  <c r="BE253" i="6"/>
  <c r="BE255" i="6"/>
  <c r="BE263" i="6"/>
  <c r="BE270" i="6"/>
  <c r="BE279" i="6"/>
  <c r="BE102" i="6"/>
  <c r="BE105" i="6"/>
  <c r="BE112" i="6"/>
  <c r="BE118" i="6"/>
  <c r="BE128" i="6"/>
  <c r="BE134" i="6"/>
  <c r="BE138" i="6"/>
  <c r="BE141" i="6"/>
  <c r="BE144" i="6"/>
  <c r="BE153" i="6"/>
  <c r="BE159" i="6"/>
  <c r="BE162" i="6"/>
  <c r="BE165" i="6"/>
  <c r="BE168" i="6"/>
  <c r="BE174" i="6"/>
  <c r="BE187" i="6"/>
  <c r="BE190" i="6"/>
  <c r="BE197" i="6"/>
  <c r="BE207" i="6"/>
  <c r="BE210" i="6"/>
  <c r="BE213" i="6"/>
  <c r="BE216" i="6"/>
  <c r="BE225" i="6"/>
  <c r="BE227" i="6"/>
  <c r="BE236" i="6"/>
  <c r="BE242" i="6"/>
  <c r="BE259" i="6"/>
  <c r="BE261" i="6"/>
  <c r="BE267" i="6"/>
  <c r="BE273" i="6"/>
  <c r="BE276" i="6"/>
  <c r="BE285" i="6"/>
  <c r="BE295" i="6"/>
  <c r="BE298" i="6"/>
  <c r="BE301" i="6"/>
  <c r="BE307" i="6"/>
  <c r="BE310" i="6"/>
  <c r="BE313" i="6"/>
  <c r="BE316" i="6"/>
  <c r="BE320" i="6"/>
  <c r="BE323" i="6"/>
  <c r="BE327" i="6"/>
  <c r="BE329" i="6"/>
  <c r="BE336" i="6"/>
  <c r="BE204" i="6"/>
  <c r="BE222" i="6"/>
  <c r="BE248" i="6"/>
  <c r="BE282" i="6"/>
  <c r="BE288" i="6"/>
  <c r="BE291" i="6"/>
  <c r="BE304" i="6"/>
  <c r="BE325" i="6"/>
  <c r="BE331" i="6"/>
  <c r="BE333" i="6"/>
  <c r="E50" i="5"/>
  <c r="J58" i="5"/>
  <c r="F96" i="5"/>
  <c r="F97" i="5"/>
  <c r="BE115" i="5"/>
  <c r="BE117" i="5"/>
  <c r="BE119" i="5"/>
  <c r="BE133" i="5"/>
  <c r="BE141" i="5"/>
  <c r="BE149" i="5"/>
  <c r="BE151" i="5"/>
  <c r="BE167" i="5"/>
  <c r="BE180" i="5"/>
  <c r="BE193" i="5"/>
  <c r="BE195" i="5"/>
  <c r="BE208" i="5"/>
  <c r="BE210" i="5"/>
  <c r="BE216" i="5"/>
  <c r="BE225" i="5"/>
  <c r="J56" i="5"/>
  <c r="BE104" i="5"/>
  <c r="BE109" i="5"/>
  <c r="BE111" i="5"/>
  <c r="BE128" i="5"/>
  <c r="BE137" i="5"/>
  <c r="BE145" i="5"/>
  <c r="BE155" i="5"/>
  <c r="BE157" i="5"/>
  <c r="BE165" i="5"/>
  <c r="BE169" i="5"/>
  <c r="BE174" i="5"/>
  <c r="BE184" i="5"/>
  <c r="BE188" i="5"/>
  <c r="BE201" i="5"/>
  <c r="BE214" i="5"/>
  <c r="BE220" i="5"/>
  <c r="BE227" i="5"/>
  <c r="BE229" i="5"/>
  <c r="BE239" i="5"/>
  <c r="BE248" i="5"/>
  <c r="BE254" i="5"/>
  <c r="BE256" i="5"/>
  <c r="BE260" i="5"/>
  <c r="BE266" i="5"/>
  <c r="BE270" i="5"/>
  <c r="BE273" i="5"/>
  <c r="BE275" i="5"/>
  <c r="BE285" i="5"/>
  <c r="BE287" i="5"/>
  <c r="BE289" i="5"/>
  <c r="BE300" i="5"/>
  <c r="BE302" i="5"/>
  <c r="BE304" i="5"/>
  <c r="BE306" i="5"/>
  <c r="BE308" i="5"/>
  <c r="J59" i="5"/>
  <c r="BE102" i="5"/>
  <c r="BE113" i="5"/>
  <c r="BE124" i="5"/>
  <c r="BE130" i="5"/>
  <c r="BE135" i="5"/>
  <c r="BE147" i="5"/>
  <c r="BE153" i="5"/>
  <c r="BE159" i="5"/>
  <c r="BE172" i="5"/>
  <c r="BE176" i="5"/>
  <c r="BE182" i="5"/>
  <c r="BE186" i="5"/>
  <c r="BE191" i="5"/>
  <c r="BE197" i="5"/>
  <c r="BE204" i="5"/>
  <c r="BE212" i="5"/>
  <c r="BE223" i="5"/>
  <c r="BE233" i="5"/>
  <c r="BE235" i="5"/>
  <c r="BE237" i="5"/>
  <c r="BE250" i="5"/>
  <c r="BE252" i="5"/>
  <c r="BE258" i="5"/>
  <c r="BE262" i="5"/>
  <c r="BE264" i="5"/>
  <c r="BE277" i="5"/>
  <c r="BE281" i="5"/>
  <c r="BE298" i="5"/>
  <c r="BE107" i="5"/>
  <c r="BE121" i="5"/>
  <c r="BE126" i="5"/>
  <c r="BE139" i="5"/>
  <c r="BE143" i="5"/>
  <c r="BE161" i="5"/>
  <c r="BE163" i="5"/>
  <c r="BE178" i="5"/>
  <c r="BE199" i="5"/>
  <c r="BE206" i="5"/>
  <c r="BE218" i="5"/>
  <c r="BE231" i="5"/>
  <c r="BE241" i="5"/>
  <c r="BE243" i="5"/>
  <c r="BE245" i="5"/>
  <c r="BE268" i="5"/>
  <c r="BE283" i="5"/>
  <c r="BE291" i="5"/>
  <c r="BE293" i="5"/>
  <c r="BE296" i="5"/>
  <c r="BE310" i="5"/>
  <c r="BE312" i="5"/>
  <c r="BE315" i="5"/>
  <c r="BE318" i="5"/>
  <c r="J56" i="4"/>
  <c r="F59" i="4"/>
  <c r="BE105" i="4"/>
  <c r="BE109" i="4"/>
  <c r="BE113" i="4"/>
  <c r="BE122" i="4"/>
  <c r="BE143" i="4"/>
  <c r="BE172" i="4"/>
  <c r="BE176" i="4"/>
  <c r="BE190" i="4"/>
  <c r="BE198" i="4"/>
  <c r="BE202" i="4"/>
  <c r="BE209" i="4"/>
  <c r="BE213" i="4"/>
  <c r="BE217" i="4"/>
  <c r="BE223" i="4"/>
  <c r="BE227" i="4"/>
  <c r="J87" i="3"/>
  <c r="J61" i="3"/>
  <c r="E50" i="4"/>
  <c r="BE95" i="4"/>
  <c r="BE99" i="4"/>
  <c r="BE103" i="4"/>
  <c r="BE111" i="4"/>
  <c r="BE124" i="4"/>
  <c r="BE140" i="4"/>
  <c r="BE145" i="4"/>
  <c r="BE149" i="4"/>
  <c r="BE151" i="4"/>
  <c r="BE157" i="4"/>
  <c r="BE164" i="4"/>
  <c r="BE168" i="4"/>
  <c r="BE174" i="4"/>
  <c r="BE178" i="4"/>
  <c r="BE188" i="4"/>
  <c r="BE192" i="4"/>
  <c r="BE196" i="4"/>
  <c r="BE211" i="4"/>
  <c r="BE215" i="4"/>
  <c r="BE219" i="4"/>
  <c r="BE233" i="4"/>
  <c r="BE229" i="4"/>
  <c r="BE231" i="4"/>
  <c r="BE236" i="4"/>
  <c r="BE97" i="4"/>
  <c r="BE101" i="4"/>
  <c r="BE107" i="4"/>
  <c r="BE115" i="4"/>
  <c r="BE118" i="4"/>
  <c r="BE120" i="4"/>
  <c r="BE147" i="4"/>
  <c r="BE153" i="4"/>
  <c r="BE155" i="4"/>
  <c r="BE159" i="4"/>
  <c r="BE162" i="4"/>
  <c r="BE166" i="4"/>
  <c r="BE170" i="4"/>
  <c r="BE180" i="4"/>
  <c r="BE182" i="4"/>
  <c r="BE184" i="4"/>
  <c r="BE186" i="4"/>
  <c r="BE194" i="4"/>
  <c r="BE200" i="4"/>
  <c r="BE204" i="4"/>
  <c r="BE207" i="4"/>
  <c r="BE221" i="4"/>
  <c r="BE225" i="4"/>
  <c r="BE239" i="4"/>
  <c r="BE242" i="4"/>
  <c r="E75" i="3"/>
  <c r="BE107" i="3"/>
  <c r="BE138" i="3"/>
  <c r="BE220" i="3"/>
  <c r="BE231" i="3"/>
  <c r="BE236" i="3"/>
  <c r="BE247" i="3"/>
  <c r="BE253" i="3"/>
  <c r="BE269" i="3"/>
  <c r="BE279" i="3"/>
  <c r="BE284" i="3"/>
  <c r="J52" i="3"/>
  <c r="F55" i="3"/>
  <c r="BE88" i="3"/>
  <c r="BE101" i="3"/>
  <c r="BE112" i="3"/>
  <c r="BE187" i="3"/>
  <c r="BE192" i="3"/>
  <c r="BE203" i="3"/>
  <c r="BE96" i="3"/>
  <c r="BE117" i="3"/>
  <c r="BE122" i="3"/>
  <c r="BE128" i="3"/>
  <c r="BE158" i="3"/>
  <c r="BE181" i="3"/>
  <c r="BE198" i="3"/>
  <c r="BE209" i="3"/>
  <c r="BE214" i="3"/>
  <c r="BE225" i="3"/>
  <c r="BE259" i="3"/>
  <c r="BE273" i="3"/>
  <c r="BK1033" i="2"/>
  <c r="J1033" i="2" s="1"/>
  <c r="J71" i="2" s="1"/>
  <c r="BE133" i="3"/>
  <c r="BE144" i="3"/>
  <c r="BE149" i="3"/>
  <c r="BE153" i="3"/>
  <c r="BE163" i="3"/>
  <c r="BE169" i="3"/>
  <c r="BE175" i="3"/>
  <c r="BE242" i="3"/>
  <c r="BE263" i="3"/>
  <c r="J102" i="2"/>
  <c r="BE138" i="2"/>
  <c r="BE143" i="2"/>
  <c r="BE174" i="2"/>
  <c r="BE351" i="2"/>
  <c r="BE368" i="2"/>
  <c r="BE399" i="2"/>
  <c r="BE407" i="2"/>
  <c r="BE433" i="2"/>
  <c r="BE466" i="2"/>
  <c r="BE472" i="2"/>
  <c r="BE508" i="2"/>
  <c r="BE528" i="2"/>
  <c r="BE534" i="2"/>
  <c r="BE577" i="2"/>
  <c r="BE583" i="2"/>
  <c r="BE589" i="2"/>
  <c r="BE720" i="2"/>
  <c r="BE744" i="2"/>
  <c r="BE777" i="2"/>
  <c r="BE837" i="2"/>
  <c r="BE843" i="2"/>
  <c r="BE848" i="2"/>
  <c r="BE894" i="2"/>
  <c r="BE902" i="2"/>
  <c r="BE929" i="2"/>
  <c r="BE935" i="2"/>
  <c r="BE1035" i="2"/>
  <c r="BE1045" i="2"/>
  <c r="BE1080" i="2"/>
  <c r="BE1130" i="2"/>
  <c r="BE1156" i="2"/>
  <c r="BE1182" i="2"/>
  <c r="BE1186" i="2"/>
  <c r="BE1221" i="2"/>
  <c r="BE1226" i="2"/>
  <c r="BE1241" i="2"/>
  <c r="BE1287" i="2"/>
  <c r="BE1306" i="2"/>
  <c r="BE1316" i="2"/>
  <c r="BE1371" i="2"/>
  <c r="BE1378" i="2"/>
  <c r="BE1394" i="2"/>
  <c r="BE1409" i="2"/>
  <c r="BE1424" i="2"/>
  <c r="BE1494" i="2"/>
  <c r="BE1512" i="2"/>
  <c r="BE1539" i="2"/>
  <c r="BE1544" i="2"/>
  <c r="BE1548" i="2"/>
  <c r="BE1589" i="2"/>
  <c r="BE1605" i="2"/>
  <c r="BE1611" i="2"/>
  <c r="BE1626" i="2"/>
  <c r="BE1659" i="2"/>
  <c r="BE1677" i="2"/>
  <c r="BE1683" i="2"/>
  <c r="BE1705" i="2"/>
  <c r="BE1716" i="2"/>
  <c r="BE1759" i="2"/>
  <c r="BE1765" i="2"/>
  <c r="BE1769" i="2"/>
  <c r="BE1773" i="2"/>
  <c r="BE1794" i="2"/>
  <c r="BE1810" i="2"/>
  <c r="BE1850" i="2"/>
  <c r="E48" i="2"/>
  <c r="F55" i="2"/>
  <c r="BE111" i="2"/>
  <c r="BE117" i="2"/>
  <c r="BE122" i="2"/>
  <c r="BE127" i="2"/>
  <c r="BE133" i="2"/>
  <c r="BE167" i="2"/>
  <c r="BE264" i="2"/>
  <c r="BE339" i="2"/>
  <c r="BE363" i="2"/>
  <c r="BE373" i="2"/>
  <c r="BE386" i="2"/>
  <c r="BE421" i="2"/>
  <c r="BE445" i="2"/>
  <c r="BE451" i="2"/>
  <c r="BE490" i="2"/>
  <c r="BE540" i="2"/>
  <c r="BE600" i="2"/>
  <c r="BE663" i="2"/>
  <c r="BE670" i="2"/>
  <c r="BE676" i="2"/>
  <c r="BE688" i="2"/>
  <c r="BE694" i="2"/>
  <c r="BE739" i="2"/>
  <c r="BE756" i="2"/>
  <c r="BE800" i="2"/>
  <c r="BE810" i="2"/>
  <c r="BE815" i="2"/>
  <c r="BE859" i="2"/>
  <c r="BE881" i="2"/>
  <c r="BE963" i="2"/>
  <c r="BE980" i="2"/>
  <c r="BE1002" i="2"/>
  <c r="BE1009" i="2"/>
  <c r="BE1019" i="2"/>
  <c r="BE1055" i="2"/>
  <c r="BE1070" i="2"/>
  <c r="BE1076" i="2"/>
  <c r="BE1136" i="2"/>
  <c r="BE1140" i="2"/>
  <c r="BE1172" i="2"/>
  <c r="BE1176" i="2"/>
  <c r="BE1237" i="2"/>
  <c r="BE1246" i="2"/>
  <c r="BE1251" i="2"/>
  <c r="BE1273" i="2"/>
  <c r="BE1300" i="2"/>
  <c r="BE1321" i="2"/>
  <c r="BE1325" i="2"/>
  <c r="BE1351" i="2"/>
  <c r="BE1357" i="2"/>
  <c r="BE1367" i="2"/>
  <c r="BE1384" i="2"/>
  <c r="BE1415" i="2"/>
  <c r="BE1452" i="2"/>
  <c r="BE1478" i="2"/>
  <c r="BE1506" i="2"/>
  <c r="BE1528" i="2"/>
  <c r="BE1533" i="2"/>
  <c r="BE1555" i="2"/>
  <c r="BE1694" i="2"/>
  <c r="BE1699" i="2"/>
  <c r="BE1740" i="2"/>
  <c r="BE1779" i="2"/>
  <c r="BE1805" i="2"/>
  <c r="BE1843" i="2"/>
  <c r="BE148" i="2"/>
  <c r="BE153" i="2"/>
  <c r="BE211" i="2"/>
  <c r="BE217" i="2"/>
  <c r="BE254" i="2"/>
  <c r="BE279" i="2"/>
  <c r="BE316" i="2"/>
  <c r="BE333" i="2"/>
  <c r="BE379" i="2"/>
  <c r="BE458" i="2"/>
  <c r="BE566" i="2"/>
  <c r="BE571" i="2"/>
  <c r="BE606" i="2"/>
  <c r="BE612" i="2"/>
  <c r="BE619" i="2"/>
  <c r="BE630" i="2"/>
  <c r="BE653" i="2"/>
  <c r="BE659" i="2"/>
  <c r="BE700" i="2"/>
  <c r="BE706" i="2"/>
  <c r="BE711" i="2"/>
  <c r="BE729" i="2"/>
  <c r="BE761" i="2"/>
  <c r="BE773" i="2"/>
  <c r="BE796" i="2"/>
  <c r="BE804" i="2"/>
  <c r="BE821" i="2"/>
  <c r="BE826" i="2"/>
  <c r="BE832" i="2"/>
  <c r="BE854" i="2"/>
  <c r="BE864" i="2"/>
  <c r="BE870" i="2"/>
  <c r="BE875" i="2"/>
  <c r="BE887" i="2"/>
  <c r="BE907" i="2"/>
  <c r="BE918" i="2"/>
  <c r="BE941" i="2"/>
  <c r="BE947" i="2"/>
  <c r="BE958" i="2"/>
  <c r="BE968" i="2"/>
  <c r="BE974" i="2"/>
  <c r="BE996" i="2"/>
  <c r="BE1014" i="2"/>
  <c r="BE1024" i="2"/>
  <c r="BE1061" i="2"/>
  <c r="BE1065" i="2"/>
  <c r="BE1086" i="2"/>
  <c r="BE1094" i="2"/>
  <c r="BE1120" i="2"/>
  <c r="BE1126" i="2"/>
  <c r="BE1146" i="2"/>
  <c r="BE1152" i="2"/>
  <c r="BE1162" i="2"/>
  <c r="BE1198" i="2"/>
  <c r="BE1204" i="2"/>
  <c r="BE1215" i="2"/>
  <c r="BE1257" i="2"/>
  <c r="BE1330" i="2"/>
  <c r="BE1341" i="2"/>
  <c r="BE1347" i="2"/>
  <c r="BE1361" i="2"/>
  <c r="BE1428" i="2"/>
  <c r="BE1467" i="2"/>
  <c r="BE1518" i="2"/>
  <c r="BE1572" i="2"/>
  <c r="BE1578" i="2"/>
  <c r="BE1643" i="2"/>
  <c r="BE1664" i="2"/>
  <c r="BE1688" i="2"/>
  <c r="BE1710" i="2"/>
  <c r="BE1755" i="2"/>
  <c r="BE1783" i="2"/>
  <c r="BE1819" i="2"/>
  <c r="BE161" i="2"/>
  <c r="BE259" i="2"/>
  <c r="BE269" i="2"/>
  <c r="BE274" i="2"/>
  <c r="BE299" i="2"/>
  <c r="BE320" i="2"/>
  <c r="BE345" i="2"/>
  <c r="BE357" i="2"/>
  <c r="BE394" i="2"/>
  <c r="BE439" i="2"/>
  <c r="BE477" i="2"/>
  <c r="BE484" i="2"/>
  <c r="BE517" i="2"/>
  <c r="BE549" i="2"/>
  <c r="BE554" i="2"/>
  <c r="BE560" i="2"/>
  <c r="BE682" i="2"/>
  <c r="BE734" i="2"/>
  <c r="BE749" i="2"/>
  <c r="BE767" i="2"/>
  <c r="BE786" i="2"/>
  <c r="BE913" i="2"/>
  <c r="BE924" i="2"/>
  <c r="BE952" i="2"/>
  <c r="BE990" i="2"/>
  <c r="BE1030" i="2"/>
  <c r="BE1041" i="2"/>
  <c r="BE1051" i="2"/>
  <c r="BE1090" i="2"/>
  <c r="BE1098" i="2"/>
  <c r="BE1104" i="2"/>
  <c r="BE1109" i="2"/>
  <c r="BE1115" i="2"/>
  <c r="BE1166" i="2"/>
  <c r="BE1192" i="2"/>
  <c r="BE1210" i="2"/>
  <c r="BE1230" i="2"/>
  <c r="BE1262" i="2"/>
  <c r="BE1266" i="2"/>
  <c r="BE1280" i="2"/>
  <c r="BE1293" i="2"/>
  <c r="BE1312" i="2"/>
  <c r="BE1334" i="2"/>
  <c r="BE1398" i="2"/>
  <c r="BE1402" i="2"/>
  <c r="BE1435" i="2"/>
  <c r="BE1442" i="2"/>
  <c r="BE1447" i="2"/>
  <c r="BE1461" i="2"/>
  <c r="BE1472" i="2"/>
  <c r="BE1483" i="2"/>
  <c r="BE1487" i="2"/>
  <c r="BE1500" i="2"/>
  <c r="BE1522" i="2"/>
  <c r="BE1560" i="2"/>
  <c r="BE1565" i="2"/>
  <c r="BE1583" i="2"/>
  <c r="BE1594" i="2"/>
  <c r="BE1600" i="2"/>
  <c r="BE1616" i="2"/>
  <c r="BE1620" i="2"/>
  <c r="BE1630" i="2"/>
  <c r="BE1637" i="2"/>
  <c r="BE1652" i="2"/>
  <c r="BE1671" i="2"/>
  <c r="BE1720" i="2"/>
  <c r="BE1814" i="2"/>
  <c r="BE1855" i="2"/>
  <c r="F36" i="2"/>
  <c r="BC55" i="1" s="1"/>
  <c r="F35" i="2"/>
  <c r="BB55" i="1" s="1"/>
  <c r="F37" i="3"/>
  <c r="BD56" i="1" s="1"/>
  <c r="J36" i="6"/>
  <c r="AW61" i="1" s="1"/>
  <c r="F35" i="7"/>
  <c r="BB62" i="1" s="1"/>
  <c r="F34" i="3"/>
  <c r="BA56" i="1" s="1"/>
  <c r="J36" i="4"/>
  <c r="AW58" i="1" s="1"/>
  <c r="F36" i="5"/>
  <c r="BA60" i="1" s="1"/>
  <c r="F37" i="7"/>
  <c r="BD62" i="1" s="1"/>
  <c r="F36" i="7"/>
  <c r="BC62" i="1" s="1"/>
  <c r="F34" i="2"/>
  <c r="BA55" i="1" s="1"/>
  <c r="F37" i="6"/>
  <c r="BB61" i="1" s="1"/>
  <c r="F34" i="7"/>
  <c r="BA62" i="1" s="1"/>
  <c r="J34" i="2"/>
  <c r="AW55" i="1" s="1"/>
  <c r="AS54" i="1"/>
  <c r="F35" i="3"/>
  <c r="BB56" i="1"/>
  <c r="F38" i="4"/>
  <c r="BC58" i="1"/>
  <c r="BC57" i="1" s="1"/>
  <c r="AY57" i="1" s="1"/>
  <c r="F36" i="3"/>
  <c r="BC56" i="1"/>
  <c r="F39" i="4"/>
  <c r="BD58" i="1"/>
  <c r="BD57" i="1" s="1"/>
  <c r="F38" i="5"/>
  <c r="BC60" i="1" s="1"/>
  <c r="F38" i="6"/>
  <c r="BC61" i="1" s="1"/>
  <c r="J34" i="3"/>
  <c r="AW56" i="1" s="1"/>
  <c r="F36" i="4"/>
  <c r="BA58" i="1" s="1"/>
  <c r="BA57" i="1" s="1"/>
  <c r="AW57" i="1" s="1"/>
  <c r="F37" i="4"/>
  <c r="BB58" i="1" s="1"/>
  <c r="BB57" i="1" s="1"/>
  <c r="AX57" i="1" s="1"/>
  <c r="F39" i="5"/>
  <c r="BD60" i="1" s="1"/>
  <c r="F37" i="5"/>
  <c r="BB60" i="1" s="1"/>
  <c r="F36" i="6"/>
  <c r="BA61" i="1" s="1"/>
  <c r="F39" i="6"/>
  <c r="BD61" i="1" s="1"/>
  <c r="F37" i="2"/>
  <c r="BD55" i="1" s="1"/>
  <c r="J36" i="5"/>
  <c r="AW60" i="1" s="1"/>
  <c r="J34" i="7"/>
  <c r="AW62" i="1" s="1"/>
  <c r="BK93" i="4" l="1"/>
  <c r="J93" i="4" s="1"/>
  <c r="J64" i="4" s="1"/>
  <c r="P100" i="5"/>
  <c r="AU60" i="1"/>
  <c r="P1033" i="2"/>
  <c r="T93" i="4"/>
  <c r="T92" i="4"/>
  <c r="BK86" i="3"/>
  <c r="BK85" i="3"/>
  <c r="J85" i="3" s="1"/>
  <c r="J59" i="3" s="1"/>
  <c r="P93" i="4"/>
  <c r="P92" i="4"/>
  <c r="AU58" i="1" s="1"/>
  <c r="AU57" i="1" s="1"/>
  <c r="T109" i="2"/>
  <c r="T100" i="6"/>
  <c r="P86" i="7"/>
  <c r="P85" i="7" s="1"/>
  <c r="AU62" i="1" s="1"/>
  <c r="T86" i="3"/>
  <c r="T85" i="3" s="1"/>
  <c r="R1033" i="2"/>
  <c r="R109" i="2"/>
  <c r="P100" i="6"/>
  <c r="AU61" i="1" s="1"/>
  <c r="T100" i="5"/>
  <c r="R86" i="3"/>
  <c r="R85" i="3"/>
  <c r="R100" i="6"/>
  <c r="R100" i="5"/>
  <c r="T1033" i="2"/>
  <c r="R93" i="4"/>
  <c r="R92" i="4" s="1"/>
  <c r="P109" i="2"/>
  <c r="P108" i="2"/>
  <c r="AU55" i="1"/>
  <c r="BK100" i="6"/>
  <c r="J100" i="6" s="1"/>
  <c r="J32" i="6" s="1"/>
  <c r="AG61" i="1" s="1"/>
  <c r="AN61" i="1" s="1"/>
  <c r="BK86" i="7"/>
  <c r="BK85" i="7"/>
  <c r="J85" i="7" s="1"/>
  <c r="J59" i="7" s="1"/>
  <c r="BK109" i="2"/>
  <c r="J109" i="2" s="1"/>
  <c r="J60" i="2" s="1"/>
  <c r="BK100" i="5"/>
  <c r="J100" i="5" s="1"/>
  <c r="J63" i="5" s="1"/>
  <c r="BK92" i="4"/>
  <c r="J92" i="4" s="1"/>
  <c r="J63" i="4" s="1"/>
  <c r="BK108" i="2"/>
  <c r="J108" i="2"/>
  <c r="J59" i="2" s="1"/>
  <c r="F33" i="3"/>
  <c r="AZ56" i="1" s="1"/>
  <c r="BD59" i="1"/>
  <c r="F35" i="6"/>
  <c r="AZ61" i="1" s="1"/>
  <c r="F33" i="2"/>
  <c r="AZ55" i="1" s="1"/>
  <c r="J35" i="5"/>
  <c r="AV60" i="1" s="1"/>
  <c r="AT60" i="1" s="1"/>
  <c r="J33" i="3"/>
  <c r="AV56" i="1"/>
  <c r="AT56" i="1" s="1"/>
  <c r="J35" i="4"/>
  <c r="AV58" i="1" s="1"/>
  <c r="AT58" i="1" s="1"/>
  <c r="F35" i="5"/>
  <c r="AZ60" i="1" s="1"/>
  <c r="BB59" i="1"/>
  <c r="AX59" i="1"/>
  <c r="J35" i="6"/>
  <c r="AV61" i="1"/>
  <c r="AT61" i="1" s="1"/>
  <c r="F33" i="7"/>
  <c r="AZ62" i="1"/>
  <c r="F35" i="4"/>
  <c r="AZ58" i="1" s="1"/>
  <c r="AZ57" i="1" s="1"/>
  <c r="AV57" i="1" s="1"/>
  <c r="AT57" i="1" s="1"/>
  <c r="BC59" i="1"/>
  <c r="AY59" i="1" s="1"/>
  <c r="BA59" i="1"/>
  <c r="AW59" i="1" s="1"/>
  <c r="J33" i="7"/>
  <c r="AV62" i="1" s="1"/>
  <c r="AT62" i="1" s="1"/>
  <c r="J33" i="2"/>
  <c r="AV55" i="1" s="1"/>
  <c r="AT55" i="1" s="1"/>
  <c r="R108" i="2" l="1"/>
  <c r="T108" i="2"/>
  <c r="J86" i="3"/>
  <c r="J60" i="3"/>
  <c r="J86" i="7"/>
  <c r="J60" i="7"/>
  <c r="J63" i="6"/>
  <c r="J41" i="6"/>
  <c r="AU59" i="1"/>
  <c r="BD54" i="1"/>
  <c r="W33" i="1" s="1"/>
  <c r="AZ59" i="1"/>
  <c r="AV59" i="1" s="1"/>
  <c r="AT59" i="1" s="1"/>
  <c r="J32" i="4"/>
  <c r="AG58" i="1"/>
  <c r="AG57" i="1" s="1"/>
  <c r="AN57" i="1" s="1"/>
  <c r="BA54" i="1"/>
  <c r="W30" i="1" s="1"/>
  <c r="J30" i="3"/>
  <c r="AG56" i="1"/>
  <c r="J32" i="5"/>
  <c r="AG60" i="1" s="1"/>
  <c r="AG59" i="1" s="1"/>
  <c r="J30" i="2"/>
  <c r="AG55" i="1"/>
  <c r="BB54" i="1"/>
  <c r="AX54" i="1" s="1"/>
  <c r="BC54" i="1"/>
  <c r="AY54" i="1" s="1"/>
  <c r="J30" i="7"/>
  <c r="AG62" i="1" s="1"/>
  <c r="J39" i="3" l="1"/>
  <c r="J39" i="7"/>
  <c r="J41" i="5"/>
  <c r="J41" i="4"/>
  <c r="AN58" i="1"/>
  <c r="J39" i="2"/>
  <c r="AN55" i="1"/>
  <c r="AN60" i="1"/>
  <c r="AN62" i="1"/>
  <c r="AN56" i="1"/>
  <c r="AN59" i="1"/>
  <c r="W31" i="1"/>
  <c r="W32" i="1"/>
  <c r="AG54" i="1"/>
  <c r="AK26" i="1"/>
  <c r="AU54" i="1"/>
  <c r="AW54" i="1"/>
  <c r="AK30" i="1"/>
  <c r="AZ54" i="1"/>
  <c r="AV54" i="1"/>
  <c r="AK29" i="1" s="1"/>
  <c r="AK35" i="1" l="1"/>
  <c r="AT54" i="1"/>
  <c r="W29" i="1"/>
  <c r="AN54" i="1" l="1"/>
</calcChain>
</file>

<file path=xl/sharedStrings.xml><?xml version="1.0" encoding="utf-8"?>
<sst xmlns="http://schemas.openxmlformats.org/spreadsheetml/2006/main" count="24421" uniqueCount="3169">
  <si>
    <t>Export Komplet</t>
  </si>
  <si>
    <t>VZ</t>
  </si>
  <si>
    <t>2.0</t>
  </si>
  <si>
    <t>ZAMOK</t>
  </si>
  <si>
    <t>False</t>
  </si>
  <si>
    <t>{1723c17c-0d33-4b69-9842-499dca620798}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</si>
  <si>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</si>
  <si>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</si>
  <si>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</si>
  <si>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</si>
  <si>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</si>
  <si>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</si>
  <si>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</si>
  <si>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</si>
  <si>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2024-15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</si>
  <si>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</si>
  <si>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</si>
  <si>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Novostavba hasičárny - Dýšina</t>
  </si>
  <si>
    <t>KSO:</t>
  </si>
  <si>
    <t>812</t>
  </si>
  <si>
    <t>CC-CZ:</t>
  </si>
  <si>
    <t>1</t>
  </si>
  <si>
    <t>Místo:</t>
  </si>
  <si>
    <t>Dýšina</t>
  </si>
  <si>
    <t>Datum:</t>
  </si>
  <si>
    <t>1. 10. 2023</t>
  </si>
  <si>
    <t>CZ-CPV:</t>
  </si>
  <si>
    <t>44000000-0</t>
  </si>
  <si>
    <t>CZ-CPA:</t>
  </si>
  <si>
    <t>41</t>
  </si>
  <si>
    <t>Zadavatel:</t>
  </si>
  <si>
    <t>IČ:</t>
  </si>
  <si>
    <t>00257745</t>
  </si>
  <si>
    <t>Obec Dýšina, Nám. Míru 30, Dýšina 330 02</t>
  </si>
  <si>
    <t>DIČ:</t>
  </si>
  <si>
    <t/>
  </si>
  <si>
    <t>Uchazeč:</t>
  </si>
  <si>
    <t>Vyplň údaj</t>
  </si>
  <si>
    <t>Projektant:</t>
  </si>
  <si>
    <t>06262597</t>
  </si>
  <si>
    <t>DM projekce a stavitelství</t>
  </si>
  <si>
    <t>True</t>
  </si>
  <si>
    <t>Zpracovatel:</t>
  </si>
  <si>
    <t>08984824</t>
  </si>
  <si>
    <t>Michal Komorous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</si>
  <si>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</si>
  <si>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</si>
  <si>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</si>
  <si>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</si>
  <si>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</si>
  <si>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</si>
  <si>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</si>
  <si>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</si>
  <si>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</si>
  <si>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</si>
  <si>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</si>
  <si>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</si>
  <si>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</si>
  <si>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</si>
  <si>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</si>
  <si>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</si>
  <si>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</si>
  <si>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</si>
  <si>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</si>
  <si>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</si>
  <si>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</si>
  <si>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</si>
  <si>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</si>
  <si>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</si>
  <si>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</si>
  <si>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</si>
  <si>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</si>
  <si>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</si>
  <si>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</si>
  <si>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</si>
  <si>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</si>
  <si>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</si>
  <si>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</si>
  <si>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</si>
  <si>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</si>
  <si>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</si>
  <si>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</si>
  <si>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</si>
  <si>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</si>
  <si>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</si>
  <si>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</si>
  <si>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</t>
  </si>
  <si>
    <t>Objekt hasičárny</t>
  </si>
  <si>
    <t>STA</t>
  </si>
  <si>
    <t>{94633990-f9e4-483b-a5af-47cdc763187c}</t>
  </si>
  <si>
    <t>2</t>
  </si>
  <si>
    <t>SO 2</t>
  </si>
  <si>
    <t>Zeleň, komunikační a terénní úpravy</t>
  </si>
  <si>
    <t>{cea40b7b-b9e4-4c34-aa58-7459b5dd9b7f}</t>
  </si>
  <si>
    <t>SO 3</t>
  </si>
  <si>
    <t>Ústřední vytápění</t>
  </si>
  <si>
    <t>{ff2f82b1-d010-4c32-8bca-83c25bcc0c92}</t>
  </si>
  <si>
    <t>Soupis</t>
  </si>
  <si>
    <t>{dd529ae4-4fe0-44f9-9a03-e738d0e25303}</t>
  </si>
  <si>
    <t>SO 4</t>
  </si>
  <si>
    <t>Elektroinstalace</t>
  </si>
  <si>
    <t>{972b68f8-0968-4052-bce3-abf959a7c403}</t>
  </si>
  <si>
    <t>Materiál</t>
  </si>
  <si>
    <t>{94ff7db8-502d-4b86-8182-0bd2cbfc7dd3}</t>
  </si>
  <si>
    <t>Montáž</t>
  </si>
  <si>
    <t>{f5185ac2-0b2f-4491-890f-b3d25154ac75}</t>
  </si>
  <si>
    <t>VON</t>
  </si>
  <si>
    <t>Vedlejší a ostatní rozpočtové náklady</t>
  </si>
  <si>
    <t>{9f7130e9-9bff-458c-9f50-0fca69319c9a}</t>
  </si>
  <si>
    <t>KRYCÍ LIST SOUPISU PRACÍ</t>
  </si>
  <si>
    <t>Objekt:</t>
  </si>
  <si>
    <t>SO 1 - Objekt hasičárny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</si>
  <si>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</si>
  <si>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</si>
  <si>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</si>
  <si>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</si>
  <si>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</si>
  <si>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</si>
  <si>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</si>
  <si>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</si>
  <si>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</si>
  <si>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</si>
  <si>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</si>
  <si>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</si>
  <si>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</si>
  <si>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</si>
  <si>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</si>
  <si>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</si>
  <si>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</si>
  <si>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</si>
  <si>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</si>
  <si>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</si>
  <si>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</si>
  <si>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</si>
  <si>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</si>
  <si>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</si>
  <si>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</si>
  <si>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</si>
  <si>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</si>
  <si>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</si>
  <si>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</si>
  <si>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</si>
  <si>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</si>
  <si>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</si>
  <si>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</si>
  <si>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</si>
  <si>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</si>
  <si>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</si>
  <si>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</si>
  <si>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</si>
  <si>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</si>
  <si>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</si>
  <si>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</si>
  <si>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</si>
  <si>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</si>
  <si>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</si>
  <si>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</si>
  <si>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</si>
  <si>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</si>
  <si>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</si>
  <si>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</si>
  <si>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</si>
  <si>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</si>
  <si>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113107323</t>
  </si>
  <si>
    <t>Odstranění podkladu z kameniva drceného tl přes 200 do 300 mm strojně pl do 50 m2</t>
  </si>
  <si>
    <t>m2</t>
  </si>
  <si>
    <t>CS ÚRS 2023 02</t>
  </si>
  <si>
    <t>4</t>
  </si>
  <si>
    <t>-2050044204</t>
  </si>
  <si>
    <t>PP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</si>
  <si>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</si>
  <si>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Online PSC</t>
  </si>
  <si>
    <t>https://podminky.urs.cz/item/CS_URS_2023_02/113107323</t>
  </si>
  <si>
    <t>VV</t>
  </si>
  <si>
    <t>"viz TZ kanalizace a vodovod a koordinační situace"</t>
  </si>
  <si>
    <t>"st. 0,000.00 - 0,015.90 km, pr.hl. 1,2m (-0,3m šotolina)"15,9*1,0</t>
  </si>
  <si>
    <t>Součet</t>
  </si>
  <si>
    <t>115101201</t>
  </si>
  <si>
    <t>Čerpání vody na dopravní výšku do 10 m průměrný přítok do 500 l/min</t>
  </si>
  <si>
    <t>hod</t>
  </si>
  <si>
    <t>-1590256961</t>
  </si>
  <si>
    <t>Čerpání vody na dopravní výšku do 10 m s uvažovaným průměrným přítokem do 500 l/min</t>
  </si>
  <si>
    <t>https://podminky.urs.cz/item/CS_URS_2023_02/115101201</t>
  </si>
  <si>
    <t>"odhad"120,0*8,0</t>
  </si>
  <si>
    <t>3</t>
  </si>
  <si>
    <t>115101301</t>
  </si>
  <si>
    <t>Pohotovost čerpací soupravy pro dopravní výšku do 10 m přítok do 500 l/min</t>
  </si>
  <si>
    <t>den</t>
  </si>
  <si>
    <t>-2104443406</t>
  </si>
  <si>
    <t>Pohotovost záložní čerpací soupravy pro dopravní výšku do 10 m s uvažovaným průměrným přítokem do 500 l/min</t>
  </si>
  <si>
    <t>https://podminky.urs.cz/item/CS_URS_2023_02/115101301</t>
  </si>
  <si>
    <t>"odhad"120,0</t>
  </si>
  <si>
    <t>119001421</t>
  </si>
  <si>
    <t>Dočasné zajištění kabelů a kabelových tratí ze 3 volně ložených kabelů</t>
  </si>
  <si>
    <t>m</t>
  </si>
  <si>
    <t>-1429086536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</si>
  <si>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</si>
  <si>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https://podminky.urs.cz/item/CS_URS_2023_02/119001421</t>
  </si>
  <si>
    <t>"viz situace"</t>
  </si>
  <si>
    <t>"ČEZ"1*1,0</t>
  </si>
  <si>
    <t>5</t>
  </si>
  <si>
    <t>119003227</t>
  </si>
  <si>
    <t>Mobilní plotová zábrana vyplněná dráty výšky přes 1,5 do 2,2 m pro zabezpečení výkopu zřízení</t>
  </si>
  <si>
    <t>-1782191607</t>
  </si>
  <si>
    <t>Pomocné konstrukce při zabezpečení výkopu svislé ocelové mobilní oplocení, výšky přes 1,5 do 2,2 m panely vyplněné dráty zřízení</t>
  </si>
  <si>
    <t>https://podminky.urs.cz/item/CS_URS_2023_02/119003227</t>
  </si>
  <si>
    <t>"v místě výkopu, max. po 20m výkopu, poté mobilně posouváno"20,0*2+2,5*2</t>
  </si>
  <si>
    <t>6</t>
  </si>
  <si>
    <t>119003228</t>
  </si>
  <si>
    <t>Mobilní plotová zábrana vyplněná dráty výšky přes 1,5 do 2,2 m pro zabezpečení výkopu odstranění</t>
  </si>
  <si>
    <t>-270181478</t>
  </si>
  <si>
    <t>Pomocné konstrukce při zabezpečení výkopu svislé ocelové mobilní oplocení, výšky přes 1,5 do 2,2 m panely vyplněné dráty odstranění</t>
  </si>
  <si>
    <t>https://podminky.urs.cz/item/CS_URS_2023_02/119003228</t>
  </si>
  <si>
    <t>7</t>
  </si>
  <si>
    <t>119004111</t>
  </si>
  <si>
    <t>Bezpečný vstup nebo výstup z výkopu pomocí žebříku zřízení</t>
  </si>
  <si>
    <t>-2081361155</t>
  </si>
  <si>
    <t>Pomocné konstrukce při zabezpečení výkopu bezpečný vstup nebo výstup žebříkem zřízení</t>
  </si>
  <si>
    <t>https://podminky.urs.cz/item/CS_URS_2023_02/119004111</t>
  </si>
  <si>
    <t>"max. po 20m výkopu, s přesahem 1,1m na pd pádovou hranu"20,0*2,5</t>
  </si>
  <si>
    <t>8</t>
  </si>
  <si>
    <t>119004112</t>
  </si>
  <si>
    <t>Bezpečný vstup nebo výstup z výkopu pomocí žebříku odstranění</t>
  </si>
  <si>
    <t>-1112205308</t>
  </si>
  <si>
    <t>Pomocné konstrukce při zabezpečení výkopu bezpečný vstup nebo výstup žebříkem odstranění</t>
  </si>
  <si>
    <t>https://podminky.urs.cz/item/CS_URS_2023_02/119004112</t>
  </si>
  <si>
    <t>9</t>
  </si>
  <si>
    <t>121151123</t>
  </si>
  <si>
    <t>Sejmutí ornice plochy přes 500 m2 tl vrstvy do 200 mm strojně</t>
  </si>
  <si>
    <t>1301222333</t>
  </si>
  <si>
    <t>Sejmutí ornice strojně při souvislé ploše přes 500 m2, tl. vrstvy do 200 mm</t>
  </si>
  <si>
    <t>https://podminky.urs.cz/item/CS_URS_2023_02/121151123</t>
  </si>
  <si>
    <t>"vsakovací průleh"525,0</t>
  </si>
  <si>
    <t>"odpočet ze situace 06"2253,6</t>
  </si>
  <si>
    <t>"přeliv"15,2*2,0"rozšíření 0,5m a obě strany"</t>
  </si>
  <si>
    <t>"drenáž"10,9*2,0"rozšíření 0,5m na obě strany</t>
  </si>
  <si>
    <t>10</t>
  </si>
  <si>
    <t>122251104</t>
  </si>
  <si>
    <t>Odkopávky a prokopávky nezapažené v hornině třídy těžitelnosti I skupiny 3 objem do 500 m3 strojně</t>
  </si>
  <si>
    <t>m3</t>
  </si>
  <si>
    <t>-1601879717</t>
  </si>
  <si>
    <t>Odkopávky a prokopávky nezapažené strojně v hornině třídy těžitelnosti I skupiny 3 přes 100 do 500 m3</t>
  </si>
  <si>
    <t>https://podminky.urs.cz/item/CS_URS_2023_02/122251104</t>
  </si>
  <si>
    <t>"viz PD 1 základy"</t>
  </si>
  <si>
    <t>14,9*38,6*0,45</t>
  </si>
  <si>
    <t>11</t>
  </si>
  <si>
    <t>132254103</t>
  </si>
  <si>
    <t>Hloubení rýh zapažených š do 800 mm v hornině třídy těžitelnosti I skupiny 3 objem do 100 m3 strojně</t>
  </si>
  <si>
    <t>1285113233</t>
  </si>
  <si>
    <t>Hloubení zapažených rýh šířky do 800 mm strojně s urovnáním dna do předepsaného profilu a spádu v hornině třídy těžitelnosti I skupiny 3 přes 50 do 100 m3</t>
  </si>
  <si>
    <t>https://podminky.urs.cz/item/CS_URS_2023_02/132254103</t>
  </si>
  <si>
    <t>"viz PD 1"</t>
  </si>
  <si>
    <t>"základové pasy"38,6*0,7*0,8+13,9*0,7*0,8+10,7*0,7*0,8+1,0*0,7*0,8+6,2*0,7*0,8+1,0*0,7*0,8+22,7*0,7*0,8+13,9*0,7*0,8</t>
  </si>
  <si>
    <t>13,9*0,7*0,8+12,4*0,7*0,8*2</t>
  </si>
  <si>
    <t>12</t>
  </si>
  <si>
    <t>132254205</t>
  </si>
  <si>
    <t>Hloubení zapažených rýh š do 2000 mm v hornině třídy těžitelnosti I skupiny 3 objem do 1000 m3</t>
  </si>
  <si>
    <t>856220854</t>
  </si>
  <si>
    <t>Hloubení zapažených rýh šířky přes 800 do 2 000 mm strojně s urovnáním dna do předepsaného profilu a spádu v hornině třídy těžitelnosti I skupiny 3 přes 500 do 1 000 m3</t>
  </si>
  <si>
    <t>https://podminky.urs.cz/item/CS_URS_2023_02/132254205</t>
  </si>
  <si>
    <t>"kanalizační přípojka DN 150, dl. 0,065.00 km, pr.hl. 1,5m, š.r. 1,0m"65,0*1,5*1,0</t>
  </si>
  <si>
    <t>"st. 0,000.00 - 0,015.90 km, pr.hl. 1,2m (-0,3m šotolina)"15,9*1,2*1,0</t>
  </si>
  <si>
    <t>"0,015.90 - 0,065.00 km"49,1*1,5*1,0</t>
  </si>
  <si>
    <t>Mezisoučet</t>
  </si>
  <si>
    <t>"drenážní potrubí DN 200, dl. 0,123.50 km, pr.hl. 1,6m, š.r. 1,0m"123,50*1,6*1,0</t>
  </si>
  <si>
    <t>"přípojky UV 1 - UV 5, DN 200, pr.hl. 1,6m , š.r. 1,0m"</t>
  </si>
  <si>
    <t>"UV1"1,0*1,6*1,0</t>
  </si>
  <si>
    <t>"UV2"1,1*1,6*1,0</t>
  </si>
  <si>
    <t>"UV3"1,6*1,6*1,0</t>
  </si>
  <si>
    <t>"UV4"5,3*1,6*1,0</t>
  </si>
  <si>
    <t>"přeliv z průlehu, DN 150, dl. 0,015.20 km, pr.hl. 1,5m, š.r 1,0m"15,2*1,5*1,0</t>
  </si>
  <si>
    <t>"dešťová kanalizace, DN 110, dl. 0,101.50 km, pr.hl. 1,5m, š.r. 1,0m"101,5*1,5*1,0</t>
  </si>
  <si>
    <t>"dešťové přípojky DN 110, dl. 0,010.50 km, pr.hl. 1,5m, š.r. 1,0m"10,5*1,5*1,0</t>
  </si>
  <si>
    <t>"vodovodní přípojka, d32x4,4, dl. 0,060.60 km, pr.hl. 1,2m, š.r. 1,0m"60,6*1,2*1,0</t>
  </si>
  <si>
    <t>"rozšíření pro revizní šachtu RŠ"</t>
  </si>
  <si>
    <t>(2,0-1,0)*2,0*1,5</t>
  </si>
  <si>
    <t>"rozšíření pro vodoměrnou šachtu"</t>
  </si>
  <si>
    <t>(2,0-1,0)*2,0*1,2</t>
  </si>
  <si>
    <t>"prohloubení pod revizní šachtu RŠ"</t>
  </si>
  <si>
    <t>2,0*2,0*0,2</t>
  </si>
  <si>
    <t>"prohloubení pod vodoměrnou šachtu"</t>
  </si>
  <si>
    <t>2,0*2,0*0,15</t>
  </si>
  <si>
    <t>13</t>
  </si>
  <si>
    <t>139001101</t>
  </si>
  <si>
    <t>Příplatek za ztížení vykopávky v blízkosti podzemního vedení</t>
  </si>
  <si>
    <t>-1177475603</t>
  </si>
  <si>
    <t>Příplatek k cenám hloubených vykopávek za ztížení vykopávky v blízkosti podzemního vedení nebo výbušnin pro jakoukoliv třídu horniny</t>
  </si>
  <si>
    <t>https://podminky.urs.cz/item/CS_URS_2023_02/139001101</t>
  </si>
  <si>
    <t>"ČEZ"1*(1,5*1,0*1,0)</t>
  </si>
  <si>
    <t>14</t>
  </si>
  <si>
    <t>151101101</t>
  </si>
  <si>
    <t>Zřízení příložného pažení a rozepření stěn rýh hl do 2 m</t>
  </si>
  <si>
    <t>1937638003</t>
  </si>
  <si>
    <t>Zřízení pažení a rozepření stěn rýh pro podzemní vedení příložné pro jakoukoliv mezerovitost, hloubky do 2 m</t>
  </si>
  <si>
    <t>https://podminky.urs.cz/item/CS_URS_2023_02/151101101</t>
  </si>
  <si>
    <t>"kanalizační přípojka DN 150, dl. 0,065.00 km, pr.hl. 1,5m, š.r. 1,0m"</t>
  </si>
  <si>
    <t>"st. 0,000.00 - 0,015.90 km, pr.hl. 1,2m (-0,3m šotolina)"15,9*1,2*2</t>
  </si>
  <si>
    <t>"0,015.90 - 0,065.00 km"49,1*1,5*2</t>
  </si>
  <si>
    <t>"drenážní potrubí DN 200, dl. 0,123.50 km, pr.hl. 1,6m, š.r. 1,0m"123,50*1,6*2</t>
  </si>
  <si>
    <t>"UV1"1,0*1,6*2</t>
  </si>
  <si>
    <t>"UV2"1,1*1,6*2</t>
  </si>
  <si>
    <t>"UV3"1,6*1,6*2</t>
  </si>
  <si>
    <t>"UV4"5,3*1,6*2</t>
  </si>
  <si>
    <t>"přeliv z průlehu, DN 150, dl. 0,015.20 km, pr.hl. 1,5m, š.r 1,0m"15,2*1,5*2</t>
  </si>
  <si>
    <t>"dešťová kanalizace, dl. 0,101.50 km, pr.hl. 1,5m, š.r. 1,0m"101,5*1,5*2</t>
  </si>
  <si>
    <t>"dešťové přípojky DN 110, dl. 0,010.50 km, pr.hl. 1,5m, š.r. 1,0m"10,5*1,5*2</t>
  </si>
  <si>
    <t>"vodovodní přípojka, dl. 0,060.60 km, pr.hl. 1,2m, š.r. 1,0m"60,6*1,2*2</t>
  </si>
  <si>
    <t>(2,0-1,0)*1,5*2</t>
  </si>
  <si>
    <t>(2,0-1,0)*1,2*2</t>
  </si>
  <si>
    <t>2,0*0,2*4</t>
  </si>
  <si>
    <t>2,0*0,15*4</t>
  </si>
  <si>
    <t>151101111</t>
  </si>
  <si>
    <t>Odstranění příložného pažení a rozepření stěn rýh hl do 2 m</t>
  </si>
  <si>
    <t>825262268</t>
  </si>
  <si>
    <t>Odstranění pažení a rozepření stěn rýh pro podzemní vedení s uložením materiálu na vzdálenost do 3 m od kraje výkopu příložné, hloubky do 2 m</t>
  </si>
  <si>
    <t>https://podminky.urs.cz/item/CS_URS_2023_02/151101111</t>
  </si>
  <si>
    <t>"viz položka 151101101"1144,7</t>
  </si>
  <si>
    <t>16</t>
  </si>
  <si>
    <t>162751117</t>
  </si>
  <si>
    <t>Vodorovné přemístění přes 9 000 do 10000 m výkopku/sypaniny z horniny třídy těžitelnosti I skupiny 1 až 3</t>
  </si>
  <si>
    <t>87502485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</si>
  <si>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</si>
  <si>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https://podminky.urs.cz/item/CS_URS_2023_02/162751117</t>
  </si>
  <si>
    <t>"výkop"(25,813+82,152+672,55)-457,294</t>
  </si>
  <si>
    <t>17</t>
  </si>
  <si>
    <t>162751119</t>
  </si>
  <si>
    <t>Příplatek k vodorovnému přemístění výkopku/sypaniny z horniny třídy těžitelnosti I skupiny 1 až 3 ZKD 1000 m přes 10000 m</t>
  </si>
  <si>
    <t>826565370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</si>
  <si>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</si>
  <si>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https://podminky.urs.cz/item/CS_URS_2023_02/162751119</t>
  </si>
  <si>
    <t>323,221*5</t>
  </si>
  <si>
    <t>18</t>
  </si>
  <si>
    <t>171201231</t>
  </si>
  <si>
    <t>Poplatek za uložení zeminy a kamení na recyklační skládce (skládkovné) kód odpadu 17 05 04</t>
  </si>
  <si>
    <t>t</t>
  </si>
  <si>
    <t>-1186288537</t>
  </si>
  <si>
    <t>Poplatek za uložení stavebního odpadu na recyklační skládce (skládkovné) zeminy a kamení zatříděného do Katalogu odpadů pod kódem 17 05 04</t>
  </si>
  <si>
    <t>https://podminky.urs.cz/item/CS_URS_2023_02/171201231</t>
  </si>
  <si>
    <t>323,221*2</t>
  </si>
  <si>
    <t>19</t>
  </si>
  <si>
    <t>171251201</t>
  </si>
  <si>
    <t>Uložení sypaniny na skládky nebo meziskládky</t>
  </si>
  <si>
    <t>-235900196</t>
  </si>
  <si>
    <t>Uložení sypaniny na skládky nebo meziskládky bez hutnění s upravením uložené sypaniny do předepsaného tvaru</t>
  </si>
  <si>
    <t>https://podminky.urs.cz/item/CS_URS_2023_02/171251201</t>
  </si>
  <si>
    <t>323,221</t>
  </si>
  <si>
    <t>20</t>
  </si>
  <si>
    <t>174151101</t>
  </si>
  <si>
    <t>Zásyp jam, šachet rýh nebo kolem objektů sypaninou se zhutněním</t>
  </si>
  <si>
    <t>280733974</t>
  </si>
  <si>
    <t>Zásyp sypaninou z jakékoliv horniny strojně s uložením výkopku ve vrstvách se zhutněním jam, šachet, rýh nebo kolem objektů v těchto vykopávkách</t>
  </si>
  <si>
    <t>https://podminky.urs.cz/item/CS_URS_2023_02/174151101</t>
  </si>
  <si>
    <t>"výkop"25,813+82,152+672,55</t>
  </si>
  <si>
    <t>"obsyp"-104,11</t>
  </si>
  <si>
    <t>"podsyp"-49,942-1,65</t>
  </si>
  <si>
    <t>"bet. desky"-78,237</t>
  </si>
  <si>
    <t>"zákl. pásy"-47,678</t>
  </si>
  <si>
    <t>"drenáž"-0,3*0,3*123,0</t>
  </si>
  <si>
    <t>"pískové lože"-26,18</t>
  </si>
  <si>
    <t>"podkl. beton beton pod vodoměrnou šachtu"-0,225</t>
  </si>
  <si>
    <t>"potrubí"</t>
  </si>
  <si>
    <t>"kan. přípojka"-3,14*0,075*0,075*65,0</t>
  </si>
  <si>
    <t>"přípojky"-3,14*0,1*0,1*9,0</t>
  </si>
  <si>
    <t>"přeliv"-3,14*0,075*0,075*15,2</t>
  </si>
  <si>
    <t>"dešťová kanalizace"-3,14*0,055*0,055*101,5</t>
  </si>
  <si>
    <t>"dešťové přípojky"-3,14*0,055*0,055*10,5</t>
  </si>
  <si>
    <t>"vodoměrná šachta"-3,14*0,5*0,5*1,2</t>
  </si>
  <si>
    <t>"revizní šachta"-3,14*0,3*0,3*1,5</t>
  </si>
  <si>
    <t>175151101</t>
  </si>
  <si>
    <t>Obsypání potrubí strojně sypaninou bez prohození, uloženou do 3 m</t>
  </si>
  <si>
    <t>-1896905899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</si>
  <si>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</si>
  <si>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https://podminky.urs.cz/item/CS_URS_2023_02/175151101</t>
  </si>
  <si>
    <t>"kanalizační přípojka DN 150, dl. 0,065.00 km, š.r. 1,0m"65,0*0,45*1,0</t>
  </si>
  <si>
    <t>"přípojky UV1 - UV4, celková dl. 0,009.00 km, š.r. 1,0m"9,0*0,5*1,0</t>
  </si>
  <si>
    <t>"přeliv z průlehu, DN 150, dl. 0,015.20 km, š.r 1,0m"15,2*0,35*1,0</t>
  </si>
  <si>
    <t>"dešťová kanalizace, DN 110, dl. 0,101.50 km, š.r. 1,0m"101,5*0,4*1,0</t>
  </si>
  <si>
    <t>"dešťové přípojky DN 110, dl. 0,010.50 km, š.r. 1,0m"10,5*0,4*1,0</t>
  </si>
  <si>
    <t>"vodovodní přípojka, d 32x4,4, dl. 0,060.60 km, š.r. 1,0m"60,6*0,334*1,0</t>
  </si>
  <si>
    <t>22</t>
  </si>
  <si>
    <t>M</t>
  </si>
  <si>
    <t>58337303</t>
  </si>
  <si>
    <t>štěrkopísek frakce 0/8 vč. přesunu na stavbě</t>
  </si>
  <si>
    <t>749947172</t>
  </si>
  <si>
    <t>štěrkopísek frakce 0/8</t>
  </si>
  <si>
    <t>104,11*1,912</t>
  </si>
  <si>
    <t>23</t>
  </si>
  <si>
    <t>181951112</t>
  </si>
  <si>
    <t>Úprava pláně v hornině třídy těžitelnosti I skupiny 1 až 3 se zhutněním strojně</t>
  </si>
  <si>
    <t>1761360058</t>
  </si>
  <si>
    <t>Úprava pláně vyrovnáním výškových rozdílů strojně v hornině třídy těžitelnosti I, skupiny 1 až 3 se zhutněním</t>
  </si>
  <si>
    <t>https://podminky.urs.cz/item/CS_URS_2023_02/181951112</t>
  </si>
  <si>
    <t>"viz technická zpráva a koordinační situace"</t>
  </si>
  <si>
    <t>"kanalizační přípojka DN 150, dl. 0,065.00 km, š.r. 1,0m"65,0*1,0</t>
  </si>
  <si>
    <t>"přípojky UV1-UV4 DN 200, dl. 0,009.00 km, š.r. 1,0m"9,0*1,0</t>
  </si>
  <si>
    <t>"přeliv z průlehu, DN 150, dl. 0,015.20 km, š.r 1,0m"15,2*1,0</t>
  </si>
  <si>
    <t>"dešťová kanalizace, DN 110, dl. 0,101.50 km, š.r. 1,0m"101,5*1,0</t>
  </si>
  <si>
    <t>"dešťové přípojky DN 110, dl. 0,010.50 km, š.r. 1,0m"10,5*1,0</t>
  </si>
  <si>
    <t>"vodovodní přípojka, d32x4,4, dl. 0,060.60 km, š.r. 1,0m"60,6*1,0</t>
  </si>
  <si>
    <t>"trativod DN 200+přípojky UV1-UV4"123,5*1,0+9,0*1,0</t>
  </si>
  <si>
    <t>Zakládání</t>
  </si>
  <si>
    <t>24</t>
  </si>
  <si>
    <t>212752121</t>
  </si>
  <si>
    <t>Trativod z drenážních trubek korugovaných PE-HD SN 4 perforace 120° včetně lože otevřený výkop DN 200 pro liniové stavby</t>
  </si>
  <si>
    <t>464805461</t>
  </si>
  <si>
    <t>Trativody z drenážních trubek pro liniové stavby a komunikace se zřízením štěrkového lože pod trubky a s jejich obsypem v otevřeném výkopu trubka korugovaná sendvičová PE-HD SN 4 perforace 120° DN 200</t>
  </si>
  <si>
    <t>https://podminky.urs.cz/item/CS_URS_2023_02/212752121</t>
  </si>
  <si>
    <t>"drenážní potrubí viz koordinační situace"</t>
  </si>
  <si>
    <t>"celková dl. 123,5m"123,5</t>
  </si>
  <si>
    <t>25</t>
  </si>
  <si>
    <t>271532212</t>
  </si>
  <si>
    <t>Podsyp pod základové konstrukce se zhutněním z hrubého kameniva frakce 16 až 32 mm</t>
  </si>
  <si>
    <t>-968898785</t>
  </si>
  <si>
    <t>Podsyp pod základové konstrukce se zhutněním a urovnáním povrchu z kameniva hrubého, frakce 16 - 32 mm</t>
  </si>
  <si>
    <t>https://podminky.urs.cz/item/CS_URS_2023_02/271532212</t>
  </si>
  <si>
    <t>9,8*14,0*0,1+5,2*12,4*0,1+4,6*13,9*0,1+16,7*14,0*0,1</t>
  </si>
  <si>
    <t>26</t>
  </si>
  <si>
    <t>271562211</t>
  </si>
  <si>
    <t>Podsyp pod základové konstrukce se zhutněním z drobného kameniva frakce 0 až 4 mm</t>
  </si>
  <si>
    <t>-320051963</t>
  </si>
  <si>
    <t>Podsyp pod základové konstrukce se zhutněním a urovnáním povrchu z kameniva drobného, frakce 0 - 4 mm</t>
  </si>
  <si>
    <t>https://podminky.urs.cz/item/CS_URS_2023_02/271562211</t>
  </si>
  <si>
    <t>0,15*0,1*(38,6+14,9+10,7+1,0*2+6,2+22,7+14,9)</t>
  </si>
  <si>
    <t>27</t>
  </si>
  <si>
    <t>273313611</t>
  </si>
  <si>
    <t>Základové desky z betonu tř. C 16/20</t>
  </si>
  <si>
    <t>-178044090</t>
  </si>
  <si>
    <t>Základy z betonu prostého desky z betonu kamenem neprokládaného tř. C 16/20</t>
  </si>
  <si>
    <t>https://podminky.urs.cz/item/CS_URS_2023_02/273313611</t>
  </si>
  <si>
    <t>37,8*14,1*0,15-6,0*1,9*0,15</t>
  </si>
  <si>
    <t>28</t>
  </si>
  <si>
    <t>273351121</t>
  </si>
  <si>
    <t>Zřízení bednění základových desek</t>
  </si>
  <si>
    <t>1904380872</t>
  </si>
  <si>
    <t>Bednění základů desek zřízení</t>
  </si>
  <si>
    <t>https://podminky.urs.cz/item/CS_URS_2023_02/273351121</t>
  </si>
  <si>
    <t>37,8*0,15+14,1*0,15+9,9*0,15+1,4*0,15+6,0*0,15+1,4*0,15+21,9*0,15+14,1*0,15</t>
  </si>
  <si>
    <t>29</t>
  </si>
  <si>
    <t>273351122</t>
  </si>
  <si>
    <t>Odstranění bednění základových desek</t>
  </si>
  <si>
    <t>-1652383334</t>
  </si>
  <si>
    <t>Bednění základů desek odstranění</t>
  </si>
  <si>
    <t>https://podminky.urs.cz/item/CS_URS_2023_02/273351122</t>
  </si>
  <si>
    <t>"viz položka 273351121"15,99</t>
  </si>
  <si>
    <t>30</t>
  </si>
  <si>
    <t>273361821</t>
  </si>
  <si>
    <t>Výztuž základových desek betonářskou ocelí 10 505 (R)</t>
  </si>
  <si>
    <t>-1576090951</t>
  </si>
  <si>
    <t>Výztuž základů desek z betonářské oceli 10 505 (R) nebo BSt 500</t>
  </si>
  <si>
    <t>https://podminky.urs.cz/item/CS_URS_2023_02/273361821</t>
  </si>
  <si>
    <t>"odhad - pomocná výztuž"1,0</t>
  </si>
  <si>
    <t>31</t>
  </si>
  <si>
    <t>273362021</t>
  </si>
  <si>
    <t>Výztuž základových desek svařovanými sítěmi Kari</t>
  </si>
  <si>
    <t>1648646718</t>
  </si>
  <si>
    <t>Výztuž základů desek ze svařovaných sítí z drátů typu KARI</t>
  </si>
  <si>
    <t>https://podminky.urs.cz/item/CS_URS_2023_02/273362021</t>
  </si>
  <si>
    <t>"viz PD 1 a 5"</t>
  </si>
  <si>
    <t>"5/100"(37,8*14,1-6,0*1,9)*3,08*2"horní+spodní"/1000*1,05</t>
  </si>
  <si>
    <t>32</t>
  </si>
  <si>
    <t>274313811</t>
  </si>
  <si>
    <t>Základové pásy z betonu tř. C 25/30</t>
  </si>
  <si>
    <t>-2043540648</t>
  </si>
  <si>
    <t>Základy z betonu prostého pasy betonu kamenem neprokládaného tř. C 25/30</t>
  </si>
  <si>
    <t>https://podminky.urs.cz/item/CS_URS_2023_02/274313811</t>
  </si>
  <si>
    <t>38,6*0,5*0,65+13,9*0,5*0,65+10,7*0,5*0,65+1,0*0,5*0,65+6,2*0,5*0,65+1,0*0,5*0,65+22,7*0,5*0,65+13,9*0,5*0,65</t>
  </si>
  <si>
    <t>13,9*0,5*0,65+12,4*0,5*0,65*2</t>
  </si>
  <si>
    <t>33</t>
  </si>
  <si>
    <t>274351121</t>
  </si>
  <si>
    <t>Zřízení bednění základových pasů rovného</t>
  </si>
  <si>
    <t>1383422528</t>
  </si>
  <si>
    <t>Bednění základů pasů rovné zřízení</t>
  </si>
  <si>
    <t>https://podminky.urs.cz/item/CS_URS_2023_02/274351121</t>
  </si>
  <si>
    <t>0,65*38,6+14,9*0,65+10,7*0,65+1,5*0,65+5,2*0,65+1,5*0,65+22,7*0,65+14,9*0,65</t>
  </si>
  <si>
    <t>13,9*0,65*2+12,4*0,65*2*2</t>
  </si>
  <si>
    <t>16,6*0,65+4,6*0,65+5,2*0,65+9,7*0,65+13,9*0,65+9,7*0,65+1,5*0,65+5,2*0,65+1,5*0,65+4,6*0,65+16,6*0,65+13,9*0,65</t>
  </si>
  <si>
    <t>34</t>
  </si>
  <si>
    <t>274351122</t>
  </si>
  <si>
    <t>Odstranění bednění základových pasů rovného</t>
  </si>
  <si>
    <t>-1519302141</t>
  </si>
  <si>
    <t>Bednění základů pasů rovné odstranění</t>
  </si>
  <si>
    <t>https://podminky.urs.cz/item/CS_URS_2023_02/274351122</t>
  </si>
  <si>
    <t>"viz položka 274351121"188,76</t>
  </si>
  <si>
    <t>35</t>
  </si>
  <si>
    <t>279113144</t>
  </si>
  <si>
    <t>Základová zeď tl přes 250 do 300 mm z tvárnic ztraceného bednění včetně výplně z betonu tř. C 20/25</t>
  </si>
  <si>
    <t>-697293497</t>
  </si>
  <si>
    <t>Základové zdi z tvárnic ztraceného bednění včetně výplně z betonu bez zvláštních nároků na vliv prostředí třídy C 20/25, tloušťky zdiva přes 250 do 300 mm</t>
  </si>
  <si>
    <t>https://podminky.urs.cz/item/CS_URS_2023_02/279113144</t>
  </si>
  <si>
    <t>38,4*0,25+14,3*0,25+10,5*0,25+1,1*0,25*2+6,0*0,25+22,5*0,25+14,3*0,25</t>
  </si>
  <si>
    <t>14,1*0,25+12,6*0,25*2</t>
  </si>
  <si>
    <t>Svislé a kompletní konstrukce</t>
  </si>
  <si>
    <t>36</t>
  </si>
  <si>
    <t>311272227</t>
  </si>
  <si>
    <t>Zdivo z pórobetonových tvárnic na pero a drážku přes P2 do P4 do 450 kg/m3 na tenkovrstvou maltu tl 300 m</t>
  </si>
  <si>
    <t>1837014688</t>
  </si>
  <si>
    <t>Zdivo z pórobetonových tvárnic na tenké maltové lože, tl. zdiva 300 mm pevnost tvárnic přes P2 do P4, objemová hmotnost do 450 kg/m3 na pero a drážku</t>
  </si>
  <si>
    <t>https://podminky.urs.cz/item/CS_URS_2023_02/311272227</t>
  </si>
  <si>
    <t>"viz PD 2 a technická zpráva"</t>
  </si>
  <si>
    <t>"YTONG STATIK P3"</t>
  </si>
  <si>
    <t>21,0*3,485-2,1*1,0"O106"-1,5*2,55"O103"-4,5*2,55"O102"</t>
  </si>
  <si>
    <t>14,1*3,485-4,5*2,55"O102"-1,5*2,55"O103"-4,5*2,55"O102"</t>
  </si>
  <si>
    <t>10,5*3,485-6,3*2,55"O101"</t>
  </si>
  <si>
    <t>14,1*3,485-0,8*1,97"D104"-1,8*1,97"D102"</t>
  </si>
  <si>
    <t>5,4*3,485-1,8*2,45"D101"</t>
  </si>
  <si>
    <t>3,3*3,485</t>
  </si>
  <si>
    <t>8,9*3,485-0,8*1,97"D104"</t>
  </si>
  <si>
    <t>5,1*3,485-2,4*1,0"O108"</t>
  </si>
  <si>
    <t>37</t>
  </si>
  <si>
    <t>311272241</t>
  </si>
  <si>
    <t>Zdivo z pórobetonových tvárnic na pero a drážku přes P2 do P4 přes 450 do 600 kg/m3 na tenkovrstvou maltu tl 300 mm</t>
  </si>
  <si>
    <t>1333781354</t>
  </si>
  <si>
    <t>Zdivo z pórobetonových tvárnic na tenké maltové lože, tl. zdiva 300 mm pevnost tvárnic přes P2 do P4, objemová hmotnost přes 450 do 600 kg/m3 na pero a drážku</t>
  </si>
  <si>
    <t>https://podminky.urs.cz/item/CS_URS_2023_02/311272241</t>
  </si>
  <si>
    <t>"YTONG STATIK P4"</t>
  </si>
  <si>
    <t>17,4*3,985-2,4*1,0"O108"-4,5*1,0"O105"-0,9*2,2"D107"</t>
  </si>
  <si>
    <t>14,1*3,985-0,8*1,97"D104"</t>
  </si>
  <si>
    <t>17,4*3,985-3,3*3,55*4"D106"</t>
  </si>
  <si>
    <t>14,1*3,985-2,4*1,25"O104"</t>
  </si>
  <si>
    <t>-0,15*0,15*4"průvětrníky zdiva"</t>
  </si>
  <si>
    <t>38</t>
  </si>
  <si>
    <t>317142422</t>
  </si>
  <si>
    <t>Překlad nenosný pórobetonový š 100 mm v do 250 mm na tenkovrstvou maltu dl přes 1000 do 1250 mm</t>
  </si>
  <si>
    <t>kus</t>
  </si>
  <si>
    <t>1202504272</t>
  </si>
  <si>
    <t>Překlady nenosné z pórobetonu osazené do tenkého maltového lože, výšky do 250 mm, šířky překladu 100 mm, délky překladu přes 1000 do 1250 mm</t>
  </si>
  <si>
    <t>https://podminky.urs.cz/item/CS_URS_2023_02/317142422</t>
  </si>
  <si>
    <t>"P12"18,0</t>
  </si>
  <si>
    <t>39</t>
  </si>
  <si>
    <t>317142442</t>
  </si>
  <si>
    <t>Překlad nenosný pórobetonový š 150 mm v do 250 mm na tenkovrstvou maltu dl přes 1000 do 1250 mm</t>
  </si>
  <si>
    <t>-1006576624</t>
  </si>
  <si>
    <t>Překlady nenosné z pórobetonu osazené do tenkého maltového lože, výšky do 250 mm, šířky překladu 150 mm, délky překladu přes 1000 do 1250 mm</t>
  </si>
  <si>
    <t>https://podminky.urs.cz/item/CS_URS_2023_02/317142442</t>
  </si>
  <si>
    <t>"P11"1,0</t>
  </si>
  <si>
    <t>40</t>
  </si>
  <si>
    <t>317143452</t>
  </si>
  <si>
    <t>Překlad nosný z pórobetonu ve zdech tl 300 mm dl přes 1300 do 1500 mm</t>
  </si>
  <si>
    <t>-1776025500</t>
  </si>
  <si>
    <t>Překlady nosné z pórobetonu osazené do tenkého maltového lože, pro zdi tl. 300 mm, délky překladu přes 1300 do 1500 mm</t>
  </si>
  <si>
    <t>https://podminky.urs.cz/item/CS_URS_2023_02/317143452</t>
  </si>
  <si>
    <t>"viz PD 2"</t>
  </si>
  <si>
    <t>"P10"4,0</t>
  </si>
  <si>
    <t>317352711.XLA</t>
  </si>
  <si>
    <t>Ztracené bednění překladů z pórobetonových armovaných profilů YTONG UPA délky do 3000 mm ve zdech tl 300 mm</t>
  </si>
  <si>
    <t>1062867490</t>
  </si>
  <si>
    <t>"P6"2,0</t>
  </si>
  <si>
    <t>"P7"1,0</t>
  </si>
  <si>
    <t>"P8"2,0</t>
  </si>
  <si>
    <t>42</t>
  </si>
  <si>
    <t>317941123</t>
  </si>
  <si>
    <t>Osazování ocelových válcovaných nosníků na zdivu I, IE, U, UE nebo L přes č. 14 do č. 22 nebo výšky do 220 mm</t>
  </si>
  <si>
    <t>1631463674</t>
  </si>
  <si>
    <t>Osazování ocelových válcovaných nosníků na zdivu I nebo IE nebo U nebo UE nebo L č. 14 až 22 nebo výšky do 220 mm</t>
  </si>
  <si>
    <t>https://podminky.urs.cz/item/CS_URS_2023_02/317941123</t>
  </si>
  <si>
    <t>"P1"4*2*3,8*18,8/1000</t>
  </si>
  <si>
    <t>"P4"4*2*5,0*26,3/1000</t>
  </si>
  <si>
    <t>"P5"1*2*3,5*18,8/1000</t>
  </si>
  <si>
    <t>43</t>
  </si>
  <si>
    <t>13010720</t>
  </si>
  <si>
    <t>ocel profilová jakost S235JR (11 375) průřez I (IPN) 180</t>
  </si>
  <si>
    <t>-718970769</t>
  </si>
  <si>
    <t>"P5"2*1*3,5*18,8/1000</t>
  </si>
  <si>
    <t>44</t>
  </si>
  <si>
    <t>13010722</t>
  </si>
  <si>
    <t>ocel profilová jakost S235JR (11 375) průřez I (IPN) 200</t>
  </si>
  <si>
    <t>2087321293</t>
  </si>
  <si>
    <t>45</t>
  </si>
  <si>
    <t>317941125</t>
  </si>
  <si>
    <t>Osazování ocelových válcovaných nosníků na zdivu I, IE, U, UE nebo L č 24 a vyšší nebo výšky přes 220 mm</t>
  </si>
  <si>
    <t>254008251</t>
  </si>
  <si>
    <t>Osazování ocelových válcovaných nosníků na zdivu I nebo IE nebo U nebo UE nebo L č. 24 a výše nebo výšky přes 220 mm</t>
  </si>
  <si>
    <t>https://podminky.urs.cz/item/CS_URS_2023_02/317941125</t>
  </si>
  <si>
    <t>"P2"2*6,8*36,2/1000</t>
  </si>
  <si>
    <t>"P3"2*6,5*36,2/1000</t>
  </si>
  <si>
    <t>46</t>
  </si>
  <si>
    <t>13010726</t>
  </si>
  <si>
    <t>ocel profilová jakost S235JR (11 375) průřez I (IPN) 240</t>
  </si>
  <si>
    <t>1583289332</t>
  </si>
  <si>
    <t>47</t>
  </si>
  <si>
    <t>342272225</t>
  </si>
  <si>
    <t>Příčka z pórobetonových hladkých tvárnic na tenkovrstvou maltu tl 100 mm</t>
  </si>
  <si>
    <t>-596488363</t>
  </si>
  <si>
    <t>Příčky z pórobetonových tvárnic hladkých na tenké maltové lože objemová hmotnost do 500 kg/m3, tloušťka příčky 100 mm</t>
  </si>
  <si>
    <t>https://podminky.urs.cz/item/CS_URS_2023_02/342272225</t>
  </si>
  <si>
    <t>5,4*3,04-0,7*1,97"D105"-0,9*1,97"D103"-0,7*1,97"D105"</t>
  </si>
  <si>
    <t>5,4*3,04-0,7*1,97"D105"</t>
  </si>
  <si>
    <t>1,8*3,04*2</t>
  </si>
  <si>
    <t>3,2*3,04-0,7*1,97*3"D105"</t>
  </si>
  <si>
    <t>1,1*3,04-0,7*1,97"D105"</t>
  </si>
  <si>
    <t>1,3*3,04*3</t>
  </si>
  <si>
    <t>1,9*3,04-0,8*1,97"D104"</t>
  </si>
  <si>
    <t>10,5*3,04-0,7*1,97"D105"-0,8*1,97"D104"-0,8*1,97"D104"</t>
  </si>
  <si>
    <t>5,85*3,04-0,7*1,97"D105"-0,7*1,97"D105"</t>
  </si>
  <si>
    <t>1,1*3,04*2</t>
  </si>
  <si>
    <t>2,1*3,04-0,7*1,97"D105"</t>
  </si>
  <si>
    <t>2,4*3,04*3-0,8*1,97*2"D104"</t>
  </si>
  <si>
    <t>3,9*3,04</t>
  </si>
  <si>
    <t>48</t>
  </si>
  <si>
    <t>342272245</t>
  </si>
  <si>
    <t>Příčka z pórobetonových hladkých tvárnic na tenkovrstvou maltu tl 150 mm</t>
  </si>
  <si>
    <t>249547510</t>
  </si>
  <si>
    <t>Příčky z pórobetonových tvárnic hladkých na tenké maltové lože objemová hmotnost do 500 kg/m3, tloušťka příčky 150 mm</t>
  </si>
  <si>
    <t>https://podminky.urs.cz/item/CS_URS_2023_02/342272245</t>
  </si>
  <si>
    <t>5,4*3,04</t>
  </si>
  <si>
    <t>2,9*3,04</t>
  </si>
  <si>
    <t>3,5*3,04*2</t>
  </si>
  <si>
    <t>4,0*3,985+4,15*3,985-0,8*1,97"D104"</t>
  </si>
  <si>
    <t>49</t>
  </si>
  <si>
    <t>359901211</t>
  </si>
  <si>
    <t>Monitoring stoky jakékoli výšky na nové kanalizaci</t>
  </si>
  <si>
    <t>1989026902</t>
  </si>
  <si>
    <t>Monitoring stok (kamerový systém) jakékoli výšky nová kanalizace</t>
  </si>
  <si>
    <t>https://podminky.urs.cz/item/CS_URS_2023_02/359901211</t>
  </si>
  <si>
    <t>"kanalizační přípojka DN 150, dl. 0,065.00 km"65,0</t>
  </si>
  <si>
    <t>"přípojky UV1-UV4 DN 200, dl. 0,009.00 km"9,0</t>
  </si>
  <si>
    <t>"přeliv z průlehu, DN 150, dl. 0,015.20 km"15,2</t>
  </si>
  <si>
    <t>"dešťová kanalizace, DN 110, dl. 0,101.50 km"101,5</t>
  </si>
  <si>
    <t>"dešťové přípojky DN 110, dl. 0,010.50 km"10,5</t>
  </si>
  <si>
    <t>Vodorovné konstrukce</t>
  </si>
  <si>
    <t>50</t>
  </si>
  <si>
    <t>411000004R</t>
  </si>
  <si>
    <t>Těsnění prostupů těsnícím řetězem z elastomerových prvků</t>
  </si>
  <si>
    <t>kpl</t>
  </si>
  <si>
    <t>-1088661127</t>
  </si>
  <si>
    <t>P</t>
  </si>
  <si>
    <t>Poznámka k položce:_x000D_
- vč. začištění otvoru_x000D_
- ocelové prvky v provedení nerez s atestem pro odpadní vody_x000D_
- vč. penetrace otvoru_x000D_
- vč. chráničky potrubí</t>
  </si>
  <si>
    <t>"celkový počet bude upřesněn v rámci realizace"</t>
  </si>
  <si>
    <t>1,0</t>
  </si>
  <si>
    <t>51</t>
  </si>
  <si>
    <t>413941100R</t>
  </si>
  <si>
    <t>Kompletace ocelových příhradových vazníků vč. dodávky materiálu</t>
  </si>
  <si>
    <t>-20915595</t>
  </si>
  <si>
    <t>Osazování ocelových válcovaných nosníků ve stropech HE-A nebo HE-B, výšky do 120 mm</t>
  </si>
  <si>
    <t>Poznámka k položce:_x000D_
- příhradový svařovaný vazník_x000D_
- výrobní výkresy viz samostatná projektová dokumentace</t>
  </si>
  <si>
    <t>"vč. potřebného materiálu a montáže na místo"1,0</t>
  </si>
  <si>
    <t>"viz PD 3 - přesný návrh viz statické posouzení"</t>
  </si>
  <si>
    <t>52</t>
  </si>
  <si>
    <t>413941131</t>
  </si>
  <si>
    <t>Osazování ocelových válcovaných nosníků stropů HEA nebo HEB výšky do 120 mm</t>
  </si>
  <si>
    <t>-2017144606</t>
  </si>
  <si>
    <t>https://podminky.urs.cz/item/CS_URS_2023_02/413941131</t>
  </si>
  <si>
    <t>Poznámka k položce:_x000D_
- příhradový svařovaný vazník</t>
  </si>
  <si>
    <t>"viz PD 3 a 5"</t>
  </si>
  <si>
    <t>"HEB 120"0,0267*14,7*15*2</t>
  </si>
  <si>
    <t>"HEB 100"0,0204*1,0*11*15</t>
  </si>
  <si>
    <t>"HEB 100"0,0204*1,5*10*15</t>
  </si>
  <si>
    <t>53</t>
  </si>
  <si>
    <t>13010952</t>
  </si>
  <si>
    <t>ocel profilová jakost S235JR (11 375) průřez HEA 120</t>
  </si>
  <si>
    <t>215262984</t>
  </si>
  <si>
    <t>54</t>
  </si>
  <si>
    <t>13010970</t>
  </si>
  <si>
    <t>ocel profilová jakost S235JR (11 375) průřez HEB 100</t>
  </si>
  <si>
    <t>-1372668132</t>
  </si>
  <si>
    <t>55</t>
  </si>
  <si>
    <t>413941135</t>
  </si>
  <si>
    <t>Osazování ocelových válcovaných nosníků stropů HEA nebo HEB výšky přes 220 mm</t>
  </si>
  <si>
    <t>204778420</t>
  </si>
  <si>
    <t>Osazování ocelových válcovaných nosníků ve stropech HE-A nebo HE-B, výšky přes 220 mm</t>
  </si>
  <si>
    <t>https://podminky.urs.cz/item/CS_URS_2023_02/413941135</t>
  </si>
  <si>
    <t>"HEB 240"0,085*10,2*2+0,085*5,7*2+0,085*5,1*2</t>
  </si>
  <si>
    <t>56</t>
  </si>
  <si>
    <t>13010984</t>
  </si>
  <si>
    <t>ocel profilová jakost S235JR (11 375) průřez HEB 240</t>
  </si>
  <si>
    <t>2039283062</t>
  </si>
  <si>
    <t>57</t>
  </si>
  <si>
    <t>417321515</t>
  </si>
  <si>
    <t>Ztužující pásy a věnce ze ŽB tř. C 25/30</t>
  </si>
  <si>
    <t>240325445</t>
  </si>
  <si>
    <t>Ztužující pásy a věnce z betonu železového (bez výztuže) tř. C 25/30</t>
  </si>
  <si>
    <t>https://podminky.urs.cz/item/CS_URS_2023_02/417321515</t>
  </si>
  <si>
    <t>0,174*0,19*76,6</t>
  </si>
  <si>
    <t>58</t>
  </si>
  <si>
    <t>417352311.XLA</t>
  </si>
  <si>
    <t>Ztracené bednění věnců z pórobetonových U-profilů YTONG 500 kg/m3 pro zdivo tl 300 mm</t>
  </si>
  <si>
    <t>456243387</t>
  </si>
  <si>
    <t>38,4+15,0+10,5+5,4+22,5+15,0+14,1*2+3,3+8,9</t>
  </si>
  <si>
    <t>-1,5*4-4*3,8-1*6,8-1*6,5-4*5-1*3,5-2*3,0-1*2,6-2*2</t>
  </si>
  <si>
    <t>59</t>
  </si>
  <si>
    <t>417361821</t>
  </si>
  <si>
    <t>Výztuž ztužujících pásů a věnců betonářskou ocelí 10 505</t>
  </si>
  <si>
    <t>-388981704</t>
  </si>
  <si>
    <t>Výztuž ztužujících pásů a věnců z betonářské oceli 10 505 (R) nebo BSt 500</t>
  </si>
  <si>
    <t>https://podminky.urs.cz/item/CS_URS_2023_02/417361821</t>
  </si>
  <si>
    <t>"pr 8"0,4*76,6/1000*1,2</t>
  </si>
  <si>
    <t>"pr 4"0,1*76,6/1000*1,2</t>
  </si>
  <si>
    <t>60</t>
  </si>
  <si>
    <t>451573111</t>
  </si>
  <si>
    <t>Lože pod potrubí otevřený výkop ze štěrkopísku</t>
  </si>
  <si>
    <t>-328703621</t>
  </si>
  <si>
    <t>Lože pod potrubí, stoky a drobné objekty v otevřeném výkopu z písku a štěrkopísku do 63 mm</t>
  </si>
  <si>
    <t>https://podminky.urs.cz/item/CS_URS_2023_02/451573111</t>
  </si>
  <si>
    <t>"kanalizační přípojka DN 150, dl. 0,065.00 km, š.r. 1,0m"65,0*0,1*1,0</t>
  </si>
  <si>
    <t>"přípojky UV1-UV4 DN 200, dl. 0,009.00 km, š.r. 1,0m"9,0*0,1*1,0</t>
  </si>
  <si>
    <t>"přeliv z průlehu, DN 150, dl. 0,015.20 km, š.r 1,0m"15,2*0,1*1,0</t>
  </si>
  <si>
    <t>"dešťová kanalizace, DN 110, dl. 0,101.50 km, š.r. 1,0m"101,5*0,1*1,0</t>
  </si>
  <si>
    <t>"dešťové přípojky DN 110, dl. 0,010.50 km, š.r. 1,0m"10,5*0,1*1,0</t>
  </si>
  <si>
    <t>"vodovodní přípojka, d32x4,4, dl. 0,060.60 km, š.r. 1,0m"60,6*0,1*1,0</t>
  </si>
  <si>
    <t>61</t>
  </si>
  <si>
    <t>452311151</t>
  </si>
  <si>
    <t>Podkladní desky z betonu prostého bez zvýšených nároků na prostředí tř. C 20/25 otevřený výkop</t>
  </si>
  <si>
    <t>1910437018</t>
  </si>
  <si>
    <t>Podkladní a zajišťovací konstrukce z betonu prostého v otevřeném výkopu bez zvýšených nároků na prostředí desky pod potrubí, stoky a drobné objekty z betonu tř. C 20/25</t>
  </si>
  <si>
    <t>https://podminky.urs.cz/item/CS_URS_2023_02/452311151</t>
  </si>
  <si>
    <t>"viz koordinační situace"</t>
  </si>
  <si>
    <t>"pod VŠ"1,5*1,5*0,1</t>
  </si>
  <si>
    <t>62</t>
  </si>
  <si>
    <t>452351101</t>
  </si>
  <si>
    <t>Bednění podkladních desek nebo bloků nebo sedlového lože otevřený výkop</t>
  </si>
  <si>
    <t>-322710438</t>
  </si>
  <si>
    <t>Bednění podkladních a zajišťovacích konstrukcí v otevřeném výkopu desek nebo sedlových loží pod potrubí, stoky a drobné objekty</t>
  </si>
  <si>
    <t>https://podminky.urs.cz/item/CS_URS_2023_02/452351101</t>
  </si>
  <si>
    <t>1,5*0,1*4</t>
  </si>
  <si>
    <t>Komunikace pozemní</t>
  </si>
  <si>
    <t>63</t>
  </si>
  <si>
    <t>564750001</t>
  </si>
  <si>
    <t>Podklad z kameniva hrubého drceného vel. 8-16 mm plochy do 100 m2 tl 150 mm</t>
  </si>
  <si>
    <t>-1321127305</t>
  </si>
  <si>
    <t>Podklad nebo kryt z kameniva hrubého drceného vel. 8-16 mm s rozprostřením a zhutněním plochy jednotlivě do 100 m2, po zhutnění tl. 150 mm</t>
  </si>
  <si>
    <t>https://podminky.urs.cz/item/CS_URS_2023_02/564750001</t>
  </si>
  <si>
    <t>"šotolina"</t>
  </si>
  <si>
    <t>"st. 0,000.00 - 0,015.90 km, pr.hl. 1,2m (-0,3m šotolina)"15,9*1,0*2</t>
  </si>
  <si>
    <t>Úpravy povrchů, podlahy a osazování výplní</t>
  </si>
  <si>
    <t>64</t>
  </si>
  <si>
    <t>611321141</t>
  </si>
  <si>
    <t>Vápenocementová omítka štuková dvouvrstvá vnitřních stropů rovných nanášená ručně</t>
  </si>
  <si>
    <t>-1004393336</t>
  </si>
  <si>
    <t>Omítka vápenocementová vnitřních ploch nanášená ručně dvouvrstvá, tloušťky jádrové omítky do 10 mm a tloušťky štuku do 3 mm štuková vodorovných konstrukcí stropů rovných</t>
  </si>
  <si>
    <t>https://podminky.urs.cz/item/CS_URS_2023_02/611321141</t>
  </si>
  <si>
    <t>2,73*21,15+0,53*21,15+2,9*21,15+3,75*21,15+2,9*21,15+0,53*21,15+2,73*21,15+0,19*21,15*2</t>
  </si>
  <si>
    <t>4,5*14,1+1,5*5,1+12,6*5,4+3,7*2,4</t>
  </si>
  <si>
    <t>12,65*14,1+4,15*9,95+4,0*4,0</t>
  </si>
  <si>
    <t>65</t>
  </si>
  <si>
    <t>612321141</t>
  </si>
  <si>
    <t>Vápenocementová omítka štuková dvouvrstvá vnitřních stěn nanášená ručně</t>
  </si>
  <si>
    <t>193334835</t>
  </si>
  <si>
    <t>Omítka vápenocementová vnitřních ploch nanášená ručně dvouvrstvá, tloušťky jádrové omítky do 10 mm a tloušťky štuku do 3 mm štuková svislých konstrukcí stěn</t>
  </si>
  <si>
    <t>https://podminky.urs.cz/item/CS_URS_2023_02/612321141</t>
  </si>
  <si>
    <t>"viz technická zpráva a PD 2"</t>
  </si>
  <si>
    <t>"1.01"5,4*2,8+2,35*2,8+5,4*2,8+2,35*2,8-1,8*2,45-0,8*1,97-0,7*1,97*2-0,9*1,97-1,8-1,97</t>
  </si>
  <si>
    <t>"1.02"9,9*3,5+14,1*3,5+9,9*3,5+4,35*3,5+2,5*3,5+3,9*3,5+2,5*3,5+5,85*3,5-1,5*2,55-4,5*2,55*3-1,5*2,55-6,3*2,55-1,8*1,97-0,8*1,97*3</t>
  </si>
  <si>
    <t>"1.03"2,4*2,8*2+1,0*2,8*2-0,8*1,97</t>
  </si>
  <si>
    <t>"1.04"2,5*2,8*2+2,4*2,8*2-0,8*1,97</t>
  </si>
  <si>
    <t>"1.05"4,25*2,8*2+1,9*2,8*2-0,8*1,97</t>
  </si>
  <si>
    <t>"1.06"3,2*2,8*2+5,4*2,8-0,8*1,97*2-2,4*1,0</t>
  </si>
  <si>
    <t>"1.07"3,2*2,8*2+4,8*2,8*2-0,8*1,97*2-0,7*1,97</t>
  </si>
  <si>
    <t>"1.08"12,65*4,1+14,1*4,1+16,8*4,1+9,95*4,1+4,15*4,1+4,15*4,1-4,5*1,0-0,9*2,2-0,8*1,97-3,55*3,3*4-6,0*1,0</t>
  </si>
  <si>
    <t>"1.10"4,0*4,1*2+4,0*4,1*2-0,8*1,97</t>
  </si>
  <si>
    <t>"1.11"4,8*2,8*2+4,8*2,8*2-2,4*1,0-0,8*1,97-1,2*2,8</t>
  </si>
  <si>
    <t>"1.12"6,0*2,8+2,55*2,8+1,9*2,8+1,35*2,8+4,1*2,8-0,7*1,97*2-0,8*1,97*2</t>
  </si>
  <si>
    <t>"1.13"1,55*2,8*2+1,8*2,8*2-0,7*1,97*2</t>
  </si>
  <si>
    <t>3,2*2,8*2+1,5*2,8*2+1,3*2,8*6+1,0*2,8*6-0,7*1,97*6-0,7*1,97</t>
  </si>
  <si>
    <t>"1.14"2,1*2,8*2+1,8*2,8*2-0,9*1,97</t>
  </si>
  <si>
    <t>"1.15"1,55*2,8*2+1,8*2,8*2-0,7*1,97*2+2,05*2,8+2,9*2,8+0,95*2,8+1,3*2,8+1,1*2,8+1,6*2,8-0,7*1,97*2</t>
  </si>
  <si>
    <t>1,2*2,8*2+1,0*2,8*2-0,7*1,97</t>
  </si>
  <si>
    <t>"1.16"2,4*2,8*2+2,1*2,8*2-0,7*1,97*2+2,1*2,8*2+1,0*2,8*2-0,7*1,97</t>
  </si>
  <si>
    <t>"1.17"3,5*2,8+3,6*2,8+1,1*2,8*3+1,1*2,8*4+0,1*2,8*2+3,6*2,8-0,7*1,97*2</t>
  </si>
  <si>
    <t>66</t>
  </si>
  <si>
    <t>621272081</t>
  </si>
  <si>
    <t>Montáž odvětrávané fasády podhledů nýtováním na ocelový rošt tepelná izolace tl. 200 mm</t>
  </si>
  <si>
    <t>151197404</t>
  </si>
  <si>
    <t>Montáž zavěšené odvětrávané fasády na ocelové nosné konstrukci z fasádních desek na jednosměrné nosné konstrukci opláštění připevněné mechanickým viditelným spojem, (nýty) podhledů s vložením tepelné izolace, tloušťky 200 mm</t>
  </si>
  <si>
    <t>https://podminky.urs.cz/item/CS_URS_2023_02/621272081</t>
  </si>
  <si>
    <t>"viz PD 5"</t>
  </si>
  <si>
    <t>"skladba S3"8,91</t>
  </si>
  <si>
    <t>67</t>
  </si>
  <si>
    <t>59152105</t>
  </si>
  <si>
    <t>deska cementovláknitá fasádní plochá tl 8mm</t>
  </si>
  <si>
    <t>-2061509292</t>
  </si>
  <si>
    <t>8,91*1,25</t>
  </si>
  <si>
    <t>68</t>
  </si>
  <si>
    <t>622311141</t>
  </si>
  <si>
    <t>Vápenná omítka štuková dvouvrstvá vnějších stěn nanášená ručně</t>
  </si>
  <si>
    <t>-312143294</t>
  </si>
  <si>
    <t>Omítka vápenná vnějších ploch nanášená ručně dvouvrstvá, tloušťky jádrové omítky do 15 mm a tloušťky štuku do 3 mm štuková stěn</t>
  </si>
  <si>
    <t>https://podminky.urs.cz/item/CS_URS_2023_02/622311141</t>
  </si>
  <si>
    <t>"viz PD 2 a 5"</t>
  </si>
  <si>
    <t>3,55*20,95+84,5+75,01-2,4-7,65-16,0-11,4-3,8-3,0-11,4-3,8-11,4</t>
  </si>
  <si>
    <t>95,2+95,2+84,5-11,7*4-4,5-2,1-6,0</t>
  </si>
  <si>
    <t>69</t>
  </si>
  <si>
    <t>631311114</t>
  </si>
  <si>
    <t>Mazanina tl 50 z betonu prostého bez zvýšených nároků na prostředí tř. C 16/20</t>
  </si>
  <si>
    <t>169975104</t>
  </si>
  <si>
    <t>Mazanina z betonu prostého bez zvýšených nároků na prostředí tl. 50 mm tř. C 16/20</t>
  </si>
  <si>
    <t>https://podminky.urs.cz/item/CS_URS_2023_02/631311114</t>
  </si>
  <si>
    <t>4,8*14,1*0,05+5,4*12,6*0,05+14,1*9,9*0,05</t>
  </si>
  <si>
    <t>70</t>
  </si>
  <si>
    <t>631311124</t>
  </si>
  <si>
    <t>Mazanina tl přes 80 do 120 mm z betonu prostého bez zvýšených nároků na prostředí tř. C 16/20</t>
  </si>
  <si>
    <t>-197290127</t>
  </si>
  <si>
    <t>Mazanina z betonu prostého bez zvýšených nároků na prostředí tl. přes 80 do 120 mm tř. C 16/20</t>
  </si>
  <si>
    <t>https://podminky.urs.cz/item/CS_URS_2023_02/631311124</t>
  </si>
  <si>
    <t>14,1*16,8*0,1</t>
  </si>
  <si>
    <t>71</t>
  </si>
  <si>
    <t>631319011</t>
  </si>
  <si>
    <t>Příplatek k mazanině tl 50 mm za přehlazení povrchu</t>
  </si>
  <si>
    <t>565224877</t>
  </si>
  <si>
    <t>Příplatek k cenám mazanin za úpravu povrchu mazaniny přehlazením, mazanina tl.50 mm</t>
  </si>
  <si>
    <t>https://podminky.urs.cz/item/CS_URS_2023_02/631319011</t>
  </si>
  <si>
    <t>72</t>
  </si>
  <si>
    <t>631319012</t>
  </si>
  <si>
    <t>Příplatek k mazanině tl přes 80 do 120 mm za přehlazení povrchu</t>
  </si>
  <si>
    <t>1656831674</t>
  </si>
  <si>
    <t>Příplatek k cenám mazanin za úpravu povrchu mazaniny přehlazením, mazanina tl. přes 80 do 120 mm</t>
  </si>
  <si>
    <t>https://podminky.urs.cz/item/CS_URS_2023_02/631319012</t>
  </si>
  <si>
    <t>73</t>
  </si>
  <si>
    <t>631319171</t>
  </si>
  <si>
    <t>Příplatek k mazanině tl 50 mm za stržení povrchu spodní vrstvy před vložením výztuže</t>
  </si>
  <si>
    <t>-1022427341</t>
  </si>
  <si>
    <t>Příplatek k cenám mazanin za stržení povrchu spodní vrstvy mazaniny latí před vložením výztuže nebo pletiva pro tl. obou vrstev mazaniny 50 mm</t>
  </si>
  <si>
    <t>https://podminky.urs.cz/item/CS_URS_2023_02/631319171</t>
  </si>
  <si>
    <t>74</t>
  </si>
  <si>
    <t>631319173</t>
  </si>
  <si>
    <t>Příplatek k mazanině tl přes 80 do 120 mm za stržení povrchu spodní vrstvy před vložením výztuže</t>
  </si>
  <si>
    <t>-1513785512</t>
  </si>
  <si>
    <t>Příplatek k cenám mazanin za stržení povrchu spodní vrstvy mazaniny latí před vložením výztuže nebo pletiva pro tl. obou vrstev mazaniny přes 80 do 120 mm</t>
  </si>
  <si>
    <t>https://podminky.urs.cz/item/CS_URS_2023_02/631319173</t>
  </si>
  <si>
    <t>75</t>
  </si>
  <si>
    <t>631361821</t>
  </si>
  <si>
    <t>Výztuž mazanin betonářskou ocelí 10 505</t>
  </si>
  <si>
    <t>-2125239651</t>
  </si>
  <si>
    <t>Výztuž mazanin 10 505 (R) nebo BSt 500</t>
  </si>
  <si>
    <t>https://podminky.urs.cz/item/CS_URS_2023_02/631361821</t>
  </si>
  <si>
    <t>"odhad - pomocná výztuž"0,25</t>
  </si>
  <si>
    <t>76</t>
  </si>
  <si>
    <t>631362021</t>
  </si>
  <si>
    <t>Výztuž mazanin svařovanými sítěmi Kari</t>
  </si>
  <si>
    <t>833108814</t>
  </si>
  <si>
    <t>Výztuž mazanin ze svařovaných sítí z drátů typu KARI</t>
  </si>
  <si>
    <t>https://podminky.urs.cz/item/CS_URS_2023_02/631362021</t>
  </si>
  <si>
    <t>"5/100"(16,8*14,1)*3,08*2"horní+spodní"/1000*1,05</t>
  </si>
  <si>
    <t>"5/100"(4,8*14,1+5,4*12,6+9,9*14,1)*3,08/1000*1,05</t>
  </si>
  <si>
    <t>77</t>
  </si>
  <si>
    <t>642942111</t>
  </si>
  <si>
    <t>Osazování zárubní nebo rámů dveřních kovových do 2,5 m2 na MC</t>
  </si>
  <si>
    <t>299561308</t>
  </si>
  <si>
    <t>Osazování zárubní nebo rámů kovových dveřních lisovaných nebo z úhelníků bez dveřních křídel na cementovou maltu, plochy otvoru do 2,5 m2</t>
  </si>
  <si>
    <t>https://podminky.urs.cz/item/CS_URS_2023_02/642942111</t>
  </si>
  <si>
    <t>"D103"1,0</t>
  </si>
  <si>
    <t>"D104"4,0+5,0</t>
  </si>
  <si>
    <t>"D105"4,0+8,0</t>
  </si>
  <si>
    <t>"D107"1,0</t>
  </si>
  <si>
    <t>78</t>
  </si>
  <si>
    <t>55331553</t>
  </si>
  <si>
    <t>zárubeň jednokřídlá ocelová pro zdění tl stěny 260-300mm rozměru 900/1970, 2100mm</t>
  </si>
  <si>
    <t>1792595995</t>
  </si>
  <si>
    <t>79</t>
  </si>
  <si>
    <t>55331553R</t>
  </si>
  <si>
    <t>zárubeň jednokřídlá ocelová pro zdění tl stěny 260-300mm rozměru 900/1970, 2200mm</t>
  </si>
  <si>
    <t>418507272</t>
  </si>
  <si>
    <t>80</t>
  </si>
  <si>
    <t>55331481</t>
  </si>
  <si>
    <t>zárubeň jednokřídlá ocelová pro zdění tl stěny 75-100mm rozměru 700/1970, 2100mm</t>
  </si>
  <si>
    <t>-895089651</t>
  </si>
  <si>
    <t>81</t>
  </si>
  <si>
    <t>55331482</t>
  </si>
  <si>
    <t>zárubeň jednokřídlá ocelová pro zdění tl stěny 75-100mm rozměru 800/1970, 2100mm</t>
  </si>
  <si>
    <t>941572137</t>
  </si>
  <si>
    <t>82</t>
  </si>
  <si>
    <t>642942221</t>
  </si>
  <si>
    <t>Osazování zárubní nebo rámů dveřních kovových přes 2,5 do 4,5 m2 na MC</t>
  </si>
  <si>
    <t>1706529366</t>
  </si>
  <si>
    <t>Osazování zárubní nebo rámů kovových dveřních lisovaných nebo z úhelníků bez dveřních křídel na cementovou maltu, plochy otvoru přes 2,5 do 4,5 m2</t>
  </si>
  <si>
    <t>https://podminky.urs.cz/item/CS_URS_2023_02/642942221</t>
  </si>
  <si>
    <t>"D101"1,0</t>
  </si>
  <si>
    <t>"D102"1,0</t>
  </si>
  <si>
    <t>83</t>
  </si>
  <si>
    <t>55331757R</t>
  </si>
  <si>
    <t>zárubeň dvoukřídlá ocelová pro zdění tl stěny 260-300mm rozměru 1800/1970, 2100mm</t>
  </si>
  <si>
    <t>-904150856</t>
  </si>
  <si>
    <t>zárubeň dvoukřídlá ocelová pro zdění tl stěny 260-300mm rozměru 1600/1970, 2100mm</t>
  </si>
  <si>
    <t>84</t>
  </si>
  <si>
    <t>55331750R</t>
  </si>
  <si>
    <t>zárubeň dvoukřídlá ocelová pro zdění tl stěny 260-300mm rozměru 1800/2450, 2100mm</t>
  </si>
  <si>
    <t>-613490545</t>
  </si>
  <si>
    <t>Trubní vedení</t>
  </si>
  <si>
    <t>85</t>
  </si>
  <si>
    <t>871161141</t>
  </si>
  <si>
    <t>Montáž potrubí z PE100 SDR 11 otevřený výkop svařovaných na tupo D 32 x 4,4 mm</t>
  </si>
  <si>
    <t>-1046036545</t>
  </si>
  <si>
    <t>Montáž vodovodního potrubí z plastů v otevřeném výkopu z polyetylenu PE 100 svařovaných na tupo SDR 11/PN16 D 32 x 4,4 mm</t>
  </si>
  <si>
    <t>https://podminky.urs.cz/item/CS_URS_2023_02/871161141</t>
  </si>
  <si>
    <t>60,6</t>
  </si>
  <si>
    <t>86</t>
  </si>
  <si>
    <t>28613110</t>
  </si>
  <si>
    <t>trubka vodovodní PE100 PN 16 SDR11 32x4,4mm</t>
  </si>
  <si>
    <t>1023285514</t>
  </si>
  <si>
    <t>60,06*1,015</t>
  </si>
  <si>
    <t>87</t>
  </si>
  <si>
    <t>871265231</t>
  </si>
  <si>
    <t>Kanalizační potrubí z tvrdého PVC jednovrstvé tuhost třídy SN10 DN 110</t>
  </si>
  <si>
    <t>753872186</t>
  </si>
  <si>
    <t>Kanalizační potrubí z tvrdého PVC v otevřeném výkopu ve sklonu do 20 %, hladkého plnostěnného jednovrstvého, tuhost třídy SN 10 DN 110</t>
  </si>
  <si>
    <t>https://podminky.urs.cz/item/CS_URS_2023_02/871265231</t>
  </si>
  <si>
    <t>Poznámka k položce:_x000D_
- vč. tvarovek</t>
  </si>
  <si>
    <t>88</t>
  </si>
  <si>
    <t>871315231</t>
  </si>
  <si>
    <t>Kanalizační potrubí z tvrdého PVC jednovrstvé tuhost třídy SN10 DN 160</t>
  </si>
  <si>
    <t>-1700013284</t>
  </si>
  <si>
    <t>Kanalizační potrubí z tvrdého PVC v otevřeném výkopu ve sklonu do 20 %, hladkého plnostěnného jednovrstvého, tuhost třídy SN 10 DN 160</t>
  </si>
  <si>
    <t>https://podminky.urs.cz/item/CS_URS_2023_02/871315231</t>
  </si>
  <si>
    <t>Poznámka k položce:_x000D_
- vč. tvarovek viz PD 1_x000D_
- koleno PVC 150/87° - 5 ks_x000D_
- koleno PVC 150/45° - 4 ks_x000D_
- odbočka PVC 150/150 - 3ks_x000D_
- redukce PVC 150/110 - 4ks</t>
  </si>
  <si>
    <t>"PVC kanalizační hladké - PD 1 - cca 54,0 m - vč. tvarovek"54,0</t>
  </si>
  <si>
    <t>89</t>
  </si>
  <si>
    <t>871321100R</t>
  </si>
  <si>
    <t>Napojení na stávající vodovod</t>
  </si>
  <si>
    <t>-909344585</t>
  </si>
  <si>
    <t>Napojení na stávající rozvody vody</t>
  </si>
  <si>
    <t>"viz napojení na stávající rozvodnou síť vč. prací a podružného materiálu"1,0</t>
  </si>
  <si>
    <t>90</t>
  </si>
  <si>
    <t>871321101R</t>
  </si>
  <si>
    <t>Spojovací materiál</t>
  </si>
  <si>
    <t>-1803666008</t>
  </si>
  <si>
    <t>"spojovací materiál - nerez šrouby, matice, podložky"1,0</t>
  </si>
  <si>
    <t>91</t>
  </si>
  <si>
    <t>871355231</t>
  </si>
  <si>
    <t>Kanalizační potrubí z tvrdého PVC jednovrstvé tuhost třídy SN10 DN 200</t>
  </si>
  <si>
    <t>-305015439</t>
  </si>
  <si>
    <t>Kanalizační potrubí z tvrdého PVC v otevřeném výkopu ve sklonu do 20 %, hladkého plnostěnného jednovrstvého, tuhost třídy SN 10 DN 200</t>
  </si>
  <si>
    <t>https://podminky.urs.cz/item/CS_URS_2023_02/871355231</t>
  </si>
  <si>
    <t>"přípojky UV1 - UV4, celková dl. 0,009.00 km, š.r. 1,0m"9,0</t>
  </si>
  <si>
    <t>92</t>
  </si>
  <si>
    <t>871365000R</t>
  </si>
  <si>
    <t>Napojení na stávající kanalizaci</t>
  </si>
  <si>
    <t>123602597</t>
  </si>
  <si>
    <t>Poznámka k položce:_x000D_
- výřez na bet. potrubí DN 300_x000D_
- napojenína novou šachtu ŠD.01_x000D_
- utěsnění otvorů</t>
  </si>
  <si>
    <t>"napojení na stávající inženýrské sítě, vč. podružných prací a materiálu"1,0</t>
  </si>
  <si>
    <t>93</t>
  </si>
  <si>
    <t>877350410</t>
  </si>
  <si>
    <t>Montáž kolen na kanalizačním potrubí z PP trub korugovaných DN 200</t>
  </si>
  <si>
    <t>195756681</t>
  </si>
  <si>
    <t>Montáž tvarovek na kanalizačním plastovém potrubí z polypropylenu PP nebo tvrdého PVC korugovaného nebo žebrovaného kolen DN 200</t>
  </si>
  <si>
    <t>https://podminky.urs.cz/item/CS_URS_2023_02/877350410</t>
  </si>
  <si>
    <t>"viz koordinační situace - napojení UV1-UV4"</t>
  </si>
  <si>
    <t>4,0</t>
  </si>
  <si>
    <t>94</t>
  </si>
  <si>
    <t>28612206</t>
  </si>
  <si>
    <t>koleno kanalizační plastové PVC KG DN 200/45°</t>
  </si>
  <si>
    <t>-1861715545</t>
  </si>
  <si>
    <t>95</t>
  </si>
  <si>
    <t>877350420</t>
  </si>
  <si>
    <t>Montáž odboček na kanalizačním potrubí z PP trub korugovaných DN 200</t>
  </si>
  <si>
    <t>431396394</t>
  </si>
  <si>
    <t>Montáž tvarovek na kanalizačním plastovém potrubí z polypropylenu PP nebo tvrdého PVC korugovaného nebo žebrovaného odboček DN 200</t>
  </si>
  <si>
    <t>https://podminky.urs.cz/item/CS_URS_2023_02/877350420</t>
  </si>
  <si>
    <t>96</t>
  </si>
  <si>
    <t>28611396</t>
  </si>
  <si>
    <t>odbočka kanalizační plastová s hrdlem KG 200/200/45°</t>
  </si>
  <si>
    <t>-786226078</t>
  </si>
  <si>
    <t>97</t>
  </si>
  <si>
    <t>877360430</t>
  </si>
  <si>
    <t>Montáž spojek na kanalizačním potrubí z PP trub korugovaných DN 250</t>
  </si>
  <si>
    <t>303801635</t>
  </si>
  <si>
    <t>Montáž tvarovek na kanalizačním plastovém potrubí z polypropylenu PP nebo tvrdého PVC korugovaného nebo žebrovaného spojek, redukcí nebo navrtávacích sedel DN 250</t>
  </si>
  <si>
    <t>https://podminky.urs.cz/item/CS_URS_2023_02/877360430</t>
  </si>
  <si>
    <t>"viz technická zpráva"</t>
  </si>
  <si>
    <t>98</t>
  </si>
  <si>
    <t>28617405R</t>
  </si>
  <si>
    <t>odbočka sedlová kanalizace DN 250/150</t>
  </si>
  <si>
    <t>-1726476015</t>
  </si>
  <si>
    <t>99</t>
  </si>
  <si>
    <t>891171324</t>
  </si>
  <si>
    <t>Montáž vodovodních šoupátek domovní přípojkyi PN16 otevřený výkop DN 32</t>
  </si>
  <si>
    <t>-1064798291</t>
  </si>
  <si>
    <t>Montáž vodovodních armatur na potrubí šoupátek pro domovní přípojky PN16 DN 32</t>
  </si>
  <si>
    <t>https://podminky.urs.cz/item/CS_URS_2023_02/891171324</t>
  </si>
  <si>
    <t>100</t>
  </si>
  <si>
    <t>260000103216</t>
  </si>
  <si>
    <t>ŠOUPÁTKO ISO DOMOVNÍ PŘÍPOJKY 32</t>
  </si>
  <si>
    <t>-137417507</t>
  </si>
  <si>
    <t>101</t>
  </si>
  <si>
    <t>960113018004</t>
  </si>
  <si>
    <t>SOUPRAVA ZEMNÍ TELESKOPICKÁ DOM. ŠOUPÁTKA-1,3-1,8 3/4"-2" (1,3-1,8m)</t>
  </si>
  <si>
    <t>1353443006</t>
  </si>
  <si>
    <t>102</t>
  </si>
  <si>
    <t>891269111</t>
  </si>
  <si>
    <t>Montáž navrtávacích pasů na potrubí z jakýchkoli trub DN 100</t>
  </si>
  <si>
    <t>-935555175</t>
  </si>
  <si>
    <t>Montáž vodovodních armatur na potrubí navrtávacích pasů s ventilem Jt 1 MPa, na potrubí z trub litinových, ocelových nebo plastických hmot DN 100</t>
  </si>
  <si>
    <t>https://podminky.urs.cz/item/CS_URS_2023_02/891269111</t>
  </si>
  <si>
    <t>103</t>
  </si>
  <si>
    <t>42273448</t>
  </si>
  <si>
    <t>pás navrtávací z tvárné litiny DN 100, univerzální, se závitovým výstupem 1"</t>
  </si>
  <si>
    <t>-1180722198</t>
  </si>
  <si>
    <t>104</t>
  </si>
  <si>
    <t>892233122</t>
  </si>
  <si>
    <t>Proplach a dezinfekce vodovodního potrubí DN od 40 do 70</t>
  </si>
  <si>
    <t>-154260593</t>
  </si>
  <si>
    <t>https://podminky.urs.cz/item/CS_URS_2023_02/892233122</t>
  </si>
  <si>
    <t>"vodovodní přípojka, d32x4,4, dl. 0,060.60 km"60,6</t>
  </si>
  <si>
    <t>105</t>
  </si>
  <si>
    <t>892241111</t>
  </si>
  <si>
    <t>Tlaková zkouška vodou potrubí DN do 80</t>
  </si>
  <si>
    <t>1278762499</t>
  </si>
  <si>
    <t>Tlakové zkoušky vodou na potrubí DN do 80</t>
  </si>
  <si>
    <t>https://podminky.urs.cz/item/CS_URS_2023_02/892241111</t>
  </si>
  <si>
    <t>106</t>
  </si>
  <si>
    <t>892271111</t>
  </si>
  <si>
    <t>Těsnící zkouška vodou potrubí DN 100 nebo 125</t>
  </si>
  <si>
    <t>-1790100723</t>
  </si>
  <si>
    <t>Těsnící zkoušky vodou na potrubí DN 100 nebo 125</t>
  </si>
  <si>
    <t>https://podminky.urs.cz/item/CS_URS_2023_02/892271111</t>
  </si>
  <si>
    <t>107</t>
  </si>
  <si>
    <t>892351111</t>
  </si>
  <si>
    <t>Těsnící zkouška vodou potrubí DN 150 nebo 200</t>
  </si>
  <si>
    <t>171999180</t>
  </si>
  <si>
    <t>Těsnící zkoušky vodou na potrubí DN 150 nebo 200</t>
  </si>
  <si>
    <t>https://podminky.urs.cz/item/CS_URS_2023_02/892351111</t>
  </si>
  <si>
    <t>108</t>
  </si>
  <si>
    <t>892372111</t>
  </si>
  <si>
    <t>Zabezpečení konců potrubí DN do 300 při těsnících a tlakových zkouškách vodou</t>
  </si>
  <si>
    <t>-1099787854</t>
  </si>
  <si>
    <t>Těsnící a tlakové zkoušky vodou zabezpečení konců potrubí při tlakových zkouškách DN do 300</t>
  </si>
  <si>
    <t>https://podminky.urs.cz/item/CS_URS_2023_02/892372111</t>
  </si>
  <si>
    <t>3,0</t>
  </si>
  <si>
    <t>109</t>
  </si>
  <si>
    <t>893811152</t>
  </si>
  <si>
    <t>Osazení vodoměrné šachty kruhové z PP samonosné pro běžné zatížení D do 1,0 m hl přes 1,2 do 1,5 m</t>
  </si>
  <si>
    <t>1497406720</t>
  </si>
  <si>
    <t>Osazení vodoměrné šachty z polypropylenu PP samonosné pro běžné zatížení kruhové, průměru D do 1,0 m, světlé hloubky přes 1,2 m do 1,5 m</t>
  </si>
  <si>
    <t>https://podminky.urs.cz/item/CS_URS_2023_02/893811152</t>
  </si>
  <si>
    <t>"viz koordinační situace a technická zpráva"</t>
  </si>
  <si>
    <t>110</t>
  </si>
  <si>
    <t>56230583</t>
  </si>
  <si>
    <t>šachta plastová vodoměrná samonosná kruhová 1,0/1,5m</t>
  </si>
  <si>
    <t>-1284119089</t>
  </si>
  <si>
    <t>111</t>
  </si>
  <si>
    <t>894812311</t>
  </si>
  <si>
    <t>Revizní a čistící šachta z PP typ DN 600/160 šachtové dno průtočné</t>
  </si>
  <si>
    <t>1359956160</t>
  </si>
  <si>
    <t>Revizní a čistící šachta z polypropylenu PP pro hladké trouby DN 600 šachtové dno (DN šachty / DN trubního vedení) DN 600/160 průtočné</t>
  </si>
  <si>
    <t>https://podminky.urs.cz/item/CS_URS_2023_02/894812311</t>
  </si>
  <si>
    <t>"revizní šachta"1,0</t>
  </si>
  <si>
    <t>112</t>
  </si>
  <si>
    <t>RF999900W</t>
  </si>
  <si>
    <t>TĚSNĚNÍ PRO DNO A SPOJKU ŠACHTOVÉ ROURY</t>
  </si>
  <si>
    <t>1865199019</t>
  </si>
  <si>
    <t>113</t>
  </si>
  <si>
    <t>894812331</t>
  </si>
  <si>
    <t>Revizní a čistící šachta z PP DN 600 šachtová roura korugovaná světlé hloubky 1000 mm</t>
  </si>
  <si>
    <t>2759965</t>
  </si>
  <si>
    <t>Revizní a čistící šachta z polypropylenu PP pro hladké trouby DN 600 roura šachtová korugovaná, světlé hloubky 1 000 mm</t>
  </si>
  <si>
    <t>https://podminky.urs.cz/item/CS_URS_2023_02/894812331</t>
  </si>
  <si>
    <t>114</t>
  </si>
  <si>
    <t>894812339</t>
  </si>
  <si>
    <t>Příplatek k rourám revizní a čistící šachty z PP DN 600 za uříznutí šachtové roury</t>
  </si>
  <si>
    <t>-1279997055</t>
  </si>
  <si>
    <t>Revizní a čistící šachta z polypropylenu PP pro hladké trouby DN 600 Příplatek k cenám 2331 - 2334 za uříznutí šachtové roury</t>
  </si>
  <si>
    <t>https://podminky.urs.cz/item/CS_URS_2023_02/894812339</t>
  </si>
  <si>
    <t>115</t>
  </si>
  <si>
    <t>894812377</t>
  </si>
  <si>
    <t>Revizní a čistící šachta z PP DN 600 poklop litinový pro třídu zatížení D400 s teleskopickým adaptérem</t>
  </si>
  <si>
    <t>1869444668</t>
  </si>
  <si>
    <t>Revizní a čistící šachta z polypropylenu PP pro hladké trouby DN 600 poklop (mříž) litinový pro třídu zatížení D400 s teleskopickým adaptérem</t>
  </si>
  <si>
    <t>https://podminky.urs.cz/item/CS_URS_2023_02/894812377</t>
  </si>
  <si>
    <t>116</t>
  </si>
  <si>
    <t>RF999000W</t>
  </si>
  <si>
    <t>TĚSNĚNÍ PRO TELESKOP A BET. PRSTENEC</t>
  </si>
  <si>
    <t>1455129391</t>
  </si>
  <si>
    <t>117</t>
  </si>
  <si>
    <t>899401112</t>
  </si>
  <si>
    <t>Osazení poklopů litinových šoupátkových</t>
  </si>
  <si>
    <t>1079549830</t>
  </si>
  <si>
    <t>https://podminky.urs.cz/item/CS_URS_2023_02/899401112</t>
  </si>
  <si>
    <t>118</t>
  </si>
  <si>
    <t>1650KASI0000</t>
  </si>
  <si>
    <t>POKLOP ULIČNÍ SAMONIVELAČNÍ PŘÍPOJKOVÝ S LOGEM VODA</t>
  </si>
  <si>
    <t>-1629624949</t>
  </si>
  <si>
    <t>119</t>
  </si>
  <si>
    <t>348100000000</t>
  </si>
  <si>
    <t>PODKLAD. DESKA  UNI UNI</t>
  </si>
  <si>
    <t>234992382</t>
  </si>
  <si>
    <t>120</t>
  </si>
  <si>
    <t>899713111</t>
  </si>
  <si>
    <t>Orientační tabulky na sloupku betonovém nebo ocelovém</t>
  </si>
  <si>
    <t>-329198951</t>
  </si>
  <si>
    <t>Orientační tabulky na vodovodních a kanalizačních řadech na sloupku ocelovém nebo betonovém</t>
  </si>
  <si>
    <t>https://podminky.urs.cz/item/CS_URS_2023_02/899713111</t>
  </si>
  <si>
    <t>"viz koordinační situace - šoupátko přípojka"</t>
  </si>
  <si>
    <t>121</t>
  </si>
  <si>
    <t>899721111</t>
  </si>
  <si>
    <t>Signalizační vodič DN do 150 mm na potrubí</t>
  </si>
  <si>
    <t>-231597449</t>
  </si>
  <si>
    <t>Signalizační vodič na potrubí DN do 150 mm</t>
  </si>
  <si>
    <t>https://podminky.urs.cz/item/CS_URS_2023_02/899721111</t>
  </si>
  <si>
    <t>"vodovodní přípojka"60,6+1,5"vyvedení do poklopu"</t>
  </si>
  <si>
    <t>122</t>
  </si>
  <si>
    <t>899722113</t>
  </si>
  <si>
    <t>Krytí potrubí z plastů výstražnou fólií z PVC 34cm - KANALIZACE</t>
  </si>
  <si>
    <t>1643539402</t>
  </si>
  <si>
    <t>Krytí potrubí z plastů výstražnou fólií z PVC šířky 34 cm</t>
  </si>
  <si>
    <t>https://podminky.urs.cz/item/CS_URS_2023_02/899722113</t>
  </si>
  <si>
    <t>123</t>
  </si>
  <si>
    <t>899722113R</t>
  </si>
  <si>
    <t>Krytí potrubí z plastů výstražnou fólií z PVC 34cm - VODOVOD</t>
  </si>
  <si>
    <t>-1619814826</t>
  </si>
  <si>
    <t>Ostatní konstrukce a práce, bourání</t>
  </si>
  <si>
    <t>124</t>
  </si>
  <si>
    <t>919726122</t>
  </si>
  <si>
    <t>Geotextilie pro ochranu, separaci a filtraci netkaná měrná hm přes 200 do 300 g/m2</t>
  </si>
  <si>
    <t>-1885969752</t>
  </si>
  <si>
    <t>Geotextilie netkaná pro ochranu, separaci nebo filtraci měrná hmotnost přes 200 do 300 g/m2</t>
  </si>
  <si>
    <t>https://podminky.urs.cz/item/CS_URS_2023_02/919726122</t>
  </si>
  <si>
    <t>"viz koordinační situace - obalení drenážního potrubí"</t>
  </si>
  <si>
    <t>(123,5*(2*3,14*0,1)+9,0*(2*3,14*0,1))"UV1-UV4"*1,2"ztratné"</t>
  </si>
  <si>
    <t>125</t>
  </si>
  <si>
    <t>953334118</t>
  </si>
  <si>
    <t>Bobtnavý pásek do pracovních spar betonových kcí bentonitový 20 x 15 mm</t>
  </si>
  <si>
    <t>-439666117</t>
  </si>
  <si>
    <t>Bobtnavý pásek do pracovních spar betonových konstrukcí bentonitový, rozměru 20 x 15 mm</t>
  </si>
  <si>
    <t>https://podminky.urs.cz/item/CS_URS_2023_02/953334118</t>
  </si>
  <si>
    <t>"viz TZ a PD 1"</t>
  </si>
  <si>
    <t>38,6+14,9+10,7+1,5+5,2+1,5+22,7+14,9+13,9+12,4*2</t>
  </si>
  <si>
    <t>997</t>
  </si>
  <si>
    <t>Přesun sutě</t>
  </si>
  <si>
    <t>126</t>
  </si>
  <si>
    <t>997221551</t>
  </si>
  <si>
    <t>Vodorovná doprava suti ze sypkých materiálů do 1 km</t>
  </si>
  <si>
    <t>1360775883</t>
  </si>
  <si>
    <t>Vodorovná doprava suti bez naložení, ale se složením a s hrubým urovnáním ze sypkých materiálů, na vzdálenost do 1 km</t>
  </si>
  <si>
    <t>https://podminky.urs.cz/item/CS_URS_2023_02/997221551</t>
  </si>
  <si>
    <t>6,996</t>
  </si>
  <si>
    <t>127</t>
  </si>
  <si>
    <t>997221559</t>
  </si>
  <si>
    <t>Příplatek ZKD 1 km u vodorovné dopravy suti ze sypkých materiálů</t>
  </si>
  <si>
    <t>1710074175</t>
  </si>
  <si>
    <t>Vodorovná doprava suti bez naložení, ale se složením a s hrubým urovnáním Příplatek k ceně za každý další i započatý 1 km přes 1 km</t>
  </si>
  <si>
    <t>https://podminky.urs.cz/item/CS_URS_2023_02/997221559</t>
  </si>
  <si>
    <t>6,996*14</t>
  </si>
  <si>
    <t>128</t>
  </si>
  <si>
    <t>997221611</t>
  </si>
  <si>
    <t>Nakládání suti na dopravní prostředky pro vodorovnou dopravu</t>
  </si>
  <si>
    <t>-307268992</t>
  </si>
  <si>
    <t>Nakládání na dopravní prostředky pro vodorovnou dopravu suti</t>
  </si>
  <si>
    <t>https://podminky.urs.cz/item/CS_URS_2023_02/997221611</t>
  </si>
  <si>
    <t>129</t>
  </si>
  <si>
    <t>997221873</t>
  </si>
  <si>
    <t>Poplatek za uložení na recyklační skládce (skládkovné) stavebního odpadu zeminy a kamení zatříděného do Katalogu odpadů pod kódem 17 05 04</t>
  </si>
  <si>
    <t>1238231427</t>
  </si>
  <si>
    <t>https://podminky.urs.cz/item/CS_URS_2023_02/997221873</t>
  </si>
  <si>
    <t>998</t>
  </si>
  <si>
    <t>Přesun hmot</t>
  </si>
  <si>
    <t>130</t>
  </si>
  <si>
    <t>998276101</t>
  </si>
  <si>
    <t>Přesun hmot pro trubní vedení z trub z plastických hmot otevřený výkop</t>
  </si>
  <si>
    <t>1517214341</t>
  </si>
  <si>
    <t>Přesun hmot pro trubní vedení hloubené z trub z plastických hmot nebo sklolaminátových pro vodovody, kanalizace, teplovody, produktovody v otevřeném výkopu dopravní vzdálenost do 15 m</t>
  </si>
  <si>
    <t>https://podminky.urs.cz/item/CS_URS_2023_02/998276101</t>
  </si>
  <si>
    <t>PSV</t>
  </si>
  <si>
    <t>Práce a dodávky PSV</t>
  </si>
  <si>
    <t>711</t>
  </si>
  <si>
    <t>Izolace proti vodě, vlhkosti a plynům</t>
  </si>
  <si>
    <t>131</t>
  </si>
  <si>
    <t>711111001</t>
  </si>
  <si>
    <t>Provedení izolace proti zemní vlhkosti vodorovné za studena nátěrem penetračním</t>
  </si>
  <si>
    <t>775638331</t>
  </si>
  <si>
    <t>Provedení izolace proti zemní vlhkosti natěradly a tmely za studena na ploše vodorovné V nátěrem penetračním</t>
  </si>
  <si>
    <t>https://podminky.urs.cz/item/CS_URS_2023_02/711111001</t>
  </si>
  <si>
    <t>"viz TZ a PD 1 a 5"</t>
  </si>
  <si>
    <t>37,8*14,1-6,0*1,9</t>
  </si>
  <si>
    <t>132</t>
  </si>
  <si>
    <t>11163150</t>
  </si>
  <si>
    <t>lak penetrační asfaltový</t>
  </si>
  <si>
    <t>-99242082</t>
  </si>
  <si>
    <t>521,58*0,0003</t>
  </si>
  <si>
    <t>133</t>
  </si>
  <si>
    <t>711112001</t>
  </si>
  <si>
    <t>Provedení izolace proti zemní vlhkosti svislé za studena nátěrem penetračním</t>
  </si>
  <si>
    <t>2062801144</t>
  </si>
  <si>
    <t>Provedení izolace proti zemní vlhkosti natěradly a tmely za studena na ploše svislé S nátěrem penetračním</t>
  </si>
  <si>
    <t>https://podminky.urs.cz/item/CS_URS_2023_02/711112001</t>
  </si>
  <si>
    <t>37,5*0,9+14,9*0,9+10,7*0,9+1,5*0,9+2,7*0,9+1,5*0,9+9,5*0,9+14,9*0,9</t>
  </si>
  <si>
    <t>134</t>
  </si>
  <si>
    <t>1255622450</t>
  </si>
  <si>
    <t>83,88*0,00034</t>
  </si>
  <si>
    <t>135</t>
  </si>
  <si>
    <t>711141559</t>
  </si>
  <si>
    <t>Provedení izolace proti zemní vlhkosti pásy přitavením vodorovné NAIP</t>
  </si>
  <si>
    <t>-1257683378</t>
  </si>
  <si>
    <t>Provedení izolace proti zemní vlhkosti pásy přitavením NAIP na ploše vodorovné V</t>
  </si>
  <si>
    <t>https://podminky.urs.cz/item/CS_URS_2023_02/711141559</t>
  </si>
  <si>
    <t>(37,8*14,1-6,0*1,9)*2</t>
  </si>
  <si>
    <t>136</t>
  </si>
  <si>
    <t>SKA.603132</t>
  </si>
  <si>
    <t>BITAGIT 35 mineral 10 M2</t>
  </si>
  <si>
    <t>-1965812872</t>
  </si>
  <si>
    <t>521,58*1,16550</t>
  </si>
  <si>
    <t>137</t>
  </si>
  <si>
    <t>BRM.N1038</t>
  </si>
  <si>
    <t>FOALBIT AL S40, tl. 4,0 mm, podkladní</t>
  </si>
  <si>
    <t>614711981</t>
  </si>
  <si>
    <t>138</t>
  </si>
  <si>
    <t>1932888540</t>
  </si>
  <si>
    <t>16,66*13,9+4,6*13,9+12,4*5,2+13,9*9,7</t>
  </si>
  <si>
    <t>139</t>
  </si>
  <si>
    <t>SKA.605276</t>
  </si>
  <si>
    <t>A 330SH 30 M2</t>
  </si>
  <si>
    <t>-1352037085</t>
  </si>
  <si>
    <t>494,824*1,16550</t>
  </si>
  <si>
    <t>140</t>
  </si>
  <si>
    <t>711142559</t>
  </si>
  <si>
    <t>Provedení izolace proti zemní vlhkosti pásy přitavením svislé NAIP</t>
  </si>
  <si>
    <t>826823411</t>
  </si>
  <si>
    <t>Provedení izolace proti zemní vlhkosti pásy přitavením NAIP na ploše svislé S</t>
  </si>
  <si>
    <t>https://podminky.urs.cz/item/CS_URS_2023_02/711142559</t>
  </si>
  <si>
    <t>(37,5*0,9+14,9*0,9+10,7*0,9+1,5*0,9+2,7*0,9+1,5*0,9+9,5*0,9+14,9*0,9)*2</t>
  </si>
  <si>
    <t>141</t>
  </si>
  <si>
    <t>-2074451950</t>
  </si>
  <si>
    <t>83,88*1,22100</t>
  </si>
  <si>
    <t>142</t>
  </si>
  <si>
    <t>-481989065</t>
  </si>
  <si>
    <t>143</t>
  </si>
  <si>
    <t>998711101</t>
  </si>
  <si>
    <t>Přesun hmot tonážní pro izolace proti vodě, vlhkosti a plynům v objektech v do 6 m</t>
  </si>
  <si>
    <t>-238568934</t>
  </si>
  <si>
    <t>Přesun hmot pro izolace proti vodě, vlhkosti a plynům stanovený z hmotnosti přesunovaného materiálu vodorovná dopravní vzdálenost do 50 m v objektech výšky do 6 m</t>
  </si>
  <si>
    <t>https://podminky.urs.cz/item/CS_URS_2023_02/998711101</t>
  </si>
  <si>
    <t>713</t>
  </si>
  <si>
    <t>Izolace tepelné</t>
  </si>
  <si>
    <t>144</t>
  </si>
  <si>
    <t>713123111</t>
  </si>
  <si>
    <t>Montáž tepelné izolace z XPS tepelně izolačního systému základové desky vodorovně 1 vrstva do 100 mm</t>
  </si>
  <si>
    <t>2120745870</t>
  </si>
  <si>
    <t>Montáž tepelně izolačního systému základové desky z XPS desek na vodorovné ploše jednovrstvého tloušťky izolace do 100 mm</t>
  </si>
  <si>
    <t>https://podminky.urs.cz/item/CS_URS_2023_02/713123111</t>
  </si>
  <si>
    <t>"viz PD 1 a 5 odkaz P2"</t>
  </si>
  <si>
    <t>14,1*16,8</t>
  </si>
  <si>
    <t>145</t>
  </si>
  <si>
    <t>28375914</t>
  </si>
  <si>
    <t>deska EPS 150 pro konstrukce s vysokým zatížením λ=0,035 tl 100mm</t>
  </si>
  <si>
    <t>-670602190</t>
  </si>
  <si>
    <t>(14,1*16,8)*1,05</t>
  </si>
  <si>
    <t>146</t>
  </si>
  <si>
    <t>713123112</t>
  </si>
  <si>
    <t>Montáž tepelné izolace z XPS tepelně izolačního systému základové desky vodorovně 1 vrstva přes 100 do 200 mm</t>
  </si>
  <si>
    <t>1651518718</t>
  </si>
  <si>
    <t>Montáž tepelně izolačního systému základové desky z XPS desek na vodorovné ploše jednovrstvého tloušťky izolace přes 100 do 200 mm</t>
  </si>
  <si>
    <t>https://podminky.urs.cz/item/CS_URS_2023_02/713123112</t>
  </si>
  <si>
    <t>"viz PD 1 a 5 odkaz P1"</t>
  </si>
  <si>
    <t>4,8*14,1+5,4*12,6+9,9*14,1</t>
  </si>
  <si>
    <t>147</t>
  </si>
  <si>
    <t>28372313</t>
  </si>
  <si>
    <t>deska EPS 100 pro konstrukce s běžným zatížením λ=0,037 tl 130mm</t>
  </si>
  <si>
    <t>1570046968</t>
  </si>
  <si>
    <t>(4,8*14,1+5,4*12,6+9,9*14,1)*1,05</t>
  </si>
  <si>
    <t>148</t>
  </si>
  <si>
    <t>713131141</t>
  </si>
  <si>
    <t>Montáž izolace tepelné stěn lepením celoplošně rohoží, pásů, dílců, desek</t>
  </si>
  <si>
    <t>-947006981</t>
  </si>
  <si>
    <t>Montáž tepelné izolace stěn rohožemi, pásy, deskami, dílci, bloky (izolační materiál ve specifikaci) lepením celoplošně bez mechanického kotvení</t>
  </si>
  <si>
    <t>https://podminky.urs.cz/item/CS_URS_2023_02/713131141</t>
  </si>
  <si>
    <t>38,6*0,6+14,9*0,6+10,7*0,6+1,5*0,6+5,2*0,6+1,5*0,6+22,7*0,6+14,9*0,6</t>
  </si>
  <si>
    <t>149</t>
  </si>
  <si>
    <t>28375936</t>
  </si>
  <si>
    <t>deska EPS 70 fasádní λ=0,039 tl 80mm</t>
  </si>
  <si>
    <t>-640381745</t>
  </si>
  <si>
    <t>66,0*1,05</t>
  </si>
  <si>
    <t>150</t>
  </si>
  <si>
    <t>1722491858</t>
  </si>
  <si>
    <t>17,55*5,47+21,15*3,3+14,7*3,3+10,8*3,3+1,35*3,3+5,4*3,3+1,35*3,3+5,25*3,3+17,55*5,47+14,7*5,47+7,65</t>
  </si>
  <si>
    <t>151</t>
  </si>
  <si>
    <t>28375984</t>
  </si>
  <si>
    <t>deska EPS 100 fasádní λ=0,037 tl 150mm</t>
  </si>
  <si>
    <t>1872731421</t>
  </si>
  <si>
    <t>478,056*1,05</t>
  </si>
  <si>
    <t>152</t>
  </si>
  <si>
    <t>713134513</t>
  </si>
  <si>
    <t>Tepelná foukaná izolace minerální vlákna standardní objemová hmotnost stěn tl přes 200 do 250 mm</t>
  </si>
  <si>
    <t>-1367465336</t>
  </si>
  <si>
    <t>Tepelná foukaná izolace stěn z minerálních vláken standardní objemové hmotnosti, tloušťky vrstvy přes 200 do 250 mm</t>
  </si>
  <si>
    <t>https://podminky.urs.cz/item/CS_URS_2023_02/713134513</t>
  </si>
  <si>
    <t>"S2"3,7*21,15*0,24</t>
  </si>
  <si>
    <t>153</t>
  </si>
  <si>
    <t>713141151</t>
  </si>
  <si>
    <t>Montáž izolace tepelné střech plochých kladené volně 1 vrstva rohoží, pásů, dílců, desek</t>
  </si>
  <si>
    <t>-452572106</t>
  </si>
  <si>
    <t>Montáž tepelné izolace střech plochých rohožemi, pásy, deskami, dílci, bloky (izolační materiál ve specifikaci) kladenými volně jednovrstvá</t>
  </si>
  <si>
    <t>https://podminky.urs.cz/item/CS_URS_2023_02/713141151</t>
  </si>
  <si>
    <t>"viz PD 5 a 4"</t>
  </si>
  <si>
    <t>"S2"3,7*21,15</t>
  </si>
  <si>
    <t>154</t>
  </si>
  <si>
    <t>28372309</t>
  </si>
  <si>
    <t>deska EPS 100 pro konstrukce s běžným zatížením λ=0,037 tl 100mm</t>
  </si>
  <si>
    <t>-2111522297</t>
  </si>
  <si>
    <t>"S2"78,255*1,05</t>
  </si>
  <si>
    <t>155</t>
  </si>
  <si>
    <t>713151131</t>
  </si>
  <si>
    <t>Montáž izolace tepelné střech šikmých kladené volně nad krokve rohoží, pásů, desek sklonu do 30°</t>
  </si>
  <si>
    <t>1754222223</t>
  </si>
  <si>
    <t>Montáž tepelné izolace střech šikmých rohožemi, pásy, deskami (izolační materiál ve specifikaci) kladenými volně nad krokve, sklonu střechy do 30°</t>
  </si>
  <si>
    <t>https://podminky.urs.cz/item/CS_URS_2023_02/713151131</t>
  </si>
  <si>
    <t>"S4"7,5*17,55*2</t>
  </si>
  <si>
    <t>156</t>
  </si>
  <si>
    <t>28376546</t>
  </si>
  <si>
    <t>deska izolační PIR s oboustrannou hliníkovou fólií a doplňkovou hydroizolační vrstvou pro šikmé střechy λ=0,022 tl 240mm</t>
  </si>
  <si>
    <t>-2141700011</t>
  </si>
  <si>
    <t>263,25*1,05</t>
  </si>
  <si>
    <t>157</t>
  </si>
  <si>
    <t>713151132</t>
  </si>
  <si>
    <t>Montáž izolace tepelné střech šikmých kladené volně nad krokve rohoží, pásů, desek sklonu přes 30° do 45°</t>
  </si>
  <si>
    <t>183896413</t>
  </si>
  <si>
    <t>Montáž tepelné izolace střech šikmých rohožemi, pásy, deskami (izolační materiál ve specifikaci) kladenými volně nad krokve, sklonu střechy přes 30° do 45°</t>
  </si>
  <si>
    <t>https://podminky.urs.cz/item/CS_URS_2023_02/713151132</t>
  </si>
  <si>
    <t>3,6*21,15*2+3,2*21,15*2</t>
  </si>
  <si>
    <t>158</t>
  </si>
  <si>
    <t>28376539</t>
  </si>
  <si>
    <t>deska izolační PIR s oboustrannou hliníkovou fólií a doplňkovou hydroizolační vrstvou pro šikmé střechy λ=0,022 tl 100mm</t>
  </si>
  <si>
    <t>57957301</t>
  </si>
  <si>
    <t>287,64*1,05</t>
  </si>
  <si>
    <t>159</t>
  </si>
  <si>
    <t>713154522</t>
  </si>
  <si>
    <t>Tepelná foukaná izolace minerální vlákna standardní objemová hmotnost střech sklon přes 30° do 45° tl přes 150 do 200 mm</t>
  </si>
  <si>
    <t>2081245072</t>
  </si>
  <si>
    <t>Tepelná foukaná izolace střech šikmých z minerálních vláken standardní objemové hmotnosti, sklonu střechy přes 30° do 45°, tloušťky vrstvy přes 150 do 200 mm</t>
  </si>
  <si>
    <t>https://podminky.urs.cz/item/CS_URS_2023_02/713154522</t>
  </si>
  <si>
    <t>"S1"5,65*21,15*0,18*2</t>
  </si>
  <si>
    <t>160</t>
  </si>
  <si>
    <t>998713101</t>
  </si>
  <si>
    <t>Přesun hmot tonážní pro izolace tepelné v objektech v do 6 m</t>
  </si>
  <si>
    <t>1649032387</t>
  </si>
  <si>
    <t>Přesun hmot pro izolace tepelné stanovený z hmotnosti přesunovaného materiálu vodorovná dopravní vzdálenost do 50 m v objektech výšky do 6 m</t>
  </si>
  <si>
    <t>https://podminky.urs.cz/item/CS_URS_2023_02/998713101</t>
  </si>
  <si>
    <t>721</t>
  </si>
  <si>
    <t>Zdravotechnika - vnitřní kanalizace</t>
  </si>
  <si>
    <t>161</t>
  </si>
  <si>
    <t>721173400R</t>
  </si>
  <si>
    <t>Potrubí kanalizační z PVC DN 50</t>
  </si>
  <si>
    <t>172504409</t>
  </si>
  <si>
    <t>Potrubí z trub PVC DN 110</t>
  </si>
  <si>
    <t xml:space="preserve">Poznámka k položce:_x000D_
- koleno PVC 50/87° - 15 ks_x000D_
- koleno PVC 50/45° - 18 ks_x000D_
- odbočka PVC 50/50 - 12 ks_x000D_
</t>
  </si>
  <si>
    <t>"vč. tvarovek"25,0</t>
  </si>
  <si>
    <t>162</t>
  </si>
  <si>
    <t>721173401R</t>
  </si>
  <si>
    <t>Potrubí kanalizační z PVC DN 110</t>
  </si>
  <si>
    <t>192834265</t>
  </si>
  <si>
    <t>Poznámka k položce:_x000D_
- koleno PVC 110/87° - 2 ks_x000D_
- koleno PVC 110/45° - 8 ks_x000D_
- odbočka PVC 110/110 - 8 ks_x000D_
- odbočka PVC 110/50 - 6 ks_x000D_
- redukce PVC 110/50 - 2 ks</t>
  </si>
  <si>
    <t>"vč. tvarovek"21,0</t>
  </si>
  <si>
    <t>163</t>
  </si>
  <si>
    <t>721226512</t>
  </si>
  <si>
    <t>Zápachová uzávěrka</t>
  </si>
  <si>
    <t>-1362904819</t>
  </si>
  <si>
    <t>https://podminky.urs.cz/item/CS_URS_2023_02/721226512</t>
  </si>
  <si>
    <t>"viz PD 4"</t>
  </si>
  <si>
    <t>164</t>
  </si>
  <si>
    <t>721242105</t>
  </si>
  <si>
    <t>Lapač střešních splavenin z PP se zápachovou klapkou a lapacím košem DN 110</t>
  </si>
  <si>
    <t>1192195534</t>
  </si>
  <si>
    <t>Lapače střešních splavenin polypropylenové (PP) se svislým odtokem DN 110</t>
  </si>
  <si>
    <t>https://podminky.urs.cz/item/CS_URS_2023_02/721242105</t>
  </si>
  <si>
    <t>9,0</t>
  </si>
  <si>
    <t>165</t>
  </si>
  <si>
    <t>721273100R</t>
  </si>
  <si>
    <t>Čistící kus PVC DN 110</t>
  </si>
  <si>
    <t>349614555</t>
  </si>
  <si>
    <t>4,0"ke každé stoupačce"</t>
  </si>
  <si>
    <t>166</t>
  </si>
  <si>
    <t>721273151</t>
  </si>
  <si>
    <t>Hlavice ventilační DN 50</t>
  </si>
  <si>
    <t>166914562</t>
  </si>
  <si>
    <t>Ventilační hlavice DN 50</t>
  </si>
  <si>
    <t>https://podminky.urs.cz/item/CS_URS_2023_02/721273151</t>
  </si>
  <si>
    <t>167</t>
  </si>
  <si>
    <t>721290111</t>
  </si>
  <si>
    <t>Zkouška těsnosti potrubí kanalizace vodou DN do 125</t>
  </si>
  <si>
    <t>309980127</t>
  </si>
  <si>
    <t>Zkouška těsnosti kanalizace v objektech vodou do DN 125</t>
  </si>
  <si>
    <t>https://podminky.urs.cz/item/CS_URS_2023_02/721290111</t>
  </si>
  <si>
    <t>25,0+21,0</t>
  </si>
  <si>
    <t>168</t>
  </si>
  <si>
    <t>998721101</t>
  </si>
  <si>
    <t>Přesun hmot tonážní pro vnitřní kanalizace v objektech v do 6 m</t>
  </si>
  <si>
    <t>-793975166</t>
  </si>
  <si>
    <t>Přesun hmot pro vnitřní kanalizace stanovený z hmotnosti přesunovaného materiálu vodorovná dopravní vzdálenost do 50 m v objektech výšky do 6 m</t>
  </si>
  <si>
    <t>https://podminky.urs.cz/item/CS_URS_2023_02/998721101</t>
  </si>
  <si>
    <t>722</t>
  </si>
  <si>
    <t>Zdravotechnika - vnitřní vodovod</t>
  </si>
  <si>
    <t>169</t>
  </si>
  <si>
    <t>722176114</t>
  </si>
  <si>
    <t>Montáž potrubí plastové spojované svary polyfuzně D přes 22 do 32 mm</t>
  </si>
  <si>
    <t>102755696</t>
  </si>
  <si>
    <t>Montáž potrubí z plastových trub svařovaných polyfuzně D přes 25 do 32 mm</t>
  </si>
  <si>
    <t>https://podminky.urs.cz/item/CS_URS_2023_02/722176114</t>
  </si>
  <si>
    <t>"potrubí studené vody"38,6</t>
  </si>
  <si>
    <t>"potrubí teplé vody"28,6</t>
  </si>
  <si>
    <t>170</t>
  </si>
  <si>
    <t>28615138</t>
  </si>
  <si>
    <t>trubka vodovodní tlaková PPR řada PN 16 D 32mm dl 4m</t>
  </si>
  <si>
    <t>-2010634768</t>
  </si>
  <si>
    <t>67,2*1,03</t>
  </si>
  <si>
    <t>171</t>
  </si>
  <si>
    <t>722181213</t>
  </si>
  <si>
    <t>Ochrana vodovodního potrubí přilepenými termoizolačními trubicemi z PE tl do 6 mm DN přes 32 mm</t>
  </si>
  <si>
    <t>-726199462</t>
  </si>
  <si>
    <t>Ochrana potrubí termoizolačními trubicemi z pěnového polyetylenu PE přilepenými v příčných a podélných spojích, tloušťky izolace do 6 mm, vnitřního průměru izolace DN přes 32 mm</t>
  </si>
  <si>
    <t>https://podminky.urs.cz/item/CS_URS_2023_02/722181213</t>
  </si>
  <si>
    <t>67,2</t>
  </si>
  <si>
    <t>172</t>
  </si>
  <si>
    <t>722224100R</t>
  </si>
  <si>
    <t>D+M kulové ventily</t>
  </si>
  <si>
    <t>komplet</t>
  </si>
  <si>
    <t>-11764591</t>
  </si>
  <si>
    <t>Armatury s jedním závitem ventily kulové zahradní uzávěry PN 15 do 120° C G 3/8" - 3/4"</t>
  </si>
  <si>
    <t>"umístění uzavíracích kulových vetilů jednotlivých větví se upřesní při realizaci"1,0</t>
  </si>
  <si>
    <t>173</t>
  </si>
  <si>
    <t>722270102</t>
  </si>
  <si>
    <t>Sestava vodoměrová závitová G 1"</t>
  </si>
  <si>
    <t>soubor</t>
  </si>
  <si>
    <t>-1928408081</t>
  </si>
  <si>
    <t>Vodoměrové sestavy závitové G 1"</t>
  </si>
  <si>
    <t>https://podminky.urs.cz/item/CS_URS_2023_02/722270102</t>
  </si>
  <si>
    <t>"osazení ve vedoměrné šachtě"1,0</t>
  </si>
  <si>
    <t>174</t>
  </si>
  <si>
    <t>722290234</t>
  </si>
  <si>
    <t>Proplach a dezinfekce vodovodního potrubí DN do 80</t>
  </si>
  <si>
    <t>-791484365</t>
  </si>
  <si>
    <t>Zkoušky, proplach a desinfekce vodovodního potrubí proplach a desinfekce vodovodního potrubí do DN 80</t>
  </si>
  <si>
    <t>https://podminky.urs.cz/item/CS_URS_2023_02/722290234</t>
  </si>
  <si>
    <t>175</t>
  </si>
  <si>
    <t>998722101</t>
  </si>
  <si>
    <t>Přesun hmot tonážní pro vnitřní vodovod v objektech v do 6 m</t>
  </si>
  <si>
    <t>-733394292</t>
  </si>
  <si>
    <t>Přesun hmot pro vnitřní vodovod stanovený z hmotnosti přesunovaného materiálu vodorovná dopravní vzdálenost do 50 m v objektech výšky do 6 m</t>
  </si>
  <si>
    <t>https://podminky.urs.cz/item/CS_URS_2023_02/998722101</t>
  </si>
  <si>
    <t>725</t>
  </si>
  <si>
    <t>Zdravotechnika - zařizovací předměty</t>
  </si>
  <si>
    <t>176</t>
  </si>
  <si>
    <t>725112171</t>
  </si>
  <si>
    <t>Kombi klozet s hlubokým splachováním odpad vodorovný</t>
  </si>
  <si>
    <t>1384190152</t>
  </si>
  <si>
    <t>Zařízení záchodů kombi klozety s hlubokým splachováním odpad vodorovný</t>
  </si>
  <si>
    <t>https://podminky.urs.cz/item/CS_URS_2023_02/725112171</t>
  </si>
  <si>
    <t>Poznámka k položce:_x000D_
- výběr dle investora</t>
  </si>
  <si>
    <t>6,0</t>
  </si>
  <si>
    <t>177</t>
  </si>
  <si>
    <t>725121521</t>
  </si>
  <si>
    <t>Pisoárový záchodek automatický s infračerveným senzorem</t>
  </si>
  <si>
    <t>126216372</t>
  </si>
  <si>
    <t>Pisoárové záchodky keramické automatické s infračerveným senzorem</t>
  </si>
  <si>
    <t>https://podminky.urs.cz/item/CS_URS_2023_02/725121521</t>
  </si>
  <si>
    <t>"vz PD 1"</t>
  </si>
  <si>
    <t>5,0</t>
  </si>
  <si>
    <t>178</t>
  </si>
  <si>
    <t>725211603</t>
  </si>
  <si>
    <t>Umyvadlo keramické bílé šířky 600 mm bez krytu na sifon připevněné na stěnu šrouby vč. baterie</t>
  </si>
  <si>
    <t>1634572774</t>
  </si>
  <si>
    <t>Umyvadla keramická bílá bez výtokových armatur připevněná na stěnu šrouby bez sloupu nebo krytu na sifon, šířka umyvadla 600 mm</t>
  </si>
  <si>
    <t>https://podminky.urs.cz/item/CS_URS_2023_02/725211603</t>
  </si>
  <si>
    <t>179</t>
  </si>
  <si>
    <t>725244100R</t>
  </si>
  <si>
    <t>M+D sprchy</t>
  </si>
  <si>
    <t>1847339348</t>
  </si>
  <si>
    <t>"vizt PD 1"</t>
  </si>
  <si>
    <t>180</t>
  </si>
  <si>
    <t>725331111</t>
  </si>
  <si>
    <t>Výlevka keramická</t>
  </si>
  <si>
    <t>1158434458</t>
  </si>
  <si>
    <t>https://podminky.urs.cz/item/CS_URS_2023_02/725331111</t>
  </si>
  <si>
    <t>181</t>
  </si>
  <si>
    <t>725532316</t>
  </si>
  <si>
    <t>Elektrický ohřívač zásobníkový akumulační stacionární 0,6 MPa 100 l / 2,2 kW</t>
  </si>
  <si>
    <t>9387408</t>
  </si>
  <si>
    <t>Elektrické ohřívače zásobníkové beztlakové přepadové akumulační s pojistným ventilem stacionární 0,6 MPa objem nádrže (příkon) 100 l (2,2 kW)</t>
  </si>
  <si>
    <t>https://podminky.urs.cz/item/CS_URS_2023_02/725532316</t>
  </si>
  <si>
    <t>"viz PD 1 - el. ohřívač bojler"1,0</t>
  </si>
  <si>
    <t>182</t>
  </si>
  <si>
    <t>725821300R</t>
  </si>
  <si>
    <t>M+D myčky nádobí a kuchyňského dřezu vč. baterie</t>
  </si>
  <si>
    <t>-1624651724</t>
  </si>
  <si>
    <t>183</t>
  </si>
  <si>
    <t>998725101</t>
  </si>
  <si>
    <t>Přesun hmot tonážní pro zařizovací předměty v objektech v do 6 m</t>
  </si>
  <si>
    <t>-446260634</t>
  </si>
  <si>
    <t>Přesun hmot pro zařizovací předměty stanovený z hmotnosti přesunovaného materiálu vodorovná dopravní vzdálenost do 50 m v objektech výšky do 6 m</t>
  </si>
  <si>
    <t>https://podminky.urs.cz/item/CS_URS_2023_02/998725101</t>
  </si>
  <si>
    <t>726</t>
  </si>
  <si>
    <t>Zdravotechnika - předstěnové instalace</t>
  </si>
  <si>
    <t>184</t>
  </si>
  <si>
    <t>726111021.GBT</t>
  </si>
  <si>
    <t>Instalační předstěna Geberit Kombifix pro pisoár s ovládáním shora do masivní zděné kce</t>
  </si>
  <si>
    <t>-1821755346</t>
  </si>
  <si>
    <t>185</t>
  </si>
  <si>
    <t>998726111</t>
  </si>
  <si>
    <t>Přesun hmot tonážní pro instalační prefabrikáty v objektech v do 6 m</t>
  </si>
  <si>
    <t>616831065</t>
  </si>
  <si>
    <t>Přesun hmot pro instalační prefabrikáty stanovený z hmotnosti přesunovaného materiálu vodorovná dopravní vzdálenost do 50 m v objektech výšky do 6 m</t>
  </si>
  <si>
    <t>https://podminky.urs.cz/item/CS_URS_2023_02/998726111</t>
  </si>
  <si>
    <t>751</t>
  </si>
  <si>
    <t>Vzduchotechnika</t>
  </si>
  <si>
    <t>186</t>
  </si>
  <si>
    <t>751111000R</t>
  </si>
  <si>
    <t>Kompletní dodávka VZT - M+D</t>
  </si>
  <si>
    <t>956752145</t>
  </si>
  <si>
    <t>Kompletní dodávka VZT</t>
  </si>
  <si>
    <t>"vč. příslušné dodávky materiálu, pomocného montážního materiálu a prací"</t>
  </si>
  <si>
    <t>187</t>
  </si>
  <si>
    <t>998751101</t>
  </si>
  <si>
    <t>Přesun hmot tonážní pro vzduchotechniku v objektech výšky do 12 m</t>
  </si>
  <si>
    <t>-2102928871</t>
  </si>
  <si>
    <t>Přesun hmot pro vzduchotechniku stanovený z hmotnosti přesunovaného materiálu vodorovná dopravní vzdálenost do 100 m v objektech výšky do 12 m</t>
  </si>
  <si>
    <t>https://podminky.urs.cz/item/CS_URS_2023_02/998751101</t>
  </si>
  <si>
    <t>762</t>
  </si>
  <si>
    <t>Konstrukce tesařské</t>
  </si>
  <si>
    <t>188</t>
  </si>
  <si>
    <t>762083121</t>
  </si>
  <si>
    <t>Impregnace řeziva proti dřevokaznému hmyzu, houbám a plísním máčením třída ohrožení 1 a 2</t>
  </si>
  <si>
    <t>709423026</t>
  </si>
  <si>
    <t>Impregnace řeziva máčením proti dřevokaznému hmyzu, houbám a plísním, třída ohrožení 1 a 2 (dřevo v interiéru)</t>
  </si>
  <si>
    <t>https://podminky.urs.cz/item/CS_URS_2023_02/762083121</t>
  </si>
  <si>
    <t>1,624+0,508+1,601+14,998</t>
  </si>
  <si>
    <t>7,176+1,536+0,637+0,604</t>
  </si>
  <si>
    <t>1,153+0,588</t>
  </si>
  <si>
    <t>189</t>
  </si>
  <si>
    <t>762342521</t>
  </si>
  <si>
    <t>Montáž kontralatí přes tepelnou izolaci tl do 100 mm</t>
  </si>
  <si>
    <t>-1954539978</t>
  </si>
  <si>
    <t>Montáž laťování montáž kontralatí přes tepelnou izolaci tloušťky do 100 mm</t>
  </si>
  <si>
    <t>https://podminky.urs.cz/item/CS_URS_2023_02/762342521</t>
  </si>
  <si>
    <t>"viz technická zpráva a PD 5"</t>
  </si>
  <si>
    <t>"S1"8*21,15*2*2</t>
  </si>
  <si>
    <t>190</t>
  </si>
  <si>
    <t>60514106</t>
  </si>
  <si>
    <t>řezivo jehličnaté lať pevnostní třída S10-13 průřez 40x60mm</t>
  </si>
  <si>
    <t>1510119586</t>
  </si>
  <si>
    <t>"S1"0,04*0,06*676,8</t>
  </si>
  <si>
    <t>191</t>
  </si>
  <si>
    <t>762342522</t>
  </si>
  <si>
    <t>Montáž kontralatí přes tepelnou izolaci tl přes 100 mm do 140 mm</t>
  </si>
  <si>
    <t>1219388936</t>
  </si>
  <si>
    <t>Montáž laťování montáž kontralatí přes tepelnou izolaci tloušťky přes 100 mm do 140 mm</t>
  </si>
  <si>
    <t>https://podminky.urs.cz/item/CS_URS_2023_02/762342522</t>
  </si>
  <si>
    <t>"S2"5*21,15*2</t>
  </si>
  <si>
    <t>192</t>
  </si>
  <si>
    <t>692711622</t>
  </si>
  <si>
    <t>"S2"0,04*0,06*211,5</t>
  </si>
  <si>
    <t>193</t>
  </si>
  <si>
    <t>762342524</t>
  </si>
  <si>
    <t>Montáž kontralatí přes tepelnou izolaci tl přes 200 mm do 240 mm</t>
  </si>
  <si>
    <t>-722829278</t>
  </si>
  <si>
    <t>Montáž laťování montáž kontralatí přes tepelnou izolaci tloušťky přes 200 mm do 240 mm</t>
  </si>
  <si>
    <t>https://podminky.urs.cz/item/CS_URS_2023_02/762342524</t>
  </si>
  <si>
    <t>"S4"19*17,55*2</t>
  </si>
  <si>
    <t>194</t>
  </si>
  <si>
    <t>-754129970</t>
  </si>
  <si>
    <t>"S4"0,04*0,06*666,9</t>
  </si>
  <si>
    <t>195</t>
  </si>
  <si>
    <t>762395000</t>
  </si>
  <si>
    <t>Spojovací prostředky krovů, bednění, laťování, nadstřešních konstrukcí</t>
  </si>
  <si>
    <t>1411756142</t>
  </si>
  <si>
    <t>Spojovací prostředky krovů, bednění a laťování, nadstřešních konstrukcí svory, prkna, hřebíky, pásová ocel, vruty</t>
  </si>
  <si>
    <t>https://podminky.urs.cz/item/CS_URS_2023_02/762395000</t>
  </si>
  <si>
    <t>1,421+0,508+1,601+13,83</t>
  </si>
  <si>
    <t>196</t>
  </si>
  <si>
    <t>762810137</t>
  </si>
  <si>
    <t>Záklop stropů z cementotřískových desek tl 24 mm na sraz šroubovaných na rošt</t>
  </si>
  <si>
    <t>1234938346</t>
  </si>
  <si>
    <t>Záklop stropů z cementotřískových desek jednovrstvých šroubovaných na rošt na sraz, tloušťky desky 24 mm</t>
  </si>
  <si>
    <t>https://podminky.urs.cz/item/CS_URS_2023_02/762810137</t>
  </si>
  <si>
    <t>197</t>
  </si>
  <si>
    <t>762812140</t>
  </si>
  <si>
    <t>Montáž vrchního záklopu z hoblovaných prken na sraz spáry nekryté</t>
  </si>
  <si>
    <t>974628777</t>
  </si>
  <si>
    <t>Záklop stropů montáž (materiál ve specifikaci) z prken hoblovaných s olištováním kolem zdí vrchního na sraz, spáry nekryté</t>
  </si>
  <si>
    <t>https://podminky.urs.cz/item/CS_URS_2023_02/762812140</t>
  </si>
  <si>
    <t>"S2"21,15*1,75*2</t>
  </si>
  <si>
    <t>"S1"3,6*21,15*2+3,2*21,15*2</t>
  </si>
  <si>
    <t>198</t>
  </si>
  <si>
    <t>60511109</t>
  </si>
  <si>
    <t>řezivo jehličnaté smrk, borovice š přes 80mm tl 24mm dl 2-3m</t>
  </si>
  <si>
    <t>-1731124304</t>
  </si>
  <si>
    <t>624,915*0,024</t>
  </si>
  <si>
    <t>199</t>
  </si>
  <si>
    <t>998762101</t>
  </si>
  <si>
    <t>Přesun hmot tonážní pro kce tesařské v objektech v do 6 m</t>
  </si>
  <si>
    <t>685459327</t>
  </si>
  <si>
    <t>Přesun hmot pro konstrukce tesařské stanovený z hmotnosti přesunovaného materiálu vodorovná dopravní vzdálenost do 50 m v objektech výšky do 6 m</t>
  </si>
  <si>
    <t>https://podminky.urs.cz/item/CS_URS_2023_02/998762101</t>
  </si>
  <si>
    <t>763</t>
  </si>
  <si>
    <t>Konstrukce suché výstavby</t>
  </si>
  <si>
    <t>200</t>
  </si>
  <si>
    <t>763131532</t>
  </si>
  <si>
    <t>SDK podhled deska 1xDF 15 bez izolace jednovrstvá spodní kce profil CD+UD</t>
  </si>
  <si>
    <t>667016389</t>
  </si>
  <si>
    <t>Podhled ze sádrokartonových desek jednovrstvá zavěšená spodní konstrukce z ocelových profilů CD, UD jednoduše opláštěná deskou protipožární DF, tl. 15 mm, bez izolace</t>
  </si>
  <si>
    <t>https://podminky.urs.cz/item/CS_URS_2023_02/763131532</t>
  </si>
  <si>
    <t>"S1"5,65*21,15*2</t>
  </si>
  <si>
    <t>201</t>
  </si>
  <si>
    <t>763131533</t>
  </si>
  <si>
    <t>SDK podhled deska 1xDF 15 s izolací jednovrstvá spodní kce profil CD+UD EI 30</t>
  </si>
  <si>
    <t>-612339256</t>
  </si>
  <si>
    <t>Podhled ze sádrokartonových desek jednovrstvá zavěšená spodní konstrukce z ocelových profilů CD, UD jednoduše opláštěná deskou protipožární DF, tl. 15 mm, s izolací, EI 30</t>
  </si>
  <si>
    <t>https://podminky.urs.cz/item/CS_URS_2023_02/763131533</t>
  </si>
  <si>
    <t>202</t>
  </si>
  <si>
    <t>763131751</t>
  </si>
  <si>
    <t>Montáž parotěsné zábrany do SDK podhledu</t>
  </si>
  <si>
    <t>1485550511</t>
  </si>
  <si>
    <t>Podhled ze sádrokartonových desek ostatní práce a konstrukce na podhledech ze sádrokartonových desek montáž parotěsné zábrany</t>
  </si>
  <si>
    <t>https://podminky.urs.cz/item/CS_URS_2023_02/763131751</t>
  </si>
  <si>
    <t>"S2"3,7*21,15"hydroizolační folie"</t>
  </si>
  <si>
    <t>"S2"3,7*21,15"parotěsná folie"</t>
  </si>
  <si>
    <t>"S1"5,65*21,15*2"parotěsná folie"</t>
  </si>
  <si>
    <t>"S4"7,5*17,55*2"parotěsná folie"</t>
  </si>
  <si>
    <t>203</t>
  </si>
  <si>
    <t>28329044</t>
  </si>
  <si>
    <t>fólie kontaktní difuzně propustná</t>
  </si>
  <si>
    <t>859126813</t>
  </si>
  <si>
    <t>78,255*1,1235</t>
  </si>
  <si>
    <t>204</t>
  </si>
  <si>
    <t>28329276</t>
  </si>
  <si>
    <t>fólie PE parotěsná</t>
  </si>
  <si>
    <t>-1308774147</t>
  </si>
  <si>
    <t>"S2"3,7*21,15"parotěsná folie"*1,235</t>
  </si>
  <si>
    <t>"S1"5,65*21,15*2"parotěsná folie"*1,23</t>
  </si>
  <si>
    <t>"S4"7,5*17,55*2"parotěsná folie"*1,23</t>
  </si>
  <si>
    <t>205</t>
  </si>
  <si>
    <t>763734113</t>
  </si>
  <si>
    <t>Montáž střešní konstrukce krokví, vaznic, ztužidel a zavětrování pl přes 150 do 500 cm2</t>
  </si>
  <si>
    <t>-328939715</t>
  </si>
  <si>
    <t>Montáž střešní konstrukce z ostatních prvků, krokví, vaznic, ztužidel, zavětrování, průřezové plochy přes 150 do 500 cm2</t>
  </si>
  <si>
    <t>https://podminky.urs.cz/item/CS_URS_2023_02/763734113</t>
  </si>
  <si>
    <t>"viz PD 5 a 3"</t>
  </si>
  <si>
    <t>"krokve"3,5*44+3,45*44+0,3*44+0,3*44</t>
  </si>
  <si>
    <t>"kleštiny"5,7*16+0,3*16</t>
  </si>
  <si>
    <t>206</t>
  </si>
  <si>
    <t>61223271</t>
  </si>
  <si>
    <t>hranol konstrukční KVH lepený průřezu 120x120-280mm pohledový</t>
  </si>
  <si>
    <t>203377550</t>
  </si>
  <si>
    <t>"krokve"(3,5*44+3,45*44+0,3*44+0,3*44)*0,12*0,18</t>
  </si>
  <si>
    <t>207</t>
  </si>
  <si>
    <t>61223264</t>
  </si>
  <si>
    <t>hranol konstrukční KVH lepený průřezu 100x100-280mm nepohledový</t>
  </si>
  <si>
    <t>-1387023133</t>
  </si>
  <si>
    <t>"kleštiny"(5,7*16+0,3*16)*0,1*0,16</t>
  </si>
  <si>
    <t>208</t>
  </si>
  <si>
    <t>763782213</t>
  </si>
  <si>
    <t>Montáž dřevostaveb stropní konstrukce z nosníků plnostěnných průřezové pl přes 150 do 500 cm2</t>
  </si>
  <si>
    <t>-1894897196</t>
  </si>
  <si>
    <t>Montáž stropní konstrukce z plnostěnných nosníků (např. trámů, průvlaků, překladů) konstrukční délky do 15 m, průřezové plochy přes 150 do 500 cm2</t>
  </si>
  <si>
    <t>https://podminky.urs.cz/item/CS_URS_2023_02/763782213</t>
  </si>
  <si>
    <t>Poznámka k položce:_x000D_
- vč. styku plátováním_x000D_
- vč. kotvení ocelovými páskami</t>
  </si>
  <si>
    <t>"pozednice"20,75+10,1+4,95+0,3+0,3+0,3</t>
  </si>
  <si>
    <t>"vaznice"5,7+10,2*2+5,7*2+5,1*2+0,3+0,3*2+0,3*2+0,3*2</t>
  </si>
  <si>
    <t>"sloupek"1,63*8+0,3*8</t>
  </si>
  <si>
    <t>209</t>
  </si>
  <si>
    <t>60512130</t>
  </si>
  <si>
    <t>hranol stavební řezivo průřezu do 224cm2 do dl 6m</t>
  </si>
  <si>
    <t>388977400</t>
  </si>
  <si>
    <t>"pozednice"0,16*0,12*4,95+0,3-0,16*0,12</t>
  </si>
  <si>
    <t>"sloupek"0,14*0,14*1,63*8+0,14*0,14*0,3</t>
  </si>
  <si>
    <t>210</t>
  </si>
  <si>
    <t>60512132</t>
  </si>
  <si>
    <t>hranol stavební řezivo průřezu do 224cm2 přes dl 8m</t>
  </si>
  <si>
    <t>1598842793</t>
  </si>
  <si>
    <t>"pozednice"(0,16*0,12*20,75+0,3*0,16*0,12)+(0,16*0,12*10,1+0,3*0,16*0,12)</t>
  </si>
  <si>
    <t>211</t>
  </si>
  <si>
    <t>60512140</t>
  </si>
  <si>
    <t>hranol stavební řezivo průřezu do 450cm2 do dl 6m</t>
  </si>
  <si>
    <t>1335024390</t>
  </si>
  <si>
    <t>"vaznice"5,7*0,16*0,22+0,3*0,16*0,22+5,7*0,14*0,2*2+0,14*0,2*0,3*2+5,1*0,14*0,2*2+0,14*0,2*0,3*2</t>
  </si>
  <si>
    <t>"sloupek"0,14*0,14*1,63*8+0,14*0,14*0,3*8</t>
  </si>
  <si>
    <t>212</t>
  </si>
  <si>
    <t>60512142</t>
  </si>
  <si>
    <t>hranol stavební řezivo průřezu do 450cm2 přes dl 8m</t>
  </si>
  <si>
    <t>139108460</t>
  </si>
  <si>
    <t>"vaznice"0,14*0,2*10,2*2+0,14*0,2*0,3*2</t>
  </si>
  <si>
    <t>213</t>
  </si>
  <si>
    <t>998763100</t>
  </si>
  <si>
    <t>Přesun hmot tonážní pro dřevostavby v objektech v do 6 m</t>
  </si>
  <si>
    <t>1456843281</t>
  </si>
  <si>
    <t>Přesun hmot pro dřevostavby stanovený z hmotnosti přesunovaného materiálu vodorovná dopravní vzdálenost do 50 m v objektech výšky do 6 m</t>
  </si>
  <si>
    <t>https://podminky.urs.cz/item/CS_URS_2023_02/998763100</t>
  </si>
  <si>
    <t>764</t>
  </si>
  <si>
    <t>Konstrukce klempířské</t>
  </si>
  <si>
    <t>214</t>
  </si>
  <si>
    <t>764111401</t>
  </si>
  <si>
    <t>Krytina střechy rovné drážkováním ze svitků z Pz plechu rš 500 mm sklonu do 30°</t>
  </si>
  <si>
    <t>1655481910</t>
  </si>
  <si>
    <t>Krytina ze svitků nebo tabulí z pozinkovaného plechu s úpravou u okapů, prostupů a výčnělků střechy rovné drážkováním ze svitků rš 500 mm, sklon střechy do 30°</t>
  </si>
  <si>
    <t>https://podminky.urs.cz/item/CS_URS_2023_02/764111401</t>
  </si>
  <si>
    <t>"viz PD 4 - vč. stropního výlezu - přesné umístění se upřesní při pokládce"</t>
  </si>
  <si>
    <t>7,5*17,55*2</t>
  </si>
  <si>
    <t>21,15*1,75*2</t>
  </si>
  <si>
    <t>215</t>
  </si>
  <si>
    <t>764111403</t>
  </si>
  <si>
    <t>Krytina střechy rovné drážkováním ze svitků z Pz plechu rš 500 mm sklonu přes 30 do 60°</t>
  </si>
  <si>
    <t>-577194647</t>
  </si>
  <si>
    <t>Krytina ze svitků nebo tabulí z pozinkovaného plechu s úpravou u okapů, prostupů a výčnělků střechy rovné drážkováním ze svitků rš 500 mm, sklon střechy přes 30 do 60°</t>
  </si>
  <si>
    <t>https://podminky.urs.cz/item/CS_URS_2023_02/764111403</t>
  </si>
  <si>
    <t>216</t>
  </si>
  <si>
    <t>764216443</t>
  </si>
  <si>
    <t>Montáž parapetů celoplošně lepené z Pz plechu rš 250 mm</t>
  </si>
  <si>
    <t>-782899336</t>
  </si>
  <si>
    <t>Montáž parapetů z pozinkovaného plechu rovných celoplošně lepené, bez rohů rš 250 mm</t>
  </si>
  <si>
    <t>https://podminky.urs.cz/item/CS_URS_2023_02/764216443</t>
  </si>
  <si>
    <t>6,3+4,5*3+1,5*2+2,4+4,5+2,1+6,0+2,4</t>
  </si>
  <si>
    <t>217</t>
  </si>
  <si>
    <t>764501100R</t>
  </si>
  <si>
    <t>M+D klepířských prvků</t>
  </si>
  <si>
    <t>-184193893</t>
  </si>
  <si>
    <t>Poznámka k položce:_x000D_
- bude upřesněno při realizaci</t>
  </si>
  <si>
    <t>"kolena, odskoky, zděře, háky, čela aj."1,0</t>
  </si>
  <si>
    <t>218</t>
  </si>
  <si>
    <t>764501103</t>
  </si>
  <si>
    <t>Montáž žlabu podokapního půlkulatého</t>
  </si>
  <si>
    <t>2060663065</t>
  </si>
  <si>
    <t>Montáž žlabu podokapního půlkruhového žlabu</t>
  </si>
  <si>
    <t>https://podminky.urs.cz/item/CS_URS_2023_02/764501103</t>
  </si>
  <si>
    <t>74,8</t>
  </si>
  <si>
    <t>219</t>
  </si>
  <si>
    <t>55350102</t>
  </si>
  <si>
    <t>žlab podokapní půlkulatý rš. 330mm</t>
  </si>
  <si>
    <t>711002159</t>
  </si>
  <si>
    <t>74,8*1,2</t>
  </si>
  <si>
    <t>220</t>
  </si>
  <si>
    <t>764501108</t>
  </si>
  <si>
    <t>Montáž kotlíku oválného (trychtýřového) pro podokapní žlab</t>
  </si>
  <si>
    <t>1669663112</t>
  </si>
  <si>
    <t>Montáž žlabu podokapního půlkruhového kotlíku</t>
  </si>
  <si>
    <t>https://podminky.urs.cz/item/CS_URS_2023_02/764501108</t>
  </si>
  <si>
    <t>"viz PD 4 - vč. PVC koše pro záchyt hrubých nečistot"</t>
  </si>
  <si>
    <t>221</t>
  </si>
  <si>
    <t>55350156</t>
  </si>
  <si>
    <t>kotlík žlabový oválný 330/100mm</t>
  </si>
  <si>
    <t>660158399</t>
  </si>
  <si>
    <t>222</t>
  </si>
  <si>
    <t>764508131</t>
  </si>
  <si>
    <t>Montáž kruhového svodu</t>
  </si>
  <si>
    <t>-191299319</t>
  </si>
  <si>
    <t>Montáž svodu kruhového, průměru svodu</t>
  </si>
  <si>
    <t>https://podminky.urs.cz/item/CS_URS_2023_02/764508131</t>
  </si>
  <si>
    <t>38,0</t>
  </si>
  <si>
    <t>223</t>
  </si>
  <si>
    <t>55344204</t>
  </si>
  <si>
    <t>svod kruhový Pz 100mm</t>
  </si>
  <si>
    <t>-348312602</t>
  </si>
  <si>
    <t>224</t>
  </si>
  <si>
    <t>998764101</t>
  </si>
  <si>
    <t>Přesun hmot tonážní pro konstrukce klempířské v objektech v do 6 m</t>
  </si>
  <si>
    <t>-1330802758</t>
  </si>
  <si>
    <t>Přesun hmot pro konstrukce klempířské stanovený z hmotnosti přesunovaného materiálu vodorovná dopravní vzdálenost do 50 m v objektech výšky do 6 m</t>
  </si>
  <si>
    <t>https://podminky.urs.cz/item/CS_URS_2023_02/998764101</t>
  </si>
  <si>
    <t>766</t>
  </si>
  <si>
    <t>Konstrukce truhlářské</t>
  </si>
  <si>
    <t>225</t>
  </si>
  <si>
    <t>766660021</t>
  </si>
  <si>
    <t>Montáž dveřních křídel otvíravých jednokřídlových š do 0,8 m požárních do ocelové zárubně</t>
  </si>
  <si>
    <t>579285163</t>
  </si>
  <si>
    <t>Montáž dveřních křídel dřevěných nebo plastových otevíravých do ocelové zárubně protipožárních jednokřídlových, šířky do 800 mm</t>
  </si>
  <si>
    <t>https://podminky.urs.cz/item/CS_URS_2023_02/766660021</t>
  </si>
  <si>
    <t>"D104"4+5</t>
  </si>
  <si>
    <t>"D105"4+8</t>
  </si>
  <si>
    <t>226</t>
  </si>
  <si>
    <t>61162091</t>
  </si>
  <si>
    <t>dveře jednokřídlé dřevotřískové povrch dýhovaný částečně prosklené 700x1970-2100mm</t>
  </si>
  <si>
    <t>1035989710</t>
  </si>
  <si>
    <t>227</t>
  </si>
  <si>
    <t>61162092</t>
  </si>
  <si>
    <t>dveře jednokřídlé dřevotřískové povrch dýhovaný částečně prosklené 800x1970-2100mm</t>
  </si>
  <si>
    <t>-812685617</t>
  </si>
  <si>
    <t>228</t>
  </si>
  <si>
    <t>766660022</t>
  </si>
  <si>
    <t>Montáž dveřních křídel otvíravých jednokřídlových š přes 0,8 m požárních do ocelové zárubně</t>
  </si>
  <si>
    <t>492853559</t>
  </si>
  <si>
    <t>Montáž dveřních křídel dřevěných nebo plastových otevíravých do ocelové zárubně protipožárních jednokřídlových, šířky přes 800 mm</t>
  </si>
  <si>
    <t>https://podminky.urs.cz/item/CS_URS_2023_02/766660022</t>
  </si>
  <si>
    <t>229</t>
  </si>
  <si>
    <t>61140500</t>
  </si>
  <si>
    <t>dveře jednokřídlé plastové bílé plné max rozměru otvoru 2,42m2 bezpečnostní třídy RC2</t>
  </si>
  <si>
    <t>1813357995</t>
  </si>
  <si>
    <t>Poznámka k položce:_x000D_
- vč. kování</t>
  </si>
  <si>
    <t>"D107"0,9*2,2</t>
  </si>
  <si>
    <t>230</t>
  </si>
  <si>
    <t>61162093</t>
  </si>
  <si>
    <t>dveře jednokřídlé dřevotřískové povrch dýhovaný částečně prosklené 900x1970-2100mm</t>
  </si>
  <si>
    <t>1742456435</t>
  </si>
  <si>
    <t>231</t>
  </si>
  <si>
    <t>766660031</t>
  </si>
  <si>
    <t>Montáž dveřních křídel otvíravých dvoukřídlových požárních do ocelové zárubně</t>
  </si>
  <si>
    <t>-1675075175</t>
  </si>
  <si>
    <t>Montáž dveřních křídel dřevěných nebo plastových otevíravých do ocelové zárubně protipožárních dvoukřídlových jakékoliv šířky</t>
  </si>
  <si>
    <t>https://podminky.urs.cz/item/CS_URS_2023_02/766660031</t>
  </si>
  <si>
    <t>232</t>
  </si>
  <si>
    <t>61162125</t>
  </si>
  <si>
    <t>dveře dvoukřídlé dřevotřískové povrch dýhovaný částečně prosklené 1800x1970-2100mm</t>
  </si>
  <si>
    <t>-1262565622</t>
  </si>
  <si>
    <t>233</t>
  </si>
  <si>
    <t>766660728</t>
  </si>
  <si>
    <t>Montáž dveřního interiérového kování - zámku</t>
  </si>
  <si>
    <t>699558055</t>
  </si>
  <si>
    <t>Montáž dveřních doplňků dveřního kování interiérového zámku</t>
  </si>
  <si>
    <t>https://podminky.urs.cz/item/CS_URS_2023_02/766660728</t>
  </si>
  <si>
    <t>1,0+1,0+1,0+4,0+5,0+4,0+8,0+1,0</t>
  </si>
  <si>
    <t>234</t>
  </si>
  <si>
    <t>54924003</t>
  </si>
  <si>
    <t>zámek zadlabací mezipokojový pravý pro WC kování 72x55mm</t>
  </si>
  <si>
    <t>-1654640087</t>
  </si>
  <si>
    <t>235</t>
  </si>
  <si>
    <t>766660729</t>
  </si>
  <si>
    <t>Montáž dveřního interiérového kování - štítku s klikou</t>
  </si>
  <si>
    <t>1752843103</t>
  </si>
  <si>
    <t>Montáž dveřních doplňků dveřního kování interiérového štítku s klikou</t>
  </si>
  <si>
    <t>https://podminky.urs.cz/item/CS_URS_2023_02/766660729</t>
  </si>
  <si>
    <t>236</t>
  </si>
  <si>
    <t>54914123</t>
  </si>
  <si>
    <t>kování rozetové klika/klika</t>
  </si>
  <si>
    <t>1856428829</t>
  </si>
  <si>
    <t>237</t>
  </si>
  <si>
    <t>998766101</t>
  </si>
  <si>
    <t>Přesun hmot tonážní pro kce truhlářské v objektech v do 6 m</t>
  </si>
  <si>
    <t>-567872517</t>
  </si>
  <si>
    <t>Přesun hmot pro konstrukce truhlářské stanovený z hmotnosti přesunovaného materiálu vodorovná dopravní vzdálenost do 50 m v objektech výšky do 6 m</t>
  </si>
  <si>
    <t>https://podminky.urs.cz/item/CS_URS_2023_02/998766101</t>
  </si>
  <si>
    <t>767</t>
  </si>
  <si>
    <t>Konstrukce zámečnické</t>
  </si>
  <si>
    <t>238</t>
  </si>
  <si>
    <t>767391112</t>
  </si>
  <si>
    <t>Montáž krytiny z tvarovaných plechů</t>
  </si>
  <si>
    <t>-775701402</t>
  </si>
  <si>
    <t>Montáž krytiny z tvarovaných plechů trapézových nebo vlnitých, uchycených šroubováním</t>
  </si>
  <si>
    <t>https://podminky.urs.cz/item/CS_URS_2023_02/767391112</t>
  </si>
  <si>
    <t>239</t>
  </si>
  <si>
    <t>15484353</t>
  </si>
  <si>
    <t>plech trapézový 150/280 PES 25µm tl 0,75mm</t>
  </si>
  <si>
    <t>-83654531</t>
  </si>
  <si>
    <t>78,255*1,133</t>
  </si>
  <si>
    <t>240</t>
  </si>
  <si>
    <t>767620323</t>
  </si>
  <si>
    <t>Montáž oken kovových s izolačními trojskly do zdiva plochy přes 1,5 do 2,5 m2</t>
  </si>
  <si>
    <t>5542721</t>
  </si>
  <si>
    <t>Montáž oken s izolačními skly z hliníkových nebo ocelových profilů na polyuretanovou pěnu s trojskly do zdiva, plochy přes 1,5 do 2,5 m2</t>
  </si>
  <si>
    <t>https://podminky.urs.cz/item/CS_URS_2023_02/767620323</t>
  </si>
  <si>
    <t>"O106"2,4*1,0</t>
  </si>
  <si>
    <t>"O108"2,4*1,0</t>
  </si>
  <si>
    <t>241</t>
  </si>
  <si>
    <t>55341003</t>
  </si>
  <si>
    <t>okno Al s fixním zasklením trojsklo přes plochu 1m2 do v 1,5m</t>
  </si>
  <si>
    <t>635221886</t>
  </si>
  <si>
    <t>242</t>
  </si>
  <si>
    <t>767620324</t>
  </si>
  <si>
    <t>Montáž oken kovových s izolačními trojskly do zdiva plochy přes 2,5 do 6 m2</t>
  </si>
  <si>
    <t>-1118170002</t>
  </si>
  <si>
    <t>Montáž oken s izolačními skly z hliníkových nebo ocelových profilů na polyuretanovou pěnu s trojskly do zdiva, plochy přes 2,5 do 6 m2</t>
  </si>
  <si>
    <t>https://podminky.urs.cz/item/CS_URS_2023_02/767620324</t>
  </si>
  <si>
    <t>"O103"2*1,5*2,55</t>
  </si>
  <si>
    <t>"O104"2,4*1,25</t>
  </si>
  <si>
    <t>"O105"4,5*1,0</t>
  </si>
  <si>
    <t>"O107"6,0*1,0</t>
  </si>
  <si>
    <t>243</t>
  </si>
  <si>
    <t>-1777930152</t>
  </si>
  <si>
    <t>244</t>
  </si>
  <si>
    <t>55341007</t>
  </si>
  <si>
    <t>okno Al s fixním zasklením trojsklo přes plochu 1m2 přes v 2,5m</t>
  </si>
  <si>
    <t>857618606</t>
  </si>
  <si>
    <t>245</t>
  </si>
  <si>
    <t>767620325</t>
  </si>
  <si>
    <t>Montáž oken kovových s izolačními trojskly do zdiva plochy přes 6 m2</t>
  </si>
  <si>
    <t>-1697289098</t>
  </si>
  <si>
    <t>Montáž oken s izolačními skly z hliníkových nebo ocelových profilů na polyuretanovou pěnu s trojskly do zdiva, plochy přes 6 m2</t>
  </si>
  <si>
    <t>https://podminky.urs.cz/item/CS_URS_2023_02/767620325</t>
  </si>
  <si>
    <t>"O101"6,3*2,55</t>
  </si>
  <si>
    <t>"O102"4,5*2,55</t>
  </si>
  <si>
    <t>246</t>
  </si>
  <si>
    <t>-616457856</t>
  </si>
  <si>
    <t>247</t>
  </si>
  <si>
    <t>767640221</t>
  </si>
  <si>
    <t>Montáž dveří ocelových nebo hliníkových vchodových dvoukřídlových bez nadsvětlíku</t>
  </si>
  <si>
    <t>-337044026</t>
  </si>
  <si>
    <t>Montáž dveří ocelových nebo hliníkových vchodových dvoukřídlové bez nadsvětlíku</t>
  </si>
  <si>
    <t>https://podminky.urs.cz/item/CS_URS_2023_02/767640221</t>
  </si>
  <si>
    <t>248</t>
  </si>
  <si>
    <t>55341333</t>
  </si>
  <si>
    <t>dveře dvoukřídlé Al plné max rozměru otvoru 4,84m2 bezpečnostní třídy RC2</t>
  </si>
  <si>
    <t>1311751836</t>
  </si>
  <si>
    <t>"D101"1,8*2,45</t>
  </si>
  <si>
    <t>249</t>
  </si>
  <si>
    <t>767651113</t>
  </si>
  <si>
    <t>Montáž vrat garážových sekčních zajížděcích pod strop pl přes 9 do 13 m2</t>
  </si>
  <si>
    <t>642645245</t>
  </si>
  <si>
    <t>Montáž vrat garážových nebo průmyslových sekčních zajížděcích pod strop, plochy přes 9 do 13 m2</t>
  </si>
  <si>
    <t>https://podminky.urs.cz/item/CS_URS_2023_02/767651113</t>
  </si>
  <si>
    <t>250</t>
  </si>
  <si>
    <t>55345870R</t>
  </si>
  <si>
    <t>vrata garážová sekční, lamela plast 3,3x3,55m</t>
  </si>
  <si>
    <t>1992824107</t>
  </si>
  <si>
    <t>vrata garážová sekční, lamela 3,3x3,55m</t>
  </si>
  <si>
    <t>251</t>
  </si>
  <si>
    <t>767651126</t>
  </si>
  <si>
    <t>Montáž vrat garážových sekčních elektrického stropního pohonu</t>
  </si>
  <si>
    <t>108536072</t>
  </si>
  <si>
    <t>Montáž vrat garážových nebo průmyslových příslušenství sekčních vrat elektrického pohonu</t>
  </si>
  <si>
    <t>https://podminky.urs.cz/item/CS_URS_2023_02/767651126</t>
  </si>
  <si>
    <t>252</t>
  </si>
  <si>
    <t>55345878</t>
  </si>
  <si>
    <t>pohon garážových sekčních a výklopných vrat o síle 1000N max. 50 cyklů denně</t>
  </si>
  <si>
    <t>1746611511</t>
  </si>
  <si>
    <t>253</t>
  </si>
  <si>
    <t>767832000R</t>
  </si>
  <si>
    <t>Montáž a dodávka - požární věž na sušení hadic</t>
  </si>
  <si>
    <t>-80032634</t>
  </si>
  <si>
    <t>"vč. dodávky potřebného a podružného materiálu a prací"</t>
  </si>
  <si>
    <t>"vč. výkopu a betonového základu"</t>
  </si>
  <si>
    <t>254</t>
  </si>
  <si>
    <t>998767101</t>
  </si>
  <si>
    <t>Přesun hmot tonážní pro zámečnické konstrukce v objektech v do 6 m</t>
  </si>
  <si>
    <t>-1832946204</t>
  </si>
  <si>
    <t>Přesun hmot pro zámečnické konstrukce stanovený z hmotnosti přesunovaného materiálu vodorovná dopravní vzdálenost do 50 m v objektech výšky do 6 m</t>
  </si>
  <si>
    <t>https://podminky.urs.cz/item/CS_URS_2023_02/998767101</t>
  </si>
  <si>
    <t>771</t>
  </si>
  <si>
    <t>Podlahy z dlaždic</t>
  </si>
  <si>
    <t>255</t>
  </si>
  <si>
    <t>771111011</t>
  </si>
  <si>
    <t>Vysátí podkladu před pokládkou dlažby</t>
  </si>
  <si>
    <t>1327688598</t>
  </si>
  <si>
    <t>Příprava podkladu před provedením dlažby vysátí podlah</t>
  </si>
  <si>
    <t>https://podminky.urs.cz/item/CS_URS_2023_02/771111011</t>
  </si>
  <si>
    <t>"1.01"12,69</t>
  </si>
  <si>
    <t>"1.02"129,84</t>
  </si>
  <si>
    <t>"1.03"2,64</t>
  </si>
  <si>
    <t>"1.04"6,0</t>
  </si>
  <si>
    <t>"1.05"8,08</t>
  </si>
  <si>
    <t>"1.06"17,28</t>
  </si>
  <si>
    <t>"1.07"15,36</t>
  </si>
  <si>
    <t>"1.10"16,0</t>
  </si>
  <si>
    <t>"1.11"23,04</t>
  </si>
  <si>
    <t>"1.12"9,77</t>
  </si>
  <si>
    <t>"1.13"11,62</t>
  </si>
  <si>
    <t>"1.14"3,78</t>
  </si>
  <si>
    <t>"1.15"8,5</t>
  </si>
  <si>
    <t>"1.16"7.06</t>
  </si>
  <si>
    <t>"1.17"12,38</t>
  </si>
  <si>
    <t>256</t>
  </si>
  <si>
    <t>771474213</t>
  </si>
  <si>
    <t>Montáž soklů z dlaždic keramických rovných lepených cementovým flexibilním rychletuhnoucím lepidlem v přes 90 do 120 mm</t>
  </si>
  <si>
    <t>-739219042</t>
  </si>
  <si>
    <t>Montáž soklů z dlaždic keramických lepených cementovým flexibilním rychletuhnoucím lepidlem rovných, výšky přes 90 do 120 mm</t>
  </si>
  <si>
    <t>https://podminky.urs.cz/item/CS_URS_2023_02/771474213</t>
  </si>
  <si>
    <t>"1.01"1,2+1,2+0,3+0,1+0,9+1,8+0,05+0,2+1,25</t>
  </si>
  <si>
    <t>"1.02"1,8+1,8+1,8+0,3+1,5+1,5+0,3+1,5+1,5+0,9+0,15+1,0+3,9+0,7+0,9+0,6</t>
  </si>
  <si>
    <t>"1.03"1,1+2,4+1,1+0,6+0,9</t>
  </si>
  <si>
    <t>"1.04"0,6+0,9+2,5+2,4+2,5</t>
  </si>
  <si>
    <t>"1.05"4,25+1,9+4,25+0,4+0,6</t>
  </si>
  <si>
    <t>"1.06"1,5+1,5+0,1+0,2+0,2+2,1+4,4+0,1+3,2</t>
  </si>
  <si>
    <t>"1.07"4,8+3,2+0,1+0,35+2,65+1,35+0,95</t>
  </si>
  <si>
    <t>"1.10"1,2+0,7+1,8+1,3+4,0+4,0</t>
  </si>
  <si>
    <t>"1.11"3,6+1,1+0,2+0,2+2,7+1,2+1,2+4,8</t>
  </si>
  <si>
    <t>"1.12"0,2+0,5+0,05+0,6+0,4+1,35+4,1+0,2+3,0+1,2</t>
  </si>
  <si>
    <t>257</t>
  </si>
  <si>
    <t>59761186</t>
  </si>
  <si>
    <t>sokl keramický mrazuvzdorný povrch hladký/lesklý tl do 10mm výšky přes 90 do 120mm</t>
  </si>
  <si>
    <t>949713762</t>
  </si>
  <si>
    <t>119,85*1,1</t>
  </si>
  <si>
    <t>258</t>
  </si>
  <si>
    <t>771574573</t>
  </si>
  <si>
    <t>Montáž podlah keramických pro mechanické zatížení lepených cementovým flexibilním rychletuhnoucím lepidlem přes 2 do 4 ks/m2</t>
  </si>
  <si>
    <t>627741180</t>
  </si>
  <si>
    <t>Montáž podlah z dlaždic keramických lepených cementovým flexibilním rychletuhnoucím lepidlem pro vysoké mechanické zatížení, tloušťky přes 10 mm přes 2 do 4 ks/m2</t>
  </si>
  <si>
    <t>https://podminky.urs.cz/item/CS_URS_2023_02/771574573</t>
  </si>
  <si>
    <t>"viz PD 2 - legenda místností"</t>
  </si>
  <si>
    <t>12,69+129,84+2,64+6,0+8,08+17,28+15,36+16,0+23,04+9,77+11,62+3,78+8,5+7,06+12,38</t>
  </si>
  <si>
    <t>259</t>
  </si>
  <si>
    <t>59761140</t>
  </si>
  <si>
    <t>dlažba keramická slinutá mrazuvzdorná do interiéru i exteriéru R11/B povrch hladký/lesklý tl přes 15 do 20mm přes 2 do 4ks/m2</t>
  </si>
  <si>
    <t>-1937911016</t>
  </si>
  <si>
    <t>284,04*1,15</t>
  </si>
  <si>
    <t>260</t>
  </si>
  <si>
    <t>998771101</t>
  </si>
  <si>
    <t>Přesun hmot tonážní pro podlahy z dlaždic v objektech v do 6 m</t>
  </si>
  <si>
    <t>-1297319726</t>
  </si>
  <si>
    <t>Přesun hmot pro podlahy z dlaždic stanovený z hmotnosti přesunovaného materiálu vodorovná dopravní vzdálenost do 50 m v objektech výšky do 6 m</t>
  </si>
  <si>
    <t>https://podminky.urs.cz/item/CS_URS_2023_02/998771101</t>
  </si>
  <si>
    <t>777</t>
  </si>
  <si>
    <t>Podlahy lité</t>
  </si>
  <si>
    <t>261</t>
  </si>
  <si>
    <t>777612109</t>
  </si>
  <si>
    <t>Uzavírací epoxidový protiskluzný nátěr podlahy</t>
  </si>
  <si>
    <t>570142783</t>
  </si>
  <si>
    <t>Uzavírací nátěr podlahy epoxidový protiskluzný</t>
  </si>
  <si>
    <t>https://podminky.urs.cz/item/CS_URS_2023_02/777612109</t>
  </si>
  <si>
    <t>"místnost 1.08 a 1.09"219,66+6,29</t>
  </si>
  <si>
    <t>262</t>
  </si>
  <si>
    <t>998777101</t>
  </si>
  <si>
    <t>Přesun hmot tonážní pro podlahy lité v objektech v do 6 m</t>
  </si>
  <si>
    <t>2096437455</t>
  </si>
  <si>
    <t>Přesun hmot pro podlahy lité stanovený z hmotnosti přesunovaného materiálu vodorovná dopravní vzdálenost do 50 m v objektech výšky do 6 m</t>
  </si>
  <si>
    <t>https://podminky.urs.cz/item/CS_URS_2023_02/998777101</t>
  </si>
  <si>
    <t>781</t>
  </si>
  <si>
    <t>Dokončovací práce - obklady</t>
  </si>
  <si>
    <t>263</t>
  </si>
  <si>
    <t>781121011</t>
  </si>
  <si>
    <t>Nátěr penetrační na stěnu</t>
  </si>
  <si>
    <t>-577399351</t>
  </si>
  <si>
    <t>Příprava podkladu před provedením obkladu nátěr penetrační na stěnu</t>
  </si>
  <si>
    <t>https://podminky.urs.cz/item/CS_URS_2023_02/781121011</t>
  </si>
  <si>
    <t>"1.02"4,8*1,8+0,6*1,8"u kuchyňské linky"</t>
  </si>
  <si>
    <t>"1.13"(0,7+1,8+0,7+0,05+1,8+0,05)*1,8+(2,35+1,5+0,05*2+1,3*2+1,0+0,15+0,4+0,15+1,3*4+1,0*2+0,05*4+0,15+0,3+1,5)*1,8</t>
  </si>
  <si>
    <t>"1.14"(2,1+1,8+0,1+1,0+1,8)*1,8</t>
  </si>
  <si>
    <t>"1.15"(0,05+0,7+1,8+0,7+0,05+1,8)*1,8+(1,2+2,9+0,95+1,3+0,25+0,15+1,2+1,0+1,2+0,05+0,05+1,6+0,05)*1,8</t>
  </si>
  <si>
    <t>"1.16"(1,25+2,4+1,25+0,05+2,4+0,05)*1,8+(1,25+1,0+2,1+1,0+0,05)*1,8</t>
  </si>
  <si>
    <t>"1.17"(2,65+0,05+1,2+1,6+1,1*3+1,1*4+0,1*2+3,6)*2,1</t>
  </si>
  <si>
    <t>264</t>
  </si>
  <si>
    <t>781474153</t>
  </si>
  <si>
    <t>Montáž obkladů vnitřních keramických velkoformátových hladkých přes 2 do 4 ks/m2 lepených flexibilním lepidlem</t>
  </si>
  <si>
    <t>1023935189</t>
  </si>
  <si>
    <t>Montáž obkladů vnitřních stěn z dlaždic keramických lepených flexibilním lepidlem velkoformátových hladkých přes 2 do 4 ks/m2</t>
  </si>
  <si>
    <t>https://podminky.urs.cz/item/CS_URS_2023_02/781474153</t>
  </si>
  <si>
    <t>265</t>
  </si>
  <si>
    <t>59761002</t>
  </si>
  <si>
    <t>obklad velkoformátový keramický hladký přes 2 do 4ks/m2</t>
  </si>
  <si>
    <t>977193702</t>
  </si>
  <si>
    <t>Poznámka k položce:_x000D_
- dle výběru investora</t>
  </si>
  <si>
    <t>152,16*1,15"porovinový obklad"</t>
  </si>
  <si>
    <t>266</t>
  </si>
  <si>
    <t>998781101</t>
  </si>
  <si>
    <t>Přesun hmot tonážní pro obklady keramické v objektech v do 6 m</t>
  </si>
  <si>
    <t>267040924</t>
  </si>
  <si>
    <t>Přesun hmot pro obklady keramické stanovený z hmotnosti přesunovaného materiálu vodorovná dopravní vzdálenost do 50 m v objektech výšky do 6 m</t>
  </si>
  <si>
    <t>https://podminky.urs.cz/item/CS_URS_2023_02/998781101</t>
  </si>
  <si>
    <t>783</t>
  </si>
  <si>
    <t>Dokončovací práce - nátěry</t>
  </si>
  <si>
    <t>267</t>
  </si>
  <si>
    <t>783217100R</t>
  </si>
  <si>
    <t>Krycí jednonásobný syntetický nátěr tesařských konstrukcí</t>
  </si>
  <si>
    <t>156987147</t>
  </si>
  <si>
    <t>Krycí nátěr tesařských konstrukcí jednonásobný syntetický</t>
  </si>
  <si>
    <t>"barva hnědá - přesný odstín bude určen po konzultaci s odborem památkové péče při realizaci stavby"1,0</t>
  </si>
  <si>
    <t>784</t>
  </si>
  <si>
    <t>Dokončovací práce - malby a tapety</t>
  </si>
  <si>
    <t>268</t>
  </si>
  <si>
    <t>784181011</t>
  </si>
  <si>
    <t>Dvojnásobné pačokování v místnostech v do 3,80 m</t>
  </si>
  <si>
    <t>-1604108577</t>
  </si>
  <si>
    <t>Pačokování dvojnásobné v místnostech výšky do 3,80 m</t>
  </si>
  <si>
    <t>https://podminky.urs.cz/item/CS_URS_2023_02/784181011</t>
  </si>
  <si>
    <t>-152,16</t>
  </si>
  <si>
    <t>269</t>
  </si>
  <si>
    <t>784181013</t>
  </si>
  <si>
    <t>Dvojnásobné pačokování v místnostech v přes 3,80 do 5,00 m</t>
  </si>
  <si>
    <t>2114280561</t>
  </si>
  <si>
    <t>Pačokování dvojnásobné v místnostech výšky přes 3,80 do 5,00 m</t>
  </si>
  <si>
    <t>https://podminky.urs.cz/item/CS_URS_2023_02/784181013</t>
  </si>
  <si>
    <t>270</t>
  </si>
  <si>
    <t>784312001</t>
  </si>
  <si>
    <t>Jednonásobné bílé vápenné malby v místnostech v do 3,80 m</t>
  </si>
  <si>
    <t>861936113</t>
  </si>
  <si>
    <t>Malby vápenné jednonásobné, bílé v místnostech výšky do 3,80 m</t>
  </si>
  <si>
    <t>https://podminky.urs.cz/item/CS_URS_2023_02/784312001</t>
  </si>
  <si>
    <t>456,048</t>
  </si>
  <si>
    <t>271</t>
  </si>
  <si>
    <t>784312003</t>
  </si>
  <si>
    <t>Jednonásobné bílé vápenné malby v místnostech v přes 3,80 do 5,00 m</t>
  </si>
  <si>
    <t>1299280866</t>
  </si>
  <si>
    <t>Malby vápenné jednonásobné, bílé v místnostech výšky přes 3,80 do 5,00 m</t>
  </si>
  <si>
    <t>https://podminky.urs.cz/item/CS_URS_2023_02/784312003</t>
  </si>
  <si>
    <t>SO 2 - Zeleň, komunikační a terénní úpravy</t>
  </si>
  <si>
    <t>1967334065</t>
  </si>
  <si>
    <t>122252204</t>
  </si>
  <si>
    <t>Odkopávky a prokopávky nezapažené pro silnice a dálnice v hornině třídy těžitelnosti I objem do 500 m3 strojně</t>
  </si>
  <si>
    <t>-698507334</t>
  </si>
  <si>
    <t>Odkopávky a prokopávky nezapažené pro silnice a dálnice strojně v hornině třídy těžitelnosti I přes 100 do 500 m3</t>
  </si>
  <si>
    <t>https://podminky.urs.cz/item/CS_URS_2023_02/122252204</t>
  </si>
  <si>
    <t>"odečet ze situace"207,1</t>
  </si>
  <si>
    <t>131251105</t>
  </si>
  <si>
    <t>Hloubení jam nezapažených v hornině třídy těžitelnosti I skupiny 3 objemu do 1000 m3 strojně</t>
  </si>
  <si>
    <t>23570924</t>
  </si>
  <si>
    <t>Hloubení nezapažených jam a zářezů strojně s urovnáním dna do předepsaného profilu a spádu v hornině třídy těžitelnosti I skupiny 3 přes 500 do 1 000 m3</t>
  </si>
  <si>
    <t>https://podminky.urs.cz/item/CS_URS_2023_02/131251105</t>
  </si>
  <si>
    <t>"vsakovací průleh"</t>
  </si>
  <si>
    <t>"cca 900"900,0</t>
  </si>
  <si>
    <t>20383582</t>
  </si>
  <si>
    <t>207,1-87,5+900,0</t>
  </si>
  <si>
    <t>-409758566</t>
  </si>
  <si>
    <t>1019,6*5</t>
  </si>
  <si>
    <t>171151101</t>
  </si>
  <si>
    <t>Hutnění boků násypů pro jakýkoliv sklon a míru zhutnění svahu</t>
  </si>
  <si>
    <t>-669337118</t>
  </si>
  <si>
    <t>Hutnění boků násypů z hornin soudržných a sypkých pro jakýkoliv sklon, délku a míru zhutnění svahu</t>
  </si>
  <si>
    <t>https://podminky.urs.cz/item/CS_URS_2023_02/171151101</t>
  </si>
  <si>
    <t>"odečet ze situace"650,0</t>
  </si>
  <si>
    <t>171152101</t>
  </si>
  <si>
    <t>Uložení sypaniny z hornin soudržných do násypů zhutněných silnic a dálnic</t>
  </si>
  <si>
    <t>-31216603</t>
  </si>
  <si>
    <t>Uložení sypaniny do zhutněných násypů pro silnice, dálnice a letiště s rozprostřením sypaniny ve vrstvách, s hrubým urovnáním a uzavřením povrchu násypu z hornin soudržných</t>
  </si>
  <si>
    <t>https://podminky.urs.cz/item/CS_URS_2023_02/171152101</t>
  </si>
  <si>
    <t>"viz technická zpráva a PD 03"</t>
  </si>
  <si>
    <t>87,5</t>
  </si>
  <si>
    <t>-461171573</t>
  </si>
  <si>
    <t>1019,6*2</t>
  </si>
  <si>
    <t>-1837720574</t>
  </si>
  <si>
    <t>1019,6</t>
  </si>
  <si>
    <t>181252305</t>
  </si>
  <si>
    <t>Úprava pláně pro silnice a dálnice na násypech se zhutněním</t>
  </si>
  <si>
    <t>-1031906881</t>
  </si>
  <si>
    <t>Úprava pláně na stavbách silnic a dálnic strojně na násypech se zhutněním</t>
  </si>
  <si>
    <t>https://podminky.urs.cz/item/CS_URS_2023_02/181252305</t>
  </si>
  <si>
    <t>"nová obslužná komunikace"996,0</t>
  </si>
  <si>
    <t>181411131</t>
  </si>
  <si>
    <t>Založení parkového trávníku výsevem pl do 1000 m2 v rovině a ve svahu do 1:5</t>
  </si>
  <si>
    <t>-41286314</t>
  </si>
  <si>
    <t>Založení trávníku na půdě předem připravené plochy do 1000 m2 výsevem včetně utažení parkového v rovině nebo na svahu do 1:5</t>
  </si>
  <si>
    <t>https://podminky.urs.cz/item/CS_URS_2023_02/181411131</t>
  </si>
  <si>
    <t>1258,4</t>
  </si>
  <si>
    <t>00572410</t>
  </si>
  <si>
    <t>osivo směs travní parková</t>
  </si>
  <si>
    <t>kg</t>
  </si>
  <si>
    <t>1370982076</t>
  </si>
  <si>
    <t>1258,4*1,02*0,02</t>
  </si>
  <si>
    <t>182151111</t>
  </si>
  <si>
    <t>Svahování v zářezech v hornině třídy těžitelnosti I skupiny 1 až 3 strojně</t>
  </si>
  <si>
    <t>-775235949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</si>
  <si>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</si>
  <si>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https://podminky.urs.cz/item/CS_URS_2023_02/182151111</t>
  </si>
  <si>
    <t>"odečet ze situace"525,0-330,0</t>
  </si>
  <si>
    <t>182251101</t>
  </si>
  <si>
    <t>Svahování násypů strojně</t>
  </si>
  <si>
    <t>1236196008</t>
  </si>
  <si>
    <t>Svahování trvalých svahů do projektovaných profilů strojně s potřebným přemístěním výkopku při svahování násypů v jakékoliv hornině</t>
  </si>
  <si>
    <t>https://podminky.urs.cz/item/CS_URS_2023_02/182251101</t>
  </si>
  <si>
    <t>182351133</t>
  </si>
  <si>
    <t>Rozprostření ornice pl přes 500 m2 ve svahu přes 1:5 tl vrstvy do 200 mm strojně</t>
  </si>
  <si>
    <t>-1551385595</t>
  </si>
  <si>
    <t>Rozprostření a urovnání ornice ve svahu sklonu přes 1:5 strojně při souvislé ploše přes 500 m2, tl. vrstvy do 200 mm</t>
  </si>
  <si>
    <t>https://podminky.urs.cz/item/CS_URS_2023_02/182351133</t>
  </si>
  <si>
    <t>2830,8-576,4-996,0</t>
  </si>
  <si>
    <t>564861111</t>
  </si>
  <si>
    <t>Podklad ze štěrkodrtě ŠD plochy přes 100 m2 tl 200 mm</t>
  </si>
  <si>
    <t>-616524912</t>
  </si>
  <si>
    <t>Podklad ze štěrkodrti ŠD s rozprostřením a zhutněním plochy přes 100 m2, po zhutnění tl. 200 mm</t>
  </si>
  <si>
    <t>https://podminky.urs.cz/item/CS_URS_2023_02/564861111</t>
  </si>
  <si>
    <t>564962113</t>
  </si>
  <si>
    <t>Podklad z mechanicky zpevněného kameniva MZK tl 220 mm</t>
  </si>
  <si>
    <t>-873343586</t>
  </si>
  <si>
    <t>Podklad z mechanicky zpevněného kameniva MZK (minerální beton) s rozprostřením a s hutněním, po zhutnění tl. 220 mm</t>
  </si>
  <si>
    <t>https://podminky.urs.cz/item/CS_URS_2023_02/564962113</t>
  </si>
  <si>
    <t>596212313</t>
  </si>
  <si>
    <t>Kladení zámkové dlažby pozemních komunikací ručně tl do 100 mm skupiny A pl přes 300 m2</t>
  </si>
  <si>
    <t>2137212850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</si>
  <si>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100 mm skupiny A, pro plochy přes 300 m2</t>
  </si>
  <si>
    <t>https://podminky.urs.cz/item/CS_URS_2023_02/596212313</t>
  </si>
  <si>
    <t>59245220</t>
  </si>
  <si>
    <t>dlažba zámková tvaru I 196x161x100mm přírodní</t>
  </si>
  <si>
    <t>758077757</t>
  </si>
  <si>
    <t>996,0*1,01</t>
  </si>
  <si>
    <t>895941302</t>
  </si>
  <si>
    <t>Osazení vpusti uliční DN 450 z betonových dílců dno s kalištěm</t>
  </si>
  <si>
    <t>-251106540</t>
  </si>
  <si>
    <t>Osazení vpusti uliční z betonových dílců DN 450 dno s kalištěm</t>
  </si>
  <si>
    <t>https://podminky.urs.cz/item/CS_URS_2023_02/895941302</t>
  </si>
  <si>
    <t>"viz TZ a koordinační situace"</t>
  </si>
  <si>
    <t>59224495</t>
  </si>
  <si>
    <t>vpusť uliční DN 450 kaliště nízké 450/240x50mm</t>
  </si>
  <si>
    <t>-1955134169</t>
  </si>
  <si>
    <t>895941313</t>
  </si>
  <si>
    <t>Osazení vpusti uliční DN 450 z betonových dílců skruž horní 295 mm</t>
  </si>
  <si>
    <t>1007550204</t>
  </si>
  <si>
    <t>Osazení vpusti uliční z betonových dílců DN 450 skruž horní 295 mm</t>
  </si>
  <si>
    <t>https://podminky.urs.cz/item/CS_URS_2023_02/895941313</t>
  </si>
  <si>
    <t>59223857</t>
  </si>
  <si>
    <t>skruž betonová horní pro uliční vpusť 450x295x50mm</t>
  </si>
  <si>
    <t>-1349073789</t>
  </si>
  <si>
    <t>895941323</t>
  </si>
  <si>
    <t>Osazení vpusti uliční DN 450 z betonových dílců skruž středová 570 mm</t>
  </si>
  <si>
    <t>-516782629</t>
  </si>
  <si>
    <t>Osazení vpusti uliční z betonových dílců DN 450 skruž středová 570 mm</t>
  </si>
  <si>
    <t>https://podminky.urs.cz/item/CS_URS_2023_02/895941323</t>
  </si>
  <si>
    <t>59224488</t>
  </si>
  <si>
    <t>skruž betonová středová pro uliční vpusť 450x570x50mm</t>
  </si>
  <si>
    <t>29930597</t>
  </si>
  <si>
    <t>895941332</t>
  </si>
  <si>
    <t>Osazení vpusti uliční DN 450 z betonových dílců skruž průběžná se zápachovou uzávěrkou</t>
  </si>
  <si>
    <t>-756956082</t>
  </si>
  <si>
    <t>Osazení vpusti uliční z betonových dílců DN 450 skruž průběžná se zápachovou uzávěrkou</t>
  </si>
  <si>
    <t>https://podminky.urs.cz/item/CS_URS_2023_02/895941332</t>
  </si>
  <si>
    <t>59224494</t>
  </si>
  <si>
    <t>skruž betonová průběžná se zápachovou uzávěrkou 200mm PVC pro uliční vpusť 450x645x50mm</t>
  </si>
  <si>
    <t>-1172474610</t>
  </si>
  <si>
    <t>899204112</t>
  </si>
  <si>
    <t>Osazení mříží litinových včetně rámů a košů na bahno pro třídu zatížení D400, E600</t>
  </si>
  <si>
    <t>1855889997</t>
  </si>
  <si>
    <t>https://podminky.urs.cz/item/CS_URS_2023_02/899204112</t>
  </si>
  <si>
    <t>59224481</t>
  </si>
  <si>
    <t>mříž vtoková s rámem pro uliční vpusť 500x500, zatížení 40 tun</t>
  </si>
  <si>
    <t>-1881344369</t>
  </si>
  <si>
    <t>59223871</t>
  </si>
  <si>
    <t>koš vysoký pro uliční vpusti žárově Pz plech pro rám 500/500mm</t>
  </si>
  <si>
    <t>-1603919294</t>
  </si>
  <si>
    <t>916131113</t>
  </si>
  <si>
    <t>Osazení silničního obrubníku betonového ležatého s boční opěrou do lože z betonu prostého</t>
  </si>
  <si>
    <t>1939184941</t>
  </si>
  <si>
    <t>Osazení silničního obrubníku betonového se zřízením lože, s vyplněním a zatřením spár cementovou maltou ležatého s boční opěrou z betonu prostého, do lože z betonu prostého</t>
  </si>
  <si>
    <t>https://podminky.urs.cz/item/CS_URS_2023_02/916131113</t>
  </si>
  <si>
    <t>"odečet ze situace"4,4</t>
  </si>
  <si>
    <t>59217040</t>
  </si>
  <si>
    <t>obrubník betonový bezbariérový</t>
  </si>
  <si>
    <t>117268556</t>
  </si>
  <si>
    <t>4,4*1,02</t>
  </si>
  <si>
    <t>916131213</t>
  </si>
  <si>
    <t>Osazení silničního obrubníku betonového stojatého s boční opěrou do lože z betonu prostého</t>
  </si>
  <si>
    <t>-275528391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</si>
  <si>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</si>
  <si>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https://podminky.urs.cz/item/CS_URS_2023_02/916131213</t>
  </si>
  <si>
    <t>160,6</t>
  </si>
  <si>
    <t>59217031</t>
  </si>
  <si>
    <t>obrubník betonový silniční 1000x150x250mm</t>
  </si>
  <si>
    <t>1877349435</t>
  </si>
  <si>
    <t>160,6*1,02</t>
  </si>
  <si>
    <t>916132112</t>
  </si>
  <si>
    <t>Osazení obruby z betonové přídlažby bez boční opěry do lože z betonu prostého</t>
  </si>
  <si>
    <t>-1211345175</t>
  </si>
  <si>
    <t>Osazení silniční obruby z betonové přídlažby (krajníků) s ložem tl. přes 50 do 100 mm, s vyplněním a zatřením spár cementovou maltou šířky do 250 mm bez boční opěry, do lože z betonu prostého</t>
  </si>
  <si>
    <t>https://podminky.urs.cz/item/CS_URS_2023_02/916132112</t>
  </si>
  <si>
    <t>"přídlažba"160,6</t>
  </si>
  <si>
    <t>59218002</t>
  </si>
  <si>
    <t>krajník betonový silniční - přídlažba</t>
  </si>
  <si>
    <t>1080030674</t>
  </si>
  <si>
    <t>krajník betonový silniční</t>
  </si>
  <si>
    <t>998223011</t>
  </si>
  <si>
    <t>Přesun hmot pro pozemní komunikace s krytem dlážděným</t>
  </si>
  <si>
    <t>-1917988635</t>
  </si>
  <si>
    <t>Přesun hmot pro pozemní komunikace s krytem dlážděným dopravní vzdálenost do 200 m jakékoliv délky objektu</t>
  </si>
  <si>
    <t>https://podminky.urs.cz/item/CS_URS_2023_02/998223011</t>
  </si>
  <si>
    <t>SO 3 - Ústřední vytápění</t>
  </si>
  <si>
    <t>Soupis:</t>
  </si>
  <si>
    <t>Ústřední vytápění - Novostavba hasičárny - Dýšina</t>
  </si>
  <si>
    <t xml:space="preserve"> 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</si>
  <si>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</si>
  <si>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</si>
  <si>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</si>
  <si>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</si>
  <si>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</si>
  <si>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713463311</t>
  </si>
  <si>
    <t>Montáž izolace tepelné potrubí potrubními pouzdry s Al fólií s přesahem Al páskou 1x D do 50 mm</t>
  </si>
  <si>
    <t>1420729674</t>
  </si>
  <si>
    <t>63154532</t>
  </si>
  <si>
    <t>pouzdro izolační potrubní z minerální vlny s Al fólií max. 250/100°C 35/30mm</t>
  </si>
  <si>
    <t>1726636122</t>
  </si>
  <si>
    <t>63154533</t>
  </si>
  <si>
    <t>pouzdro izolační potrubní z minerální vlny s Al fólií max. 250/100°C 42/30mm</t>
  </si>
  <si>
    <t>1277808378</t>
  </si>
  <si>
    <t>63154005</t>
  </si>
  <si>
    <t>pouzdro izolační potrubní z minerální vlny s Al fólií max. 250/100°C 28/20mm</t>
  </si>
  <si>
    <t>-429195019</t>
  </si>
  <si>
    <t>713463411</t>
  </si>
  <si>
    <t>Montáž izolace tepelné potrubí a ohybů návlekovými izolačními pouzdry</t>
  </si>
  <si>
    <t>681395283</t>
  </si>
  <si>
    <t>28377095</t>
  </si>
  <si>
    <t>pouzdro izolační potrubní z pěnového polyetylenu 15/13mm</t>
  </si>
  <si>
    <t>-217920377</t>
  </si>
  <si>
    <t>28377105</t>
  </si>
  <si>
    <t>pouzdro izolační potrubní z pěnového polyetylenu 18/13mm</t>
  </si>
  <si>
    <t>904279479</t>
  </si>
  <si>
    <t>28377104</t>
  </si>
  <si>
    <t>pouzdro izolační potrubní z pěnového polyetylenu 22/13mm</t>
  </si>
  <si>
    <t>-1104011039</t>
  </si>
  <si>
    <t>28377048</t>
  </si>
  <si>
    <t>pouzdro izolační potrubní z pěnového polyetylenu 28/20mm</t>
  </si>
  <si>
    <t>1795564697</t>
  </si>
  <si>
    <t>28377053</t>
  </si>
  <si>
    <t>pouzdro izolační potrubní z pěnového polyetylenu 32/20mm</t>
  </si>
  <si>
    <t>-909653708</t>
  </si>
  <si>
    <t>28377059</t>
  </si>
  <si>
    <t>pouzdro izolační potrubní z pěnového polyetylenu 40/20mm</t>
  </si>
  <si>
    <t>561801621</t>
  </si>
  <si>
    <t>732</t>
  </si>
  <si>
    <t>Ústřední vytápění - strojovny</t>
  </si>
  <si>
    <t>732331614</t>
  </si>
  <si>
    <t>Nádoba tlaková expanzní pro topnou a chladicí soustavu s membránou závitové připojení PN 0,6 o objemu 25 l</t>
  </si>
  <si>
    <t>1639263374</t>
  </si>
  <si>
    <t>732331777</t>
  </si>
  <si>
    <t>Příslušenství k expanzním nádobám bezpečnostní uzávěr G 3/4 k měření tlaku</t>
  </si>
  <si>
    <t>-967786342</t>
  </si>
  <si>
    <t>732421000_R</t>
  </si>
  <si>
    <t>Čerpadlo teplovodní mokroběžné závitové oběhové DN 25 výtlak do 6,0 m průtok 4,5 m3/h pro vytápění, např MAGNA 3 25-60</t>
  </si>
  <si>
    <t>1116339316</t>
  </si>
  <si>
    <t>732521000_R</t>
  </si>
  <si>
    <t>Montáž topenářské části - 2 ks vnitřní jednotky tepelné čerpadlo vzduch/voda topný výkon 16 kW s AKU zásobníkem 250 l a zásobníkem TV 400 l, + dodávka materiálu-specifikace dodávky fy AC Heating níže</t>
  </si>
  <si>
    <t>-376600106</t>
  </si>
  <si>
    <t>"tep. čerpadlo - kaskáda 2 x Convert AW16"1</t>
  </si>
  <si>
    <t>"regulace xCC 7.02-3"1</t>
  </si>
  <si>
    <t>"konzole pod venk jednotku-standard 40cm S"2</t>
  </si>
  <si>
    <t>"montážní sada AW6-19"2</t>
  </si>
  <si>
    <t>"propojovací vedení AW6-19 (bude účtováno dle skutečnosti)"16</t>
  </si>
  <si>
    <t>"montáž AW6-19-venk. jednotek, konzole, propoj. chlad. vedení, regulace, zprovoznění a test systému, zaškolení, poklady pro instalaci"1</t>
  </si>
  <si>
    <t>"vyrovnávací nádoba-ACH 250ANU, top. těleso 2x6 kW, stacionární"1</t>
  </si>
  <si>
    <t>"magnetický filtr I-MAG XL 1"2</t>
  </si>
  <si>
    <t>"trojcestný přepínací ventil-TUV, DN25, servopohon"1</t>
  </si>
  <si>
    <t>"zásobník TUV-OKC 400 NTR/HP, nepřímotopný, stacionární, smalt"1</t>
  </si>
  <si>
    <t>"topné těleso-TJ G 6/4-4,5-4,5 kW, 3f, termostat, G 6/4"1</t>
  </si>
  <si>
    <t>"zaregulování topného zdroje, optimalizace nastavení"1</t>
  </si>
  <si>
    <t>"technické zajištění zakázky"1</t>
  </si>
  <si>
    <t>"dopravné"1</t>
  </si>
  <si>
    <t>998732101</t>
  </si>
  <si>
    <t>Přesun hmot tonážní pro strojovny v objektech v do 6 m</t>
  </si>
  <si>
    <t>-240814436</t>
  </si>
  <si>
    <t>733</t>
  </si>
  <si>
    <t>Ústřední vytápění - rozvodné potrubí</t>
  </si>
  <si>
    <t>733223301</t>
  </si>
  <si>
    <t>Potrubí měděné tvrdé spojované lisováním D 15x1 mm</t>
  </si>
  <si>
    <t>1116274866</t>
  </si>
  <si>
    <t>733223302</t>
  </si>
  <si>
    <t>Potrubí měděné tvrdé spojované lisováním D 18x1 mm</t>
  </si>
  <si>
    <t>-2088922474</t>
  </si>
  <si>
    <t>733223303</t>
  </si>
  <si>
    <t>Potrubí měděné tvrdé spojované lisováním D 22x1 mm</t>
  </si>
  <si>
    <t>768919522</t>
  </si>
  <si>
    <t>733223304</t>
  </si>
  <si>
    <t>Potrubí měděné tvrdé spojované lisováním D 28x1,5 mm</t>
  </si>
  <si>
    <t>-2080640887</t>
  </si>
  <si>
    <t>733223305</t>
  </si>
  <si>
    <t>Potrubí měděné tvrdé spojované lisováním D 35x1,5 mm</t>
  </si>
  <si>
    <t>351066489</t>
  </si>
  <si>
    <t>733223306</t>
  </si>
  <si>
    <t>Potrubí měděné tvrdé spojované lisováním D 42x1,5 mm</t>
  </si>
  <si>
    <t>1006743105</t>
  </si>
  <si>
    <t>733291101</t>
  </si>
  <si>
    <t>Zkouška těsnosti potrubí měděné D do 35x1,5</t>
  </si>
  <si>
    <t>-294537208</t>
  </si>
  <si>
    <t>733291102</t>
  </si>
  <si>
    <t>Zkouška těsnosti potrubí měděné D přes 35x1,5 do 64x2</t>
  </si>
  <si>
    <t>-1568664917</t>
  </si>
  <si>
    <t>998733101</t>
  </si>
  <si>
    <t>Přesun hmot tonážní pro rozvody potrubí v objektech v do 6 m</t>
  </si>
  <si>
    <t>-402279468</t>
  </si>
  <si>
    <t>734</t>
  </si>
  <si>
    <t>Ústřední vytápění - armatury</t>
  </si>
  <si>
    <t>734209102</t>
  </si>
  <si>
    <t>Montáž armatury závitové s jedním závitem G 3/8</t>
  </si>
  <si>
    <t>1436943162</t>
  </si>
  <si>
    <t>55124385</t>
  </si>
  <si>
    <t>kohout vypouštěcí kulový s hadicovou vývodkou a zátkou PN 10 T 110°C 3/8"</t>
  </si>
  <si>
    <t>1838703732</t>
  </si>
  <si>
    <t>734209103</t>
  </si>
  <si>
    <t>Montáž armatury závitové s jedním závitem G 1/2</t>
  </si>
  <si>
    <t>-221058274</t>
  </si>
  <si>
    <t>55124389</t>
  </si>
  <si>
    <t>kohout vypouštěcí kulový s hadicovou vývodkou a zátkou PN 10 T 110°C 1/2"</t>
  </si>
  <si>
    <t>-1755372708</t>
  </si>
  <si>
    <t>55121289</t>
  </si>
  <si>
    <t>ventil automatický odvzdušňovací svislý zpětný ventil T 120°C mosaz 1/2"</t>
  </si>
  <si>
    <t>1594336781</t>
  </si>
  <si>
    <t>734209113</t>
  </si>
  <si>
    <t>Montáž armatury závitové s dvěma závity G 1/2</t>
  </si>
  <si>
    <t>-1863204417</t>
  </si>
  <si>
    <t>55129200_R</t>
  </si>
  <si>
    <t>armatura připojovací radiátorová VK pro 1/2 trubkovou soustavu rohová s vypouštěním 1/2"</t>
  </si>
  <si>
    <t>1134743404</t>
  </si>
  <si>
    <t>734209115</t>
  </si>
  <si>
    <t>Montáž armatury závitové s dvěma závity G 1</t>
  </si>
  <si>
    <t>1011174784</t>
  </si>
  <si>
    <t>55121199</t>
  </si>
  <si>
    <t>závitový zpětný ventil 1"</t>
  </si>
  <si>
    <t>676290427</t>
  </si>
  <si>
    <t>55114128</t>
  </si>
  <si>
    <t>kohout kulový PN 35 T 185°C chromovaný 1" červený</t>
  </si>
  <si>
    <t>-1848761784</t>
  </si>
  <si>
    <t>55129512</t>
  </si>
  <si>
    <t>filtr 2x vnitřní závit PN30 T 110°C 1"</t>
  </si>
  <si>
    <t>2100529670</t>
  </si>
  <si>
    <t>734209116</t>
  </si>
  <si>
    <t>Montáž armatury závitové s dvěma závity G 5/4</t>
  </si>
  <si>
    <t>-2096737286</t>
  </si>
  <si>
    <t>55114130</t>
  </si>
  <si>
    <t>kohout kulový PN 35 T 185°C chromovaný 1"1/4 červený</t>
  </si>
  <si>
    <t>83548401</t>
  </si>
  <si>
    <t>734209117</t>
  </si>
  <si>
    <t>Montáž armatury závitové s dvěma závity G 6/4</t>
  </si>
  <si>
    <t>277046387</t>
  </si>
  <si>
    <t>55129498</t>
  </si>
  <si>
    <t>filtr 2x vnitřní závit PN16 T 130°C 1"1/2</t>
  </si>
  <si>
    <t>841414012</t>
  </si>
  <si>
    <t>55114132</t>
  </si>
  <si>
    <t>kohout kulový PN 35 T 185°C chromovaný 1"1/2 červený</t>
  </si>
  <si>
    <t>-440017684</t>
  </si>
  <si>
    <t>55121201</t>
  </si>
  <si>
    <t>závitový zpětný ventil 1"1/2</t>
  </si>
  <si>
    <t>-1647325059</t>
  </si>
  <si>
    <t>734221000_R</t>
  </si>
  <si>
    <t xml:space="preserve">Termostatická hlavice kapalinová (typ K) PN 10 do 110°C </t>
  </si>
  <si>
    <t>-147196429</t>
  </si>
  <si>
    <t>734251212_R</t>
  </si>
  <si>
    <t>Ventil závitový pojistný rohový G 1/2x3/4" otevírací tlak 2,5 bar</t>
  </si>
  <si>
    <t>841387388</t>
  </si>
  <si>
    <t>734411102</t>
  </si>
  <si>
    <t>Teploměr technický s pevným stonkem a jímkou zadní připojení průměr 63 mm délky 75 mm</t>
  </si>
  <si>
    <t>1024947826</t>
  </si>
  <si>
    <t>734421112</t>
  </si>
  <si>
    <t>Tlakoměr s pevným stonkem a zpětnou klapkou tlak 0-16 bar průměr 63 mm zadní připojení</t>
  </si>
  <si>
    <t>2058862240</t>
  </si>
  <si>
    <t>998734101</t>
  </si>
  <si>
    <t>Přesun hmot tonážní pro armatury v objektech v do 6 m</t>
  </si>
  <si>
    <t>-1303643401</t>
  </si>
  <si>
    <t>735</t>
  </si>
  <si>
    <t>Ústřední vytápění - otopná tělesa</t>
  </si>
  <si>
    <t>735000912</t>
  </si>
  <si>
    <t>Vyregulování ventilu nebo kohoutu dvojregulačního s termostatickým ovládáním</t>
  </si>
  <si>
    <t>874011363</t>
  </si>
  <si>
    <t>735152194</t>
  </si>
  <si>
    <t>Otopné těleso panel VK jednodeskové bez přídavné přestupní plochy výška/délka 900/700 mm výkon 613 W</t>
  </si>
  <si>
    <t>2104790606</t>
  </si>
  <si>
    <t>735152492</t>
  </si>
  <si>
    <t>Otopné těleso panelové VK dvoudeskové 1 přídavná přestupní plocha výška/délka 900/500 mm výkon 877 W</t>
  </si>
  <si>
    <t>-1342675199</t>
  </si>
  <si>
    <t>735152578</t>
  </si>
  <si>
    <t>Otopné těleso panelové VK dvoudeskové 2 přídavné přestupní plochy výška/délka 600/1100 mm výkon 1847 W</t>
  </si>
  <si>
    <t>45165690</t>
  </si>
  <si>
    <t>735152580</t>
  </si>
  <si>
    <t>Otopné těleso panelové VK dvoudeskové 2 přídavné přestupní plochy výška/délka 600/1400 mm výkon 2351 W</t>
  </si>
  <si>
    <t>-1502107140</t>
  </si>
  <si>
    <t>735152593</t>
  </si>
  <si>
    <t>Otopné těleso panelové VK dvoudeskové 2 přídavné přestupní plochy výška/délka 900/600 mm výkon 1388 W</t>
  </si>
  <si>
    <t>-39331148</t>
  </si>
  <si>
    <t>735152594</t>
  </si>
  <si>
    <t>Otopné těleso panelové VK dvoudeskové 2 přídavné přestupní plochy výška/délka 900/700 mm výkon 1619 W</t>
  </si>
  <si>
    <t>1391120609</t>
  </si>
  <si>
    <t>735152597</t>
  </si>
  <si>
    <t>Otopné těleso panelové VK dvoudeskové 2 přídavné přestupní plochy výška/délka 900/1000 mm výkon 2313 W</t>
  </si>
  <si>
    <t>169924768</t>
  </si>
  <si>
    <t>735152598</t>
  </si>
  <si>
    <t>Otopné těleso panelové VK dvoudeskové 2 přídavné přestupní plochy výška/délka 900/1100 mm výkon 2544 W</t>
  </si>
  <si>
    <t>-2062620411</t>
  </si>
  <si>
    <t>735152600</t>
  </si>
  <si>
    <t>Otopné těleso panelové VK dvoudeskové 2 přídavné přestupní plochy výška/délka 900/1400 mm výkon 3238 W</t>
  </si>
  <si>
    <t>127351096</t>
  </si>
  <si>
    <t>735152697</t>
  </si>
  <si>
    <t>Otopné těleso panelové VK třídeskové 3 přídavné přestupní plochy výška/délka 900/1000 mm výkon 3228 W</t>
  </si>
  <si>
    <t>1447360070</t>
  </si>
  <si>
    <t>735191905</t>
  </si>
  <si>
    <t>Odvzdušnění otopných těles</t>
  </si>
  <si>
    <t>68519809</t>
  </si>
  <si>
    <t>735191910</t>
  </si>
  <si>
    <t>Napuštění vody do otopných těles</t>
  </si>
  <si>
    <t>-107300418</t>
  </si>
  <si>
    <t>998735101</t>
  </si>
  <si>
    <t>Přesun hmot tonážní pro otopná tělesa v objektech v do 6 m</t>
  </si>
  <si>
    <t>-1308886789</t>
  </si>
  <si>
    <t>HZS</t>
  </si>
  <si>
    <t>Hodinové zúčtovací sazby</t>
  </si>
  <si>
    <t>HZS20001_R</t>
  </si>
  <si>
    <t>Hodinová zúčtovací sazba instalatér (proplach systému vytápění)</t>
  </si>
  <si>
    <t>512</t>
  </si>
  <si>
    <t>-1893181178</t>
  </si>
  <si>
    <t>"proplach systému, předpokládaná nutná přítomnost 1instalatéra cca 8h"8</t>
  </si>
  <si>
    <t>HZS2001_R</t>
  </si>
  <si>
    <t>Hodinová zúčtovací sazba instalatér odborný (topná zkouška)</t>
  </si>
  <si>
    <t>-1999190722</t>
  </si>
  <si>
    <t>"topná zkouška 24h - předpoklad 1 instalatér" 24</t>
  </si>
  <si>
    <t>HZS2491</t>
  </si>
  <si>
    <t>Hodinová zúčtovací sazba dělník zednických výpomocí</t>
  </si>
  <si>
    <t>-495338240</t>
  </si>
  <si>
    <t>SO 4 - Elektroinstalace</t>
  </si>
  <si>
    <t>Materiál - Materiál</t>
  </si>
  <si>
    <t>D1</t>
  </si>
  <si>
    <t>345128000</t>
  </si>
  <si>
    <t>RH oceloplechová rozvodnice 120 modulů na omítku,IP30,3+PE+N AC 50 Hz, 400V TN-S, přístrojová náplň dle výkresové dokumentace projektu - NN03</t>
  </si>
  <si>
    <t>materiál</t>
  </si>
  <si>
    <t>354236060</t>
  </si>
  <si>
    <t>MET svorkovnice</t>
  </si>
  <si>
    <t>341110801</t>
  </si>
  <si>
    <t>kabel instalační jádro Cu plné izolace PVC plášť PVC 450/750V (CYKY) 4x16mm2</t>
  </si>
  <si>
    <t>341111001</t>
  </si>
  <si>
    <t>kabel instalační jádro Cu plné izolace PVC plášť PVC 450/750V (CYKY) 5x6mm2</t>
  </si>
  <si>
    <t>341110944</t>
  </si>
  <si>
    <t>kabel instalační jádro Cu plné izolace PVC plášť PVC 450/750V (CYKY) 5x2,5mm2</t>
  </si>
  <si>
    <t>341110905</t>
  </si>
  <si>
    <t>kabel instalační jádro Cu plné izolace PVC plášť PVC 450/750V (CYKY) 5x1,5mm2</t>
  </si>
  <si>
    <t>341110367</t>
  </si>
  <si>
    <t>kabel instalační jádro Cu plné izolace PVC plášť PVC 450/750V (CYKY) 3x2,5mm2</t>
  </si>
  <si>
    <t>341110309</t>
  </si>
  <si>
    <t>kabel instalační jádro Cu plné izolace PVC plášť PVC 450/750V (CYKY) 3x1,5mm2</t>
  </si>
  <si>
    <t>341122100</t>
  </si>
  <si>
    <t>vodič CY 6 zž - PVC izolovaný jednožilový vodič pro vnitřní vedení</t>
  </si>
  <si>
    <t>341122101</t>
  </si>
  <si>
    <t>vodič CY 10 zž - PVC izolovaný jednožilový vodič pro vnitřní vedení</t>
  </si>
  <si>
    <t>345670301</t>
  </si>
  <si>
    <t>oko kabelové Cu lisovací lehčené 16x8</t>
  </si>
  <si>
    <t>345670245</t>
  </si>
  <si>
    <t>oko kabelové Cu lisovací lehčené 6x5</t>
  </si>
  <si>
    <t>345670187</t>
  </si>
  <si>
    <t>oko kabelové Cu lisovací lehčené 2,5x3</t>
  </si>
  <si>
    <t>345670146</t>
  </si>
  <si>
    <t>oko kabelové Cu lisovací lehčené 1,5x3</t>
  </si>
  <si>
    <t>345355146</t>
  </si>
  <si>
    <t>spínač jednopólový pod omítku,  10A/250V, řazení 1</t>
  </si>
  <si>
    <t>345355211</t>
  </si>
  <si>
    <t>kryt spínače bílý</t>
  </si>
  <si>
    <t>345355104</t>
  </si>
  <si>
    <t>rámeček jednonásobný bílý</t>
  </si>
  <si>
    <t>345355148</t>
  </si>
  <si>
    <t>vypínač sériový pod omítku,  10A/250V, řazení 5</t>
  </si>
  <si>
    <t>345355216</t>
  </si>
  <si>
    <t>345355151</t>
  </si>
  <si>
    <t>přepínač střídavý pod omítku,  10A/250V, řazení 6</t>
  </si>
  <si>
    <t>345355152</t>
  </si>
  <si>
    <t>přepínač střídavý dvojitý pod omítku, 10A/250V, řaz.6+6 IP20</t>
  </si>
  <si>
    <t>345355216.1</t>
  </si>
  <si>
    <t>kryt spínače bílý - dělený</t>
  </si>
  <si>
    <t>345355152.1</t>
  </si>
  <si>
    <t>přepínač křížový pod omítku,  10A/250V, řaz. 7</t>
  </si>
  <si>
    <t>345355246</t>
  </si>
  <si>
    <t>spínač jednopólový pod omítku,  10A/250V, řaz. 1  IP44  bílý</t>
  </si>
  <si>
    <t>345355315</t>
  </si>
  <si>
    <t>pohybový spínač osvětlení, IP44</t>
  </si>
  <si>
    <t>345355499</t>
  </si>
  <si>
    <t>tlačítkový ovladač hlavního vypínače s omezeným přístupem  1x spínací a1s rozpínací kontakt, CENTRAL STOP</t>
  </si>
  <si>
    <t>345355241</t>
  </si>
  <si>
    <t>časové relé (s doběhem) do  krabice</t>
  </si>
  <si>
    <t>358111232</t>
  </si>
  <si>
    <t>zásuvka 16A/230V  jednonásobná IP20 pod omítku bílá s clonkami</t>
  </si>
  <si>
    <t>345355105</t>
  </si>
  <si>
    <t>rámeček dvojnásobný bílý</t>
  </si>
  <si>
    <t>345355106</t>
  </si>
  <si>
    <t>rámeček trojnásobný bílý</t>
  </si>
  <si>
    <t>358111279</t>
  </si>
  <si>
    <t>zásuvka jednonásobná 16A/230V IP20 pod omítku s přepěťovou ochranou typ 3 vřesově červená</t>
  </si>
  <si>
    <t>345355117</t>
  </si>
  <si>
    <t>rámeček jednonásobný vřesově červený</t>
  </si>
  <si>
    <t>materilá</t>
  </si>
  <si>
    <t>358111274</t>
  </si>
  <si>
    <t>zásuvka dvojnásobná s natočenou dutinkou, pod omítku s clonkami 230V/10-16A bílá</t>
  </si>
  <si>
    <t>358113414</t>
  </si>
  <si>
    <t>zásuvka 16A/400V IP 44</t>
  </si>
  <si>
    <t>358113336</t>
  </si>
  <si>
    <t>zásuvka 16A/230V  jednonásobná IP44 pod omítku bílá s clonkami</t>
  </si>
  <si>
    <t>345355410</t>
  </si>
  <si>
    <t>transformátor (pro signalizační systém) 230V/24VAC</t>
  </si>
  <si>
    <t>345355408</t>
  </si>
  <si>
    <t>modul kontrolní s alarmem (pro signalizační systém)</t>
  </si>
  <si>
    <t>345355406</t>
  </si>
  <si>
    <t>tlačítko signální tahové (pro signalizační systém) se šňůrou</t>
  </si>
  <si>
    <t>345355407</t>
  </si>
  <si>
    <t>tlačítko signální/resetovací prosvětlené (pro signalizační systém)</t>
  </si>
  <si>
    <t>345714501</t>
  </si>
  <si>
    <t>krabice pod omítku PVC přístrojová kruhová D 70mm</t>
  </si>
  <si>
    <t>345212412</t>
  </si>
  <si>
    <t>plastový kulatý kabel s pevným vodičem s plným jádrem pro měřící, řídící a automatizační systémy. Je určen k pevnému uložení 4x1 mm2 (JYTY)</t>
  </si>
  <si>
    <t>348531312</t>
  </si>
  <si>
    <t>LED průmyslové přisazené stropní svítidlo, IP 54,tělo svítidla lakovaný ocelový plech, s vyjimatelným světelným zdrojem, 54W</t>
  </si>
  <si>
    <t>348531312.1</t>
  </si>
  <si>
    <t>LED přisazené stropní svítidlo, IP20,tělo svítidla lakovaný ocelový plech, 58W</t>
  </si>
  <si>
    <t>348531000</t>
  </si>
  <si>
    <t>LED průmyslové přisazené stropní svítidlo, IP 20,tělo svítidla lakovaný ocelový plech, s vyjimatelným světelným zdrojem, 39W</t>
  </si>
  <si>
    <t>348531001</t>
  </si>
  <si>
    <t>LED reflektor venkovní s úhlem svícení 110 st, 4300lm 50W</t>
  </si>
  <si>
    <t>348531002</t>
  </si>
  <si>
    <t>LED venkovní nástěnné svítidlo se senzorem 12W/230V IP44</t>
  </si>
  <si>
    <t>348531003</t>
  </si>
  <si>
    <t>LED svítidlo kulaté, opálový kryt průměr 375mm, IP44, 1x20W, 2150lm, RA80, 3100K, rozměry: průměr 375mm, výška 108mm</t>
  </si>
  <si>
    <t>348531004</t>
  </si>
  <si>
    <t>LED svítidlo nástěnné, IP54, osazeno LED zdrojem 12W, teplota chromatičnosti 4000K, světelný tok 560lm, korpus: nerezová ocel, rozměry: výška 130mm, šířka 120mm, hloubka 85mm.</t>
  </si>
  <si>
    <t>348531511</t>
  </si>
  <si>
    <t>nouzové LED svítidlo 6W,850lm, IP65 samostat. 1hod, nástěnné, svítí v případě výpadku napájení hlavního osvětlení</t>
  </si>
  <si>
    <t>R0001</t>
  </si>
  <si>
    <t>příplatek za ekolikvidaci svítidla a světelného zdroje</t>
  </si>
  <si>
    <t>211126000</t>
  </si>
  <si>
    <t>ocelová nosná konstrukce všeobecně kg</t>
  </si>
  <si>
    <t>345711232</t>
  </si>
  <si>
    <t>krabice instalační KU68/1901 přístrojová</t>
  </si>
  <si>
    <t>345711241</t>
  </si>
  <si>
    <t>krabice instalační KU68/1902 odbočná</t>
  </si>
  <si>
    <t>345711264</t>
  </si>
  <si>
    <t>krabice rozvodná pod omítku</t>
  </si>
  <si>
    <t>354411500</t>
  </si>
  <si>
    <t>Bernard svorka</t>
  </si>
  <si>
    <t>354411501</t>
  </si>
  <si>
    <t>Cu pásek</t>
  </si>
  <si>
    <t>345218101</t>
  </si>
  <si>
    <t>tmel pro utěsnění prostupů komplet</t>
  </si>
  <si>
    <t>345218746</t>
  </si>
  <si>
    <t>elektroinstlační trubka ohebná PVC 2323</t>
  </si>
  <si>
    <t>354236046</t>
  </si>
  <si>
    <t>svorka pro vyrovnání potenciálu EPS 1</t>
  </si>
  <si>
    <t>345218812</t>
  </si>
  <si>
    <t>trubka korugovaná dvouplášťová DN50mm</t>
  </si>
  <si>
    <t>345711311</t>
  </si>
  <si>
    <t>sporáková svorkovnice</t>
  </si>
  <si>
    <t>314324118</t>
  </si>
  <si>
    <t>hmoždinky univerzální 10x60</t>
  </si>
  <si>
    <t>354411221</t>
  </si>
  <si>
    <t>pásek FeZn 30x4</t>
  </si>
  <si>
    <t>354411203</t>
  </si>
  <si>
    <t>drát AlMgSi 8mm</t>
  </si>
  <si>
    <t>354411216</t>
  </si>
  <si>
    <t>drát FeZn o 10</t>
  </si>
  <si>
    <t>354321292</t>
  </si>
  <si>
    <t>podpěra vedení</t>
  </si>
  <si>
    <t>354411500.1</t>
  </si>
  <si>
    <t>svorka hromosvodová FeZn</t>
  </si>
  <si>
    <t>354411504</t>
  </si>
  <si>
    <t>svorka zkušební Sz litina</t>
  </si>
  <si>
    <t>354411342</t>
  </si>
  <si>
    <t>ochranný úhelník OU  FeZn</t>
  </si>
  <si>
    <t>354411349</t>
  </si>
  <si>
    <t>držák ochranného úhelníku</t>
  </si>
  <si>
    <t>354411267</t>
  </si>
  <si>
    <t>pomocný jímač AlMgSi 1m  PJ1</t>
  </si>
  <si>
    <t>354411268</t>
  </si>
  <si>
    <t>pomocný jímač AlMgSi 0,5m  PJ 2</t>
  </si>
  <si>
    <t>354411398</t>
  </si>
  <si>
    <t>Označení svodu - štítek</t>
  </si>
  <si>
    <t>348444171</t>
  </si>
  <si>
    <t>Gumoasfaltový nátěr</t>
  </si>
  <si>
    <t>528146104</t>
  </si>
  <si>
    <t>Osoušeč rukou nerez antivandal  2,0kW</t>
  </si>
  <si>
    <t>222809801</t>
  </si>
  <si>
    <t>Řídící jednotka automatického splachovače + zdroj 24V</t>
  </si>
  <si>
    <t>218236129</t>
  </si>
  <si>
    <t>Ventilátor</t>
  </si>
  <si>
    <t>345218745</t>
  </si>
  <si>
    <t>Elektroinstlační trubka ohebná PVC 2316</t>
  </si>
  <si>
    <t>342112181</t>
  </si>
  <si>
    <t>Protahovací vodič do trubek AY 2,5</t>
  </si>
  <si>
    <t>345711232.1</t>
  </si>
  <si>
    <t>Krabice přístrojová KU68/2</t>
  </si>
  <si>
    <t>345711241.1</t>
  </si>
  <si>
    <t>Krabice instalační KU68/2/1902 odbočná</t>
  </si>
  <si>
    <t>345355107</t>
  </si>
  <si>
    <t>Zásuvka  2xRJ 45 pod om. Cat 6 IP20</t>
  </si>
  <si>
    <t>341118214</t>
  </si>
  <si>
    <t>Kabel UTP cat.6 rozvod</t>
  </si>
  <si>
    <t>345711277</t>
  </si>
  <si>
    <t>Krabice KT250</t>
  </si>
  <si>
    <t>345711232.2</t>
  </si>
  <si>
    <t>Krabice přístrojová KU68/1</t>
  </si>
  <si>
    <t>345218932</t>
  </si>
  <si>
    <t>Elektroinstalační trubka ohebná PVC do pr.16 střední mechanické namáhání</t>
  </si>
  <si>
    <t>345212315</t>
  </si>
  <si>
    <t>Koaxiální kabel CB 100</t>
  </si>
  <si>
    <t>345355064</t>
  </si>
  <si>
    <t>Zásuvka TV-SAT-R koncová</t>
  </si>
  <si>
    <t>345355000</t>
  </si>
  <si>
    <t>Anténní systém včetně stožáru a rozvaděče STA - předběžná cena</t>
  </si>
  <si>
    <t>345355098</t>
  </si>
  <si>
    <t>Rozvaděč STA se základními aktivními prvky</t>
  </si>
  <si>
    <t>736001214</t>
  </si>
  <si>
    <t>Hlásič požáru autonomní</t>
  </si>
  <si>
    <t>341000000</t>
  </si>
  <si>
    <t xml:space="preserve">Drobný jednicový materiál, jehož podíl na celkových materiálových nákladech je malý, a proto se nespecifikuje, jako: konektory, vývodky spojky vodičové do průžezu 16 mm2. sponky, příchytky, drát vázací a svařovací, spojovací materiál,nýty, elektrody…  5% </t>
  </si>
  <si>
    <t>Drobný jednicový materiál, jehož podíl na celkových materiálových nákladech je malý, a proto se nespecifikuje, jako: konektory, vývodky spojky vodičové do průžezu 16 mm2. sponky, příchytky, drát vázací a svařovací, spojovací materiál,nýty, elektrody…  5% z nosného materiálu</t>
  </si>
  <si>
    <t>Montáž - Montáž</t>
  </si>
  <si>
    <t>741210002</t>
  </si>
  <si>
    <t>Montáž rozvodnic oceloplechových nebo plastových bez zapojení vodičů běžných, hmotnosti do 50 kg</t>
  </si>
  <si>
    <t>CS ÚRS 2024 01</t>
  </si>
  <si>
    <t>https://podminky.urs.cz/item/CS_URS_2024_01/741210002</t>
  </si>
  <si>
    <t>741231014</t>
  </si>
  <si>
    <t>Montáž svorkovnic do rozváděčů s popisnými štítky se zapojením vodičů na jedné straně nulových</t>
  </si>
  <si>
    <t>https://podminky.urs.cz/item/CS_URS_2024_01/741231014</t>
  </si>
  <si>
    <t>741122624</t>
  </si>
  <si>
    <t>Montáž kabelů měděných bez ukončení uložených pevně plných kulatých nebo bezhalogenových (např. CYKY) počtu a průřezu žil 4x16 až 25 mm2</t>
  </si>
  <si>
    <t>https://podminky.urs.cz/item/CS_URS_2024_01/741122624</t>
  </si>
  <si>
    <t>741122642</t>
  </si>
  <si>
    <t>Montáž kabelů měděných bez ukončení uložených pod omítkou plných kulatých nebo bezhalogenových (např.CYKY) počtu a průřezu žil 5x4 až 6 mm2</t>
  </si>
  <si>
    <t>https://podminky.urs.cz/item/CS_URS_2024_01/741122642</t>
  </si>
  <si>
    <t>741122641</t>
  </si>
  <si>
    <t>Montáž kabelů měděných bez ukončení uložených pod omítkou plných kulatých nebo bezhalogenových (např.CYKY) počtu a průřezu žil 5x1,5 až 2,5 mm2</t>
  </si>
  <si>
    <t>https://podminky.urs.cz/item/CS_URS_2024_01/741122641</t>
  </si>
  <si>
    <t>741122611</t>
  </si>
  <si>
    <t>Montáž kabelů měděných bez ukončení uložených pod omítkou plných kulatých nebo bezhalogenových (např.CYKY) počtu a průřezu žil 3x1,5 až 6mm2</t>
  </si>
  <si>
    <t>https://podminky.urs.cz/item/CS_URS_2024_01/741122611</t>
  </si>
  <si>
    <t>741120301</t>
  </si>
  <si>
    <t>Montáž vodičů izolovaných měděných bez ukončení uložených pevně plných a laněných s PVC pláštěm, bezhalogenových, ohniodolných (např. CY, CHAH-V) průřezu žíly 0,55 až 16 mm2</t>
  </si>
  <si>
    <t>https://podminky.urs.cz/item/CS_URS_2024_01/741120301</t>
  </si>
  <si>
    <t>741132133</t>
  </si>
  <si>
    <t>Ukončení kabelů smršťovací záklopkou nebo páskou se zapojením bez letování, počtu a průřezu žil 4x16 mm2</t>
  </si>
  <si>
    <t>https://podminky.urs.cz/item/CS_URS_2024_01/741132133</t>
  </si>
  <si>
    <t>741132146</t>
  </si>
  <si>
    <t>Ukončení kabelů smršťovací záklopkou nebo páskou se zapojením bez letování, počtu a průřezu žil 5x6 mm2</t>
  </si>
  <si>
    <t>https://podminky.urs.cz/item/CS_URS_2024_01/741132146</t>
  </si>
  <si>
    <t>741132145</t>
  </si>
  <si>
    <t>Ukončení kabelů smršťovací záklopkou nebo páskou se zapojením bez letování, počtu a průřezu žil 5x1,5 až 4 mm2</t>
  </si>
  <si>
    <t>https://podminky.urs.cz/item/CS_URS_2024_01/741132145</t>
  </si>
  <si>
    <t>741132103</t>
  </si>
  <si>
    <t>Ukončení kabelů smršťovací záklopkou nebo páskou se zapojením bez letování, počtu a průřezu žil 3x1,5 až 4 mm2</t>
  </si>
  <si>
    <t>https://podminky.urs.cz/item/CS_URS_2024_01/741132103</t>
  </si>
  <si>
    <t>741310201</t>
  </si>
  <si>
    <t>Montáž spínačů jedno nebo dvoupólových polozapuštěných nebo zapuštěných,šroubové připojení,  vypínačů řazení 1 - jednopólových</t>
  </si>
  <si>
    <t>Montáž spínačů jedno nebo dvoupólových polozapuštěných nebo zapuštěných,šroubové připojení, vypínačů řazení 1 - jednopólových</t>
  </si>
  <si>
    <t>https://podminky.urs.cz/item/CS_URS_2024_01/741310201</t>
  </si>
  <si>
    <t>741310231</t>
  </si>
  <si>
    <t>Montáž spínačů jedno nebo dvoupólových polozapuštěných nebo zapuštěných, šroubové připojení, přepínačů řazení 5 - sériových</t>
  </si>
  <si>
    <t>https://podminky.urs.cz/item/CS_URS_2024_01/741310231</t>
  </si>
  <si>
    <t>741310233</t>
  </si>
  <si>
    <t>Montáž spínačů jedno nebo dvoupólových polozapuštěných nebo zapuštěných, šroubové připojení, přepínačů řazení 6 - střídavých</t>
  </si>
  <si>
    <t>https://podminky.urs.cz/item/CS_URS_2024_01/741310233</t>
  </si>
  <si>
    <t>741310238</t>
  </si>
  <si>
    <t>Montáž spínačů jedno nebo dvoupólových polozapuštěných nebo zapuštěných, šroubové připojení, přepínačů řazení 6 - střídavých dvojitých</t>
  </si>
  <si>
    <t>https://podminky.urs.cz/item/CS_URS_2024_01/741310238</t>
  </si>
  <si>
    <t>741310239</t>
  </si>
  <si>
    <t>Montáž spínačů jedno nebo dvoupólových polozapuštěných nebo zapuštěných se zapojením vodičů šroubové připojení, pro prostředí normální přepínačů, řazení 7-křížových</t>
  </si>
  <si>
    <t>https://podminky.urs.cz/item/CS_URS_2024_01/741310239</t>
  </si>
  <si>
    <t>741310251</t>
  </si>
  <si>
    <t>Montáž spínačů jedno nebo dvoupólových polozapuštěných nebo zapuštěných se zapojením vodičů šroubové připojení, pro prostředí venkovní nebo mokré spínačů, řazení 1-jednopólových</t>
  </si>
  <si>
    <t>https://podminky.urs.cz/item/CS_URS_2024_01/741310251</t>
  </si>
  <si>
    <t>741311004</t>
  </si>
  <si>
    <t>Montáž spínačů speciálních se zapojením vodičů čidla pohybu nástěnného</t>
  </si>
  <si>
    <t>https://podminky.urs.cz/item/CS_URS_2024_01/741311004</t>
  </si>
  <si>
    <t>741330371</t>
  </si>
  <si>
    <t>Montáž ovladačů tlačítkových ve skříni se zapojením vodičů 1 tlačítkových</t>
  </si>
  <si>
    <t>CS ÚRS 2023 01</t>
  </si>
  <si>
    <t>https://podminky.urs.cz/item/CS_URS_2023_01/741330371</t>
  </si>
  <si>
    <t>HZS.001</t>
  </si>
  <si>
    <t>Montáž časové relé (s doběhem) do  krabice 3 ks</t>
  </si>
  <si>
    <t>Montáž časové relé (s doběhem) do krabice 3 ks</t>
  </si>
  <si>
    <t>741313042</t>
  </si>
  <si>
    <t>Montáž zásuvek domovních se zapojením vodičů šroubové připojení polozapuštěných nebo zapuštěných 10/16 A, provedení 2P + PE pro průběžnou montáž</t>
  </si>
  <si>
    <t>https://podminky.urs.cz/item/CS_URS_2024_01/741313042</t>
  </si>
  <si>
    <t>741313043</t>
  </si>
  <si>
    <t>Montáž zásuvek domovních se zapojením vodičů šroubové připojení polozapuštěných nebo zapuštěných 10/16 A, provedení 2x (2P + PE) dvojnásobná</t>
  </si>
  <si>
    <t>https://podminky.urs.cz/item/CS_URS_2024_01/741313043</t>
  </si>
  <si>
    <t>741313082</t>
  </si>
  <si>
    <t>Montáž zásuvek domovních se zapojením vodičů šroubové připojení venkovní nebo mokré, provedení 2P + PE</t>
  </si>
  <si>
    <t>https://podminky.urs.cz/item/CS_URS_2024_01/741313082</t>
  </si>
  <si>
    <t>741313241</t>
  </si>
  <si>
    <t>Montáž zásuvek průmyslových se zapojením vodičů nástěnných, provedení IP 44 3P+PE 16 A</t>
  </si>
  <si>
    <t>https://podminky.urs.cz/item/CS_URS_2024_01/741313241</t>
  </si>
  <si>
    <t>742350004</t>
  </si>
  <si>
    <t>Montáž zařízení pro tělesně postižené napájecího zdroje 24 V k zařízení pro ZTP</t>
  </si>
  <si>
    <t>https://podminky.urs.cz/item/CS_URS_2024_01/742350004</t>
  </si>
  <si>
    <t>742350001</t>
  </si>
  <si>
    <t>Montáž zařízení pro tělesně postižené signalizačního světla s elektronikou a akustickou signalizací k zařízení pro ZTP</t>
  </si>
  <si>
    <t>https://podminky.urs.cz/item/CS_URS_2024_01/742350001</t>
  </si>
  <si>
    <t>742350003</t>
  </si>
  <si>
    <t>Montáž zařízení pro tělesně postižené volacího tlačítka do výšky 900 mm a táhla do výšky 150 mm k zařízení pro ZTP</t>
  </si>
  <si>
    <t>https://podminky.urs.cz/item/CS_URS_2024_01/742350003</t>
  </si>
  <si>
    <t>742350002</t>
  </si>
  <si>
    <t>Montáž zařízení pro tělesně postižené, potvrzovacího tlačítka</t>
  </si>
  <si>
    <t>https://podminky.urs.cz/item/CS_URS_2024_01/742350002</t>
  </si>
  <si>
    <t>741112061</t>
  </si>
  <si>
    <t>Montáž krabic elektroinstalačních bez napojení na trubky a lišty, demontáže a montáže víčka a přístroje přístrojových zapuštěných plastových kruhových</t>
  </si>
  <si>
    <t>https://podminky.urs.cz/item/CS_URS_2024_01/741112061</t>
  </si>
  <si>
    <t>741124703</t>
  </si>
  <si>
    <t>Montáž kabelů měděných ovládacích bez ukončení uložených volně, stíněných ovládacích s plným jádrem (JYTY) počtu a průřezu žil 2 až 19x1 mm2</t>
  </si>
  <si>
    <t>https://podminky.urs.cz/item/CS_URS_2024_01/741124703</t>
  </si>
  <si>
    <t>741372062</t>
  </si>
  <si>
    <t>Montáž svítidel s integrovaným zdrojem LED se zapojením vodičů interiérových přisazených stropních hranatých nebo kruhových, plochy od 0,09 do 0,36 m2</t>
  </si>
  <si>
    <t>https://podminky.urs.cz/item/CS_URS_2024_01/741372062</t>
  </si>
  <si>
    <t>741372061</t>
  </si>
  <si>
    <t>Montáž svítidel s integrovaným zdrojem LED se zapojením vodičů interiérových přisazených stropních hranatých nebo kruhových, plochy do 0,09 m2</t>
  </si>
  <si>
    <t>https://podminky.urs.cz/item/CS_URS_2024_01/741372061</t>
  </si>
  <si>
    <t>741910502</t>
  </si>
  <si>
    <t>Montáž se zhotovením konstrukce pro rozvodny z profilů tenkostěnných</t>
  </si>
  <si>
    <t>https://podminky.urs.cz/item/CS_URS_2024_01/741910502</t>
  </si>
  <si>
    <t>741112001</t>
  </si>
  <si>
    <t>Montáž krabic elektroinstalačních bez napojení na trubky a lišty, demontáže a montáže víčka a přístroje protahovacích nebo odbočných zapuštěných plastových kruhových</t>
  </si>
  <si>
    <t>https://podminky.urs.cz/item/CS_URS_2024_01/741112001</t>
  </si>
  <si>
    <t>741112101</t>
  </si>
  <si>
    <t>Montáž rozvodek se zapojením na svorkovnici zapuštěných plastových kruhových</t>
  </si>
  <si>
    <t>https://podminky.urs.cz/item/CS_URS_2024_01/741112101</t>
  </si>
  <si>
    <t>741420022</t>
  </si>
  <si>
    <t>Montáž hromosvodného vedení  svorek se 3 a více šrouby</t>
  </si>
  <si>
    <t>Montáž hromosvodného vedení svorek se 3 a více šrouby</t>
  </si>
  <si>
    <t>https://podminky.urs.cz/item/CS_URS_2024_01/741420022</t>
  </si>
  <si>
    <t>741110002</t>
  </si>
  <si>
    <t>Montáž trubek elektroinstalačních s nasunutím nebo našroubováním do krabic plastových ohebných, uložených pevně, vnější Ø přes 16 do 23 mm</t>
  </si>
  <si>
    <t>https://podminky.urs.cz/item/CS_URS_2024_01/741110002</t>
  </si>
  <si>
    <t>741110003</t>
  </si>
  <si>
    <t>Montáž trubek elektroinstalačních s nasunutím nebo našroubováním do krabic plastových ohebných, uložených pevněu, vnější Ø přes 35 mm</t>
  </si>
  <si>
    <t>https://podminky.urs.cz/item/CS_URS_2024_01/741110003</t>
  </si>
  <si>
    <t>HZS.002</t>
  </si>
  <si>
    <t>Montáž sporákové svorkovnice 2 ks</t>
  </si>
  <si>
    <t>HZS.003</t>
  </si>
  <si>
    <t>Utěsnění prostupů</t>
  </si>
  <si>
    <t>460932111</t>
  </si>
  <si>
    <t>Osazení kotevních prvků  hmoždinek včetně vyvrtání otvorů, pro upevnění elektroinstalací ve stěnách cihelných, vnějšího průměru do 8 mm</t>
  </si>
  <si>
    <t>Osazení kotevních prvků hmoždinek včetně vyvrtání otvorů, pro upevnění elektroinstalací ve stěnách cihelných, vnějšího průměru do 8 mm</t>
  </si>
  <si>
    <t>https://podminky.urs.cz/item/CS_URS_2024_01/460932111</t>
  </si>
  <si>
    <t>741410021</t>
  </si>
  <si>
    <t>Montáž uzemňovacího vedení s upevněním, propojením a připojením pomocí svorek v zemi s izolací spojů pásku průřezu do 120 mm2 v městské zástavbě</t>
  </si>
  <si>
    <t>https://podminky.urs.cz/item/CS_URS_2024_01/741410021</t>
  </si>
  <si>
    <t>741420001</t>
  </si>
  <si>
    <t>Montáž hromosvodného vedení svodových drátů nebo lan s podpěrami, Ø do 10 mm</t>
  </si>
  <si>
    <t>https://podminky.urs.cz/item/CS_URS_2024_01/741420001</t>
  </si>
  <si>
    <t>741420011</t>
  </si>
  <si>
    <t>Montáž hromosvodného vedení svodových drátů nebo lan bez podpěr, Ø do 10 mm</t>
  </si>
  <si>
    <t>https://podminky.urs.cz/item/CS_URS_2024_01/741420011</t>
  </si>
  <si>
    <t>741420052</t>
  </si>
  <si>
    <t>Montáž hromosvodného vedení  ochranných prvků úhelníků nebo trubek s držáky do zdiva</t>
  </si>
  <si>
    <t>Montáž hromosvodného vedení ochranných prvků úhelníků nebo trubek s držáky do zdiva</t>
  </si>
  <si>
    <t>https://podminky.urs.cz/item/CS_URS_2024_01/741420052</t>
  </si>
  <si>
    <t>741420083</t>
  </si>
  <si>
    <t>Montáž hromosvodného vedení  ochranných prvků a doplňků štítků k označení svodů</t>
  </si>
  <si>
    <t>Montáž hromosvodného vedení ochranných prvků a doplňků štítků k označení svodů</t>
  </si>
  <si>
    <t>https://podminky.urs.cz/item/CS_URS_2024_01/741420083</t>
  </si>
  <si>
    <t>741430003</t>
  </si>
  <si>
    <t>Montáž pomocných jímačů do délky 1m 31 ks</t>
  </si>
  <si>
    <t>HZS.004</t>
  </si>
  <si>
    <t>Ochrana asfaltovým nátěrem</t>
  </si>
  <si>
    <t>741420082</t>
  </si>
  <si>
    <t>Montáž hromosvodného vedení doplňků napínacích šroubů s okem s vypnutím svodového vodiče</t>
  </si>
  <si>
    <t>https://podminky.urs.cz/item/CS_URS_2024_01/741420082</t>
  </si>
  <si>
    <t>HZS.005</t>
  </si>
  <si>
    <t>Montáž osoušeč rukou nerez antivandal  2,0kW 3 ks</t>
  </si>
  <si>
    <t>Montáž osoušeč rukou nerez antivandal 2,0kW 3 ks</t>
  </si>
  <si>
    <t>HZS.006</t>
  </si>
  <si>
    <t>Montáž řídící jednotkyŘídící jednotka automatického splachovače + zdroj 24V 1 ks</t>
  </si>
  <si>
    <t>HZS.007</t>
  </si>
  <si>
    <t>Montáž ventilátoru včetně jeho zapojení 3 ks</t>
  </si>
  <si>
    <t>741110042</t>
  </si>
  <si>
    <t>Montáž trubek elektroinstalačních s nasunutím nebo našroubováním do krabic plastových ohebných, uložených pod omítku, vnější Ø přes 11 do 6 mm</t>
  </si>
  <si>
    <t>https://podminky.urs.cz/item/CS_URS_2024_01/741110042</t>
  </si>
  <si>
    <t>741121101</t>
  </si>
  <si>
    <t>Montáž izolovaných vodičů hliníkových bez ukončení uložených v trubkách nebo lištách zatažených plných a laněných (např. AY, AYY) průřezu žíly 16 až 35 mm2</t>
  </si>
  <si>
    <t>https://podminky.urs.cz/item/CS_URS_2024_01/741121101</t>
  </si>
  <si>
    <t>742330044</t>
  </si>
  <si>
    <t>Montáž strukturované kabeláže zásuvek datových pod omítku, do nábytku, do parapetního žlabu nebo podlahové krabice 1 až 6 pozic</t>
  </si>
  <si>
    <t>https://podminky.urs.cz/item/CS_URS_2024_01/742330044</t>
  </si>
  <si>
    <t>742330051</t>
  </si>
  <si>
    <t>Montáž strukturované kabeláže zásuvek datových popis portu zásuvky</t>
  </si>
  <si>
    <t>https://podminky.urs.cz/item/CS_URS_2024_01/742330051</t>
  </si>
  <si>
    <t>742330101</t>
  </si>
  <si>
    <t>Montáž strukturované kabeláže měření segmentu metalického s vyhotovením protokolu</t>
  </si>
  <si>
    <t>https://podminky.urs.cz/item/CS_URS_2024_01/742330101</t>
  </si>
  <si>
    <t>742121001</t>
  </si>
  <si>
    <t>Montáž kabelů sdělovacích pro vnitřní rozvody počtu žil do 15</t>
  </si>
  <si>
    <t>https://podminky.urs.cz/item/CS_URS_2024_01/742121001</t>
  </si>
  <si>
    <t>741112023</t>
  </si>
  <si>
    <t>Montáž krabic elektroinstalačních bez napojení na trubky a lišty, demontáže a montáže víčka a přístroje protahovacích nebo odbočných nástěnných plastových čtyřhranných, vel. do 250x250 mm</t>
  </si>
  <si>
    <t>https://podminky.urs.cz/item/CS_URS_2024_01/741112023</t>
  </si>
  <si>
    <t>741110042.1</t>
  </si>
  <si>
    <t>Montáž trubek elektroinstalačních s nasunutím nebo našroubováním do krabic plastových ohebných, uložených pod omítku, vnější Ø přes 16 do 23 mm</t>
  </si>
  <si>
    <t>https://podminky.urs.cz/item/CS_URS_2024_01/741110042.1</t>
  </si>
  <si>
    <t>741121101.1</t>
  </si>
  <si>
    <t>Montáž vodič izlovaných hliníkových uložených v trubkách bez ukončení</t>
  </si>
  <si>
    <t>https://podminky.urs.cz/item/CS_URS_2024_01/741121101.1</t>
  </si>
  <si>
    <t>742420121</t>
  </si>
  <si>
    <t>Montáž televizní zásuvky koncové nebo průběžné</t>
  </si>
  <si>
    <t>https://podminky.urs.cz/item/CS_URS_2024_01/742420121</t>
  </si>
  <si>
    <t>742420021</t>
  </si>
  <si>
    <t>Montáž společné televizní antény antenního stožáru včetně upevňovacího materiálu</t>
  </si>
  <si>
    <t>https://podminky.urs.cz/item/CS_URS_2024_01/742420021</t>
  </si>
  <si>
    <t>742420061</t>
  </si>
  <si>
    <t>Montáž rozvodnice STA</t>
  </si>
  <si>
    <t>https://podminky.urs.cz/item/CS_URS_2024_01/742420061</t>
  </si>
  <si>
    <t>HZS.008</t>
  </si>
  <si>
    <t>Montáž autonomního hlásiče požáru  4 ks</t>
  </si>
  <si>
    <t>Montáž autonomního hlásiče požáru 4 ks</t>
  </si>
  <si>
    <t>741820100R</t>
  </si>
  <si>
    <t>Měření osvětlovacího zařízení intenzity osvětlení na pracovišti do 50 svítidel</t>
  </si>
  <si>
    <t>1474221470</t>
  </si>
  <si>
    <t>Doprava materiálu 3% z dodávky</t>
  </si>
  <si>
    <t>HZS.016</t>
  </si>
  <si>
    <t>Dokumentace skutečného provedení</t>
  </si>
  <si>
    <t>HZS.017</t>
  </si>
  <si>
    <t>Práce nezahrnuté v cenících 21_M, 46 -M, PSV 800-741, PSV 800-742 a zapsané v montážním deníku a potvrzené investorem</t>
  </si>
  <si>
    <t>HZS.018</t>
  </si>
  <si>
    <t>Koordinace profesí</t>
  </si>
  <si>
    <t>HZS.019</t>
  </si>
  <si>
    <t>Podíl prací jiných profesí než elektro ( zednické, zámečnické…práce)</t>
  </si>
  <si>
    <t>741810002</t>
  </si>
  <si>
    <t>Zkoušky a prohlídky elektrických rozvodů a zařízení celková prohlídka a vyhotovení revizní zprávy pro objem montážních prací přes 100 do 500 tis. Kč</t>
  </si>
  <si>
    <t>https://podminky.urs.cz/item/CS_URS_2024_01/741810002</t>
  </si>
  <si>
    <t>741820102</t>
  </si>
  <si>
    <t>https://podminky.urs.cz/item/CS_URS_2024_01/741820102</t>
  </si>
  <si>
    <t>VON - Vedlejší a ostatní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</si>
  <si>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</si>
  <si>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</si>
  <si>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</si>
  <si>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</si>
  <si>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</si>
  <si>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</si>
  <si>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</si>
  <si>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</si>
  <si>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</si>
  <si>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</si>
  <si>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011303000</t>
  </si>
  <si>
    <t>Archeologická činnost bez rozlišení</t>
  </si>
  <si>
    <t>Kč</t>
  </si>
  <si>
    <t>1024</t>
  </si>
  <si>
    <t>-1099227390</t>
  </si>
  <si>
    <t>https://podminky.urs.cz/item/CS_URS_2023_02/011303000</t>
  </si>
  <si>
    <t>011503000</t>
  </si>
  <si>
    <t>Stavební průzkum bez rozlišení</t>
  </si>
  <si>
    <t>-750365479</t>
  </si>
  <si>
    <t>https://podminky.urs.cz/item/CS_URS_2023_02/011503000</t>
  </si>
  <si>
    <t>Poznámka k položce:_x000D_
- průzkum vodních zdrojů - studen</t>
  </si>
  <si>
    <t>"vytýčení podzemních sítí vč. aktualizace"1,0</t>
  </si>
  <si>
    <t>012103000</t>
  </si>
  <si>
    <t>Geodetické práce před výstavbou</t>
  </si>
  <si>
    <t>-371822508</t>
  </si>
  <si>
    <t>https://podminky.urs.cz/item/CS_URS_2023_02/012103000</t>
  </si>
  <si>
    <t>012203000</t>
  </si>
  <si>
    <t>Geodetické práce při provádění stavby</t>
  </si>
  <si>
    <t>1923766133</t>
  </si>
  <si>
    <t>https://podminky.urs.cz/item/CS_URS_2023_02/012203000</t>
  </si>
  <si>
    <t>012303000</t>
  </si>
  <si>
    <t>Geodetické práce po výstavbě</t>
  </si>
  <si>
    <t>-671281974</t>
  </si>
  <si>
    <t>https://podminky.urs.cz/item/CS_URS_2023_02/012303000</t>
  </si>
  <si>
    <t>012403000</t>
  </si>
  <si>
    <t>Fotodokumentace stávajícího stavu před zahájením stavby i při výstavbě</t>
  </si>
  <si>
    <t>-1718137121</t>
  </si>
  <si>
    <t>https://podminky.urs.cz/item/CS_URS_2023_02/012403000</t>
  </si>
  <si>
    <t>Poznámka k položce:_x000D_
- pasportizace a repasportizace</t>
  </si>
  <si>
    <t>013203000</t>
  </si>
  <si>
    <t>Dokumentace stavby bez rozlišení</t>
  </si>
  <si>
    <t>1669936629</t>
  </si>
  <si>
    <t>Výrobní dokumentace</t>
  </si>
  <si>
    <t>https://podminky.urs.cz/item/CS_URS_2023_02/013203000</t>
  </si>
  <si>
    <t>Poznámka k položce:_x000D_
Výrobní dokumentace</t>
  </si>
  <si>
    <t>013254000</t>
  </si>
  <si>
    <t>Dokumentace skutečného provedení stavby</t>
  </si>
  <si>
    <t>1755530494</t>
  </si>
  <si>
    <t>https://podminky.urs.cz/item/CS_URS_2023_02/013254000</t>
  </si>
  <si>
    <t>VRN3</t>
  </si>
  <si>
    <t>Zařízení staveniště</t>
  </si>
  <si>
    <t>030001000</t>
  </si>
  <si>
    <t>-1711232522</t>
  </si>
  <si>
    <t>https://podminky.urs.cz/item/CS_URS_2023_02/030001000</t>
  </si>
  <si>
    <t>034503000</t>
  </si>
  <si>
    <t>Informační tabule na staveništi</t>
  </si>
  <si>
    <t>1561982914</t>
  </si>
  <si>
    <t>https://podminky.urs.cz/item/CS_URS_2023_02/034503000</t>
  </si>
  <si>
    <t>VRN4</t>
  </si>
  <si>
    <t>Inženýrská činnost</t>
  </si>
  <si>
    <t>042503000</t>
  </si>
  <si>
    <t>Plán BOZP na staveništi</t>
  </si>
  <si>
    <t>825010448</t>
  </si>
  <si>
    <t>https://podminky.urs.cz/item/CS_URS_2023_02/042503000</t>
  </si>
  <si>
    <t>043103000</t>
  </si>
  <si>
    <t>Zkoušky bez rozlišení</t>
  </si>
  <si>
    <t>1406464514</t>
  </si>
  <si>
    <t>https://podminky.urs.cz/item/CS_URS_2023_02/043103000</t>
  </si>
  <si>
    <t>Poznámka k položce:_x000D_
- např. statické zatěžovací zkoušky_x000D_
- včetně rozporů, atestů nutných pro řádné provádění a dokončení díla vč. předání jejich výsledků objednateli_x000D_
- revize_x000D_
- zkoušky betonů</t>
  </si>
  <si>
    <t>043154000</t>
  </si>
  <si>
    <t>Zkoušky hutnicí</t>
  </si>
  <si>
    <t>-813082244</t>
  </si>
  <si>
    <t>https://podminky.urs.cz/item/CS_URS_2023_02/043154000</t>
  </si>
  <si>
    <t>043194000</t>
  </si>
  <si>
    <t>Zkoušky zemin pro určení vhodnosti pro zpětné zásypy</t>
  </si>
  <si>
    <t>937105494</t>
  </si>
  <si>
    <t>https://podminky.urs.cz/item/CS_URS_2023_02/043194000</t>
  </si>
  <si>
    <t>045203000</t>
  </si>
  <si>
    <t>Kompletační činnost</t>
  </si>
  <si>
    <t>1642142488</t>
  </si>
  <si>
    <t>https://podminky.urs.cz/item/CS_URS_2023_02/045203000</t>
  </si>
  <si>
    <t>VRN7</t>
  </si>
  <si>
    <t>Provozní vlivy</t>
  </si>
  <si>
    <t>071002000</t>
  </si>
  <si>
    <t>Provoz investora, třetích osob</t>
  </si>
  <si>
    <t>-1229212867</t>
  </si>
  <si>
    <t>https://podminky.urs.cz/item/CS_URS_2023_02/071002000</t>
  </si>
  <si>
    <t>072103010</t>
  </si>
  <si>
    <t>Náklady na údržbu a čištění komunikací po dobu výstavby, vč. vyčištění uličních vpustí</t>
  </si>
  <si>
    <t>-581188637</t>
  </si>
  <si>
    <t>072103011</t>
  </si>
  <si>
    <t>Dopravní opatření</t>
  </si>
  <si>
    <t>-1929967755</t>
  </si>
  <si>
    <t>https://podminky.urs.cz/item/CS_URS_2023_02/072103011</t>
  </si>
  <si>
    <t>Poznámka k položce:_x000D_
- dopravní značení_x000D_
- projednání a případná úprava návrhu před zahájením stavby_x000D_
- přechodné dopravní zančení_x000D_
- vč. aktualizace DIO</t>
  </si>
  <si>
    <t>VRN9</t>
  </si>
  <si>
    <t>Ostatní náklady</t>
  </si>
  <si>
    <t>091003000</t>
  </si>
  <si>
    <t>Ostatní náklady bez rozlišení</t>
  </si>
  <si>
    <t>175526425</t>
  </si>
  <si>
    <t>https://podminky.urs.cz/item/CS_URS_2023_02/091003000</t>
  </si>
  <si>
    <t>Poznámka k položce:_x000D_
- např. provizorní provozní řád po doby výstavby_x000D_
- havarijní řád pro stavbu_x000D_
- náklady na zaškolení obsluhy_x000D_
- aktualizace provozního řádu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</si>
  <si>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</si>
  <si>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</si>
  <si>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</si>
  <si>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</si>
  <si>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</si>
  <si>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</si>
  <si>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</si>
  <si>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</si>
  <si>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</si>
  <si>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</si>
  <si>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</si>
  <si>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</si>
  <si>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</si>
  <si>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</si>
  <si>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</si>
  <si>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</si>
  <si>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</si>
  <si>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</si>
  <si>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</si>
  <si>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</si>
  <si>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</si>
  <si>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</si>
  <si>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</si>
  <si>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</si>
  <si>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</si>
  <si>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</si>
  <si>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</si>
  <si>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</si>
  <si>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</si>
  <si>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</si>
  <si>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</si>
  <si>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</si>
  <si>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</si>
  <si>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</si>
  <si>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</si>
  <si>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</si>
  <si>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</si>
  <si>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</si>
  <si>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</si>
  <si>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</si>
  <si>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</si>
  <si>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</si>
  <si>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</si>
  <si>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</si>
  <si>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</si>
  <si>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</si>
  <si>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</si>
  <si>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</si>
  <si>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</si>
  <si>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</si>
  <si>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</si>
  <si>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</si>
  <si>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</si>
  <si>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</si>
  <si>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</si>
  <si>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</si>
  <si>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</si>
  <si>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</si>
  <si>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</si>
  <si>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</si>
  <si>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</si>
  <si>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</si>
  <si>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</si>
  <si>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</si>
  <si>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</si>
  <si>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</si>
  <si>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</si>
  <si>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</si>
  <si>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</si>
  <si>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</si>
  <si>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</si>
  <si>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</si>
  <si>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</si>
  <si>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</si>
  <si>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</si>
  <si>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</si>
  <si>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</si>
  <si>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</si>
  <si>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</si>
  <si>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</si>
  <si>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</si>
  <si>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</si>
  <si>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</si>
  <si>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</si>
  <si>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</si>
  <si>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</si>
  <si>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</si>
  <si>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</si>
  <si>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</si>
  <si>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</si>
  <si>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</si>
  <si>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</si>
  <si>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</si>
  <si>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</si>
  <si>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</si>
  <si>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</si>
  <si>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</si>
  <si>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</si>
  <si>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</si>
  <si>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</si>
  <si>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</si>
  <si>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</si>
  <si>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</si>
  <si>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</si>
  <si>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</si>
  <si>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</si>
  <si>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</si>
  <si>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</si>
  <si>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</si>
  <si>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</si>
  <si>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</si>
  <si>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</si>
  <si>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</si>
  <si>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</si>
  <si>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</si>
  <si>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</si>
  <si>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</si>
  <si>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</si>
  <si>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</si>
  <si>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</si>
  <si>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</si>
  <si>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</si>
  <si>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</si>
  <si>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</si>
  <si>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</si>
  <si>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</si>
  <si>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</si>
  <si>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</si>
  <si>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</si>
  <si>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</si>
  <si>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</si>
  <si>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</si>
  <si>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</si>
  <si>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</si>
  <si>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</si>
  <si>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</si>
  <si>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</si>
  <si>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</si>
  <si>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</si>
  <si>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</si>
  <si>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</si>
  <si>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</si>
  <si>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</si>
  <si>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</si>
  <si>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</si>
  <si>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</si>
  <si>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</si>
  <si>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</si>
  <si>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</si>
  <si>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</si>
  <si>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</si>
  <si>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</si>
  <si>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</si>
  <si>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</si>
  <si>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</si>
  <si>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</si>
  <si>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</si>
  <si>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</si>
  <si>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</si>
  <si>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</si>
  <si>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</si>
  <si>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</si>
  <si>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</si>
  <si>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</si>
  <si>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</si>
  <si>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</si>
  <si>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</si>
  <si>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</si>
  <si>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</si>
  <si>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</si>
  <si>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</si>
  <si>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</si>
  <si>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</si>
  <si>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</si>
  <si>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</si>
  <si>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</si>
  <si>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</si>
  <si>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</si>
  <si>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</si>
  <si>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</si>
  <si>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</si>
  <si>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</si>
  <si>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</si>
  <si>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</si>
  <si>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</si>
  <si>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D1 - Rozvaděče</t>
  </si>
  <si>
    <t>D1 - Kabely a vodiče</t>
  </si>
  <si>
    <t>D1 - Ukončení celoplastových kabelů</t>
  </si>
  <si>
    <t>D1 - Spínače</t>
  </si>
  <si>
    <t>D1 - Zásuvky</t>
  </si>
  <si>
    <t>D1 - Přivolání pomoci WC invalidé</t>
  </si>
  <si>
    <t>D1 - Svítidla a jejich příslušenství</t>
  </si>
  <si>
    <t>D1 - Montážní materiál</t>
  </si>
  <si>
    <t>D1 - Hromosvod a uzemnění</t>
  </si>
  <si>
    <t>D1 - Dodávky</t>
  </si>
  <si>
    <t>D1 - Slaboproud</t>
  </si>
  <si>
    <t>D1 - Počítačová síť</t>
  </si>
  <si>
    <t>D1 - STA</t>
  </si>
  <si>
    <t>D1 - EPS</t>
  </si>
  <si>
    <t>D1 - Ostatní</t>
  </si>
  <si>
    <t>D1 - Svítidla ajejich příslušenství</t>
  </si>
  <si>
    <t>Rozvaděče</t>
  </si>
  <si>
    <t>Kabely a vodiče</t>
  </si>
  <si>
    <t>Ukončení celoplastových kabelů</t>
  </si>
  <si>
    <t>Spínače</t>
  </si>
  <si>
    <t>Zásuvky</t>
  </si>
  <si>
    <t>Přivolání pomoci WC invalidé</t>
  </si>
  <si>
    <t>Svítidla a jejich příslušenství</t>
  </si>
  <si>
    <t>Montážní materiál</t>
  </si>
  <si>
    <t>Dodávky</t>
  </si>
  <si>
    <t>Hromosvod a uzemnění</t>
  </si>
  <si>
    <t>Slaboproud</t>
  </si>
  <si>
    <t>Počítačová síť</t>
  </si>
  <si>
    <t>EPS</t>
  </si>
  <si>
    <t>Přivolání WC invalidé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</si>
</sst>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4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5" fillId="0" borderId="1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wrapText="1"/>
    </xf>
    <xf numFmtId="0" fontId="43" fillId="0" borderId="1" xfId="0" applyFont="1" applyBorder="1" applyAlignment="1">
      <alignment horizontal="center" vertical="center" wrapText="1"/>
    </xf>
    <xf numFmtId="49" fontId="45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/>
    </xf>
    <xf numFmtId="0" fontId="44" fillId="0" borderId="29" xfId="0" applyFont="1" applyBorder="1" applyAlignment="1">
      <alignment horizontal="left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2/273313611" TargetMode="External"/><Relationship Id="rId117" Type="http://schemas.openxmlformats.org/officeDocument/2006/relationships/hyperlink" Target="https://podminky.urs.cz/item/CS_URS_2023_02/998721101" TargetMode="External"/><Relationship Id="rId21" Type="http://schemas.openxmlformats.org/officeDocument/2006/relationships/hyperlink" Target="https://podminky.urs.cz/item/CS_URS_2023_02/175151101" TargetMode="External"/><Relationship Id="rId42" Type="http://schemas.openxmlformats.org/officeDocument/2006/relationships/hyperlink" Target="https://podminky.urs.cz/item/CS_URS_2023_02/342272225" TargetMode="External"/><Relationship Id="rId47" Type="http://schemas.openxmlformats.org/officeDocument/2006/relationships/hyperlink" Target="https://podminky.urs.cz/item/CS_URS_2023_02/417321515" TargetMode="External"/><Relationship Id="rId63" Type="http://schemas.openxmlformats.org/officeDocument/2006/relationships/hyperlink" Target="https://podminky.urs.cz/item/CS_URS_2023_02/631361821" TargetMode="External"/><Relationship Id="rId68" Type="http://schemas.openxmlformats.org/officeDocument/2006/relationships/hyperlink" Target="https://podminky.urs.cz/item/CS_URS_2023_02/871265231" TargetMode="External"/><Relationship Id="rId84" Type="http://schemas.openxmlformats.org/officeDocument/2006/relationships/hyperlink" Target="https://podminky.urs.cz/item/CS_URS_2023_02/894812339" TargetMode="External"/><Relationship Id="rId89" Type="http://schemas.openxmlformats.org/officeDocument/2006/relationships/hyperlink" Target="https://podminky.urs.cz/item/CS_URS_2023_02/899722113" TargetMode="External"/><Relationship Id="rId112" Type="http://schemas.openxmlformats.org/officeDocument/2006/relationships/hyperlink" Target="https://podminky.urs.cz/item/CS_URS_2023_02/998713101" TargetMode="External"/><Relationship Id="rId133" Type="http://schemas.openxmlformats.org/officeDocument/2006/relationships/hyperlink" Target="https://podminky.urs.cz/item/CS_URS_2023_02/762342522" TargetMode="External"/><Relationship Id="rId138" Type="http://schemas.openxmlformats.org/officeDocument/2006/relationships/hyperlink" Target="https://podminky.urs.cz/item/CS_URS_2023_02/998762101" TargetMode="External"/><Relationship Id="rId154" Type="http://schemas.openxmlformats.org/officeDocument/2006/relationships/hyperlink" Target="https://podminky.urs.cz/item/CS_URS_2023_02/766660031" TargetMode="External"/><Relationship Id="rId159" Type="http://schemas.openxmlformats.org/officeDocument/2006/relationships/hyperlink" Target="https://podminky.urs.cz/item/CS_URS_2023_02/767620323" TargetMode="External"/><Relationship Id="rId175" Type="http://schemas.openxmlformats.org/officeDocument/2006/relationships/hyperlink" Target="https://podminky.urs.cz/item/CS_URS_2023_02/784181011" TargetMode="External"/><Relationship Id="rId170" Type="http://schemas.openxmlformats.org/officeDocument/2006/relationships/hyperlink" Target="https://podminky.urs.cz/item/CS_URS_2023_02/777612109" TargetMode="External"/><Relationship Id="rId16" Type="http://schemas.openxmlformats.org/officeDocument/2006/relationships/hyperlink" Target="https://podminky.urs.cz/item/CS_URS_2023_02/162751117" TargetMode="External"/><Relationship Id="rId107" Type="http://schemas.openxmlformats.org/officeDocument/2006/relationships/hyperlink" Target="https://podminky.urs.cz/item/CS_URS_2023_02/713134513" TargetMode="External"/><Relationship Id="rId11" Type="http://schemas.openxmlformats.org/officeDocument/2006/relationships/hyperlink" Target="https://podminky.urs.cz/item/CS_URS_2023_02/132254103" TargetMode="External"/><Relationship Id="rId32" Type="http://schemas.openxmlformats.org/officeDocument/2006/relationships/hyperlink" Target="https://podminky.urs.cz/item/CS_URS_2023_02/274351121" TargetMode="External"/><Relationship Id="rId37" Type="http://schemas.openxmlformats.org/officeDocument/2006/relationships/hyperlink" Target="https://podminky.urs.cz/item/CS_URS_2023_02/317142422" TargetMode="External"/><Relationship Id="rId53" Type="http://schemas.openxmlformats.org/officeDocument/2006/relationships/hyperlink" Target="https://podminky.urs.cz/item/CS_URS_2023_02/611321141" TargetMode="External"/><Relationship Id="rId58" Type="http://schemas.openxmlformats.org/officeDocument/2006/relationships/hyperlink" Target="https://podminky.urs.cz/item/CS_URS_2023_02/631311124" TargetMode="External"/><Relationship Id="rId74" Type="http://schemas.openxmlformats.org/officeDocument/2006/relationships/hyperlink" Target="https://podminky.urs.cz/item/CS_URS_2023_02/891171324" TargetMode="External"/><Relationship Id="rId79" Type="http://schemas.openxmlformats.org/officeDocument/2006/relationships/hyperlink" Target="https://podminky.urs.cz/item/CS_URS_2023_02/892351111" TargetMode="External"/><Relationship Id="rId102" Type="http://schemas.openxmlformats.org/officeDocument/2006/relationships/hyperlink" Target="https://podminky.urs.cz/item/CS_URS_2023_02/998711101" TargetMode="External"/><Relationship Id="rId123" Type="http://schemas.openxmlformats.org/officeDocument/2006/relationships/hyperlink" Target="https://podminky.urs.cz/item/CS_URS_2023_02/725112171" TargetMode="External"/><Relationship Id="rId128" Type="http://schemas.openxmlformats.org/officeDocument/2006/relationships/hyperlink" Target="https://podminky.urs.cz/item/CS_URS_2023_02/998725101" TargetMode="External"/><Relationship Id="rId144" Type="http://schemas.openxmlformats.org/officeDocument/2006/relationships/hyperlink" Target="https://podminky.urs.cz/item/CS_URS_2023_02/998763100" TargetMode="External"/><Relationship Id="rId149" Type="http://schemas.openxmlformats.org/officeDocument/2006/relationships/hyperlink" Target="https://podminky.urs.cz/item/CS_URS_2023_02/764501108" TargetMode="External"/><Relationship Id="rId5" Type="http://schemas.openxmlformats.org/officeDocument/2006/relationships/hyperlink" Target="https://podminky.urs.cz/item/CS_URS_2023_02/119003227" TargetMode="External"/><Relationship Id="rId90" Type="http://schemas.openxmlformats.org/officeDocument/2006/relationships/hyperlink" Target="https://podminky.urs.cz/item/CS_URS_2023_02/919726122" TargetMode="External"/><Relationship Id="rId95" Type="http://schemas.openxmlformats.org/officeDocument/2006/relationships/hyperlink" Target="https://podminky.urs.cz/item/CS_URS_2023_02/997221873" TargetMode="External"/><Relationship Id="rId160" Type="http://schemas.openxmlformats.org/officeDocument/2006/relationships/hyperlink" Target="https://podminky.urs.cz/item/CS_URS_2023_02/767620324" TargetMode="External"/><Relationship Id="rId165" Type="http://schemas.openxmlformats.org/officeDocument/2006/relationships/hyperlink" Target="https://podminky.urs.cz/item/CS_URS_2023_02/998767101" TargetMode="External"/><Relationship Id="rId22" Type="http://schemas.openxmlformats.org/officeDocument/2006/relationships/hyperlink" Target="https://podminky.urs.cz/item/CS_URS_2023_02/181951112" TargetMode="External"/><Relationship Id="rId27" Type="http://schemas.openxmlformats.org/officeDocument/2006/relationships/hyperlink" Target="https://podminky.urs.cz/item/CS_URS_2023_02/273351121" TargetMode="External"/><Relationship Id="rId43" Type="http://schemas.openxmlformats.org/officeDocument/2006/relationships/hyperlink" Target="https://podminky.urs.cz/item/CS_URS_2023_02/342272245" TargetMode="External"/><Relationship Id="rId48" Type="http://schemas.openxmlformats.org/officeDocument/2006/relationships/hyperlink" Target="https://podminky.urs.cz/item/CS_URS_2023_02/417361821" TargetMode="External"/><Relationship Id="rId64" Type="http://schemas.openxmlformats.org/officeDocument/2006/relationships/hyperlink" Target="https://podminky.urs.cz/item/CS_URS_2023_02/631362021" TargetMode="External"/><Relationship Id="rId69" Type="http://schemas.openxmlformats.org/officeDocument/2006/relationships/hyperlink" Target="https://podminky.urs.cz/item/CS_URS_2023_02/871315231" TargetMode="External"/><Relationship Id="rId113" Type="http://schemas.openxmlformats.org/officeDocument/2006/relationships/hyperlink" Target="https://podminky.urs.cz/item/CS_URS_2023_02/721226512" TargetMode="External"/><Relationship Id="rId118" Type="http://schemas.openxmlformats.org/officeDocument/2006/relationships/hyperlink" Target="https://podminky.urs.cz/item/CS_URS_2023_02/722176114" TargetMode="External"/><Relationship Id="rId134" Type="http://schemas.openxmlformats.org/officeDocument/2006/relationships/hyperlink" Target="https://podminky.urs.cz/item/CS_URS_2023_02/762342524" TargetMode="External"/><Relationship Id="rId139" Type="http://schemas.openxmlformats.org/officeDocument/2006/relationships/hyperlink" Target="https://podminky.urs.cz/item/CS_URS_2023_02/763131532" TargetMode="External"/><Relationship Id="rId80" Type="http://schemas.openxmlformats.org/officeDocument/2006/relationships/hyperlink" Target="https://podminky.urs.cz/item/CS_URS_2023_02/892372111" TargetMode="External"/><Relationship Id="rId85" Type="http://schemas.openxmlformats.org/officeDocument/2006/relationships/hyperlink" Target="https://podminky.urs.cz/item/CS_URS_2023_02/894812377" TargetMode="External"/><Relationship Id="rId150" Type="http://schemas.openxmlformats.org/officeDocument/2006/relationships/hyperlink" Target="https://podminky.urs.cz/item/CS_URS_2023_02/764508131" TargetMode="External"/><Relationship Id="rId155" Type="http://schemas.openxmlformats.org/officeDocument/2006/relationships/hyperlink" Target="https://podminky.urs.cz/item/CS_URS_2023_02/766660728" TargetMode="External"/><Relationship Id="rId171" Type="http://schemas.openxmlformats.org/officeDocument/2006/relationships/hyperlink" Target="https://podminky.urs.cz/item/CS_URS_2023_02/998777101" TargetMode="External"/><Relationship Id="rId176" Type="http://schemas.openxmlformats.org/officeDocument/2006/relationships/hyperlink" Target="https://podminky.urs.cz/item/CS_URS_2023_02/784181013" TargetMode="External"/><Relationship Id="rId12" Type="http://schemas.openxmlformats.org/officeDocument/2006/relationships/hyperlink" Target="https://podminky.urs.cz/item/CS_URS_2023_02/132254205" TargetMode="External"/><Relationship Id="rId17" Type="http://schemas.openxmlformats.org/officeDocument/2006/relationships/hyperlink" Target="https://podminky.urs.cz/item/CS_URS_2023_02/162751119" TargetMode="External"/><Relationship Id="rId33" Type="http://schemas.openxmlformats.org/officeDocument/2006/relationships/hyperlink" Target="https://podminky.urs.cz/item/CS_URS_2023_02/274351122" TargetMode="External"/><Relationship Id="rId38" Type="http://schemas.openxmlformats.org/officeDocument/2006/relationships/hyperlink" Target="https://podminky.urs.cz/item/CS_URS_2023_02/317142442" TargetMode="External"/><Relationship Id="rId59" Type="http://schemas.openxmlformats.org/officeDocument/2006/relationships/hyperlink" Target="https://podminky.urs.cz/item/CS_URS_2023_02/631319011" TargetMode="External"/><Relationship Id="rId103" Type="http://schemas.openxmlformats.org/officeDocument/2006/relationships/hyperlink" Target="https://podminky.urs.cz/item/CS_URS_2023_02/713123111" TargetMode="External"/><Relationship Id="rId108" Type="http://schemas.openxmlformats.org/officeDocument/2006/relationships/hyperlink" Target="https://podminky.urs.cz/item/CS_URS_2023_02/713141151" TargetMode="External"/><Relationship Id="rId124" Type="http://schemas.openxmlformats.org/officeDocument/2006/relationships/hyperlink" Target="https://podminky.urs.cz/item/CS_URS_2023_02/725121521" TargetMode="External"/><Relationship Id="rId129" Type="http://schemas.openxmlformats.org/officeDocument/2006/relationships/hyperlink" Target="https://podminky.urs.cz/item/CS_URS_2023_02/998726111" TargetMode="External"/><Relationship Id="rId54" Type="http://schemas.openxmlformats.org/officeDocument/2006/relationships/hyperlink" Target="https://podminky.urs.cz/item/CS_URS_2023_02/612321141" TargetMode="External"/><Relationship Id="rId70" Type="http://schemas.openxmlformats.org/officeDocument/2006/relationships/hyperlink" Target="https://podminky.urs.cz/item/CS_URS_2023_02/871355231" TargetMode="External"/><Relationship Id="rId75" Type="http://schemas.openxmlformats.org/officeDocument/2006/relationships/hyperlink" Target="https://podminky.urs.cz/item/CS_URS_2023_02/891269111" TargetMode="External"/><Relationship Id="rId91" Type="http://schemas.openxmlformats.org/officeDocument/2006/relationships/hyperlink" Target="https://podminky.urs.cz/item/CS_URS_2023_02/953334118" TargetMode="External"/><Relationship Id="rId96" Type="http://schemas.openxmlformats.org/officeDocument/2006/relationships/hyperlink" Target="https://podminky.urs.cz/item/CS_URS_2023_02/998276101" TargetMode="External"/><Relationship Id="rId140" Type="http://schemas.openxmlformats.org/officeDocument/2006/relationships/hyperlink" Target="https://podminky.urs.cz/item/CS_URS_2023_02/763131533" TargetMode="External"/><Relationship Id="rId145" Type="http://schemas.openxmlformats.org/officeDocument/2006/relationships/hyperlink" Target="https://podminky.urs.cz/item/CS_URS_2023_02/764111401" TargetMode="External"/><Relationship Id="rId161" Type="http://schemas.openxmlformats.org/officeDocument/2006/relationships/hyperlink" Target="https://podminky.urs.cz/item/CS_URS_2023_02/767620325" TargetMode="External"/><Relationship Id="rId166" Type="http://schemas.openxmlformats.org/officeDocument/2006/relationships/hyperlink" Target="https://podminky.urs.cz/item/CS_URS_2023_02/771111011" TargetMode="External"/><Relationship Id="rId1" Type="http://schemas.openxmlformats.org/officeDocument/2006/relationships/hyperlink" Target="https://podminky.urs.cz/item/CS_URS_2023_02/113107323" TargetMode="External"/><Relationship Id="rId6" Type="http://schemas.openxmlformats.org/officeDocument/2006/relationships/hyperlink" Target="https://podminky.urs.cz/item/CS_URS_2023_02/119003228" TargetMode="External"/><Relationship Id="rId23" Type="http://schemas.openxmlformats.org/officeDocument/2006/relationships/hyperlink" Target="https://podminky.urs.cz/item/CS_URS_2023_02/212752121" TargetMode="External"/><Relationship Id="rId28" Type="http://schemas.openxmlformats.org/officeDocument/2006/relationships/hyperlink" Target="https://podminky.urs.cz/item/CS_URS_2023_02/273351122" TargetMode="External"/><Relationship Id="rId49" Type="http://schemas.openxmlformats.org/officeDocument/2006/relationships/hyperlink" Target="https://podminky.urs.cz/item/CS_URS_2023_02/451573111" TargetMode="External"/><Relationship Id="rId114" Type="http://schemas.openxmlformats.org/officeDocument/2006/relationships/hyperlink" Target="https://podminky.urs.cz/item/CS_URS_2023_02/721242105" TargetMode="External"/><Relationship Id="rId119" Type="http://schemas.openxmlformats.org/officeDocument/2006/relationships/hyperlink" Target="https://podminky.urs.cz/item/CS_URS_2023_02/722181213" TargetMode="External"/><Relationship Id="rId10" Type="http://schemas.openxmlformats.org/officeDocument/2006/relationships/hyperlink" Target="https://podminky.urs.cz/item/CS_URS_2023_02/122251104" TargetMode="External"/><Relationship Id="rId31" Type="http://schemas.openxmlformats.org/officeDocument/2006/relationships/hyperlink" Target="https://podminky.urs.cz/item/CS_URS_2023_02/274313811" TargetMode="External"/><Relationship Id="rId44" Type="http://schemas.openxmlformats.org/officeDocument/2006/relationships/hyperlink" Target="https://podminky.urs.cz/item/CS_URS_2023_02/359901211" TargetMode="External"/><Relationship Id="rId52" Type="http://schemas.openxmlformats.org/officeDocument/2006/relationships/hyperlink" Target="https://podminky.urs.cz/item/CS_URS_2023_02/564750001" TargetMode="External"/><Relationship Id="rId60" Type="http://schemas.openxmlformats.org/officeDocument/2006/relationships/hyperlink" Target="https://podminky.urs.cz/item/CS_URS_2023_02/631319012" TargetMode="External"/><Relationship Id="rId65" Type="http://schemas.openxmlformats.org/officeDocument/2006/relationships/hyperlink" Target="https://podminky.urs.cz/item/CS_URS_2023_02/642942111" TargetMode="External"/><Relationship Id="rId73" Type="http://schemas.openxmlformats.org/officeDocument/2006/relationships/hyperlink" Target="https://podminky.urs.cz/item/CS_URS_2023_02/877360430" TargetMode="External"/><Relationship Id="rId78" Type="http://schemas.openxmlformats.org/officeDocument/2006/relationships/hyperlink" Target="https://podminky.urs.cz/item/CS_URS_2023_02/892271111" TargetMode="External"/><Relationship Id="rId81" Type="http://schemas.openxmlformats.org/officeDocument/2006/relationships/hyperlink" Target="https://podminky.urs.cz/item/CS_URS_2023_02/893811152" TargetMode="External"/><Relationship Id="rId86" Type="http://schemas.openxmlformats.org/officeDocument/2006/relationships/hyperlink" Target="https://podminky.urs.cz/item/CS_URS_2023_02/899401112" TargetMode="External"/><Relationship Id="rId94" Type="http://schemas.openxmlformats.org/officeDocument/2006/relationships/hyperlink" Target="https://podminky.urs.cz/item/CS_URS_2023_02/997221611" TargetMode="External"/><Relationship Id="rId99" Type="http://schemas.openxmlformats.org/officeDocument/2006/relationships/hyperlink" Target="https://podminky.urs.cz/item/CS_URS_2023_02/711141559" TargetMode="External"/><Relationship Id="rId101" Type="http://schemas.openxmlformats.org/officeDocument/2006/relationships/hyperlink" Target="https://podminky.urs.cz/item/CS_URS_2023_02/711142559" TargetMode="External"/><Relationship Id="rId122" Type="http://schemas.openxmlformats.org/officeDocument/2006/relationships/hyperlink" Target="https://podminky.urs.cz/item/CS_URS_2023_02/998722101" TargetMode="External"/><Relationship Id="rId130" Type="http://schemas.openxmlformats.org/officeDocument/2006/relationships/hyperlink" Target="https://podminky.urs.cz/item/CS_URS_2023_02/998751101" TargetMode="External"/><Relationship Id="rId135" Type="http://schemas.openxmlformats.org/officeDocument/2006/relationships/hyperlink" Target="https://podminky.urs.cz/item/CS_URS_2023_02/762395000" TargetMode="External"/><Relationship Id="rId143" Type="http://schemas.openxmlformats.org/officeDocument/2006/relationships/hyperlink" Target="https://podminky.urs.cz/item/CS_URS_2023_02/763782213" TargetMode="External"/><Relationship Id="rId148" Type="http://schemas.openxmlformats.org/officeDocument/2006/relationships/hyperlink" Target="https://podminky.urs.cz/item/CS_URS_2023_02/764501103" TargetMode="External"/><Relationship Id="rId151" Type="http://schemas.openxmlformats.org/officeDocument/2006/relationships/hyperlink" Target="https://podminky.urs.cz/item/CS_URS_2023_02/998764101" TargetMode="External"/><Relationship Id="rId156" Type="http://schemas.openxmlformats.org/officeDocument/2006/relationships/hyperlink" Target="https://podminky.urs.cz/item/CS_URS_2023_02/766660729" TargetMode="External"/><Relationship Id="rId164" Type="http://schemas.openxmlformats.org/officeDocument/2006/relationships/hyperlink" Target="https://podminky.urs.cz/item/CS_URS_2023_02/767651126" TargetMode="External"/><Relationship Id="rId169" Type="http://schemas.openxmlformats.org/officeDocument/2006/relationships/hyperlink" Target="https://podminky.urs.cz/item/CS_URS_2023_02/998771101" TargetMode="External"/><Relationship Id="rId177" Type="http://schemas.openxmlformats.org/officeDocument/2006/relationships/hyperlink" Target="https://podminky.urs.cz/item/CS_URS_2023_02/784312001" TargetMode="External"/><Relationship Id="rId4" Type="http://schemas.openxmlformats.org/officeDocument/2006/relationships/hyperlink" Target="https://podminky.urs.cz/item/CS_URS_2023_02/119001421" TargetMode="External"/><Relationship Id="rId9" Type="http://schemas.openxmlformats.org/officeDocument/2006/relationships/hyperlink" Target="https://podminky.urs.cz/item/CS_URS_2023_02/121151123" TargetMode="External"/><Relationship Id="rId172" Type="http://schemas.openxmlformats.org/officeDocument/2006/relationships/hyperlink" Target="https://podminky.urs.cz/item/CS_URS_2023_02/781121011" TargetMode="External"/><Relationship Id="rId13" Type="http://schemas.openxmlformats.org/officeDocument/2006/relationships/hyperlink" Target="https://podminky.urs.cz/item/CS_URS_2023_02/139001101" TargetMode="External"/><Relationship Id="rId18" Type="http://schemas.openxmlformats.org/officeDocument/2006/relationships/hyperlink" Target="https://podminky.urs.cz/item/CS_URS_2023_02/171201231" TargetMode="External"/><Relationship Id="rId39" Type="http://schemas.openxmlformats.org/officeDocument/2006/relationships/hyperlink" Target="https://podminky.urs.cz/item/CS_URS_2023_02/317143452" TargetMode="External"/><Relationship Id="rId109" Type="http://schemas.openxmlformats.org/officeDocument/2006/relationships/hyperlink" Target="https://podminky.urs.cz/item/CS_URS_2023_02/713151131" TargetMode="External"/><Relationship Id="rId34" Type="http://schemas.openxmlformats.org/officeDocument/2006/relationships/hyperlink" Target="https://podminky.urs.cz/item/CS_URS_2023_02/279113144" TargetMode="External"/><Relationship Id="rId50" Type="http://schemas.openxmlformats.org/officeDocument/2006/relationships/hyperlink" Target="https://podminky.urs.cz/item/CS_URS_2023_02/452311151" TargetMode="External"/><Relationship Id="rId55" Type="http://schemas.openxmlformats.org/officeDocument/2006/relationships/hyperlink" Target="https://podminky.urs.cz/item/CS_URS_2023_02/621272081" TargetMode="External"/><Relationship Id="rId76" Type="http://schemas.openxmlformats.org/officeDocument/2006/relationships/hyperlink" Target="https://podminky.urs.cz/item/CS_URS_2023_02/892233122" TargetMode="External"/><Relationship Id="rId97" Type="http://schemas.openxmlformats.org/officeDocument/2006/relationships/hyperlink" Target="https://podminky.urs.cz/item/CS_URS_2023_02/711111001" TargetMode="External"/><Relationship Id="rId104" Type="http://schemas.openxmlformats.org/officeDocument/2006/relationships/hyperlink" Target="https://podminky.urs.cz/item/CS_URS_2023_02/713123112" TargetMode="External"/><Relationship Id="rId120" Type="http://schemas.openxmlformats.org/officeDocument/2006/relationships/hyperlink" Target="https://podminky.urs.cz/item/CS_URS_2023_02/722270102" TargetMode="External"/><Relationship Id="rId125" Type="http://schemas.openxmlformats.org/officeDocument/2006/relationships/hyperlink" Target="https://podminky.urs.cz/item/CS_URS_2023_02/725211603" TargetMode="External"/><Relationship Id="rId141" Type="http://schemas.openxmlformats.org/officeDocument/2006/relationships/hyperlink" Target="https://podminky.urs.cz/item/CS_URS_2023_02/763131751" TargetMode="External"/><Relationship Id="rId146" Type="http://schemas.openxmlformats.org/officeDocument/2006/relationships/hyperlink" Target="https://podminky.urs.cz/item/CS_URS_2023_02/764111403" TargetMode="External"/><Relationship Id="rId167" Type="http://schemas.openxmlformats.org/officeDocument/2006/relationships/hyperlink" Target="https://podminky.urs.cz/item/CS_URS_2023_02/771474213" TargetMode="External"/><Relationship Id="rId7" Type="http://schemas.openxmlformats.org/officeDocument/2006/relationships/hyperlink" Target="https://podminky.urs.cz/item/CS_URS_2023_02/119004111" TargetMode="External"/><Relationship Id="rId71" Type="http://schemas.openxmlformats.org/officeDocument/2006/relationships/hyperlink" Target="https://podminky.urs.cz/item/CS_URS_2023_02/877350410" TargetMode="External"/><Relationship Id="rId92" Type="http://schemas.openxmlformats.org/officeDocument/2006/relationships/hyperlink" Target="https://podminky.urs.cz/item/CS_URS_2023_02/997221551" TargetMode="External"/><Relationship Id="rId162" Type="http://schemas.openxmlformats.org/officeDocument/2006/relationships/hyperlink" Target="https://podminky.urs.cz/item/CS_URS_2023_02/767640221" TargetMode="External"/><Relationship Id="rId2" Type="http://schemas.openxmlformats.org/officeDocument/2006/relationships/hyperlink" Target="https://podminky.urs.cz/item/CS_URS_2023_02/115101201" TargetMode="External"/><Relationship Id="rId29" Type="http://schemas.openxmlformats.org/officeDocument/2006/relationships/hyperlink" Target="https://podminky.urs.cz/item/CS_URS_2023_02/273361821" TargetMode="External"/><Relationship Id="rId24" Type="http://schemas.openxmlformats.org/officeDocument/2006/relationships/hyperlink" Target="https://podminky.urs.cz/item/CS_URS_2023_02/271532212" TargetMode="External"/><Relationship Id="rId40" Type="http://schemas.openxmlformats.org/officeDocument/2006/relationships/hyperlink" Target="https://podminky.urs.cz/item/CS_URS_2023_02/317941123" TargetMode="External"/><Relationship Id="rId45" Type="http://schemas.openxmlformats.org/officeDocument/2006/relationships/hyperlink" Target="https://podminky.urs.cz/item/CS_URS_2023_02/413941131" TargetMode="External"/><Relationship Id="rId66" Type="http://schemas.openxmlformats.org/officeDocument/2006/relationships/hyperlink" Target="https://podminky.urs.cz/item/CS_URS_2023_02/642942221" TargetMode="External"/><Relationship Id="rId87" Type="http://schemas.openxmlformats.org/officeDocument/2006/relationships/hyperlink" Target="https://podminky.urs.cz/item/CS_URS_2023_02/899713111" TargetMode="External"/><Relationship Id="rId110" Type="http://schemas.openxmlformats.org/officeDocument/2006/relationships/hyperlink" Target="https://podminky.urs.cz/item/CS_URS_2023_02/713151132" TargetMode="External"/><Relationship Id="rId115" Type="http://schemas.openxmlformats.org/officeDocument/2006/relationships/hyperlink" Target="https://podminky.urs.cz/item/CS_URS_2023_02/721273151" TargetMode="External"/><Relationship Id="rId131" Type="http://schemas.openxmlformats.org/officeDocument/2006/relationships/hyperlink" Target="https://podminky.urs.cz/item/CS_URS_2023_02/762083121" TargetMode="External"/><Relationship Id="rId136" Type="http://schemas.openxmlformats.org/officeDocument/2006/relationships/hyperlink" Target="https://podminky.urs.cz/item/CS_URS_2023_02/762810137" TargetMode="External"/><Relationship Id="rId157" Type="http://schemas.openxmlformats.org/officeDocument/2006/relationships/hyperlink" Target="https://podminky.urs.cz/item/CS_URS_2023_02/998766101" TargetMode="External"/><Relationship Id="rId178" Type="http://schemas.openxmlformats.org/officeDocument/2006/relationships/hyperlink" Target="https://podminky.urs.cz/item/CS_URS_2023_02/784312003" TargetMode="External"/><Relationship Id="rId61" Type="http://schemas.openxmlformats.org/officeDocument/2006/relationships/hyperlink" Target="https://podminky.urs.cz/item/CS_URS_2023_02/631319171" TargetMode="External"/><Relationship Id="rId82" Type="http://schemas.openxmlformats.org/officeDocument/2006/relationships/hyperlink" Target="https://podminky.urs.cz/item/CS_URS_2023_02/894812311" TargetMode="External"/><Relationship Id="rId152" Type="http://schemas.openxmlformats.org/officeDocument/2006/relationships/hyperlink" Target="https://podminky.urs.cz/item/CS_URS_2023_02/766660021" TargetMode="External"/><Relationship Id="rId173" Type="http://schemas.openxmlformats.org/officeDocument/2006/relationships/hyperlink" Target="https://podminky.urs.cz/item/CS_URS_2023_02/781474153" TargetMode="External"/><Relationship Id="rId19" Type="http://schemas.openxmlformats.org/officeDocument/2006/relationships/hyperlink" Target="https://podminky.urs.cz/item/CS_URS_2023_02/171251201" TargetMode="External"/><Relationship Id="rId14" Type="http://schemas.openxmlformats.org/officeDocument/2006/relationships/hyperlink" Target="https://podminky.urs.cz/item/CS_URS_2023_02/151101101" TargetMode="External"/><Relationship Id="rId30" Type="http://schemas.openxmlformats.org/officeDocument/2006/relationships/hyperlink" Target="https://podminky.urs.cz/item/CS_URS_2023_02/273362021" TargetMode="External"/><Relationship Id="rId35" Type="http://schemas.openxmlformats.org/officeDocument/2006/relationships/hyperlink" Target="https://podminky.urs.cz/item/CS_URS_2023_02/311272227" TargetMode="External"/><Relationship Id="rId56" Type="http://schemas.openxmlformats.org/officeDocument/2006/relationships/hyperlink" Target="https://podminky.urs.cz/item/CS_URS_2023_02/622311141" TargetMode="External"/><Relationship Id="rId77" Type="http://schemas.openxmlformats.org/officeDocument/2006/relationships/hyperlink" Target="https://podminky.urs.cz/item/CS_URS_2023_02/892241111" TargetMode="External"/><Relationship Id="rId100" Type="http://schemas.openxmlformats.org/officeDocument/2006/relationships/hyperlink" Target="https://podminky.urs.cz/item/CS_URS_2023_02/711141559" TargetMode="External"/><Relationship Id="rId105" Type="http://schemas.openxmlformats.org/officeDocument/2006/relationships/hyperlink" Target="https://podminky.urs.cz/item/CS_URS_2023_02/713131141" TargetMode="External"/><Relationship Id="rId126" Type="http://schemas.openxmlformats.org/officeDocument/2006/relationships/hyperlink" Target="https://podminky.urs.cz/item/CS_URS_2023_02/725331111" TargetMode="External"/><Relationship Id="rId147" Type="http://schemas.openxmlformats.org/officeDocument/2006/relationships/hyperlink" Target="https://podminky.urs.cz/item/CS_URS_2023_02/764216443" TargetMode="External"/><Relationship Id="rId168" Type="http://schemas.openxmlformats.org/officeDocument/2006/relationships/hyperlink" Target="https://podminky.urs.cz/item/CS_URS_2023_02/771574573" TargetMode="External"/><Relationship Id="rId8" Type="http://schemas.openxmlformats.org/officeDocument/2006/relationships/hyperlink" Target="https://podminky.urs.cz/item/CS_URS_2023_02/119004112" TargetMode="External"/><Relationship Id="rId51" Type="http://schemas.openxmlformats.org/officeDocument/2006/relationships/hyperlink" Target="https://podminky.urs.cz/item/CS_URS_2023_02/452351101" TargetMode="External"/><Relationship Id="rId72" Type="http://schemas.openxmlformats.org/officeDocument/2006/relationships/hyperlink" Target="https://podminky.urs.cz/item/CS_URS_2023_02/877350420" TargetMode="External"/><Relationship Id="rId93" Type="http://schemas.openxmlformats.org/officeDocument/2006/relationships/hyperlink" Target="https://podminky.urs.cz/item/CS_URS_2023_02/997221559" TargetMode="External"/><Relationship Id="rId98" Type="http://schemas.openxmlformats.org/officeDocument/2006/relationships/hyperlink" Target="https://podminky.urs.cz/item/CS_URS_2023_02/711112001" TargetMode="External"/><Relationship Id="rId121" Type="http://schemas.openxmlformats.org/officeDocument/2006/relationships/hyperlink" Target="https://podminky.urs.cz/item/CS_URS_2023_02/722290234" TargetMode="External"/><Relationship Id="rId142" Type="http://schemas.openxmlformats.org/officeDocument/2006/relationships/hyperlink" Target="https://podminky.urs.cz/item/CS_URS_2023_02/763734113" TargetMode="External"/><Relationship Id="rId163" Type="http://schemas.openxmlformats.org/officeDocument/2006/relationships/hyperlink" Target="https://podminky.urs.cz/item/CS_URS_2023_02/767651113" TargetMode="External"/><Relationship Id="rId3" Type="http://schemas.openxmlformats.org/officeDocument/2006/relationships/hyperlink" Target="https://podminky.urs.cz/item/CS_URS_2023_02/115101301" TargetMode="External"/><Relationship Id="rId25" Type="http://schemas.openxmlformats.org/officeDocument/2006/relationships/hyperlink" Target="https://podminky.urs.cz/item/CS_URS_2023_02/271562211" TargetMode="External"/><Relationship Id="rId46" Type="http://schemas.openxmlformats.org/officeDocument/2006/relationships/hyperlink" Target="https://podminky.urs.cz/item/CS_URS_2023_02/413941135" TargetMode="External"/><Relationship Id="rId67" Type="http://schemas.openxmlformats.org/officeDocument/2006/relationships/hyperlink" Target="https://podminky.urs.cz/item/CS_URS_2023_02/871161141" TargetMode="External"/><Relationship Id="rId116" Type="http://schemas.openxmlformats.org/officeDocument/2006/relationships/hyperlink" Target="https://podminky.urs.cz/item/CS_URS_2023_02/721290111" TargetMode="External"/><Relationship Id="rId137" Type="http://schemas.openxmlformats.org/officeDocument/2006/relationships/hyperlink" Target="https://podminky.urs.cz/item/CS_URS_2023_02/762812140" TargetMode="External"/><Relationship Id="rId158" Type="http://schemas.openxmlformats.org/officeDocument/2006/relationships/hyperlink" Target="https://podminky.urs.cz/item/CS_URS_2023_02/767391112" TargetMode="External"/><Relationship Id="rId20" Type="http://schemas.openxmlformats.org/officeDocument/2006/relationships/hyperlink" Target="https://podminky.urs.cz/item/CS_URS_2023_02/174151101" TargetMode="External"/><Relationship Id="rId41" Type="http://schemas.openxmlformats.org/officeDocument/2006/relationships/hyperlink" Target="https://podminky.urs.cz/item/CS_URS_2023_02/317941125" TargetMode="External"/><Relationship Id="rId62" Type="http://schemas.openxmlformats.org/officeDocument/2006/relationships/hyperlink" Target="https://podminky.urs.cz/item/CS_URS_2023_02/631319173" TargetMode="External"/><Relationship Id="rId83" Type="http://schemas.openxmlformats.org/officeDocument/2006/relationships/hyperlink" Target="https://podminky.urs.cz/item/CS_URS_2023_02/894812331" TargetMode="External"/><Relationship Id="rId88" Type="http://schemas.openxmlformats.org/officeDocument/2006/relationships/hyperlink" Target="https://podminky.urs.cz/item/CS_URS_2023_02/899721111" TargetMode="External"/><Relationship Id="rId111" Type="http://schemas.openxmlformats.org/officeDocument/2006/relationships/hyperlink" Target="https://podminky.urs.cz/item/CS_URS_2023_02/713154522" TargetMode="External"/><Relationship Id="rId132" Type="http://schemas.openxmlformats.org/officeDocument/2006/relationships/hyperlink" Target="https://podminky.urs.cz/item/CS_URS_2023_02/762342521" TargetMode="External"/><Relationship Id="rId153" Type="http://schemas.openxmlformats.org/officeDocument/2006/relationships/hyperlink" Target="https://podminky.urs.cz/item/CS_URS_2023_02/766660022" TargetMode="External"/><Relationship Id="rId174" Type="http://schemas.openxmlformats.org/officeDocument/2006/relationships/hyperlink" Target="https://podminky.urs.cz/item/CS_URS_2023_02/998781101" TargetMode="External"/><Relationship Id="rId179" Type="http://schemas.openxmlformats.org/officeDocument/2006/relationships/drawing" Target="../drawings/drawing2.xml"/><Relationship Id="rId15" Type="http://schemas.openxmlformats.org/officeDocument/2006/relationships/hyperlink" Target="https://podminky.urs.cz/item/CS_URS_2023_02/151101111" TargetMode="External"/><Relationship Id="rId36" Type="http://schemas.openxmlformats.org/officeDocument/2006/relationships/hyperlink" Target="https://podminky.urs.cz/item/CS_URS_2023_02/311272241" TargetMode="External"/><Relationship Id="rId57" Type="http://schemas.openxmlformats.org/officeDocument/2006/relationships/hyperlink" Target="https://podminky.urs.cz/item/CS_URS_2023_02/631311114" TargetMode="External"/><Relationship Id="rId106" Type="http://schemas.openxmlformats.org/officeDocument/2006/relationships/hyperlink" Target="https://podminky.urs.cz/item/CS_URS_2023_02/713131141" TargetMode="External"/><Relationship Id="rId127" Type="http://schemas.openxmlformats.org/officeDocument/2006/relationships/hyperlink" Target="https://podminky.urs.cz/item/CS_URS_2023_02/725532316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71201231" TargetMode="External"/><Relationship Id="rId13" Type="http://schemas.openxmlformats.org/officeDocument/2006/relationships/hyperlink" Target="https://podminky.urs.cz/item/CS_URS_2023_02/182251101" TargetMode="External"/><Relationship Id="rId18" Type="http://schemas.openxmlformats.org/officeDocument/2006/relationships/hyperlink" Target="https://podminky.urs.cz/item/CS_URS_2023_02/895941302" TargetMode="External"/><Relationship Id="rId26" Type="http://schemas.openxmlformats.org/officeDocument/2006/relationships/hyperlink" Target="https://podminky.urs.cz/item/CS_URS_2023_02/998223011" TargetMode="External"/><Relationship Id="rId3" Type="http://schemas.openxmlformats.org/officeDocument/2006/relationships/hyperlink" Target="https://podminky.urs.cz/item/CS_URS_2023_02/131251105" TargetMode="External"/><Relationship Id="rId21" Type="http://schemas.openxmlformats.org/officeDocument/2006/relationships/hyperlink" Target="https://podminky.urs.cz/item/CS_URS_2023_02/895941332" TargetMode="External"/><Relationship Id="rId7" Type="http://schemas.openxmlformats.org/officeDocument/2006/relationships/hyperlink" Target="https://podminky.urs.cz/item/CS_URS_2023_02/171152101" TargetMode="External"/><Relationship Id="rId12" Type="http://schemas.openxmlformats.org/officeDocument/2006/relationships/hyperlink" Target="https://podminky.urs.cz/item/CS_URS_2023_02/182151111" TargetMode="External"/><Relationship Id="rId17" Type="http://schemas.openxmlformats.org/officeDocument/2006/relationships/hyperlink" Target="https://podminky.urs.cz/item/CS_URS_2023_02/596212313" TargetMode="External"/><Relationship Id="rId25" Type="http://schemas.openxmlformats.org/officeDocument/2006/relationships/hyperlink" Target="https://podminky.urs.cz/item/CS_URS_2023_02/916132112" TargetMode="External"/><Relationship Id="rId2" Type="http://schemas.openxmlformats.org/officeDocument/2006/relationships/hyperlink" Target="https://podminky.urs.cz/item/CS_URS_2023_02/122252204" TargetMode="External"/><Relationship Id="rId16" Type="http://schemas.openxmlformats.org/officeDocument/2006/relationships/hyperlink" Target="https://podminky.urs.cz/item/CS_URS_2023_02/564962113" TargetMode="External"/><Relationship Id="rId20" Type="http://schemas.openxmlformats.org/officeDocument/2006/relationships/hyperlink" Target="https://podminky.urs.cz/item/CS_URS_2023_02/895941323" TargetMode="External"/><Relationship Id="rId1" Type="http://schemas.openxmlformats.org/officeDocument/2006/relationships/hyperlink" Target="https://podminky.urs.cz/item/CS_URS_2023_02/121151123" TargetMode="External"/><Relationship Id="rId6" Type="http://schemas.openxmlformats.org/officeDocument/2006/relationships/hyperlink" Target="https://podminky.urs.cz/item/CS_URS_2023_02/171151101" TargetMode="External"/><Relationship Id="rId11" Type="http://schemas.openxmlformats.org/officeDocument/2006/relationships/hyperlink" Target="https://podminky.urs.cz/item/CS_URS_2023_02/181411131" TargetMode="External"/><Relationship Id="rId24" Type="http://schemas.openxmlformats.org/officeDocument/2006/relationships/hyperlink" Target="https://podminky.urs.cz/item/CS_URS_2023_02/916131213" TargetMode="External"/><Relationship Id="rId5" Type="http://schemas.openxmlformats.org/officeDocument/2006/relationships/hyperlink" Target="https://podminky.urs.cz/item/CS_URS_2023_02/162751119" TargetMode="External"/><Relationship Id="rId15" Type="http://schemas.openxmlformats.org/officeDocument/2006/relationships/hyperlink" Target="https://podminky.urs.cz/item/CS_URS_2023_02/564861111" TargetMode="External"/><Relationship Id="rId23" Type="http://schemas.openxmlformats.org/officeDocument/2006/relationships/hyperlink" Target="https://podminky.urs.cz/item/CS_URS_2023_02/916131113" TargetMode="External"/><Relationship Id="rId10" Type="http://schemas.openxmlformats.org/officeDocument/2006/relationships/hyperlink" Target="https://podminky.urs.cz/item/CS_URS_2023_02/181252305" TargetMode="External"/><Relationship Id="rId19" Type="http://schemas.openxmlformats.org/officeDocument/2006/relationships/hyperlink" Target="https://podminky.urs.cz/item/CS_URS_2023_02/895941313" TargetMode="External"/><Relationship Id="rId4" Type="http://schemas.openxmlformats.org/officeDocument/2006/relationships/hyperlink" Target="https://podminky.urs.cz/item/CS_URS_2023_02/162751117" TargetMode="External"/><Relationship Id="rId9" Type="http://schemas.openxmlformats.org/officeDocument/2006/relationships/hyperlink" Target="https://podminky.urs.cz/item/CS_URS_2023_02/171251201" TargetMode="External"/><Relationship Id="rId14" Type="http://schemas.openxmlformats.org/officeDocument/2006/relationships/hyperlink" Target="https://podminky.urs.cz/item/CS_URS_2023_02/182351133" TargetMode="External"/><Relationship Id="rId22" Type="http://schemas.openxmlformats.org/officeDocument/2006/relationships/hyperlink" Target="https://podminky.urs.cz/item/CS_URS_2023_02/899204112" TargetMode="External"/><Relationship Id="rId27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741310231" TargetMode="External"/><Relationship Id="rId18" Type="http://schemas.openxmlformats.org/officeDocument/2006/relationships/hyperlink" Target="https://podminky.urs.cz/item/CS_URS_2024_01/741311004" TargetMode="External"/><Relationship Id="rId26" Type="http://schemas.openxmlformats.org/officeDocument/2006/relationships/hyperlink" Target="https://podminky.urs.cz/item/CS_URS_2024_01/742350003" TargetMode="External"/><Relationship Id="rId39" Type="http://schemas.openxmlformats.org/officeDocument/2006/relationships/hyperlink" Target="https://podminky.urs.cz/item/CS_URS_2024_01/460932111" TargetMode="External"/><Relationship Id="rId21" Type="http://schemas.openxmlformats.org/officeDocument/2006/relationships/hyperlink" Target="https://podminky.urs.cz/item/CS_URS_2024_01/741313043" TargetMode="External"/><Relationship Id="rId34" Type="http://schemas.openxmlformats.org/officeDocument/2006/relationships/hyperlink" Target="https://podminky.urs.cz/item/CS_URS_2024_01/741112001" TargetMode="External"/><Relationship Id="rId42" Type="http://schemas.openxmlformats.org/officeDocument/2006/relationships/hyperlink" Target="https://podminky.urs.cz/item/CS_URS_2024_01/741420011" TargetMode="External"/><Relationship Id="rId47" Type="http://schemas.openxmlformats.org/officeDocument/2006/relationships/hyperlink" Target="https://podminky.urs.cz/item/CS_URS_2024_01/741110042" TargetMode="External"/><Relationship Id="rId50" Type="http://schemas.openxmlformats.org/officeDocument/2006/relationships/hyperlink" Target="https://podminky.urs.cz/item/CS_URS_2024_01/741112001" TargetMode="External"/><Relationship Id="rId55" Type="http://schemas.openxmlformats.org/officeDocument/2006/relationships/hyperlink" Target="https://podminky.urs.cz/item/CS_URS_2024_01/741112023" TargetMode="External"/><Relationship Id="rId63" Type="http://schemas.openxmlformats.org/officeDocument/2006/relationships/hyperlink" Target="https://podminky.urs.cz/item/CS_URS_2024_01/742420061" TargetMode="External"/><Relationship Id="rId7" Type="http://schemas.openxmlformats.org/officeDocument/2006/relationships/hyperlink" Target="https://podminky.urs.cz/item/CS_URS_2024_01/741120301" TargetMode="External"/><Relationship Id="rId2" Type="http://schemas.openxmlformats.org/officeDocument/2006/relationships/hyperlink" Target="https://podminky.urs.cz/item/CS_URS_2024_01/741231014" TargetMode="External"/><Relationship Id="rId16" Type="http://schemas.openxmlformats.org/officeDocument/2006/relationships/hyperlink" Target="https://podminky.urs.cz/item/CS_URS_2024_01/741310239" TargetMode="External"/><Relationship Id="rId20" Type="http://schemas.openxmlformats.org/officeDocument/2006/relationships/hyperlink" Target="https://podminky.urs.cz/item/CS_URS_2024_01/741313042" TargetMode="External"/><Relationship Id="rId29" Type="http://schemas.openxmlformats.org/officeDocument/2006/relationships/hyperlink" Target="https://podminky.urs.cz/item/CS_URS_2024_01/741124703" TargetMode="External"/><Relationship Id="rId41" Type="http://schemas.openxmlformats.org/officeDocument/2006/relationships/hyperlink" Target="https://podminky.urs.cz/item/CS_URS_2024_01/741420001" TargetMode="External"/><Relationship Id="rId54" Type="http://schemas.openxmlformats.org/officeDocument/2006/relationships/hyperlink" Target="https://podminky.urs.cz/item/CS_URS_2024_01/742121001" TargetMode="External"/><Relationship Id="rId62" Type="http://schemas.openxmlformats.org/officeDocument/2006/relationships/hyperlink" Target="https://podminky.urs.cz/item/CS_URS_2024_01/742420021" TargetMode="External"/><Relationship Id="rId1" Type="http://schemas.openxmlformats.org/officeDocument/2006/relationships/hyperlink" Target="https://podminky.urs.cz/item/CS_URS_2024_01/741210002" TargetMode="External"/><Relationship Id="rId6" Type="http://schemas.openxmlformats.org/officeDocument/2006/relationships/hyperlink" Target="https://podminky.urs.cz/item/CS_URS_2024_01/741122611" TargetMode="External"/><Relationship Id="rId11" Type="http://schemas.openxmlformats.org/officeDocument/2006/relationships/hyperlink" Target="https://podminky.urs.cz/item/CS_URS_2024_01/741132103" TargetMode="External"/><Relationship Id="rId24" Type="http://schemas.openxmlformats.org/officeDocument/2006/relationships/hyperlink" Target="https://podminky.urs.cz/item/CS_URS_2024_01/742350004" TargetMode="External"/><Relationship Id="rId32" Type="http://schemas.openxmlformats.org/officeDocument/2006/relationships/hyperlink" Target="https://podminky.urs.cz/item/CS_URS_2024_01/741910502" TargetMode="External"/><Relationship Id="rId37" Type="http://schemas.openxmlformats.org/officeDocument/2006/relationships/hyperlink" Target="https://podminky.urs.cz/item/CS_URS_2024_01/741110002" TargetMode="External"/><Relationship Id="rId40" Type="http://schemas.openxmlformats.org/officeDocument/2006/relationships/hyperlink" Target="https://podminky.urs.cz/item/CS_URS_2024_01/741410021" TargetMode="External"/><Relationship Id="rId45" Type="http://schemas.openxmlformats.org/officeDocument/2006/relationships/hyperlink" Target="https://podminky.urs.cz/item/CS_URS_2024_01/741420083" TargetMode="External"/><Relationship Id="rId53" Type="http://schemas.openxmlformats.org/officeDocument/2006/relationships/hyperlink" Target="https://podminky.urs.cz/item/CS_URS_2024_01/742330101" TargetMode="External"/><Relationship Id="rId58" Type="http://schemas.openxmlformats.org/officeDocument/2006/relationships/hyperlink" Target="https://podminky.urs.cz/item/CS_URS_2024_01/741110042.1" TargetMode="External"/><Relationship Id="rId66" Type="http://schemas.openxmlformats.org/officeDocument/2006/relationships/drawing" Target="../drawings/drawing6.xml"/><Relationship Id="rId5" Type="http://schemas.openxmlformats.org/officeDocument/2006/relationships/hyperlink" Target="https://podminky.urs.cz/item/CS_URS_2024_01/741122641" TargetMode="External"/><Relationship Id="rId15" Type="http://schemas.openxmlformats.org/officeDocument/2006/relationships/hyperlink" Target="https://podminky.urs.cz/item/CS_URS_2024_01/741310238" TargetMode="External"/><Relationship Id="rId23" Type="http://schemas.openxmlformats.org/officeDocument/2006/relationships/hyperlink" Target="https://podminky.urs.cz/item/CS_URS_2024_01/741313241" TargetMode="External"/><Relationship Id="rId28" Type="http://schemas.openxmlformats.org/officeDocument/2006/relationships/hyperlink" Target="https://podminky.urs.cz/item/CS_URS_2024_01/741112061" TargetMode="External"/><Relationship Id="rId36" Type="http://schemas.openxmlformats.org/officeDocument/2006/relationships/hyperlink" Target="https://podminky.urs.cz/item/CS_URS_2024_01/741420022" TargetMode="External"/><Relationship Id="rId49" Type="http://schemas.openxmlformats.org/officeDocument/2006/relationships/hyperlink" Target="https://podminky.urs.cz/item/CS_URS_2024_01/741112061" TargetMode="External"/><Relationship Id="rId57" Type="http://schemas.openxmlformats.org/officeDocument/2006/relationships/hyperlink" Target="https://podminky.urs.cz/item/CS_URS_2024_01/741112001" TargetMode="External"/><Relationship Id="rId61" Type="http://schemas.openxmlformats.org/officeDocument/2006/relationships/hyperlink" Target="https://podminky.urs.cz/item/CS_URS_2024_01/742420121" TargetMode="External"/><Relationship Id="rId10" Type="http://schemas.openxmlformats.org/officeDocument/2006/relationships/hyperlink" Target="https://podminky.urs.cz/item/CS_URS_2024_01/741132145" TargetMode="External"/><Relationship Id="rId19" Type="http://schemas.openxmlformats.org/officeDocument/2006/relationships/hyperlink" Target="https://podminky.urs.cz/item/CS_URS_2023_01/741330371" TargetMode="External"/><Relationship Id="rId31" Type="http://schemas.openxmlformats.org/officeDocument/2006/relationships/hyperlink" Target="https://podminky.urs.cz/item/CS_URS_2024_01/741372061" TargetMode="External"/><Relationship Id="rId44" Type="http://schemas.openxmlformats.org/officeDocument/2006/relationships/hyperlink" Target="https://podminky.urs.cz/item/CS_URS_2024_01/741420052" TargetMode="External"/><Relationship Id="rId52" Type="http://schemas.openxmlformats.org/officeDocument/2006/relationships/hyperlink" Target="https://podminky.urs.cz/item/CS_URS_2024_01/742330051" TargetMode="External"/><Relationship Id="rId60" Type="http://schemas.openxmlformats.org/officeDocument/2006/relationships/hyperlink" Target="https://podminky.urs.cz/item/CS_URS_2024_01/742121001" TargetMode="External"/><Relationship Id="rId65" Type="http://schemas.openxmlformats.org/officeDocument/2006/relationships/hyperlink" Target="https://podminky.urs.cz/item/CS_URS_2024_01/741820102" TargetMode="External"/><Relationship Id="rId4" Type="http://schemas.openxmlformats.org/officeDocument/2006/relationships/hyperlink" Target="https://podminky.urs.cz/item/CS_URS_2024_01/741122642" TargetMode="External"/><Relationship Id="rId9" Type="http://schemas.openxmlformats.org/officeDocument/2006/relationships/hyperlink" Target="https://podminky.urs.cz/item/CS_URS_2024_01/741132146" TargetMode="External"/><Relationship Id="rId14" Type="http://schemas.openxmlformats.org/officeDocument/2006/relationships/hyperlink" Target="https://podminky.urs.cz/item/CS_URS_2024_01/741310233" TargetMode="External"/><Relationship Id="rId22" Type="http://schemas.openxmlformats.org/officeDocument/2006/relationships/hyperlink" Target="https://podminky.urs.cz/item/CS_URS_2024_01/741313082" TargetMode="External"/><Relationship Id="rId27" Type="http://schemas.openxmlformats.org/officeDocument/2006/relationships/hyperlink" Target="https://podminky.urs.cz/item/CS_URS_2024_01/742350002" TargetMode="External"/><Relationship Id="rId30" Type="http://schemas.openxmlformats.org/officeDocument/2006/relationships/hyperlink" Target="https://podminky.urs.cz/item/CS_URS_2024_01/741372062" TargetMode="External"/><Relationship Id="rId35" Type="http://schemas.openxmlformats.org/officeDocument/2006/relationships/hyperlink" Target="https://podminky.urs.cz/item/CS_URS_2024_01/741112101" TargetMode="External"/><Relationship Id="rId43" Type="http://schemas.openxmlformats.org/officeDocument/2006/relationships/hyperlink" Target="https://podminky.urs.cz/item/CS_URS_2024_01/741420022" TargetMode="External"/><Relationship Id="rId48" Type="http://schemas.openxmlformats.org/officeDocument/2006/relationships/hyperlink" Target="https://podminky.urs.cz/item/CS_URS_2024_01/741121101" TargetMode="External"/><Relationship Id="rId56" Type="http://schemas.openxmlformats.org/officeDocument/2006/relationships/hyperlink" Target="https://podminky.urs.cz/item/CS_URS_2024_01/741112061" TargetMode="External"/><Relationship Id="rId64" Type="http://schemas.openxmlformats.org/officeDocument/2006/relationships/hyperlink" Target="https://podminky.urs.cz/item/CS_URS_2024_01/741810002" TargetMode="External"/><Relationship Id="rId8" Type="http://schemas.openxmlformats.org/officeDocument/2006/relationships/hyperlink" Target="https://podminky.urs.cz/item/CS_URS_2024_01/741132133" TargetMode="External"/><Relationship Id="rId51" Type="http://schemas.openxmlformats.org/officeDocument/2006/relationships/hyperlink" Target="https://podminky.urs.cz/item/CS_URS_2024_01/742330044" TargetMode="External"/><Relationship Id="rId3" Type="http://schemas.openxmlformats.org/officeDocument/2006/relationships/hyperlink" Target="https://podminky.urs.cz/item/CS_URS_2024_01/741122624" TargetMode="External"/><Relationship Id="rId12" Type="http://schemas.openxmlformats.org/officeDocument/2006/relationships/hyperlink" Target="https://podminky.urs.cz/item/CS_URS_2024_01/741310201" TargetMode="External"/><Relationship Id="rId17" Type="http://schemas.openxmlformats.org/officeDocument/2006/relationships/hyperlink" Target="https://podminky.urs.cz/item/CS_URS_2024_01/741310251" TargetMode="External"/><Relationship Id="rId25" Type="http://schemas.openxmlformats.org/officeDocument/2006/relationships/hyperlink" Target="https://podminky.urs.cz/item/CS_URS_2024_01/742350001" TargetMode="External"/><Relationship Id="rId33" Type="http://schemas.openxmlformats.org/officeDocument/2006/relationships/hyperlink" Target="https://podminky.urs.cz/item/CS_URS_2024_01/741112061" TargetMode="External"/><Relationship Id="rId38" Type="http://schemas.openxmlformats.org/officeDocument/2006/relationships/hyperlink" Target="https://podminky.urs.cz/item/CS_URS_2024_01/741110003" TargetMode="External"/><Relationship Id="rId46" Type="http://schemas.openxmlformats.org/officeDocument/2006/relationships/hyperlink" Target="https://podminky.urs.cz/item/CS_URS_2024_01/741420082" TargetMode="External"/><Relationship Id="rId59" Type="http://schemas.openxmlformats.org/officeDocument/2006/relationships/hyperlink" Target="https://podminky.urs.cz/item/CS_URS_2024_01/741121101.1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013254000" TargetMode="External"/><Relationship Id="rId13" Type="http://schemas.openxmlformats.org/officeDocument/2006/relationships/hyperlink" Target="https://podminky.urs.cz/item/CS_URS_2023_02/043154000" TargetMode="External"/><Relationship Id="rId18" Type="http://schemas.openxmlformats.org/officeDocument/2006/relationships/hyperlink" Target="https://podminky.urs.cz/item/CS_URS_2023_02/091003000" TargetMode="External"/><Relationship Id="rId3" Type="http://schemas.openxmlformats.org/officeDocument/2006/relationships/hyperlink" Target="https://podminky.urs.cz/item/CS_URS_2023_02/012103000" TargetMode="External"/><Relationship Id="rId7" Type="http://schemas.openxmlformats.org/officeDocument/2006/relationships/hyperlink" Target="https://podminky.urs.cz/item/CS_URS_2023_02/013203000" TargetMode="External"/><Relationship Id="rId12" Type="http://schemas.openxmlformats.org/officeDocument/2006/relationships/hyperlink" Target="https://podminky.urs.cz/item/CS_URS_2023_02/043103000" TargetMode="External"/><Relationship Id="rId17" Type="http://schemas.openxmlformats.org/officeDocument/2006/relationships/hyperlink" Target="https://podminky.urs.cz/item/CS_URS_2023_02/072103011" TargetMode="External"/><Relationship Id="rId2" Type="http://schemas.openxmlformats.org/officeDocument/2006/relationships/hyperlink" Target="https://podminky.urs.cz/item/CS_URS_2023_02/011503000" TargetMode="External"/><Relationship Id="rId16" Type="http://schemas.openxmlformats.org/officeDocument/2006/relationships/hyperlink" Target="https://podminky.urs.cz/item/CS_URS_2023_02/071002000" TargetMode="External"/><Relationship Id="rId1" Type="http://schemas.openxmlformats.org/officeDocument/2006/relationships/hyperlink" Target="https://podminky.urs.cz/item/CS_URS_2023_02/011303000" TargetMode="External"/><Relationship Id="rId6" Type="http://schemas.openxmlformats.org/officeDocument/2006/relationships/hyperlink" Target="https://podminky.urs.cz/item/CS_URS_2023_02/012403000" TargetMode="External"/><Relationship Id="rId11" Type="http://schemas.openxmlformats.org/officeDocument/2006/relationships/hyperlink" Target="https://podminky.urs.cz/item/CS_URS_2023_02/042503000" TargetMode="External"/><Relationship Id="rId5" Type="http://schemas.openxmlformats.org/officeDocument/2006/relationships/hyperlink" Target="https://podminky.urs.cz/item/CS_URS_2023_02/012303000" TargetMode="External"/><Relationship Id="rId15" Type="http://schemas.openxmlformats.org/officeDocument/2006/relationships/hyperlink" Target="https://podminky.urs.cz/item/CS_URS_2023_02/045203000" TargetMode="External"/><Relationship Id="rId10" Type="http://schemas.openxmlformats.org/officeDocument/2006/relationships/hyperlink" Target="https://podminky.urs.cz/item/CS_URS_2023_02/034503000" TargetMode="External"/><Relationship Id="rId19" Type="http://schemas.openxmlformats.org/officeDocument/2006/relationships/drawing" Target="../drawings/drawing7.xml"/><Relationship Id="rId4" Type="http://schemas.openxmlformats.org/officeDocument/2006/relationships/hyperlink" Target="https://podminky.urs.cz/item/CS_URS_2023_02/012203000" TargetMode="External"/><Relationship Id="rId9" Type="http://schemas.openxmlformats.org/officeDocument/2006/relationships/hyperlink" Target="https://podminky.urs.cz/item/CS_URS_2023_02/030001000" TargetMode="External"/><Relationship Id="rId14" Type="http://schemas.openxmlformats.org/officeDocument/2006/relationships/hyperlink" Target="https://podminky.urs.cz/item/CS_URS_2023_02/043194000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4"/>
  <sheetViews>
    <sheetView showGridLines="0" topLeftCell="A37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pans="1:74" s="1" customFormat="1" ht="36.950000000000003" customHeight="1">
      <c r="AR2" s="393"/>
      <c r="AS2" s="393"/>
      <c r="AT2" s="393"/>
      <c r="AU2" s="393"/>
      <c r="AV2" s="393"/>
      <c r="AW2" s="393"/>
      <c r="AX2" s="393"/>
      <c r="AY2" s="393"/>
      <c r="AZ2" s="393"/>
      <c r="BA2" s="393"/>
      <c r="BB2" s="393"/>
      <c r="BC2" s="393"/>
      <c r="BD2" s="393"/>
      <c r="BE2" s="393"/>
      <c r="BS2" s="20" t="s">
        <v>6</v>
      </c>
      <c r="BT2" s="20" t="s">
        <v>7</v>
      </c>
    </row>
    <row r="3" spans="1:74" s="1" customFormat="1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pans="1:74" s="1" customFormat="1" ht="24.95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pans="1:74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77" t="s">
        <v>14</v>
      </c>
      <c r="L5" s="378"/>
      <c r="M5" s="378"/>
      <c r="N5" s="378"/>
      <c r="O5" s="378"/>
      <c r="P5" s="378"/>
      <c r="Q5" s="378"/>
      <c r="R5" s="378"/>
      <c r="S5" s="378"/>
      <c r="T5" s="378"/>
      <c r="U5" s="378"/>
      <c r="V5" s="378"/>
      <c r="W5" s="378"/>
      <c r="X5" s="378"/>
      <c r="Y5" s="378"/>
      <c r="Z5" s="378"/>
      <c r="AA5" s="378"/>
      <c r="AB5" s="378"/>
      <c r="AC5" s="378"/>
      <c r="AD5" s="378"/>
      <c r="AE5" s="378"/>
      <c r="AF5" s="378"/>
      <c r="AG5" s="378"/>
      <c r="AH5" s="378"/>
      <c r="AI5" s="378"/>
      <c r="AJ5" s="378"/>
      <c r="AK5" s="378"/>
      <c r="AL5" s="378"/>
      <c r="AM5" s="378"/>
      <c r="AN5" s="378"/>
      <c r="AO5" s="378"/>
      <c r="AP5" s="25"/>
      <c r="AQ5" s="25"/>
      <c r="AR5" s="23"/>
      <c r="BE5" s="374" t="s">
        <v>15</v>
      </c>
      <c r="BS5" s="20" t="s">
        <v>6</v>
      </c>
    </row>
    <row r="6" spans="1:74" s="1" customFormat="1" ht="36.950000000000003" customHeight="1">
      <c r="B6" s="24"/>
      <c r="C6" s="25"/>
      <c r="D6" s="31" t="s">
        <v>16</v>
      </c>
      <c r="E6" s="25"/>
      <c r="F6" s="25"/>
      <c r="G6" s="25"/>
      <c r="H6" s="25"/>
      <c r="I6" s="25"/>
      <c r="J6" s="25"/>
      <c r="K6" s="379" t="s">
        <v>17</v>
      </c>
      <c r="L6" s="378"/>
      <c r="M6" s="378"/>
      <c r="N6" s="378"/>
      <c r="O6" s="378"/>
      <c r="P6" s="378"/>
      <c r="Q6" s="378"/>
      <c r="R6" s="378"/>
      <c r="S6" s="378"/>
      <c r="T6" s="378"/>
      <c r="U6" s="378"/>
      <c r="V6" s="378"/>
      <c r="W6" s="378"/>
      <c r="X6" s="378"/>
      <c r="Y6" s="378"/>
      <c r="Z6" s="378"/>
      <c r="AA6" s="378"/>
      <c r="AB6" s="378"/>
      <c r="AC6" s="378"/>
      <c r="AD6" s="378"/>
      <c r="AE6" s="378"/>
      <c r="AF6" s="378"/>
      <c r="AG6" s="378"/>
      <c r="AH6" s="378"/>
      <c r="AI6" s="378"/>
      <c r="AJ6" s="378"/>
      <c r="AK6" s="378"/>
      <c r="AL6" s="378"/>
      <c r="AM6" s="378"/>
      <c r="AN6" s="378"/>
      <c r="AO6" s="378"/>
      <c r="AP6" s="25"/>
      <c r="AQ6" s="25"/>
      <c r="AR6" s="23"/>
      <c r="BE6" s="375"/>
      <c r="BS6" s="20" t="s">
        <v>6</v>
      </c>
    </row>
    <row r="7" spans="1:74" s="1" customFormat="1" ht="12" customHeight="1">
      <c r="B7" s="24"/>
      <c r="C7" s="25"/>
      <c r="D7" s="32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2" t="s">
        <v>20</v>
      </c>
      <c r="AL7" s="25"/>
      <c r="AM7" s="25"/>
      <c r="AN7" s="30" t="s">
        <v>21</v>
      </c>
      <c r="AO7" s="25"/>
      <c r="AP7" s="25"/>
      <c r="AQ7" s="25"/>
      <c r="AR7" s="23"/>
      <c r="BE7" s="375"/>
      <c r="BS7" s="20" t="s">
        <v>6</v>
      </c>
    </row>
    <row r="8" spans="1:74" s="1" customFormat="1" ht="12" customHeight="1">
      <c r="B8" s="24"/>
      <c r="C8" s="25"/>
      <c r="D8" s="32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2" t="s">
        <v>24</v>
      </c>
      <c r="AL8" s="25"/>
      <c r="AM8" s="25"/>
      <c r="AN8" s="33" t="s">
        <v>25</v>
      </c>
      <c r="AO8" s="25"/>
      <c r="AP8" s="25"/>
      <c r="AQ8" s="25"/>
      <c r="AR8" s="23"/>
      <c r="BE8" s="375"/>
      <c r="BS8" s="20" t="s">
        <v>6</v>
      </c>
    </row>
    <row r="9" spans="1:74" s="1" customFormat="1" ht="29.25" customHeight="1">
      <c r="B9" s="24"/>
      <c r="C9" s="25"/>
      <c r="D9" s="29" t="s">
        <v>26</v>
      </c>
      <c r="E9" s="25"/>
      <c r="F9" s="25"/>
      <c r="G9" s="25"/>
      <c r="H9" s="25"/>
      <c r="I9" s="25"/>
      <c r="J9" s="25"/>
      <c r="K9" s="34" t="s">
        <v>27</v>
      </c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9" t="s">
        <v>28</v>
      </c>
      <c r="AL9" s="25"/>
      <c r="AM9" s="25"/>
      <c r="AN9" s="34" t="s">
        <v>29</v>
      </c>
      <c r="AO9" s="25"/>
      <c r="AP9" s="25"/>
      <c r="AQ9" s="25"/>
      <c r="AR9" s="23"/>
      <c r="BE9" s="375"/>
      <c r="BS9" s="20" t="s">
        <v>6</v>
      </c>
    </row>
    <row r="10" spans="1:74" s="1" customFormat="1" ht="12" customHeight="1">
      <c r="B10" s="24"/>
      <c r="C10" s="25"/>
      <c r="D10" s="32" t="s">
        <v>30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2" t="s">
        <v>31</v>
      </c>
      <c r="AL10" s="25"/>
      <c r="AM10" s="25"/>
      <c r="AN10" s="30" t="s">
        <v>32</v>
      </c>
      <c r="AO10" s="25"/>
      <c r="AP10" s="25"/>
      <c r="AQ10" s="25"/>
      <c r="AR10" s="23"/>
      <c r="BE10" s="375"/>
      <c r="BS10" s="20" t="s">
        <v>6</v>
      </c>
    </row>
    <row r="11" spans="1:74" s="1" customFormat="1" ht="18.399999999999999" customHeight="1">
      <c r="B11" s="24"/>
      <c r="C11" s="25"/>
      <c r="D11" s="25"/>
      <c r="E11" s="30" t="s">
        <v>33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2" t="s">
        <v>34</v>
      </c>
      <c r="AL11" s="25"/>
      <c r="AM11" s="25"/>
      <c r="AN11" s="30" t="s">
        <v>35</v>
      </c>
      <c r="AO11" s="25"/>
      <c r="AP11" s="25"/>
      <c r="AQ11" s="25"/>
      <c r="AR11" s="23"/>
      <c r="BE11" s="375"/>
      <c r="BS11" s="20" t="s">
        <v>6</v>
      </c>
    </row>
    <row r="12" spans="1:74" s="1" customFormat="1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75"/>
      <c r="BS12" s="20" t="s">
        <v>6</v>
      </c>
    </row>
    <row r="13" spans="1:74" s="1" customFormat="1" ht="12" customHeight="1">
      <c r="B13" s="24"/>
      <c r="C13" s="25"/>
      <c r="D13" s="32" t="s">
        <v>36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2" t="s">
        <v>31</v>
      </c>
      <c r="AL13" s="25"/>
      <c r="AM13" s="25"/>
      <c r="AN13" s="35" t="s">
        <v>37</v>
      </c>
      <c r="AO13" s="25"/>
      <c r="AP13" s="25"/>
      <c r="AQ13" s="25"/>
      <c r="AR13" s="23"/>
      <c r="BE13" s="375"/>
      <c r="BS13" s="20" t="s">
        <v>6</v>
      </c>
    </row>
    <row r="14" spans="1:74" ht="12.75">
      <c r="B14" s="24"/>
      <c r="C14" s="25"/>
      <c r="D14" s="25"/>
      <c r="E14" s="380" t="s">
        <v>37</v>
      </c>
      <c r="F14" s="381"/>
      <c r="G14" s="381"/>
      <c r="H14" s="381"/>
      <c r="I14" s="381"/>
      <c r="J14" s="381"/>
      <c r="K14" s="381"/>
      <c r="L14" s="381"/>
      <c r="M14" s="381"/>
      <c r="N14" s="381"/>
      <c r="O14" s="381"/>
      <c r="P14" s="381"/>
      <c r="Q14" s="381"/>
      <c r="R14" s="381"/>
      <c r="S14" s="381"/>
      <c r="T14" s="381"/>
      <c r="U14" s="381"/>
      <c r="V14" s="381"/>
      <c r="W14" s="381"/>
      <c r="X14" s="381"/>
      <c r="Y14" s="381"/>
      <c r="Z14" s="381"/>
      <c r="AA14" s="381"/>
      <c r="AB14" s="381"/>
      <c r="AC14" s="381"/>
      <c r="AD14" s="381"/>
      <c r="AE14" s="381"/>
      <c r="AF14" s="381"/>
      <c r="AG14" s="381"/>
      <c r="AH14" s="381"/>
      <c r="AI14" s="381"/>
      <c r="AJ14" s="381"/>
      <c r="AK14" s="32" t="s">
        <v>34</v>
      </c>
      <c r="AL14" s="25"/>
      <c r="AM14" s="25"/>
      <c r="AN14" s="35" t="s">
        <v>37</v>
      </c>
      <c r="AO14" s="25"/>
      <c r="AP14" s="25"/>
      <c r="AQ14" s="25"/>
      <c r="AR14" s="23"/>
      <c r="BE14" s="375"/>
      <c r="BS14" s="20" t="s">
        <v>6</v>
      </c>
    </row>
    <row r="15" spans="1:74" s="1" customFormat="1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75"/>
      <c r="BS15" s="20" t="s">
        <v>4</v>
      </c>
    </row>
    <row r="16" spans="1:74" s="1" customFormat="1" ht="12" customHeight="1">
      <c r="B16" s="24"/>
      <c r="C16" s="25"/>
      <c r="D16" s="32" t="s">
        <v>38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2" t="s">
        <v>31</v>
      </c>
      <c r="AL16" s="25"/>
      <c r="AM16" s="25"/>
      <c r="AN16" s="30" t="s">
        <v>39</v>
      </c>
      <c r="AO16" s="25"/>
      <c r="AP16" s="25"/>
      <c r="AQ16" s="25"/>
      <c r="AR16" s="23"/>
      <c r="BE16" s="375"/>
      <c r="BS16" s="20" t="s">
        <v>4</v>
      </c>
    </row>
    <row r="17" spans="1:71" s="1" customFormat="1" ht="18.399999999999999" customHeight="1">
      <c r="B17" s="24"/>
      <c r="C17" s="25"/>
      <c r="D17" s="25"/>
      <c r="E17" s="30" t="s">
        <v>40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2" t="s">
        <v>34</v>
      </c>
      <c r="AL17" s="25"/>
      <c r="AM17" s="25"/>
      <c r="AN17" s="30" t="s">
        <v>35</v>
      </c>
      <c r="AO17" s="25"/>
      <c r="AP17" s="25"/>
      <c r="AQ17" s="25"/>
      <c r="AR17" s="23"/>
      <c r="BE17" s="375"/>
      <c r="BS17" s="20" t="s">
        <v>41</v>
      </c>
    </row>
    <row r="18" spans="1:71" s="1" customFormat="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75"/>
      <c r="BS18" s="20" t="s">
        <v>6</v>
      </c>
    </row>
    <row r="19" spans="1:71" s="1" customFormat="1" ht="12" customHeight="1">
      <c r="B19" s="24"/>
      <c r="C19" s="25"/>
      <c r="D19" s="32" t="s">
        <v>42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2" t="s">
        <v>31</v>
      </c>
      <c r="AL19" s="25"/>
      <c r="AM19" s="25"/>
      <c r="AN19" s="30" t="s">
        <v>43</v>
      </c>
      <c r="AO19" s="25"/>
      <c r="AP19" s="25"/>
      <c r="AQ19" s="25"/>
      <c r="AR19" s="23"/>
      <c r="BE19" s="375"/>
      <c r="BS19" s="20" t="s">
        <v>6</v>
      </c>
    </row>
    <row r="20" spans="1:71" s="1" customFormat="1" ht="18.399999999999999" customHeight="1">
      <c r="B20" s="24"/>
      <c r="C20" s="25"/>
      <c r="D20" s="25"/>
      <c r="E20" s="30" t="s">
        <v>44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2" t="s">
        <v>34</v>
      </c>
      <c r="AL20" s="25"/>
      <c r="AM20" s="25"/>
      <c r="AN20" s="30" t="s">
        <v>35</v>
      </c>
      <c r="AO20" s="25"/>
      <c r="AP20" s="25"/>
      <c r="AQ20" s="25"/>
      <c r="AR20" s="23"/>
      <c r="BE20" s="375"/>
      <c r="BS20" s="20" t="s">
        <v>41</v>
      </c>
    </row>
    <row r="21" spans="1:71" s="1" customFormat="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75"/>
    </row>
    <row r="22" spans="1:71" s="1" customFormat="1" ht="12" customHeight="1">
      <c r="B22" s="24"/>
      <c r="C22" s="25"/>
      <c r="D22" s="32" t="s">
        <v>45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75"/>
    </row>
    <row r="23" spans="1:71" s="1" customFormat="1" ht="47.25" customHeight="1">
      <c r="B23" s="24"/>
      <c r="C23" s="25"/>
      <c r="D23" s="25"/>
      <c r="E23" s="382" t="s">
        <v>46</v>
      </c>
      <c r="F23" s="382"/>
      <c r="G23" s="382"/>
      <c r="H23" s="382"/>
      <c r="I23" s="382"/>
      <c r="J23" s="382"/>
      <c r="K23" s="382"/>
      <c r="L23" s="382"/>
      <c r="M23" s="382"/>
      <c r="N23" s="382"/>
      <c r="O23" s="382"/>
      <c r="P23" s="382"/>
      <c r="Q23" s="382"/>
      <c r="R23" s="382"/>
      <c r="S23" s="382"/>
      <c r="T23" s="382"/>
      <c r="U23" s="382"/>
      <c r="V23" s="382"/>
      <c r="W23" s="382"/>
      <c r="X23" s="382"/>
      <c r="Y23" s="382"/>
      <c r="Z23" s="382"/>
      <c r="AA23" s="382"/>
      <c r="AB23" s="382"/>
      <c r="AC23" s="382"/>
      <c r="AD23" s="382"/>
      <c r="AE23" s="382"/>
      <c r="AF23" s="382"/>
      <c r="AG23" s="382"/>
      <c r="AH23" s="382"/>
      <c r="AI23" s="382"/>
      <c r="AJ23" s="382"/>
      <c r="AK23" s="382"/>
      <c r="AL23" s="382"/>
      <c r="AM23" s="382"/>
      <c r="AN23" s="382"/>
      <c r="AO23" s="25"/>
      <c r="AP23" s="25"/>
      <c r="AQ23" s="25"/>
      <c r="AR23" s="23"/>
      <c r="BE23" s="375"/>
    </row>
    <row r="24" spans="1:71" s="1" customFormat="1" ht="6.95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75"/>
    </row>
    <row r="25" spans="1:71" s="1" customFormat="1" ht="6.95" customHeight="1">
      <c r="B25" s="24"/>
      <c r="C25" s="25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5"/>
      <c r="AQ25" s="25"/>
      <c r="AR25" s="23"/>
      <c r="BE25" s="375"/>
    </row>
    <row r="26" spans="1:71" s="2" customFormat="1" ht="25.9" customHeight="1">
      <c r="A26" s="38"/>
      <c r="B26" s="39"/>
      <c r="C26" s="40"/>
      <c r="D26" s="41" t="s">
        <v>47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383">
        <f>ROUND(AG54,2)</f>
        <v>0</v>
      </c>
      <c r="AL26" s="384"/>
      <c r="AM26" s="384"/>
      <c r="AN26" s="384"/>
      <c r="AO26" s="384"/>
      <c r="AP26" s="40"/>
      <c r="AQ26" s="40"/>
      <c r="AR26" s="43"/>
      <c r="BE26" s="375"/>
    </row>
    <row r="27" spans="1:71" s="2" customFormat="1" ht="6.95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3"/>
      <c r="BE27" s="375"/>
    </row>
    <row r="28" spans="1:71" s="2" customFormat="1" ht="12.75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385" t="s">
        <v>48</v>
      </c>
      <c r="M28" s="385"/>
      <c r="N28" s="385"/>
      <c r="O28" s="385"/>
      <c r="P28" s="385"/>
      <c r="Q28" s="40"/>
      <c r="R28" s="40"/>
      <c r="S28" s="40"/>
      <c r="T28" s="40"/>
      <c r="U28" s="40"/>
      <c r="V28" s="40"/>
      <c r="W28" s="385" t="s">
        <v>49</v>
      </c>
      <c r="X28" s="385"/>
      <c r="Y28" s="385"/>
      <c r="Z28" s="385"/>
      <c r="AA28" s="385"/>
      <c r="AB28" s="385"/>
      <c r="AC28" s="385"/>
      <c r="AD28" s="385"/>
      <c r="AE28" s="385"/>
      <c r="AF28" s="40"/>
      <c r="AG28" s="40"/>
      <c r="AH28" s="40"/>
      <c r="AI28" s="40"/>
      <c r="AJ28" s="40"/>
      <c r="AK28" s="385" t="s">
        <v>50</v>
      </c>
      <c r="AL28" s="385"/>
      <c r="AM28" s="385"/>
      <c r="AN28" s="385"/>
      <c r="AO28" s="385"/>
      <c r="AP28" s="40"/>
      <c r="AQ28" s="40"/>
      <c r="AR28" s="43"/>
      <c r="BE28" s="375"/>
    </row>
    <row r="29" spans="1:71" s="3" customFormat="1" ht="14.45" customHeight="1">
      <c r="B29" s="44"/>
      <c r="C29" s="45"/>
      <c r="D29" s="32" t="s">
        <v>51</v>
      </c>
      <c r="E29" s="45"/>
      <c r="F29" s="32" t="s">
        <v>52</v>
      </c>
      <c r="G29" s="45"/>
      <c r="H29" s="45"/>
      <c r="I29" s="45"/>
      <c r="J29" s="45"/>
      <c r="K29" s="45"/>
      <c r="L29" s="388">
        <v>0.21</v>
      </c>
      <c r="M29" s="387"/>
      <c r="N29" s="387"/>
      <c r="O29" s="387"/>
      <c r="P29" s="387"/>
      <c r="Q29" s="45"/>
      <c r="R29" s="45"/>
      <c r="S29" s="45"/>
      <c r="T29" s="45"/>
      <c r="U29" s="45"/>
      <c r="V29" s="45"/>
      <c r="W29" s="386">
        <f>ROUND(AZ54, 2)</f>
        <v>0</v>
      </c>
      <c r="X29" s="387"/>
      <c r="Y29" s="387"/>
      <c r="Z29" s="387"/>
      <c r="AA29" s="387"/>
      <c r="AB29" s="387"/>
      <c r="AC29" s="387"/>
      <c r="AD29" s="387"/>
      <c r="AE29" s="387"/>
      <c r="AF29" s="45"/>
      <c r="AG29" s="45"/>
      <c r="AH29" s="45"/>
      <c r="AI29" s="45"/>
      <c r="AJ29" s="45"/>
      <c r="AK29" s="386">
        <f>ROUND(AV54, 2)</f>
        <v>0</v>
      </c>
      <c r="AL29" s="387"/>
      <c r="AM29" s="387"/>
      <c r="AN29" s="387"/>
      <c r="AO29" s="387"/>
      <c r="AP29" s="45"/>
      <c r="AQ29" s="45"/>
      <c r="AR29" s="46"/>
      <c r="BE29" s="376"/>
    </row>
    <row r="30" spans="1:71" s="3" customFormat="1" ht="14.45" customHeight="1">
      <c r="B30" s="44"/>
      <c r="C30" s="45"/>
      <c r="D30" s="45"/>
      <c r="E30" s="45"/>
      <c r="F30" s="32" t="s">
        <v>53</v>
      </c>
      <c r="G30" s="45"/>
      <c r="H30" s="45"/>
      <c r="I30" s="45"/>
      <c r="J30" s="45"/>
      <c r="K30" s="45"/>
      <c r="L30" s="388">
        <v>0.15</v>
      </c>
      <c r="M30" s="387"/>
      <c r="N30" s="387"/>
      <c r="O30" s="387"/>
      <c r="P30" s="387"/>
      <c r="Q30" s="45"/>
      <c r="R30" s="45"/>
      <c r="S30" s="45"/>
      <c r="T30" s="45"/>
      <c r="U30" s="45"/>
      <c r="V30" s="45"/>
      <c r="W30" s="386">
        <f>ROUND(BA54, 2)</f>
        <v>0</v>
      </c>
      <c r="X30" s="387"/>
      <c r="Y30" s="387"/>
      <c r="Z30" s="387"/>
      <c r="AA30" s="387"/>
      <c r="AB30" s="387"/>
      <c r="AC30" s="387"/>
      <c r="AD30" s="387"/>
      <c r="AE30" s="387"/>
      <c r="AF30" s="45"/>
      <c r="AG30" s="45"/>
      <c r="AH30" s="45"/>
      <c r="AI30" s="45"/>
      <c r="AJ30" s="45"/>
      <c r="AK30" s="386">
        <f>ROUND(AW54, 2)</f>
        <v>0</v>
      </c>
      <c r="AL30" s="387"/>
      <c r="AM30" s="387"/>
      <c r="AN30" s="387"/>
      <c r="AO30" s="387"/>
      <c r="AP30" s="45"/>
      <c r="AQ30" s="45"/>
      <c r="AR30" s="46"/>
      <c r="BE30" s="376"/>
    </row>
    <row r="31" spans="1:71" s="3" customFormat="1" ht="14.45" hidden="1" customHeight="1">
      <c r="B31" s="44"/>
      <c r="C31" s="45"/>
      <c r="D31" s="45"/>
      <c r="E31" s="45"/>
      <c r="F31" s="32" t="s">
        <v>54</v>
      </c>
      <c r="G31" s="45"/>
      <c r="H31" s="45"/>
      <c r="I31" s="45"/>
      <c r="J31" s="45"/>
      <c r="K31" s="45"/>
      <c r="L31" s="388">
        <v>0.21</v>
      </c>
      <c r="M31" s="387"/>
      <c r="N31" s="387"/>
      <c r="O31" s="387"/>
      <c r="P31" s="387"/>
      <c r="Q31" s="45"/>
      <c r="R31" s="45"/>
      <c r="S31" s="45"/>
      <c r="T31" s="45"/>
      <c r="U31" s="45"/>
      <c r="V31" s="45"/>
      <c r="W31" s="386">
        <f>ROUND(BB54, 2)</f>
        <v>0</v>
      </c>
      <c r="X31" s="387"/>
      <c r="Y31" s="387"/>
      <c r="Z31" s="387"/>
      <c r="AA31" s="387"/>
      <c r="AB31" s="387"/>
      <c r="AC31" s="387"/>
      <c r="AD31" s="387"/>
      <c r="AE31" s="387"/>
      <c r="AF31" s="45"/>
      <c r="AG31" s="45"/>
      <c r="AH31" s="45"/>
      <c r="AI31" s="45"/>
      <c r="AJ31" s="45"/>
      <c r="AK31" s="386">
        <v>0</v>
      </c>
      <c r="AL31" s="387"/>
      <c r="AM31" s="387"/>
      <c r="AN31" s="387"/>
      <c r="AO31" s="387"/>
      <c r="AP31" s="45"/>
      <c r="AQ31" s="45"/>
      <c r="AR31" s="46"/>
      <c r="BE31" s="376"/>
    </row>
    <row r="32" spans="1:71" s="3" customFormat="1" ht="14.45" hidden="1" customHeight="1">
      <c r="B32" s="44"/>
      <c r="C32" s="45"/>
      <c r="D32" s="45"/>
      <c r="E32" s="45"/>
      <c r="F32" s="32" t="s">
        <v>55</v>
      </c>
      <c r="G32" s="45"/>
      <c r="H32" s="45"/>
      <c r="I32" s="45"/>
      <c r="J32" s="45"/>
      <c r="K32" s="45"/>
      <c r="L32" s="388">
        <v>0.15</v>
      </c>
      <c r="M32" s="387"/>
      <c r="N32" s="387"/>
      <c r="O32" s="387"/>
      <c r="P32" s="387"/>
      <c r="Q32" s="45"/>
      <c r="R32" s="45"/>
      <c r="S32" s="45"/>
      <c r="T32" s="45"/>
      <c r="U32" s="45"/>
      <c r="V32" s="45"/>
      <c r="W32" s="386">
        <f>ROUND(BC54, 2)</f>
        <v>0</v>
      </c>
      <c r="X32" s="387"/>
      <c r="Y32" s="387"/>
      <c r="Z32" s="387"/>
      <c r="AA32" s="387"/>
      <c r="AB32" s="387"/>
      <c r="AC32" s="387"/>
      <c r="AD32" s="387"/>
      <c r="AE32" s="387"/>
      <c r="AF32" s="45"/>
      <c r="AG32" s="45"/>
      <c r="AH32" s="45"/>
      <c r="AI32" s="45"/>
      <c r="AJ32" s="45"/>
      <c r="AK32" s="386">
        <v>0</v>
      </c>
      <c r="AL32" s="387"/>
      <c r="AM32" s="387"/>
      <c r="AN32" s="387"/>
      <c r="AO32" s="387"/>
      <c r="AP32" s="45"/>
      <c r="AQ32" s="45"/>
      <c r="AR32" s="46"/>
      <c r="BE32" s="376"/>
    </row>
    <row r="33" spans="1:57" s="3" customFormat="1" ht="14.45" hidden="1" customHeight="1">
      <c r="B33" s="44"/>
      <c r="C33" s="45"/>
      <c r="D33" s="45"/>
      <c r="E33" s="45"/>
      <c r="F33" s="32" t="s">
        <v>56</v>
      </c>
      <c r="G33" s="45"/>
      <c r="H33" s="45"/>
      <c r="I33" s="45"/>
      <c r="J33" s="45"/>
      <c r="K33" s="45"/>
      <c r="L33" s="388">
        <v>0</v>
      </c>
      <c r="M33" s="387"/>
      <c r="N33" s="387"/>
      <c r="O33" s="387"/>
      <c r="P33" s="387"/>
      <c r="Q33" s="45"/>
      <c r="R33" s="45"/>
      <c r="S33" s="45"/>
      <c r="T33" s="45"/>
      <c r="U33" s="45"/>
      <c r="V33" s="45"/>
      <c r="W33" s="386">
        <f>ROUND(BD54, 2)</f>
        <v>0</v>
      </c>
      <c r="X33" s="387"/>
      <c r="Y33" s="387"/>
      <c r="Z33" s="387"/>
      <c r="AA33" s="387"/>
      <c r="AB33" s="387"/>
      <c r="AC33" s="387"/>
      <c r="AD33" s="387"/>
      <c r="AE33" s="387"/>
      <c r="AF33" s="45"/>
      <c r="AG33" s="45"/>
      <c r="AH33" s="45"/>
      <c r="AI33" s="45"/>
      <c r="AJ33" s="45"/>
      <c r="AK33" s="386">
        <v>0</v>
      </c>
      <c r="AL33" s="387"/>
      <c r="AM33" s="387"/>
      <c r="AN33" s="387"/>
      <c r="AO33" s="387"/>
      <c r="AP33" s="45"/>
      <c r="AQ33" s="45"/>
      <c r="AR33" s="46"/>
    </row>
    <row r="34" spans="1:57" s="2" customFormat="1" ht="6.95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3"/>
      <c r="BE34" s="38"/>
    </row>
    <row r="35" spans="1:57" s="2" customFormat="1" ht="25.9" customHeight="1">
      <c r="A35" s="38"/>
      <c r="B35" s="39"/>
      <c r="C35" s="47"/>
      <c r="D35" s="48" t="s">
        <v>57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58</v>
      </c>
      <c r="U35" s="49"/>
      <c r="V35" s="49"/>
      <c r="W35" s="49"/>
      <c r="X35" s="392" t="s">
        <v>59</v>
      </c>
      <c r="Y35" s="390"/>
      <c r="Z35" s="390"/>
      <c r="AA35" s="390"/>
      <c r="AB35" s="390"/>
      <c r="AC35" s="49"/>
      <c r="AD35" s="49"/>
      <c r="AE35" s="49"/>
      <c r="AF35" s="49"/>
      <c r="AG35" s="49"/>
      <c r="AH35" s="49"/>
      <c r="AI35" s="49"/>
      <c r="AJ35" s="49"/>
      <c r="AK35" s="389">
        <f>SUM(AK26:AK33)</f>
        <v>0</v>
      </c>
      <c r="AL35" s="390"/>
      <c r="AM35" s="390"/>
      <c r="AN35" s="390"/>
      <c r="AO35" s="391"/>
      <c r="AP35" s="47"/>
      <c r="AQ35" s="47"/>
      <c r="AR35" s="43"/>
      <c r="BE35" s="38"/>
    </row>
    <row r="36" spans="1:57" s="2" customFormat="1" ht="6.95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3"/>
      <c r="BE36" s="38"/>
    </row>
    <row r="37" spans="1:57" s="2" customFormat="1" ht="6.95" customHeight="1">
      <c r="A37" s="38"/>
      <c r="B37" s="51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43"/>
      <c r="BE37" s="38"/>
    </row>
    <row r="41" spans="1:57" s="2" customFormat="1" ht="6.95" customHeight="1">
      <c r="A41" s="38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43"/>
      <c r="BE41" s="38"/>
    </row>
    <row r="42" spans="1:57" s="2" customFormat="1" ht="24.95" customHeight="1">
      <c r="A42" s="38"/>
      <c r="B42" s="39"/>
      <c r="C42" s="26" t="s">
        <v>60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3"/>
      <c r="BE42" s="38"/>
    </row>
    <row r="43" spans="1:57" s="2" customFormat="1" ht="6.95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3"/>
      <c r="BE43" s="38"/>
    </row>
    <row r="44" spans="1:57" s="4" customFormat="1" ht="12" customHeight="1">
      <c r="B44" s="55"/>
      <c r="C44" s="32" t="s">
        <v>13</v>
      </c>
      <c r="D44" s="56"/>
      <c r="E44" s="56"/>
      <c r="F44" s="56"/>
      <c r="G44" s="56"/>
      <c r="H44" s="56"/>
      <c r="I44" s="56"/>
      <c r="J44" s="56"/>
      <c r="K44" s="56"/>
      <c r="L44" s="56" t="str">
        <f>K5</f>
        <v>2024-15</v>
      </c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7"/>
    </row>
    <row r="45" spans="1:57" s="5" customFormat="1" ht="36.950000000000003" customHeight="1">
      <c r="B45" s="58"/>
      <c r="C45" s="59" t="s">
        <v>16</v>
      </c>
      <c r="D45" s="60"/>
      <c r="E45" s="60"/>
      <c r="F45" s="60"/>
      <c r="G45" s="60"/>
      <c r="H45" s="60"/>
      <c r="I45" s="60"/>
      <c r="J45" s="60"/>
      <c r="K45" s="60"/>
      <c r="L45" s="350" t="str">
        <f>K6</f>
        <v>Novostavba hasičárny - Dýšina</v>
      </c>
      <c r="M45" s="351"/>
      <c r="N45" s="351"/>
      <c r="O45" s="351"/>
      <c r="P45" s="351"/>
      <c r="Q45" s="351"/>
      <c r="R45" s="351"/>
      <c r="S45" s="351"/>
      <c r="T45" s="351"/>
      <c r="U45" s="351"/>
      <c r="V45" s="351"/>
      <c r="W45" s="351"/>
      <c r="X45" s="351"/>
      <c r="Y45" s="351"/>
      <c r="Z45" s="351"/>
      <c r="AA45" s="351"/>
      <c r="AB45" s="351"/>
      <c r="AC45" s="351"/>
      <c r="AD45" s="351"/>
      <c r="AE45" s="351"/>
      <c r="AF45" s="351"/>
      <c r="AG45" s="351"/>
      <c r="AH45" s="351"/>
      <c r="AI45" s="351"/>
      <c r="AJ45" s="351"/>
      <c r="AK45" s="351"/>
      <c r="AL45" s="351"/>
      <c r="AM45" s="351"/>
      <c r="AN45" s="351"/>
      <c r="AO45" s="351"/>
      <c r="AP45" s="60"/>
      <c r="AQ45" s="60"/>
      <c r="AR45" s="61"/>
    </row>
    <row r="46" spans="1:57" s="2" customFormat="1" ht="6.95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3"/>
      <c r="BE46" s="38"/>
    </row>
    <row r="47" spans="1:57" s="2" customFormat="1" ht="12" customHeight="1">
      <c r="A47" s="38"/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62" t="str">
        <f>IF(K8="","",K8)</f>
        <v>Dýšina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352" t="str">
        <f>IF(AN8= "","",AN8)</f>
        <v>1. 10. 2023</v>
      </c>
      <c r="AN47" s="352"/>
      <c r="AO47" s="40"/>
      <c r="AP47" s="40"/>
      <c r="AQ47" s="40"/>
      <c r="AR47" s="43"/>
      <c r="BE47" s="38"/>
    </row>
    <row r="48" spans="1:57" s="2" customFormat="1" ht="6.95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3"/>
      <c r="BE48" s="38"/>
    </row>
    <row r="49" spans="1:91" s="2" customFormat="1" ht="15.2" customHeight="1">
      <c r="A49" s="38"/>
      <c r="B49" s="39"/>
      <c r="C49" s="32" t="s">
        <v>30</v>
      </c>
      <c r="D49" s="40"/>
      <c r="E49" s="40"/>
      <c r="F49" s="40"/>
      <c r="G49" s="40"/>
      <c r="H49" s="40"/>
      <c r="I49" s="40"/>
      <c r="J49" s="40"/>
      <c r="K49" s="40"/>
      <c r="L49" s="56" t="str">
        <f>IF(E11= "","",E11)</f>
        <v>Obec Dýšina, Nám. Míru 30, Dýšina 330 02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38</v>
      </c>
      <c r="AJ49" s="40"/>
      <c r="AK49" s="40"/>
      <c r="AL49" s="40"/>
      <c r="AM49" s="353" t="str">
        <f>IF(E17="","",E17)</f>
        <v>DM projekce a stavitelství</v>
      </c>
      <c r="AN49" s="354"/>
      <c r="AO49" s="354"/>
      <c r="AP49" s="354"/>
      <c r="AQ49" s="40"/>
      <c r="AR49" s="43"/>
      <c r="AS49" s="355" t="s">
        <v>61</v>
      </c>
      <c r="AT49" s="356"/>
      <c r="AU49" s="64"/>
      <c r="AV49" s="64"/>
      <c r="AW49" s="64"/>
      <c r="AX49" s="64"/>
      <c r="AY49" s="64"/>
      <c r="AZ49" s="64"/>
      <c r="BA49" s="64"/>
      <c r="BB49" s="64"/>
      <c r="BC49" s="64"/>
      <c r="BD49" s="65"/>
      <c r="BE49" s="38"/>
    </row>
    <row r="50" spans="1:91" s="2" customFormat="1" ht="15.2" customHeight="1">
      <c r="A50" s="38"/>
      <c r="B50" s="39"/>
      <c r="C50" s="32" t="s">
        <v>36</v>
      </c>
      <c r="D50" s="40"/>
      <c r="E50" s="40"/>
      <c r="F50" s="40"/>
      <c r="G50" s="40"/>
      <c r="H50" s="40"/>
      <c r="I50" s="40"/>
      <c r="J50" s="40"/>
      <c r="K50" s="40"/>
      <c r="L50" s="56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42</v>
      </c>
      <c r="AJ50" s="40"/>
      <c r="AK50" s="40"/>
      <c r="AL50" s="40"/>
      <c r="AM50" s="353" t="str">
        <f>IF(E20="","",E20)</f>
        <v>Michal Komorous</v>
      </c>
      <c r="AN50" s="354"/>
      <c r="AO50" s="354"/>
      <c r="AP50" s="354"/>
      <c r="AQ50" s="40"/>
      <c r="AR50" s="43"/>
      <c r="AS50" s="357"/>
      <c r="AT50" s="358"/>
      <c r="AU50" s="66"/>
      <c r="AV50" s="66"/>
      <c r="AW50" s="66"/>
      <c r="AX50" s="66"/>
      <c r="AY50" s="66"/>
      <c r="AZ50" s="66"/>
      <c r="BA50" s="66"/>
      <c r="BB50" s="66"/>
      <c r="BC50" s="66"/>
      <c r="BD50" s="67"/>
      <c r="BE50" s="38"/>
    </row>
    <row r="51" spans="1:91" s="2" customFormat="1" ht="10.9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3"/>
      <c r="AS51" s="359"/>
      <c r="AT51" s="360"/>
      <c r="AU51" s="68"/>
      <c r="AV51" s="68"/>
      <c r="AW51" s="68"/>
      <c r="AX51" s="68"/>
      <c r="AY51" s="68"/>
      <c r="AZ51" s="68"/>
      <c r="BA51" s="68"/>
      <c r="BB51" s="68"/>
      <c r="BC51" s="68"/>
      <c r="BD51" s="69"/>
      <c r="BE51" s="38"/>
    </row>
    <row r="52" spans="1:91" s="2" customFormat="1" ht="29.25" customHeight="1">
      <c r="A52" s="38"/>
      <c r="B52" s="39"/>
      <c r="C52" s="361" t="s">
        <v>62</v>
      </c>
      <c r="D52" s="362"/>
      <c r="E52" s="362"/>
      <c r="F52" s="362"/>
      <c r="G52" s="362"/>
      <c r="H52" s="70"/>
      <c r="I52" s="364" t="s">
        <v>63</v>
      </c>
      <c r="J52" s="362"/>
      <c r="K52" s="362"/>
      <c r="L52" s="362"/>
      <c r="M52" s="362"/>
      <c r="N52" s="362"/>
      <c r="O52" s="362"/>
      <c r="P52" s="362"/>
      <c r="Q52" s="362"/>
      <c r="R52" s="362"/>
      <c r="S52" s="362"/>
      <c r="T52" s="362"/>
      <c r="U52" s="362"/>
      <c r="V52" s="362"/>
      <c r="W52" s="362"/>
      <c r="X52" s="362"/>
      <c r="Y52" s="362"/>
      <c r="Z52" s="362"/>
      <c r="AA52" s="362"/>
      <c r="AB52" s="362"/>
      <c r="AC52" s="362"/>
      <c r="AD52" s="362"/>
      <c r="AE52" s="362"/>
      <c r="AF52" s="362"/>
      <c r="AG52" s="363" t="s">
        <v>64</v>
      </c>
      <c r="AH52" s="362"/>
      <c r="AI52" s="362"/>
      <c r="AJ52" s="362"/>
      <c r="AK52" s="362"/>
      <c r="AL52" s="362"/>
      <c r="AM52" s="362"/>
      <c r="AN52" s="364" t="s">
        <v>65</v>
      </c>
      <c r="AO52" s="362"/>
      <c r="AP52" s="362"/>
      <c r="AQ52" s="71" t="s">
        <v>66</v>
      </c>
      <c r="AR52" s="43"/>
      <c r="AS52" s="72" t="s">
        <v>67</v>
      </c>
      <c r="AT52" s="73" t="s">
        <v>68</v>
      </c>
      <c r="AU52" s="73" t="s">
        <v>69</v>
      </c>
      <c r="AV52" s="73" t="s">
        <v>70</v>
      </c>
      <c r="AW52" s="73" t="s">
        <v>71</v>
      </c>
      <c r="AX52" s="73" t="s">
        <v>72</v>
      </c>
      <c r="AY52" s="73" t="s">
        <v>73</v>
      </c>
      <c r="AZ52" s="73" t="s">
        <v>74</v>
      </c>
      <c r="BA52" s="73" t="s">
        <v>75</v>
      </c>
      <c r="BB52" s="73" t="s">
        <v>76</v>
      </c>
      <c r="BC52" s="73" t="s">
        <v>77</v>
      </c>
      <c r="BD52" s="74" t="s">
        <v>78</v>
      </c>
      <c r="BE52" s="38"/>
    </row>
    <row r="53" spans="1:91" s="2" customFormat="1" ht="10.9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3"/>
      <c r="AS53" s="75"/>
      <c r="AT53" s="76"/>
      <c r="AU53" s="76"/>
      <c r="AV53" s="76"/>
      <c r="AW53" s="76"/>
      <c r="AX53" s="76"/>
      <c r="AY53" s="76"/>
      <c r="AZ53" s="76"/>
      <c r="BA53" s="76"/>
      <c r="BB53" s="76"/>
      <c r="BC53" s="76"/>
      <c r="BD53" s="77"/>
      <c r="BE53" s="38"/>
    </row>
    <row r="54" spans="1:91" s="6" customFormat="1" ht="32.450000000000003" customHeight="1">
      <c r="B54" s="78"/>
      <c r="C54" s="79" t="s">
        <v>79</v>
      </c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372">
        <f>ROUND(AG55+AG56+AG57+AG59+AG62,2)</f>
        <v>0</v>
      </c>
      <c r="AH54" s="372"/>
      <c r="AI54" s="372"/>
      <c r="AJ54" s="372"/>
      <c r="AK54" s="372"/>
      <c r="AL54" s="372"/>
      <c r="AM54" s="372"/>
      <c r="AN54" s="373">
        <f t="shared" ref="AN54:AN62" si="0">SUM(AG54,AT54)</f>
        <v>0</v>
      </c>
      <c r="AO54" s="373"/>
      <c r="AP54" s="373"/>
      <c r="AQ54" s="82" t="s">
        <v>35</v>
      </c>
      <c r="AR54" s="83"/>
      <c r="AS54" s="84">
        <f>ROUND(AS55+AS56+AS57+AS59+AS62,2)</f>
        <v>0</v>
      </c>
      <c r="AT54" s="85">
        <f t="shared" ref="AT54:AT62" si="1">ROUND(SUM(AV54:AW54),2)</f>
        <v>0</v>
      </c>
      <c r="AU54" s="86">
        <f>ROUND(AU55+AU56+AU57+AU59+AU62,5)</f>
        <v>0</v>
      </c>
      <c r="AV54" s="85">
        <f>ROUND(AZ54*L29,2)</f>
        <v>0</v>
      </c>
      <c r="AW54" s="85">
        <f>ROUND(BA54*L30,2)</f>
        <v>0</v>
      </c>
      <c r="AX54" s="85">
        <f>ROUND(BB54*L29,2)</f>
        <v>0</v>
      </c>
      <c r="AY54" s="85">
        <f>ROUND(BC54*L30,2)</f>
        <v>0</v>
      </c>
      <c r="AZ54" s="85">
        <f>ROUND(AZ55+AZ56+AZ57+AZ59+AZ62,2)</f>
        <v>0</v>
      </c>
      <c r="BA54" s="85">
        <f>ROUND(BA55+BA56+BA57+BA59+BA62,2)</f>
        <v>0</v>
      </c>
      <c r="BB54" s="85">
        <f>ROUND(BB55+BB56+BB57+BB59+BB62,2)</f>
        <v>0</v>
      </c>
      <c r="BC54" s="85">
        <f>ROUND(BC55+BC56+BC57+BC59+BC62,2)</f>
        <v>0</v>
      </c>
      <c r="BD54" s="87">
        <f>ROUND(BD55+BD56+BD57+BD59+BD62,2)</f>
        <v>0</v>
      </c>
      <c r="BS54" s="88" t="s">
        <v>80</v>
      </c>
      <c r="BT54" s="88" t="s">
        <v>81</v>
      </c>
      <c r="BU54" s="89" t="s">
        <v>82</v>
      </c>
      <c r="BV54" s="88" t="s">
        <v>83</v>
      </c>
      <c r="BW54" s="88" t="s">
        <v>5</v>
      </c>
      <c r="BX54" s="88" t="s">
        <v>84</v>
      </c>
      <c r="CL54" s="88" t="s">
        <v>19</v>
      </c>
    </row>
    <row r="55" spans="1:91" s="7" customFormat="1" ht="16.5" customHeight="1">
      <c r="A55" s="90" t="s">
        <v>85</v>
      </c>
      <c r="B55" s="91"/>
      <c r="C55" s="92"/>
      <c r="D55" s="365" t="s">
        <v>86</v>
      </c>
      <c r="E55" s="365"/>
      <c r="F55" s="365"/>
      <c r="G55" s="365"/>
      <c r="H55" s="365"/>
      <c r="I55" s="93"/>
      <c r="J55" s="365" t="s">
        <v>87</v>
      </c>
      <c r="K55" s="365"/>
      <c r="L55" s="365"/>
      <c r="M55" s="365"/>
      <c r="N55" s="365"/>
      <c r="O55" s="365"/>
      <c r="P55" s="365"/>
      <c r="Q55" s="365"/>
      <c r="R55" s="365"/>
      <c r="S55" s="365"/>
      <c r="T55" s="365"/>
      <c r="U55" s="365"/>
      <c r="V55" s="365"/>
      <c r="W55" s="365"/>
      <c r="X55" s="365"/>
      <c r="Y55" s="365"/>
      <c r="Z55" s="365"/>
      <c r="AA55" s="365"/>
      <c r="AB55" s="365"/>
      <c r="AC55" s="365"/>
      <c r="AD55" s="365"/>
      <c r="AE55" s="365"/>
      <c r="AF55" s="365"/>
      <c r="AG55" s="366">
        <f>'SO 1 - Objekt hasičárny'!J30</f>
        <v>0</v>
      </c>
      <c r="AH55" s="367"/>
      <c r="AI55" s="367"/>
      <c r="AJ55" s="367"/>
      <c r="AK55" s="367"/>
      <c r="AL55" s="367"/>
      <c r="AM55" s="367"/>
      <c r="AN55" s="366">
        <f t="shared" si="0"/>
        <v>0</v>
      </c>
      <c r="AO55" s="367"/>
      <c r="AP55" s="367"/>
      <c r="AQ55" s="94" t="s">
        <v>88</v>
      </c>
      <c r="AR55" s="95"/>
      <c r="AS55" s="96">
        <v>0</v>
      </c>
      <c r="AT55" s="97">
        <f t="shared" si="1"/>
        <v>0</v>
      </c>
      <c r="AU55" s="98">
        <f>'SO 1 - Objekt hasičárny'!P108</f>
        <v>0</v>
      </c>
      <c r="AV55" s="97">
        <f>'SO 1 - Objekt hasičárny'!J33</f>
        <v>0</v>
      </c>
      <c r="AW55" s="97">
        <f>'SO 1 - Objekt hasičárny'!J34</f>
        <v>0</v>
      </c>
      <c r="AX55" s="97">
        <f>'SO 1 - Objekt hasičárny'!J35</f>
        <v>0</v>
      </c>
      <c r="AY55" s="97">
        <f>'SO 1 - Objekt hasičárny'!J36</f>
        <v>0</v>
      </c>
      <c r="AZ55" s="97">
        <f>'SO 1 - Objekt hasičárny'!F33</f>
        <v>0</v>
      </c>
      <c r="BA55" s="97">
        <f>'SO 1 - Objekt hasičárny'!F34</f>
        <v>0</v>
      </c>
      <c r="BB55" s="97">
        <f>'SO 1 - Objekt hasičárny'!F35</f>
        <v>0</v>
      </c>
      <c r="BC55" s="97">
        <f>'SO 1 - Objekt hasičárny'!F36</f>
        <v>0</v>
      </c>
      <c r="BD55" s="99">
        <f>'SO 1 - Objekt hasičárny'!F37</f>
        <v>0</v>
      </c>
      <c r="BT55" s="100" t="s">
        <v>21</v>
      </c>
      <c r="BV55" s="100" t="s">
        <v>83</v>
      </c>
      <c r="BW55" s="100" t="s">
        <v>89</v>
      </c>
      <c r="BX55" s="100" t="s">
        <v>5</v>
      </c>
      <c r="CL55" s="100" t="s">
        <v>19</v>
      </c>
      <c r="CM55" s="100" t="s">
        <v>90</v>
      </c>
    </row>
    <row r="56" spans="1:91" s="7" customFormat="1" ht="16.5" customHeight="1">
      <c r="A56" s="90" t="s">
        <v>85</v>
      </c>
      <c r="B56" s="91"/>
      <c r="C56" s="92"/>
      <c r="D56" s="365" t="s">
        <v>91</v>
      </c>
      <c r="E56" s="365"/>
      <c r="F56" s="365"/>
      <c r="G56" s="365"/>
      <c r="H56" s="365"/>
      <c r="I56" s="93"/>
      <c r="J56" s="365" t="s">
        <v>92</v>
      </c>
      <c r="K56" s="365"/>
      <c r="L56" s="365"/>
      <c r="M56" s="365"/>
      <c r="N56" s="365"/>
      <c r="O56" s="365"/>
      <c r="P56" s="365"/>
      <c r="Q56" s="365"/>
      <c r="R56" s="365"/>
      <c r="S56" s="365"/>
      <c r="T56" s="365"/>
      <c r="U56" s="365"/>
      <c r="V56" s="365"/>
      <c r="W56" s="365"/>
      <c r="X56" s="365"/>
      <c r="Y56" s="365"/>
      <c r="Z56" s="365"/>
      <c r="AA56" s="365"/>
      <c r="AB56" s="365"/>
      <c r="AC56" s="365"/>
      <c r="AD56" s="365"/>
      <c r="AE56" s="365"/>
      <c r="AF56" s="365"/>
      <c r="AG56" s="366">
        <f>'SO 2 - Zeleň, komunikační...'!J30</f>
        <v>0</v>
      </c>
      <c r="AH56" s="367"/>
      <c r="AI56" s="367"/>
      <c r="AJ56" s="367"/>
      <c r="AK56" s="367"/>
      <c r="AL56" s="367"/>
      <c r="AM56" s="367"/>
      <c r="AN56" s="366">
        <f t="shared" si="0"/>
        <v>0</v>
      </c>
      <c r="AO56" s="367"/>
      <c r="AP56" s="367"/>
      <c r="AQ56" s="94" t="s">
        <v>88</v>
      </c>
      <c r="AR56" s="95"/>
      <c r="AS56" s="96">
        <v>0</v>
      </c>
      <c r="AT56" s="97">
        <f t="shared" si="1"/>
        <v>0</v>
      </c>
      <c r="AU56" s="98">
        <f>'SO 2 - Zeleň, komunikační...'!P85</f>
        <v>0</v>
      </c>
      <c r="AV56" s="97">
        <f>'SO 2 - Zeleň, komunikační...'!J33</f>
        <v>0</v>
      </c>
      <c r="AW56" s="97">
        <f>'SO 2 - Zeleň, komunikační...'!J34</f>
        <v>0</v>
      </c>
      <c r="AX56" s="97">
        <f>'SO 2 - Zeleň, komunikační...'!J35</f>
        <v>0</v>
      </c>
      <c r="AY56" s="97">
        <f>'SO 2 - Zeleň, komunikační...'!J36</f>
        <v>0</v>
      </c>
      <c r="AZ56" s="97">
        <f>'SO 2 - Zeleň, komunikační...'!F33</f>
        <v>0</v>
      </c>
      <c r="BA56" s="97">
        <f>'SO 2 - Zeleň, komunikační...'!F34</f>
        <v>0</v>
      </c>
      <c r="BB56" s="97">
        <f>'SO 2 - Zeleň, komunikační...'!F35</f>
        <v>0</v>
      </c>
      <c r="BC56" s="97">
        <f>'SO 2 - Zeleň, komunikační...'!F36</f>
        <v>0</v>
      </c>
      <c r="BD56" s="99">
        <f>'SO 2 - Zeleň, komunikační...'!F37</f>
        <v>0</v>
      </c>
      <c r="BT56" s="100" t="s">
        <v>21</v>
      </c>
      <c r="BV56" s="100" t="s">
        <v>83</v>
      </c>
      <c r="BW56" s="100" t="s">
        <v>93</v>
      </c>
      <c r="BX56" s="100" t="s">
        <v>5</v>
      </c>
      <c r="CL56" s="100" t="s">
        <v>19</v>
      </c>
      <c r="CM56" s="100" t="s">
        <v>90</v>
      </c>
    </row>
    <row r="57" spans="1:91" s="7" customFormat="1" ht="16.5" customHeight="1">
      <c r="B57" s="91"/>
      <c r="C57" s="92"/>
      <c r="D57" s="365" t="s">
        <v>94</v>
      </c>
      <c r="E57" s="365"/>
      <c r="F57" s="365"/>
      <c r="G57" s="365"/>
      <c r="H57" s="365"/>
      <c r="I57" s="93"/>
      <c r="J57" s="365" t="s">
        <v>95</v>
      </c>
      <c r="K57" s="365"/>
      <c r="L57" s="365"/>
      <c r="M57" s="365"/>
      <c r="N57" s="365"/>
      <c r="O57" s="365"/>
      <c r="P57" s="365"/>
      <c r="Q57" s="365"/>
      <c r="R57" s="365"/>
      <c r="S57" s="365"/>
      <c r="T57" s="365"/>
      <c r="U57" s="365"/>
      <c r="V57" s="365"/>
      <c r="W57" s="365"/>
      <c r="X57" s="365"/>
      <c r="Y57" s="365"/>
      <c r="Z57" s="365"/>
      <c r="AA57" s="365"/>
      <c r="AB57" s="365"/>
      <c r="AC57" s="365"/>
      <c r="AD57" s="365"/>
      <c r="AE57" s="365"/>
      <c r="AF57" s="365"/>
      <c r="AG57" s="368">
        <f>ROUND(AG58,2)</f>
        <v>0</v>
      </c>
      <c r="AH57" s="367"/>
      <c r="AI57" s="367"/>
      <c r="AJ57" s="367"/>
      <c r="AK57" s="367"/>
      <c r="AL57" s="367"/>
      <c r="AM57" s="367"/>
      <c r="AN57" s="366">
        <f t="shared" si="0"/>
        <v>0</v>
      </c>
      <c r="AO57" s="367"/>
      <c r="AP57" s="367"/>
      <c r="AQ57" s="94" t="s">
        <v>88</v>
      </c>
      <c r="AR57" s="95"/>
      <c r="AS57" s="96">
        <f>ROUND(AS58,2)</f>
        <v>0</v>
      </c>
      <c r="AT57" s="97">
        <f t="shared" si="1"/>
        <v>0</v>
      </c>
      <c r="AU57" s="98">
        <f>ROUND(AU58,5)</f>
        <v>0</v>
      </c>
      <c r="AV57" s="97">
        <f>ROUND(AZ57*L29,2)</f>
        <v>0</v>
      </c>
      <c r="AW57" s="97">
        <f>ROUND(BA57*L30,2)</f>
        <v>0</v>
      </c>
      <c r="AX57" s="97">
        <f>ROUND(BB57*L29,2)</f>
        <v>0</v>
      </c>
      <c r="AY57" s="97">
        <f>ROUND(BC57*L30,2)</f>
        <v>0</v>
      </c>
      <c r="AZ57" s="97">
        <f>ROUND(AZ58,2)</f>
        <v>0</v>
      </c>
      <c r="BA57" s="97">
        <f>ROUND(BA58,2)</f>
        <v>0</v>
      </c>
      <c r="BB57" s="97">
        <f>ROUND(BB58,2)</f>
        <v>0</v>
      </c>
      <c r="BC57" s="97">
        <f>ROUND(BC58,2)</f>
        <v>0</v>
      </c>
      <c r="BD57" s="99">
        <f>ROUND(BD58,2)</f>
        <v>0</v>
      </c>
      <c r="BS57" s="100" t="s">
        <v>80</v>
      </c>
      <c r="BT57" s="100" t="s">
        <v>21</v>
      </c>
      <c r="BU57" s="100" t="s">
        <v>82</v>
      </c>
      <c r="BV57" s="100" t="s">
        <v>83</v>
      </c>
      <c r="BW57" s="100" t="s">
        <v>96</v>
      </c>
      <c r="BX57" s="100" t="s">
        <v>5</v>
      </c>
      <c r="CL57" s="100" t="s">
        <v>35</v>
      </c>
      <c r="CM57" s="100" t="s">
        <v>81</v>
      </c>
    </row>
    <row r="58" spans="1:91" s="4" customFormat="1" ht="23.25" customHeight="1">
      <c r="A58" s="90" t="s">
        <v>85</v>
      </c>
      <c r="B58" s="55"/>
      <c r="C58" s="101"/>
      <c r="D58" s="101"/>
      <c r="E58" s="371" t="s">
        <v>95</v>
      </c>
      <c r="F58" s="371"/>
      <c r="G58" s="371"/>
      <c r="H58" s="371"/>
      <c r="I58" s="371"/>
      <c r="J58" s="101"/>
      <c r="K58" s="371" t="s">
        <v>17</v>
      </c>
      <c r="L58" s="371"/>
      <c r="M58" s="371"/>
      <c r="N58" s="371"/>
      <c r="O58" s="371"/>
      <c r="P58" s="371"/>
      <c r="Q58" s="371"/>
      <c r="R58" s="371"/>
      <c r="S58" s="371"/>
      <c r="T58" s="371"/>
      <c r="U58" s="371"/>
      <c r="V58" s="371"/>
      <c r="W58" s="371"/>
      <c r="X58" s="371"/>
      <c r="Y58" s="371"/>
      <c r="Z58" s="371"/>
      <c r="AA58" s="371"/>
      <c r="AB58" s="371"/>
      <c r="AC58" s="371"/>
      <c r="AD58" s="371"/>
      <c r="AE58" s="371"/>
      <c r="AF58" s="371"/>
      <c r="AG58" s="369">
        <f>'Ústřední vytápění - Novos...'!J32</f>
        <v>0</v>
      </c>
      <c r="AH58" s="370"/>
      <c r="AI58" s="370"/>
      <c r="AJ58" s="370"/>
      <c r="AK58" s="370"/>
      <c r="AL58" s="370"/>
      <c r="AM58" s="370"/>
      <c r="AN58" s="369">
        <f t="shared" si="0"/>
        <v>0</v>
      </c>
      <c r="AO58" s="370"/>
      <c r="AP58" s="370"/>
      <c r="AQ58" s="102" t="s">
        <v>97</v>
      </c>
      <c r="AR58" s="57"/>
      <c r="AS58" s="103">
        <v>0</v>
      </c>
      <c r="AT58" s="104">
        <f t="shared" si="1"/>
        <v>0</v>
      </c>
      <c r="AU58" s="105">
        <f>'Ústřední vytápění - Novos...'!P92</f>
        <v>0</v>
      </c>
      <c r="AV58" s="104">
        <f>'Ústřední vytápění - Novos...'!J35</f>
        <v>0</v>
      </c>
      <c r="AW58" s="104">
        <f>'Ústřední vytápění - Novos...'!J36</f>
        <v>0</v>
      </c>
      <c r="AX58" s="104">
        <f>'Ústřední vytápění - Novos...'!J37</f>
        <v>0</v>
      </c>
      <c r="AY58" s="104">
        <f>'Ústřední vytápění - Novos...'!J38</f>
        <v>0</v>
      </c>
      <c r="AZ58" s="104">
        <f>'Ústřední vytápění - Novos...'!F35</f>
        <v>0</v>
      </c>
      <c r="BA58" s="104">
        <f>'Ústřední vytápění - Novos...'!F36</f>
        <v>0</v>
      </c>
      <c r="BB58" s="104">
        <f>'Ústřední vytápění - Novos...'!F37</f>
        <v>0</v>
      </c>
      <c r="BC58" s="104">
        <f>'Ústřední vytápění - Novos...'!F38</f>
        <v>0</v>
      </c>
      <c r="BD58" s="106">
        <f>'Ústřední vytápění - Novos...'!F39</f>
        <v>0</v>
      </c>
      <c r="BT58" s="107" t="s">
        <v>90</v>
      </c>
      <c r="BV58" s="107" t="s">
        <v>83</v>
      </c>
      <c r="BW58" s="107" t="s">
        <v>98</v>
      </c>
      <c r="BX58" s="107" t="s">
        <v>96</v>
      </c>
      <c r="CL58" s="107" t="s">
        <v>35</v>
      </c>
    </row>
    <row r="59" spans="1:91" s="7" customFormat="1" ht="16.5" customHeight="1">
      <c r="B59" s="91"/>
      <c r="C59" s="92"/>
      <c r="D59" s="365" t="s">
        <v>99</v>
      </c>
      <c r="E59" s="365"/>
      <c r="F59" s="365"/>
      <c r="G59" s="365"/>
      <c r="H59" s="365"/>
      <c r="I59" s="93"/>
      <c r="J59" s="365" t="s">
        <v>100</v>
      </c>
      <c r="K59" s="365"/>
      <c r="L59" s="365"/>
      <c r="M59" s="365"/>
      <c r="N59" s="365"/>
      <c r="O59" s="365"/>
      <c r="P59" s="365"/>
      <c r="Q59" s="365"/>
      <c r="R59" s="365"/>
      <c r="S59" s="365"/>
      <c r="T59" s="365"/>
      <c r="U59" s="365"/>
      <c r="V59" s="365"/>
      <c r="W59" s="365"/>
      <c r="X59" s="365"/>
      <c r="Y59" s="365"/>
      <c r="Z59" s="365"/>
      <c r="AA59" s="365"/>
      <c r="AB59" s="365"/>
      <c r="AC59" s="365"/>
      <c r="AD59" s="365"/>
      <c r="AE59" s="365"/>
      <c r="AF59" s="365"/>
      <c r="AG59" s="368">
        <f>ROUND(SUM(AG60:AG61),2)</f>
        <v>0</v>
      </c>
      <c r="AH59" s="367"/>
      <c r="AI59" s="367"/>
      <c r="AJ59" s="367"/>
      <c r="AK59" s="367"/>
      <c r="AL59" s="367"/>
      <c r="AM59" s="367"/>
      <c r="AN59" s="366">
        <f t="shared" si="0"/>
        <v>0</v>
      </c>
      <c r="AO59" s="367"/>
      <c r="AP59" s="367"/>
      <c r="AQ59" s="94" t="s">
        <v>88</v>
      </c>
      <c r="AR59" s="95"/>
      <c r="AS59" s="96">
        <f>ROUND(SUM(AS60:AS61),2)</f>
        <v>0</v>
      </c>
      <c r="AT59" s="97">
        <f t="shared" si="1"/>
        <v>0</v>
      </c>
      <c r="AU59" s="98">
        <f>ROUND(SUM(AU60:AU61),5)</f>
        <v>0</v>
      </c>
      <c r="AV59" s="97">
        <f>ROUND(AZ59*L29,2)</f>
        <v>0</v>
      </c>
      <c r="AW59" s="97">
        <f>ROUND(BA59*L30,2)</f>
        <v>0</v>
      </c>
      <c r="AX59" s="97">
        <f>ROUND(BB59*L29,2)</f>
        <v>0</v>
      </c>
      <c r="AY59" s="97">
        <f>ROUND(BC59*L30,2)</f>
        <v>0</v>
      </c>
      <c r="AZ59" s="97">
        <f>ROUND(SUM(AZ60:AZ61),2)</f>
        <v>0</v>
      </c>
      <c r="BA59" s="97">
        <f>ROUND(SUM(BA60:BA61),2)</f>
        <v>0</v>
      </c>
      <c r="BB59" s="97">
        <f>ROUND(SUM(BB60:BB61),2)</f>
        <v>0</v>
      </c>
      <c r="BC59" s="97">
        <f>ROUND(SUM(BC60:BC61),2)</f>
        <v>0</v>
      </c>
      <c r="BD59" s="99">
        <f>ROUND(SUM(BD60:BD61),2)</f>
        <v>0</v>
      </c>
      <c r="BS59" s="100" t="s">
        <v>80</v>
      </c>
      <c r="BT59" s="100" t="s">
        <v>21</v>
      </c>
      <c r="BU59" s="100" t="s">
        <v>82</v>
      </c>
      <c r="BV59" s="100" t="s">
        <v>83</v>
      </c>
      <c r="BW59" s="100" t="s">
        <v>101</v>
      </c>
      <c r="BX59" s="100" t="s">
        <v>5</v>
      </c>
      <c r="CL59" s="100" t="s">
        <v>35</v>
      </c>
      <c r="CM59" s="100" t="s">
        <v>81</v>
      </c>
    </row>
    <row r="60" spans="1:91" s="4" customFormat="1" ht="16.5" customHeight="1">
      <c r="A60" s="90" t="s">
        <v>85</v>
      </c>
      <c r="B60" s="55"/>
      <c r="C60" s="101"/>
      <c r="D60" s="101"/>
      <c r="E60" s="371" t="s">
        <v>102</v>
      </c>
      <c r="F60" s="371"/>
      <c r="G60" s="371"/>
      <c r="H60" s="371"/>
      <c r="I60" s="371"/>
      <c r="J60" s="101"/>
      <c r="K60" s="371" t="s">
        <v>102</v>
      </c>
      <c r="L60" s="371"/>
      <c r="M60" s="371"/>
      <c r="N60" s="371"/>
      <c r="O60" s="371"/>
      <c r="P60" s="371"/>
      <c r="Q60" s="371"/>
      <c r="R60" s="371"/>
      <c r="S60" s="371"/>
      <c r="T60" s="371"/>
      <c r="U60" s="371"/>
      <c r="V60" s="371"/>
      <c r="W60" s="371"/>
      <c r="X60" s="371"/>
      <c r="Y60" s="371"/>
      <c r="Z60" s="371"/>
      <c r="AA60" s="371"/>
      <c r="AB60" s="371"/>
      <c r="AC60" s="371"/>
      <c r="AD60" s="371"/>
      <c r="AE60" s="371"/>
      <c r="AF60" s="371"/>
      <c r="AG60" s="369">
        <f>'Materiál - Materiál'!J32</f>
        <v>0</v>
      </c>
      <c r="AH60" s="370"/>
      <c r="AI60" s="370"/>
      <c r="AJ60" s="370"/>
      <c r="AK60" s="370"/>
      <c r="AL60" s="370"/>
      <c r="AM60" s="370"/>
      <c r="AN60" s="369">
        <f t="shared" si="0"/>
        <v>0</v>
      </c>
      <c r="AO60" s="370"/>
      <c r="AP60" s="370"/>
      <c r="AQ60" s="102" t="s">
        <v>97</v>
      </c>
      <c r="AR60" s="57"/>
      <c r="AS60" s="103">
        <v>0</v>
      </c>
      <c r="AT60" s="104">
        <f t="shared" si="1"/>
        <v>0</v>
      </c>
      <c r="AU60" s="105">
        <f>'Materiál - Materiál'!P100</f>
        <v>0</v>
      </c>
      <c r="AV60" s="104">
        <f>'Materiál - Materiál'!J35</f>
        <v>0</v>
      </c>
      <c r="AW60" s="104">
        <f>'Materiál - Materiál'!J36</f>
        <v>0</v>
      </c>
      <c r="AX60" s="104">
        <f>'Materiál - Materiál'!J37</f>
        <v>0</v>
      </c>
      <c r="AY60" s="104">
        <f>'Materiál - Materiál'!J38</f>
        <v>0</v>
      </c>
      <c r="AZ60" s="104">
        <f>'Materiál - Materiál'!F35</f>
        <v>0</v>
      </c>
      <c r="BA60" s="104">
        <f>'Materiál - Materiál'!F36</f>
        <v>0</v>
      </c>
      <c r="BB60" s="104">
        <f>'Materiál - Materiál'!F37</f>
        <v>0</v>
      </c>
      <c r="BC60" s="104">
        <f>'Materiál - Materiál'!F38</f>
        <v>0</v>
      </c>
      <c r="BD60" s="106">
        <f>'Materiál - Materiál'!F39</f>
        <v>0</v>
      </c>
      <c r="BT60" s="107" t="s">
        <v>90</v>
      </c>
      <c r="BV60" s="107" t="s">
        <v>83</v>
      </c>
      <c r="BW60" s="107" t="s">
        <v>103</v>
      </c>
      <c r="BX60" s="107" t="s">
        <v>101</v>
      </c>
      <c r="CL60" s="107" t="s">
        <v>35</v>
      </c>
    </row>
    <row r="61" spans="1:91" s="4" customFormat="1" ht="16.5" customHeight="1">
      <c r="A61" s="90" t="s">
        <v>85</v>
      </c>
      <c r="B61" s="55"/>
      <c r="C61" s="101"/>
      <c r="D61" s="101"/>
      <c r="E61" s="371" t="s">
        <v>104</v>
      </c>
      <c r="F61" s="371"/>
      <c r="G61" s="371"/>
      <c r="H61" s="371"/>
      <c r="I61" s="371"/>
      <c r="J61" s="101"/>
      <c r="K61" s="371" t="s">
        <v>104</v>
      </c>
      <c r="L61" s="371"/>
      <c r="M61" s="371"/>
      <c r="N61" s="371"/>
      <c r="O61" s="371"/>
      <c r="P61" s="371"/>
      <c r="Q61" s="371"/>
      <c r="R61" s="371"/>
      <c r="S61" s="371"/>
      <c r="T61" s="371"/>
      <c r="U61" s="371"/>
      <c r="V61" s="371"/>
      <c r="W61" s="371"/>
      <c r="X61" s="371"/>
      <c r="Y61" s="371"/>
      <c r="Z61" s="371"/>
      <c r="AA61" s="371"/>
      <c r="AB61" s="371"/>
      <c r="AC61" s="371"/>
      <c r="AD61" s="371"/>
      <c r="AE61" s="371"/>
      <c r="AF61" s="371"/>
      <c r="AG61" s="369">
        <f>'Montáž - Montáž'!J32</f>
        <v>0</v>
      </c>
      <c r="AH61" s="370"/>
      <c r="AI61" s="370"/>
      <c r="AJ61" s="370"/>
      <c r="AK61" s="370"/>
      <c r="AL61" s="370"/>
      <c r="AM61" s="370"/>
      <c r="AN61" s="369">
        <f t="shared" si="0"/>
        <v>0</v>
      </c>
      <c r="AO61" s="370"/>
      <c r="AP61" s="370"/>
      <c r="AQ61" s="102" t="s">
        <v>97</v>
      </c>
      <c r="AR61" s="57"/>
      <c r="AS61" s="103">
        <v>0</v>
      </c>
      <c r="AT61" s="104">
        <f t="shared" si="1"/>
        <v>0</v>
      </c>
      <c r="AU61" s="105">
        <f>'Montáž - Montáž'!P100</f>
        <v>0</v>
      </c>
      <c r="AV61" s="104">
        <f>'Montáž - Montáž'!J35</f>
        <v>0</v>
      </c>
      <c r="AW61" s="104">
        <f>'Montáž - Montáž'!J36</f>
        <v>0</v>
      </c>
      <c r="AX61" s="104">
        <f>'Montáž - Montáž'!J37</f>
        <v>0</v>
      </c>
      <c r="AY61" s="104">
        <f>'Montáž - Montáž'!J38</f>
        <v>0</v>
      </c>
      <c r="AZ61" s="104">
        <f>'Montáž - Montáž'!F35</f>
        <v>0</v>
      </c>
      <c r="BA61" s="104">
        <f>'Montáž - Montáž'!F36</f>
        <v>0</v>
      </c>
      <c r="BB61" s="104">
        <f>'Montáž - Montáž'!F37</f>
        <v>0</v>
      </c>
      <c r="BC61" s="104">
        <f>'Montáž - Montáž'!F38</f>
        <v>0</v>
      </c>
      <c r="BD61" s="106">
        <f>'Montáž - Montáž'!F39</f>
        <v>0</v>
      </c>
      <c r="BT61" s="107" t="s">
        <v>90</v>
      </c>
      <c r="BV61" s="107" t="s">
        <v>83</v>
      </c>
      <c r="BW61" s="107" t="s">
        <v>105</v>
      </c>
      <c r="BX61" s="107" t="s">
        <v>101</v>
      </c>
      <c r="CL61" s="107" t="s">
        <v>35</v>
      </c>
    </row>
    <row r="62" spans="1:91" s="7" customFormat="1" ht="16.5" customHeight="1">
      <c r="A62" s="90" t="s">
        <v>85</v>
      </c>
      <c r="B62" s="91"/>
      <c r="C62" s="92"/>
      <c r="D62" s="365" t="s">
        <v>106</v>
      </c>
      <c r="E62" s="365"/>
      <c r="F62" s="365"/>
      <c r="G62" s="365"/>
      <c r="H62" s="365"/>
      <c r="I62" s="93"/>
      <c r="J62" s="365" t="s">
        <v>107</v>
      </c>
      <c r="K62" s="365"/>
      <c r="L62" s="365"/>
      <c r="M62" s="365"/>
      <c r="N62" s="365"/>
      <c r="O62" s="365"/>
      <c r="P62" s="365"/>
      <c r="Q62" s="365"/>
      <c r="R62" s="365"/>
      <c r="S62" s="365"/>
      <c r="T62" s="365"/>
      <c r="U62" s="365"/>
      <c r="V62" s="365"/>
      <c r="W62" s="365"/>
      <c r="X62" s="365"/>
      <c r="Y62" s="365"/>
      <c r="Z62" s="365"/>
      <c r="AA62" s="365"/>
      <c r="AB62" s="365"/>
      <c r="AC62" s="365"/>
      <c r="AD62" s="365"/>
      <c r="AE62" s="365"/>
      <c r="AF62" s="365"/>
      <c r="AG62" s="366">
        <f>'VON - Vedlejší a ostatní ...'!J30</f>
        <v>0</v>
      </c>
      <c r="AH62" s="367"/>
      <c r="AI62" s="367"/>
      <c r="AJ62" s="367"/>
      <c r="AK62" s="367"/>
      <c r="AL62" s="367"/>
      <c r="AM62" s="367"/>
      <c r="AN62" s="366">
        <f t="shared" si="0"/>
        <v>0</v>
      </c>
      <c r="AO62" s="367"/>
      <c r="AP62" s="367"/>
      <c r="AQ62" s="94" t="s">
        <v>88</v>
      </c>
      <c r="AR62" s="95"/>
      <c r="AS62" s="108">
        <v>0</v>
      </c>
      <c r="AT62" s="109">
        <f t="shared" si="1"/>
        <v>0</v>
      </c>
      <c r="AU62" s="110">
        <f>'VON - Vedlejší a ostatní ...'!P85</f>
        <v>0</v>
      </c>
      <c r="AV62" s="109">
        <f>'VON - Vedlejší a ostatní ...'!J33</f>
        <v>0</v>
      </c>
      <c r="AW62" s="109">
        <f>'VON - Vedlejší a ostatní ...'!J34</f>
        <v>0</v>
      </c>
      <c r="AX62" s="109">
        <f>'VON - Vedlejší a ostatní ...'!J35</f>
        <v>0</v>
      </c>
      <c r="AY62" s="109">
        <f>'VON - Vedlejší a ostatní ...'!J36</f>
        <v>0</v>
      </c>
      <c r="AZ62" s="109">
        <f>'VON - Vedlejší a ostatní ...'!F33</f>
        <v>0</v>
      </c>
      <c r="BA62" s="109">
        <f>'VON - Vedlejší a ostatní ...'!F34</f>
        <v>0</v>
      </c>
      <c r="BB62" s="109">
        <f>'VON - Vedlejší a ostatní ...'!F35</f>
        <v>0</v>
      </c>
      <c r="BC62" s="109">
        <f>'VON - Vedlejší a ostatní ...'!F36</f>
        <v>0</v>
      </c>
      <c r="BD62" s="111">
        <f>'VON - Vedlejší a ostatní ...'!F37</f>
        <v>0</v>
      </c>
      <c r="BT62" s="100" t="s">
        <v>21</v>
      </c>
      <c r="BV62" s="100" t="s">
        <v>83</v>
      </c>
      <c r="BW62" s="100" t="s">
        <v>108</v>
      </c>
      <c r="BX62" s="100" t="s">
        <v>5</v>
      </c>
      <c r="CL62" s="100" t="s">
        <v>19</v>
      </c>
      <c r="CM62" s="100" t="s">
        <v>90</v>
      </c>
    </row>
    <row r="63" spans="1:91" s="2" customFormat="1" ht="30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3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</row>
    <row r="64" spans="1:91" s="2" customFormat="1" ht="6.95" customHeight="1">
      <c r="A64" s="38"/>
      <c r="B64" s="51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43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/>
    </row>
  </sheetData>
  <sheetProtection algorithmName="SHA-512" hashValue="9AjCXflcGlcI2zXzkvdEf4P3Y+rV1nKT9yrWi+xSQMV+V1FDeX7RwmfQoifeCPlIClvQ5vXpyH+BaW2dk2B9Ng==" saltValue="l/LeYwSyl+ca4SndLLEOxLP6qg9Vk8aUzA6ganuG4BKEvih53H+wamzavCLT8WhsWtcZRucyjwSrIUpbyrnaeQ==" spinCount="100000" sheet="1" objects="1" scenarios="1" formatColumns="0" formatRows="0"/>
  <mergeCells count="7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2:AP62"/>
    <mergeCell ref="AG62:AM62"/>
    <mergeCell ref="D62:H62"/>
    <mergeCell ref="J62:AF62"/>
    <mergeCell ref="AG54:AM54"/>
    <mergeCell ref="AN54:AP54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58:AP58"/>
    <mergeCell ref="AG58:AM58"/>
    <mergeCell ref="E58:I58"/>
    <mergeCell ref="K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SO 1 - Objekt hasičárny'!C2" display="/"/>
    <hyperlink ref="A56" location="'SO 2 - Zeleň, komunikační...'!C2" display="/"/>
    <hyperlink ref="A58" location="'Ústřední vytápění - Novos...'!C2" display="/"/>
    <hyperlink ref="A60" location="'Materiál - Materiál'!C2" display="/"/>
    <hyperlink ref="A61" location="'Montáž - Montáž'!C2" display="/"/>
    <hyperlink ref="A62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6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20" t="s">
        <v>89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3"/>
      <c r="AT3" s="20" t="s">
        <v>90</v>
      </c>
    </row>
    <row r="4" spans="1:46" s="1" customFormat="1" ht="24.95" customHeight="1">
      <c r="B4" s="23"/>
      <c r="D4" s="114" t="s">
        <v>109</v>
      </c>
      <c r="L4" s="23"/>
      <c r="M4" s="115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16" t="s">
        <v>16</v>
      </c>
      <c r="L6" s="23"/>
    </row>
    <row r="7" spans="1:46" s="1" customFormat="1" ht="16.5" customHeight="1">
      <c r="B7" s="23"/>
      <c r="E7" s="394" t="str">
        <f>'Rekapitulace stavby'!K6</f>
        <v>Novostavba hasičárny - Dýšina</v>
      </c>
      <c r="F7" s="395"/>
      <c r="G7" s="395"/>
      <c r="H7" s="395"/>
      <c r="L7" s="23"/>
    </row>
    <row r="8" spans="1:46" s="2" customFormat="1" ht="12" customHeight="1">
      <c r="A8" s="38"/>
      <c r="B8" s="43"/>
      <c r="C8" s="38"/>
      <c r="D8" s="116" t="s">
        <v>110</v>
      </c>
      <c r="E8" s="38"/>
      <c r="F8" s="38"/>
      <c r="G8" s="38"/>
      <c r="H8" s="38"/>
      <c r="I8" s="38"/>
      <c r="J8" s="38"/>
      <c r="K8" s="38"/>
      <c r="L8" s="11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pans="1:46" s="2" customFormat="1" ht="16.5" customHeight="1">
      <c r="A9" s="38"/>
      <c r="B9" s="43"/>
      <c r="C9" s="38"/>
      <c r="D9" s="38"/>
      <c r="E9" s="396" t="s">
        <v>111</v>
      </c>
      <c r="F9" s="397"/>
      <c r="G9" s="397"/>
      <c r="H9" s="397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46" s="2" customFormat="1" ht="11.25">
      <c r="A10" s="38"/>
      <c r="B10" s="43"/>
      <c r="C10" s="38"/>
      <c r="D10" s="38"/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1:46" s="2" customFormat="1" ht="12" customHeight="1">
      <c r="A11" s="38"/>
      <c r="B11" s="43"/>
      <c r="C11" s="38"/>
      <c r="D11" s="116" t="s">
        <v>18</v>
      </c>
      <c r="E11" s="38"/>
      <c r="F11" s="107" t="s">
        <v>19</v>
      </c>
      <c r="G11" s="38"/>
      <c r="H11" s="38"/>
      <c r="I11" s="116" t="s">
        <v>20</v>
      </c>
      <c r="J11" s="107" t="s">
        <v>35</v>
      </c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1:46" s="2" customFormat="1" ht="12" customHeight="1">
      <c r="A12" s="38"/>
      <c r="B12" s="43"/>
      <c r="C12" s="38"/>
      <c r="D12" s="116" t="s">
        <v>22</v>
      </c>
      <c r="E12" s="38"/>
      <c r="F12" s="107" t="s">
        <v>23</v>
      </c>
      <c r="G12" s="38"/>
      <c r="H12" s="38"/>
      <c r="I12" s="116" t="s">
        <v>24</v>
      </c>
      <c r="J12" s="118" t="str">
        <f>'Rekapitulace stavby'!AN8</f>
        <v>1. 10. 2023</v>
      </c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1:46" s="2" customFormat="1" ht="10.9" customHeight="1">
      <c r="A13" s="38"/>
      <c r="B13" s="43"/>
      <c r="C13" s="38"/>
      <c r="D13" s="38"/>
      <c r="E13" s="38"/>
      <c r="F13" s="38"/>
      <c r="G13" s="38"/>
      <c r="H13" s="38"/>
      <c r="I13" s="38"/>
      <c r="J13" s="38"/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1:46" s="2" customFormat="1" ht="12" customHeight="1">
      <c r="A14" s="38"/>
      <c r="B14" s="43"/>
      <c r="C14" s="38"/>
      <c r="D14" s="116" t="s">
        <v>30</v>
      </c>
      <c r="E14" s="38"/>
      <c r="F14" s="38"/>
      <c r="G14" s="38"/>
      <c r="H14" s="38"/>
      <c r="I14" s="116" t="s">
        <v>31</v>
      </c>
      <c r="J14" s="107" t="s">
        <v>32</v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46" s="2" customFormat="1" ht="18" customHeight="1">
      <c r="A15" s="38"/>
      <c r="B15" s="43"/>
      <c r="C15" s="38"/>
      <c r="D15" s="38"/>
      <c r="E15" s="107" t="s">
        <v>33</v>
      </c>
      <c r="F15" s="38"/>
      <c r="G15" s="38"/>
      <c r="H15" s="38"/>
      <c r="I15" s="116" t="s">
        <v>34</v>
      </c>
      <c r="J15" s="107" t="s">
        <v>35</v>
      </c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1:46" s="2" customFormat="1" ht="6.95" customHeight="1">
      <c r="A16" s="38"/>
      <c r="B16" s="43"/>
      <c r="C16" s="38"/>
      <c r="D16" s="38"/>
      <c r="E16" s="38"/>
      <c r="F16" s="38"/>
      <c r="G16" s="38"/>
      <c r="H16" s="38"/>
      <c r="I16" s="38"/>
      <c r="J16" s="38"/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1:31" s="2" customFormat="1" ht="12" customHeight="1">
      <c r="A17" s="38"/>
      <c r="B17" s="43"/>
      <c r="C17" s="38"/>
      <c r="D17" s="116" t="s">
        <v>36</v>
      </c>
      <c r="E17" s="38"/>
      <c r="F17" s="38"/>
      <c r="G17" s="38"/>
      <c r="H17" s="38"/>
      <c r="I17" s="116" t="s">
        <v>31</v>
      </c>
      <c r="J17" s="33" t="str">
        <f>'Rekapitulace stavby'!AN13</f>
        <v>Vyplň údaj</v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pans="1:31" s="2" customFormat="1" ht="18" customHeight="1">
      <c r="A18" s="38"/>
      <c r="B18" s="43"/>
      <c r="C18" s="38"/>
      <c r="D18" s="38"/>
      <c r="E18" s="398" t="str">
        <f>'Rekapitulace stavby'!E14</f>
        <v>Vyplň údaj</v>
      </c>
      <c r="F18" s="399"/>
      <c r="G18" s="399"/>
      <c r="H18" s="399"/>
      <c r="I18" s="116" t="s">
        <v>34</v>
      </c>
      <c r="J18" s="33" t="str">
        <f>'Rekapitulace stavby'!AN14</f>
        <v>Vyplň údaj</v>
      </c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pans="1:31" s="2" customFormat="1" ht="6.95" customHeight="1">
      <c r="A19" s="38"/>
      <c r="B19" s="43"/>
      <c r="C19" s="38"/>
      <c r="D19" s="38"/>
      <c r="E19" s="38"/>
      <c r="F19" s="38"/>
      <c r="G19" s="38"/>
      <c r="H19" s="38"/>
      <c r="I19" s="38"/>
      <c r="J19" s="38"/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pans="1:31" s="2" customFormat="1" ht="12" customHeight="1">
      <c r="A20" s="38"/>
      <c r="B20" s="43"/>
      <c r="C20" s="38"/>
      <c r="D20" s="116" t="s">
        <v>38</v>
      </c>
      <c r="E20" s="38"/>
      <c r="F20" s="38"/>
      <c r="G20" s="38"/>
      <c r="H20" s="38"/>
      <c r="I20" s="116" t="s">
        <v>31</v>
      </c>
      <c r="J20" s="107" t="s">
        <v>39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pans="1:31" s="2" customFormat="1" ht="18" customHeight="1">
      <c r="A21" s="38"/>
      <c r="B21" s="43"/>
      <c r="C21" s="38"/>
      <c r="D21" s="38"/>
      <c r="E21" s="107" t="s">
        <v>40</v>
      </c>
      <c r="F21" s="38"/>
      <c r="G21" s="38"/>
      <c r="H21" s="38"/>
      <c r="I21" s="116" t="s">
        <v>34</v>
      </c>
      <c r="J21" s="107" t="s">
        <v>35</v>
      </c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1:31" s="2" customFormat="1" ht="6.95" customHeight="1">
      <c r="A22" s="38"/>
      <c r="B22" s="43"/>
      <c r="C22" s="38"/>
      <c r="D22" s="38"/>
      <c r="E22" s="38"/>
      <c r="F22" s="38"/>
      <c r="G22" s="38"/>
      <c r="H22" s="38"/>
      <c r="I22" s="38"/>
      <c r="J22" s="38"/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1:31" s="2" customFormat="1" ht="12" customHeight="1">
      <c r="A23" s="38"/>
      <c r="B23" s="43"/>
      <c r="C23" s="38"/>
      <c r="D23" s="116" t="s">
        <v>42</v>
      </c>
      <c r="E23" s="38"/>
      <c r="F23" s="38"/>
      <c r="G23" s="38"/>
      <c r="H23" s="38"/>
      <c r="I23" s="116" t="s">
        <v>31</v>
      </c>
      <c r="J23" s="107" t="s">
        <v>43</v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31" s="2" customFormat="1" ht="18" customHeight="1">
      <c r="A24" s="38"/>
      <c r="B24" s="43"/>
      <c r="C24" s="38"/>
      <c r="D24" s="38"/>
      <c r="E24" s="107" t="s">
        <v>44</v>
      </c>
      <c r="F24" s="38"/>
      <c r="G24" s="38"/>
      <c r="H24" s="38"/>
      <c r="I24" s="116" t="s">
        <v>34</v>
      </c>
      <c r="J24" s="107" t="s">
        <v>35</v>
      </c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31" s="2" customFormat="1" ht="6.95" customHeight="1">
      <c r="A25" s="38"/>
      <c r="B25" s="43"/>
      <c r="C25" s="38"/>
      <c r="D25" s="38"/>
      <c r="E25" s="38"/>
      <c r="F25" s="38"/>
      <c r="G25" s="38"/>
      <c r="H25" s="38"/>
      <c r="I25" s="38"/>
      <c r="J25" s="38"/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31" s="2" customFormat="1" ht="12" customHeight="1">
      <c r="A26" s="38"/>
      <c r="B26" s="43"/>
      <c r="C26" s="38"/>
      <c r="D26" s="116" t="s">
        <v>45</v>
      </c>
      <c r="E26" s="38"/>
      <c r="F26" s="38"/>
      <c r="G26" s="38"/>
      <c r="H26" s="38"/>
      <c r="I26" s="38"/>
      <c r="J26" s="38"/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31" s="8" customFormat="1" ht="16.5" customHeight="1">
      <c r="A27" s="119"/>
      <c r="B27" s="120"/>
      <c r="C27" s="119"/>
      <c r="D27" s="119"/>
      <c r="E27" s="400" t="s">
        <v>35</v>
      </c>
      <c r="F27" s="400"/>
      <c r="G27" s="400"/>
      <c r="H27" s="400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8"/>
      <c r="B28" s="43"/>
      <c r="C28" s="38"/>
      <c r="D28" s="38"/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31" s="2" customFormat="1" ht="6.95" customHeight="1">
      <c r="A29" s="38"/>
      <c r="B29" s="43"/>
      <c r="C29" s="38"/>
      <c r="D29" s="122"/>
      <c r="E29" s="122"/>
      <c r="F29" s="122"/>
      <c r="G29" s="122"/>
      <c r="H29" s="122"/>
      <c r="I29" s="122"/>
      <c r="J29" s="122"/>
      <c r="K29" s="122"/>
      <c r="L29" s="11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pans="1:31" s="2" customFormat="1" ht="25.35" customHeight="1">
      <c r="A30" s="38"/>
      <c r="B30" s="43"/>
      <c r="C30" s="38"/>
      <c r="D30" s="123" t="s">
        <v>47</v>
      </c>
      <c r="E30" s="38"/>
      <c r="F30" s="38"/>
      <c r="G30" s="38"/>
      <c r="H30" s="38"/>
      <c r="I30" s="38"/>
      <c r="J30" s="124">
        <f>ROUND(J108, 2)</f>
        <v>0</v>
      </c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s="2" customFormat="1" ht="6.95" customHeight="1">
      <c r="A31" s="38"/>
      <c r="B31" s="43"/>
      <c r="C31" s="38"/>
      <c r="D31" s="122"/>
      <c r="E31" s="122"/>
      <c r="F31" s="122"/>
      <c r="G31" s="122"/>
      <c r="H31" s="122"/>
      <c r="I31" s="122"/>
      <c r="J31" s="122"/>
      <c r="K31" s="122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s="2" customFormat="1" ht="14.45" customHeight="1">
      <c r="A32" s="38"/>
      <c r="B32" s="43"/>
      <c r="C32" s="38"/>
      <c r="D32" s="38"/>
      <c r="E32" s="38"/>
      <c r="F32" s="125" t="s">
        <v>49</v>
      </c>
      <c r="G32" s="38"/>
      <c r="H32" s="38"/>
      <c r="I32" s="125" t="s">
        <v>48</v>
      </c>
      <c r="J32" s="125" t="s">
        <v>50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s="2" customFormat="1" ht="14.45" customHeight="1">
      <c r="A33" s="38"/>
      <c r="B33" s="43"/>
      <c r="C33" s="38"/>
      <c r="D33" s="126" t="s">
        <v>51</v>
      </c>
      <c r="E33" s="116" t="s">
        <v>52</v>
      </c>
      <c r="F33" s="127">
        <f>ROUND((SUM(BE108:BE1861)),  2)</f>
        <v>0</v>
      </c>
      <c r="G33" s="38"/>
      <c r="H33" s="38"/>
      <c r="I33" s="128">
        <v>0.21</v>
      </c>
      <c r="J33" s="127">
        <f>ROUND(((SUM(BE108:BE1861))*I33),  2)</f>
        <v>0</v>
      </c>
      <c r="K33" s="38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s="2" customFormat="1" ht="14.45" customHeight="1">
      <c r="A34" s="38"/>
      <c r="B34" s="43"/>
      <c r="C34" s="38"/>
      <c r="D34" s="38"/>
      <c r="E34" s="116" t="s">
        <v>53</v>
      </c>
      <c r="F34" s="127">
        <f>ROUND((SUM(BF108:BF1861)),  2)</f>
        <v>0</v>
      </c>
      <c r="G34" s="38"/>
      <c r="H34" s="38"/>
      <c r="I34" s="128">
        <v>0.15</v>
      </c>
      <c r="J34" s="127">
        <f>ROUND(((SUM(BF108:BF1861))*I34),  2)</f>
        <v>0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s="2" customFormat="1" ht="14.45" hidden="1" customHeight="1">
      <c r="A35" s="38"/>
      <c r="B35" s="43"/>
      <c r="C35" s="38"/>
      <c r="D35" s="38"/>
      <c r="E35" s="116" t="s">
        <v>54</v>
      </c>
      <c r="F35" s="127">
        <f>ROUND((SUM(BG108:BG1861)),  2)</f>
        <v>0</v>
      </c>
      <c r="G35" s="38"/>
      <c r="H35" s="38"/>
      <c r="I35" s="128">
        <v>0.21</v>
      </c>
      <c r="J35" s="127">
        <f>0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2" customFormat="1" ht="14.45" hidden="1" customHeight="1">
      <c r="A36" s="38"/>
      <c r="B36" s="43"/>
      <c r="C36" s="38"/>
      <c r="D36" s="38"/>
      <c r="E36" s="116" t="s">
        <v>55</v>
      </c>
      <c r="F36" s="127">
        <f>ROUND((SUM(BH108:BH1861)),  2)</f>
        <v>0</v>
      </c>
      <c r="G36" s="38"/>
      <c r="H36" s="38"/>
      <c r="I36" s="128">
        <v>0.15</v>
      </c>
      <c r="J36" s="127">
        <f>0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s="2" customFormat="1" ht="14.45" hidden="1" customHeight="1">
      <c r="A37" s="38"/>
      <c r="B37" s="43"/>
      <c r="C37" s="38"/>
      <c r="D37" s="38"/>
      <c r="E37" s="116" t="s">
        <v>56</v>
      </c>
      <c r="F37" s="127">
        <f>ROUND((SUM(BI108:BI1861)),  2)</f>
        <v>0</v>
      </c>
      <c r="G37" s="38"/>
      <c r="H37" s="38"/>
      <c r="I37" s="128">
        <v>0</v>
      </c>
      <c r="J37" s="127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s="2" customFormat="1" ht="6.95" customHeight="1">
      <c r="A38" s="38"/>
      <c r="B38" s="43"/>
      <c r="C38" s="38"/>
      <c r="D38" s="38"/>
      <c r="E38" s="38"/>
      <c r="F38" s="38"/>
      <c r="G38" s="38"/>
      <c r="H38" s="38"/>
      <c r="I38" s="38"/>
      <c r="J38" s="38"/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s="2" customFormat="1" ht="25.35" customHeight="1">
      <c r="A39" s="38"/>
      <c r="B39" s="43"/>
      <c r="C39" s="129"/>
      <c r="D39" s="130" t="s">
        <v>57</v>
      </c>
      <c r="E39" s="131"/>
      <c r="F39" s="131"/>
      <c r="G39" s="132" t="s">
        <v>58</v>
      </c>
      <c r="H39" s="133" t="s">
        <v>59</v>
      </c>
      <c r="I39" s="131"/>
      <c r="J39" s="134">
        <f>SUM(J30:J37)</f>
        <v>0</v>
      </c>
      <c r="K39" s="135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s="2" customFormat="1" ht="14.45" customHeight="1">
      <c r="A40" s="38"/>
      <c r="B40" s="136"/>
      <c r="C40" s="137"/>
      <c r="D40" s="137"/>
      <c r="E40" s="137"/>
      <c r="F40" s="137"/>
      <c r="G40" s="137"/>
      <c r="H40" s="137"/>
      <c r="I40" s="137"/>
      <c r="J40" s="137"/>
      <c r="K40" s="137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pans="1:31" s="2" customFormat="1" ht="6.95" customHeight="1">
      <c r="A44" s="38"/>
      <c r="B44" s="138"/>
      <c r="C44" s="139"/>
      <c r="D44" s="139"/>
      <c r="E44" s="139"/>
      <c r="F44" s="139"/>
      <c r="G44" s="139"/>
      <c r="H44" s="139"/>
      <c r="I44" s="139"/>
      <c r="J44" s="139"/>
      <c r="K44" s="139"/>
      <c r="L44" s="11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pans="1:31" s="2" customFormat="1" ht="24.95" customHeight="1">
      <c r="A45" s="38"/>
      <c r="B45" s="39"/>
      <c r="C45" s="26" t="s">
        <v>112</v>
      </c>
      <c r="D45" s="40"/>
      <c r="E45" s="40"/>
      <c r="F45" s="40"/>
      <c r="G45" s="40"/>
      <c r="H45" s="40"/>
      <c r="I45" s="40"/>
      <c r="J45" s="40"/>
      <c r="K45" s="40"/>
      <c r="L45" s="11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pans="1:31" s="2" customFormat="1" ht="6.95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31" s="2" customFormat="1" ht="16.5" customHeight="1">
      <c r="A48" s="38"/>
      <c r="B48" s="39"/>
      <c r="C48" s="40"/>
      <c r="D48" s="40"/>
      <c r="E48" s="401" t="str">
        <f>E7</f>
        <v>Novostavba hasičárny - Dýšina</v>
      </c>
      <c r="F48" s="402"/>
      <c r="G48" s="402"/>
      <c r="H48" s="402"/>
      <c r="I48" s="40"/>
      <c r="J48" s="40"/>
      <c r="K48" s="40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47" s="2" customFormat="1" ht="12" customHeight="1">
      <c r="A49" s="38"/>
      <c r="B49" s="39"/>
      <c r="C49" s="32" t="s">
        <v>110</v>
      </c>
      <c r="D49" s="40"/>
      <c r="E49" s="40"/>
      <c r="F49" s="40"/>
      <c r="G49" s="40"/>
      <c r="H49" s="40"/>
      <c r="I49" s="40"/>
      <c r="J49" s="40"/>
      <c r="K49" s="40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47" s="2" customFormat="1" ht="16.5" customHeight="1">
      <c r="A50" s="38"/>
      <c r="B50" s="39"/>
      <c r="C50" s="40"/>
      <c r="D50" s="40"/>
      <c r="E50" s="350" t="str">
        <f>E9</f>
        <v>SO 1 - Objekt hasičárny</v>
      </c>
      <c r="F50" s="403"/>
      <c r="G50" s="403"/>
      <c r="H50" s="403"/>
      <c r="I50" s="40"/>
      <c r="J50" s="40"/>
      <c r="K50" s="40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1:47" s="2" customFormat="1" ht="6.95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1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pans="1:47" s="2" customFormat="1" ht="12" customHeight="1">
      <c r="A52" s="38"/>
      <c r="B52" s="39"/>
      <c r="C52" s="32" t="s">
        <v>22</v>
      </c>
      <c r="D52" s="40"/>
      <c r="E52" s="40"/>
      <c r="F52" s="30" t="str">
        <f>F12</f>
        <v>Dýšina</v>
      </c>
      <c r="G52" s="40"/>
      <c r="H52" s="40"/>
      <c r="I52" s="32" t="s">
        <v>24</v>
      </c>
      <c r="J52" s="63" t="str">
        <f>IF(J12="","",J12)</f>
        <v>1. 10. 2023</v>
      </c>
      <c r="K52" s="40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1:47" s="2" customFormat="1" ht="6.95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1:47" s="2" customFormat="1" ht="25.7" customHeight="1">
      <c r="A54" s="38"/>
      <c r="B54" s="39"/>
      <c r="C54" s="32" t="s">
        <v>30</v>
      </c>
      <c r="D54" s="40"/>
      <c r="E54" s="40"/>
      <c r="F54" s="30" t="str">
        <f>E15</f>
        <v>Obec Dýšina, Nám. Míru 30, Dýšina 330 02</v>
      </c>
      <c r="G54" s="40"/>
      <c r="H54" s="40"/>
      <c r="I54" s="32" t="s">
        <v>38</v>
      </c>
      <c r="J54" s="36" t="str">
        <f>E21</f>
        <v>DM projekce a stavitelství</v>
      </c>
      <c r="K54" s="40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1:47" s="2" customFormat="1" ht="15.2" customHeight="1">
      <c r="A55" s="38"/>
      <c r="B55" s="39"/>
      <c r="C55" s="32" t="s">
        <v>36</v>
      </c>
      <c r="D55" s="40"/>
      <c r="E55" s="40"/>
      <c r="F55" s="30" t="str">
        <f>IF(E18="","",E18)</f>
        <v>Vyplň údaj</v>
      </c>
      <c r="G55" s="40"/>
      <c r="H55" s="40"/>
      <c r="I55" s="32" t="s">
        <v>42</v>
      </c>
      <c r="J55" s="36" t="str">
        <f>E24</f>
        <v>Michal Komorous</v>
      </c>
      <c r="K55" s="40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1:47" s="2" customFormat="1" ht="10.35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1:47" s="2" customFormat="1" ht="29.25" customHeight="1">
      <c r="A57" s="38"/>
      <c r="B57" s="39"/>
      <c r="C57" s="140" t="s">
        <v>113</v>
      </c>
      <c r="D57" s="141"/>
      <c r="E57" s="141"/>
      <c r="F57" s="141"/>
      <c r="G57" s="141"/>
      <c r="H57" s="141"/>
      <c r="I57" s="141"/>
      <c r="J57" s="142" t="s">
        <v>114</v>
      </c>
      <c r="K57" s="141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1:47" s="2" customFormat="1" ht="10.35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1:47" s="2" customFormat="1" ht="22.9" customHeight="1">
      <c r="A59" s="38"/>
      <c r="B59" s="39"/>
      <c r="C59" s="143" t="s">
        <v>79</v>
      </c>
      <c r="D59" s="40"/>
      <c r="E59" s="40"/>
      <c r="F59" s="40"/>
      <c r="G59" s="40"/>
      <c r="H59" s="40"/>
      <c r="I59" s="40"/>
      <c r="J59" s="81">
        <f>J108</f>
        <v>0</v>
      </c>
      <c r="K59" s="40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20" t="s">
        <v>115</v>
      </c>
    </row>
    <row r="60" spans="1:47" s="9" customFormat="1" ht="24.95" customHeight="1">
      <c r="B60" s="144"/>
      <c r="C60" s="145"/>
      <c r="D60" s="146" t="s">
        <v>116</v>
      </c>
      <c r="E60" s="147"/>
      <c r="F60" s="147"/>
      <c r="G60" s="147"/>
      <c r="H60" s="147"/>
      <c r="I60" s="147"/>
      <c r="J60" s="148">
        <f>J109</f>
        <v>0</v>
      </c>
      <c r="K60" s="145"/>
      <c r="L60" s="149"/>
    </row>
    <row r="61" spans="1:47" s="10" customFormat="1" ht="19.899999999999999" customHeight="1">
      <c r="B61" s="150"/>
      <c r="C61" s="101"/>
      <c r="D61" s="151" t="s">
        <v>117</v>
      </c>
      <c r="E61" s="152"/>
      <c r="F61" s="152"/>
      <c r="G61" s="152"/>
      <c r="H61" s="152"/>
      <c r="I61" s="152"/>
      <c r="J61" s="153">
        <f>J110</f>
        <v>0</v>
      </c>
      <c r="K61" s="101"/>
      <c r="L61" s="154"/>
    </row>
    <row r="62" spans="1:47" s="10" customFormat="1" ht="19.899999999999999" customHeight="1">
      <c r="B62" s="150"/>
      <c r="C62" s="101"/>
      <c r="D62" s="151" t="s">
        <v>118</v>
      </c>
      <c r="E62" s="152"/>
      <c r="F62" s="152"/>
      <c r="G62" s="152"/>
      <c r="H62" s="152"/>
      <c r="I62" s="152"/>
      <c r="J62" s="153">
        <f>J332</f>
        <v>0</v>
      </c>
      <c r="K62" s="101"/>
      <c r="L62" s="154"/>
    </row>
    <row r="63" spans="1:47" s="10" customFormat="1" ht="19.899999999999999" customHeight="1">
      <c r="B63" s="150"/>
      <c r="C63" s="101"/>
      <c r="D63" s="151" t="s">
        <v>119</v>
      </c>
      <c r="E63" s="152"/>
      <c r="F63" s="152"/>
      <c r="G63" s="152"/>
      <c r="H63" s="152"/>
      <c r="I63" s="152"/>
      <c r="J63" s="153">
        <f>J406</f>
        <v>0</v>
      </c>
      <c r="K63" s="101"/>
      <c r="L63" s="154"/>
    </row>
    <row r="64" spans="1:47" s="10" customFormat="1" ht="19.899999999999999" customHeight="1">
      <c r="B64" s="150"/>
      <c r="C64" s="101"/>
      <c r="D64" s="151" t="s">
        <v>120</v>
      </c>
      <c r="E64" s="152"/>
      <c r="F64" s="152"/>
      <c r="G64" s="152"/>
      <c r="H64" s="152"/>
      <c r="I64" s="152"/>
      <c r="J64" s="153">
        <f>J527</f>
        <v>0</v>
      </c>
      <c r="K64" s="101"/>
      <c r="L64" s="154"/>
    </row>
    <row r="65" spans="2:12" s="10" customFormat="1" ht="19.899999999999999" customHeight="1">
      <c r="B65" s="150"/>
      <c r="C65" s="101"/>
      <c r="D65" s="151" t="s">
        <v>121</v>
      </c>
      <c r="E65" s="152"/>
      <c r="F65" s="152"/>
      <c r="G65" s="152"/>
      <c r="H65" s="152"/>
      <c r="I65" s="152"/>
      <c r="J65" s="153">
        <f>J611</f>
        <v>0</v>
      </c>
      <c r="K65" s="101"/>
      <c r="L65" s="154"/>
    </row>
    <row r="66" spans="2:12" s="10" customFormat="1" ht="19.899999999999999" customHeight="1">
      <c r="B66" s="150"/>
      <c r="C66" s="101"/>
      <c r="D66" s="151" t="s">
        <v>122</v>
      </c>
      <c r="E66" s="152"/>
      <c r="F66" s="152"/>
      <c r="G66" s="152"/>
      <c r="H66" s="152"/>
      <c r="I66" s="152"/>
      <c r="J66" s="153">
        <f>J618</f>
        <v>0</v>
      </c>
      <c r="K66" s="101"/>
      <c r="L66" s="154"/>
    </row>
    <row r="67" spans="2:12" s="10" customFormat="1" ht="19.899999999999999" customHeight="1">
      <c r="B67" s="150"/>
      <c r="C67" s="101"/>
      <c r="D67" s="151" t="s">
        <v>123</v>
      </c>
      <c r="E67" s="152"/>
      <c r="F67" s="152"/>
      <c r="G67" s="152"/>
      <c r="H67" s="152"/>
      <c r="I67" s="152"/>
      <c r="J67" s="153">
        <f>J766</f>
        <v>0</v>
      </c>
      <c r="K67" s="101"/>
      <c r="L67" s="154"/>
    </row>
    <row r="68" spans="2:12" s="10" customFormat="1" ht="19.899999999999999" customHeight="1">
      <c r="B68" s="150"/>
      <c r="C68" s="101"/>
      <c r="D68" s="151" t="s">
        <v>124</v>
      </c>
      <c r="E68" s="152"/>
      <c r="F68" s="152"/>
      <c r="G68" s="152"/>
      <c r="H68" s="152"/>
      <c r="I68" s="152"/>
      <c r="J68" s="153">
        <f>J995</f>
        <v>0</v>
      </c>
      <c r="K68" s="101"/>
      <c r="L68" s="154"/>
    </row>
    <row r="69" spans="2:12" s="10" customFormat="1" ht="19.899999999999999" customHeight="1">
      <c r="B69" s="150"/>
      <c r="C69" s="101"/>
      <c r="D69" s="151" t="s">
        <v>125</v>
      </c>
      <c r="E69" s="152"/>
      <c r="F69" s="152"/>
      <c r="G69" s="152"/>
      <c r="H69" s="152"/>
      <c r="I69" s="152"/>
      <c r="J69" s="153">
        <f>J1008</f>
        <v>0</v>
      </c>
      <c r="K69" s="101"/>
      <c r="L69" s="154"/>
    </row>
    <row r="70" spans="2:12" s="10" customFormat="1" ht="19.899999999999999" customHeight="1">
      <c r="B70" s="150"/>
      <c r="C70" s="101"/>
      <c r="D70" s="151" t="s">
        <v>126</v>
      </c>
      <c r="E70" s="152"/>
      <c r="F70" s="152"/>
      <c r="G70" s="152"/>
      <c r="H70" s="152"/>
      <c r="I70" s="152"/>
      <c r="J70" s="153">
        <f>J1029</f>
        <v>0</v>
      </c>
      <c r="K70" s="101"/>
      <c r="L70" s="154"/>
    </row>
    <row r="71" spans="2:12" s="9" customFormat="1" ht="24.95" customHeight="1">
      <c r="B71" s="144"/>
      <c r="C71" s="145"/>
      <c r="D71" s="146" t="s">
        <v>127</v>
      </c>
      <c r="E71" s="147"/>
      <c r="F71" s="147"/>
      <c r="G71" s="147"/>
      <c r="H71" s="147"/>
      <c r="I71" s="147"/>
      <c r="J71" s="148">
        <f>J1033</f>
        <v>0</v>
      </c>
      <c r="K71" s="145"/>
      <c r="L71" s="149"/>
    </row>
    <row r="72" spans="2:12" s="10" customFormat="1" ht="19.899999999999999" customHeight="1">
      <c r="B72" s="150"/>
      <c r="C72" s="101"/>
      <c r="D72" s="151" t="s">
        <v>128</v>
      </c>
      <c r="E72" s="152"/>
      <c r="F72" s="152"/>
      <c r="G72" s="152"/>
      <c r="H72" s="152"/>
      <c r="I72" s="152"/>
      <c r="J72" s="153">
        <f>J1034</f>
        <v>0</v>
      </c>
      <c r="K72" s="101"/>
      <c r="L72" s="154"/>
    </row>
    <row r="73" spans="2:12" s="10" customFormat="1" ht="19.899999999999999" customHeight="1">
      <c r="B73" s="150"/>
      <c r="C73" s="101"/>
      <c r="D73" s="151" t="s">
        <v>129</v>
      </c>
      <c r="E73" s="152"/>
      <c r="F73" s="152"/>
      <c r="G73" s="152"/>
      <c r="H73" s="152"/>
      <c r="I73" s="152"/>
      <c r="J73" s="153">
        <f>J1097</f>
        <v>0</v>
      </c>
      <c r="K73" s="101"/>
      <c r="L73" s="154"/>
    </row>
    <row r="74" spans="2:12" s="10" customFormat="1" ht="19.899999999999999" customHeight="1">
      <c r="B74" s="150"/>
      <c r="C74" s="101"/>
      <c r="D74" s="151" t="s">
        <v>130</v>
      </c>
      <c r="E74" s="152"/>
      <c r="F74" s="152"/>
      <c r="G74" s="152"/>
      <c r="H74" s="152"/>
      <c r="I74" s="152"/>
      <c r="J74" s="153">
        <f>J1185</f>
        <v>0</v>
      </c>
      <c r="K74" s="101"/>
      <c r="L74" s="154"/>
    </row>
    <row r="75" spans="2:12" s="10" customFormat="1" ht="19.899999999999999" customHeight="1">
      <c r="B75" s="150"/>
      <c r="C75" s="101"/>
      <c r="D75" s="151" t="s">
        <v>131</v>
      </c>
      <c r="E75" s="152"/>
      <c r="F75" s="152"/>
      <c r="G75" s="152"/>
      <c r="H75" s="152"/>
      <c r="I75" s="152"/>
      <c r="J75" s="153">
        <f>J1229</f>
        <v>0</v>
      </c>
      <c r="K75" s="101"/>
      <c r="L75" s="154"/>
    </row>
    <row r="76" spans="2:12" s="10" customFormat="1" ht="19.899999999999999" customHeight="1">
      <c r="B76" s="150"/>
      <c r="C76" s="101"/>
      <c r="D76" s="151" t="s">
        <v>132</v>
      </c>
      <c r="E76" s="152"/>
      <c r="F76" s="152"/>
      <c r="G76" s="152"/>
      <c r="H76" s="152"/>
      <c r="I76" s="152"/>
      <c r="J76" s="153">
        <f>J1265</f>
        <v>0</v>
      </c>
      <c r="K76" s="101"/>
      <c r="L76" s="154"/>
    </row>
    <row r="77" spans="2:12" s="10" customFormat="1" ht="19.899999999999999" customHeight="1">
      <c r="B77" s="150"/>
      <c r="C77" s="101"/>
      <c r="D77" s="151" t="s">
        <v>133</v>
      </c>
      <c r="E77" s="152"/>
      <c r="F77" s="152"/>
      <c r="G77" s="152"/>
      <c r="H77" s="152"/>
      <c r="I77" s="152"/>
      <c r="J77" s="153">
        <f>J1315</f>
        <v>0</v>
      </c>
      <c r="K77" s="101"/>
      <c r="L77" s="154"/>
    </row>
    <row r="78" spans="2:12" s="10" customFormat="1" ht="19.899999999999999" customHeight="1">
      <c r="B78" s="150"/>
      <c r="C78" s="101"/>
      <c r="D78" s="151" t="s">
        <v>134</v>
      </c>
      <c r="E78" s="152"/>
      <c r="F78" s="152"/>
      <c r="G78" s="152"/>
      <c r="H78" s="152"/>
      <c r="I78" s="152"/>
      <c r="J78" s="153">
        <f>J1324</f>
        <v>0</v>
      </c>
      <c r="K78" s="101"/>
      <c r="L78" s="154"/>
    </row>
    <row r="79" spans="2:12" s="10" customFormat="1" ht="19.899999999999999" customHeight="1">
      <c r="B79" s="150"/>
      <c r="C79" s="101"/>
      <c r="D79" s="151" t="s">
        <v>135</v>
      </c>
      <c r="E79" s="152"/>
      <c r="F79" s="152"/>
      <c r="G79" s="152"/>
      <c r="H79" s="152"/>
      <c r="I79" s="152"/>
      <c r="J79" s="153">
        <f>J1333</f>
        <v>0</v>
      </c>
      <c r="K79" s="101"/>
      <c r="L79" s="154"/>
    </row>
    <row r="80" spans="2:12" s="10" customFormat="1" ht="19.899999999999999" customHeight="1">
      <c r="B80" s="150"/>
      <c r="C80" s="101"/>
      <c r="D80" s="151" t="s">
        <v>136</v>
      </c>
      <c r="E80" s="152"/>
      <c r="F80" s="152"/>
      <c r="G80" s="152"/>
      <c r="H80" s="152"/>
      <c r="I80" s="152"/>
      <c r="J80" s="153">
        <f>J1401</f>
        <v>0</v>
      </c>
      <c r="K80" s="101"/>
      <c r="L80" s="154"/>
    </row>
    <row r="81" spans="1:31" s="10" customFormat="1" ht="19.899999999999999" customHeight="1">
      <c r="B81" s="150"/>
      <c r="C81" s="101"/>
      <c r="D81" s="151" t="s">
        <v>137</v>
      </c>
      <c r="E81" s="152"/>
      <c r="F81" s="152"/>
      <c r="G81" s="152"/>
      <c r="H81" s="152"/>
      <c r="I81" s="152"/>
      <c r="J81" s="153">
        <f>J1486</f>
        <v>0</v>
      </c>
      <c r="K81" s="101"/>
      <c r="L81" s="154"/>
    </row>
    <row r="82" spans="1:31" s="10" customFormat="1" ht="19.899999999999999" customHeight="1">
      <c r="B82" s="150"/>
      <c r="C82" s="101"/>
      <c r="D82" s="151" t="s">
        <v>138</v>
      </c>
      <c r="E82" s="152"/>
      <c r="F82" s="152"/>
      <c r="G82" s="152"/>
      <c r="H82" s="152"/>
      <c r="I82" s="152"/>
      <c r="J82" s="153">
        <f>J1547</f>
        <v>0</v>
      </c>
      <c r="K82" s="101"/>
      <c r="L82" s="154"/>
    </row>
    <row r="83" spans="1:31" s="10" customFormat="1" ht="19.899999999999999" customHeight="1">
      <c r="B83" s="150"/>
      <c r="C83" s="101"/>
      <c r="D83" s="151" t="s">
        <v>139</v>
      </c>
      <c r="E83" s="152"/>
      <c r="F83" s="152"/>
      <c r="G83" s="152"/>
      <c r="H83" s="152"/>
      <c r="I83" s="152"/>
      <c r="J83" s="153">
        <f>J1619</f>
        <v>0</v>
      </c>
      <c r="K83" s="101"/>
      <c r="L83" s="154"/>
    </row>
    <row r="84" spans="1:31" s="10" customFormat="1" ht="19.899999999999999" customHeight="1">
      <c r="B84" s="150"/>
      <c r="C84" s="101"/>
      <c r="D84" s="151" t="s">
        <v>140</v>
      </c>
      <c r="E84" s="152"/>
      <c r="F84" s="152"/>
      <c r="G84" s="152"/>
      <c r="H84" s="152"/>
      <c r="I84" s="152"/>
      <c r="J84" s="153">
        <f>J1719</f>
        <v>0</v>
      </c>
      <c r="K84" s="101"/>
      <c r="L84" s="154"/>
    </row>
    <row r="85" spans="1:31" s="10" customFormat="1" ht="19.899999999999999" customHeight="1">
      <c r="B85" s="150"/>
      <c r="C85" s="101"/>
      <c r="D85" s="151" t="s">
        <v>141</v>
      </c>
      <c r="E85" s="152"/>
      <c r="F85" s="152"/>
      <c r="G85" s="152"/>
      <c r="H85" s="152"/>
      <c r="I85" s="152"/>
      <c r="J85" s="153">
        <f>J1772</f>
        <v>0</v>
      </c>
      <c r="K85" s="101"/>
      <c r="L85" s="154"/>
    </row>
    <row r="86" spans="1:31" s="10" customFormat="1" ht="19.899999999999999" customHeight="1">
      <c r="B86" s="150"/>
      <c r="C86" s="101"/>
      <c r="D86" s="151" t="s">
        <v>142</v>
      </c>
      <c r="E86" s="152"/>
      <c r="F86" s="152"/>
      <c r="G86" s="152"/>
      <c r="H86" s="152"/>
      <c r="I86" s="152"/>
      <c r="J86" s="153">
        <f>J1782</f>
        <v>0</v>
      </c>
      <c r="K86" s="101"/>
      <c r="L86" s="154"/>
    </row>
    <row r="87" spans="1:31" s="10" customFormat="1" ht="19.899999999999999" customHeight="1">
      <c r="B87" s="150"/>
      <c r="C87" s="101"/>
      <c r="D87" s="151" t="s">
        <v>143</v>
      </c>
      <c r="E87" s="152"/>
      <c r="F87" s="152"/>
      <c r="G87" s="152"/>
      <c r="H87" s="152"/>
      <c r="I87" s="152"/>
      <c r="J87" s="153">
        <f>J1813</f>
        <v>0</v>
      </c>
      <c r="K87" s="101"/>
      <c r="L87" s="154"/>
    </row>
    <row r="88" spans="1:31" s="10" customFormat="1" ht="19.899999999999999" customHeight="1">
      <c r="B88" s="150"/>
      <c r="C88" s="101"/>
      <c r="D88" s="151" t="s">
        <v>144</v>
      </c>
      <c r="E88" s="152"/>
      <c r="F88" s="152"/>
      <c r="G88" s="152"/>
      <c r="H88" s="152"/>
      <c r="I88" s="152"/>
      <c r="J88" s="153">
        <f>J1818</f>
        <v>0</v>
      </c>
      <c r="K88" s="101"/>
      <c r="L88" s="154"/>
    </row>
    <row r="89" spans="1:31" s="2" customFormat="1" ht="21.75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17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pans="1:31" s="2" customFormat="1" ht="6.95" customHeight="1">
      <c r="A90" s="38"/>
      <c r="B90" s="51"/>
      <c r="C90" s="52"/>
      <c r="D90" s="52"/>
      <c r="E90" s="52"/>
      <c r="F90" s="52"/>
      <c r="G90" s="52"/>
      <c r="H90" s="52"/>
      <c r="I90" s="52"/>
      <c r="J90" s="52"/>
      <c r="K90" s="52"/>
      <c r="L90" s="117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4" spans="1:31" s="2" customFormat="1" ht="6.95" customHeight="1">
      <c r="A94" s="38"/>
      <c r="B94" s="53"/>
      <c r="C94" s="54"/>
      <c r="D94" s="54"/>
      <c r="E94" s="54"/>
      <c r="F94" s="54"/>
      <c r="G94" s="54"/>
      <c r="H94" s="54"/>
      <c r="I94" s="54"/>
      <c r="J94" s="54"/>
      <c r="K94" s="54"/>
      <c r="L94" s="117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pans="1:31" s="2" customFormat="1" ht="24.95" customHeight="1">
      <c r="A95" s="38"/>
      <c r="B95" s="39"/>
      <c r="C95" s="26" t="s">
        <v>145</v>
      </c>
      <c r="D95" s="40"/>
      <c r="E95" s="40"/>
      <c r="F95" s="40"/>
      <c r="G95" s="40"/>
      <c r="H95" s="40"/>
      <c r="I95" s="40"/>
      <c r="J95" s="40"/>
      <c r="K95" s="40"/>
      <c r="L95" s="117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pans="1:31" s="2" customFormat="1" ht="6.95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117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pans="1:65" s="2" customFormat="1" ht="12" customHeight="1">
      <c r="A97" s="38"/>
      <c r="B97" s="39"/>
      <c r="C97" s="32" t="s">
        <v>16</v>
      </c>
      <c r="D97" s="40"/>
      <c r="E97" s="40"/>
      <c r="F97" s="40"/>
      <c r="G97" s="40"/>
      <c r="H97" s="40"/>
      <c r="I97" s="40"/>
      <c r="J97" s="40"/>
      <c r="K97" s="40"/>
      <c r="L97" s="117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pans="1:65" s="2" customFormat="1" ht="16.5" customHeight="1">
      <c r="A98" s="38"/>
      <c r="B98" s="39"/>
      <c r="C98" s="40"/>
      <c r="D98" s="40"/>
      <c r="E98" s="401" t="str">
        <f>E7</f>
        <v>Novostavba hasičárny - Dýšina</v>
      </c>
      <c r="F98" s="402"/>
      <c r="G98" s="402"/>
      <c r="H98" s="402"/>
      <c r="I98" s="40"/>
      <c r="J98" s="40"/>
      <c r="K98" s="40"/>
      <c r="L98" s="117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pans="1:65" s="2" customFormat="1" ht="12" customHeight="1">
      <c r="A99" s="38"/>
      <c r="B99" s="39"/>
      <c r="C99" s="32" t="s">
        <v>110</v>
      </c>
      <c r="D99" s="40"/>
      <c r="E99" s="40"/>
      <c r="F99" s="40"/>
      <c r="G99" s="40"/>
      <c r="H99" s="40"/>
      <c r="I99" s="40"/>
      <c r="J99" s="40"/>
      <c r="K99" s="40"/>
      <c r="L99" s="117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pans="1:65" s="2" customFormat="1" ht="16.5" customHeight="1">
      <c r="A100" s="38"/>
      <c r="B100" s="39"/>
      <c r="C100" s="40"/>
      <c r="D100" s="40"/>
      <c r="E100" s="350" t="str">
        <f>E9</f>
        <v>SO 1 - Objekt hasičárny</v>
      </c>
      <c r="F100" s="403"/>
      <c r="G100" s="403"/>
      <c r="H100" s="403"/>
      <c r="I100" s="40"/>
      <c r="J100" s="40"/>
      <c r="K100" s="40"/>
      <c r="L100" s="117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pans="1:65" s="2" customFormat="1" ht="6.95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117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pans="1:65" s="2" customFormat="1" ht="12" customHeight="1">
      <c r="A102" s="38"/>
      <c r="B102" s="39"/>
      <c r="C102" s="32" t="s">
        <v>22</v>
      </c>
      <c r="D102" s="40"/>
      <c r="E102" s="40"/>
      <c r="F102" s="30" t="str">
        <f>F12</f>
        <v>Dýšina</v>
      </c>
      <c r="G102" s="40"/>
      <c r="H102" s="40"/>
      <c r="I102" s="32" t="s">
        <v>24</v>
      </c>
      <c r="J102" s="63" t="str">
        <f>IF(J12="","",J12)</f>
        <v>1. 10. 2023</v>
      </c>
      <c r="K102" s="40"/>
      <c r="L102" s="117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pans="1:65" s="2" customFormat="1" ht="6.95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117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pans="1:65" s="2" customFormat="1" ht="25.7" customHeight="1">
      <c r="A104" s="38"/>
      <c r="B104" s="39"/>
      <c r="C104" s="32" t="s">
        <v>30</v>
      </c>
      <c r="D104" s="40"/>
      <c r="E104" s="40"/>
      <c r="F104" s="30" t="str">
        <f>E15</f>
        <v>Obec Dýšina, Nám. Míru 30, Dýšina 330 02</v>
      </c>
      <c r="G104" s="40"/>
      <c r="H104" s="40"/>
      <c r="I104" s="32" t="s">
        <v>38</v>
      </c>
      <c r="J104" s="36" t="str">
        <f>E21</f>
        <v>DM projekce a stavitelství</v>
      </c>
      <c r="K104" s="40"/>
      <c r="L104" s="117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pans="1:65" s="2" customFormat="1" ht="15.2" customHeight="1">
      <c r="A105" s="38"/>
      <c r="B105" s="39"/>
      <c r="C105" s="32" t="s">
        <v>36</v>
      </c>
      <c r="D105" s="40"/>
      <c r="E105" s="40"/>
      <c r="F105" s="30" t="str">
        <f>IF(E18="","",E18)</f>
        <v>Vyplň údaj</v>
      </c>
      <c r="G105" s="40"/>
      <c r="H105" s="40"/>
      <c r="I105" s="32" t="s">
        <v>42</v>
      </c>
      <c r="J105" s="36" t="str">
        <f>E24</f>
        <v>Michal Komorous</v>
      </c>
      <c r="K105" s="40"/>
      <c r="L105" s="117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pans="1:65" s="2" customFormat="1" ht="10.35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117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pans="1:65" s="11" customFormat="1" ht="29.25" customHeight="1">
      <c r="A107" s="155"/>
      <c r="B107" s="156"/>
      <c r="C107" s="157" t="s">
        <v>146</v>
      </c>
      <c r="D107" s="158" t="s">
        <v>66</v>
      </c>
      <c r="E107" s="158" t="s">
        <v>62</v>
      </c>
      <c r="F107" s="158" t="s">
        <v>63</v>
      </c>
      <c r="G107" s="158" t="s">
        <v>147</v>
      </c>
      <c r="H107" s="158" t="s">
        <v>148</v>
      </c>
      <c r="I107" s="158" t="s">
        <v>149</v>
      </c>
      <c r="J107" s="158" t="s">
        <v>114</v>
      </c>
      <c r="K107" s="159" t="s">
        <v>150</v>
      </c>
      <c r="L107" s="160"/>
      <c r="M107" s="72" t="s">
        <v>35</v>
      </c>
      <c r="N107" s="73" t="s">
        <v>51</v>
      </c>
      <c r="O107" s="73" t="s">
        <v>151</v>
      </c>
      <c r="P107" s="73" t="s">
        <v>152</v>
      </c>
      <c r="Q107" s="73" t="s">
        <v>153</v>
      </c>
      <c r="R107" s="73" t="s">
        <v>154</v>
      </c>
      <c r="S107" s="73" t="s">
        <v>155</v>
      </c>
      <c r="T107" s="74" t="s">
        <v>156</v>
      </c>
      <c r="U107" s="155"/>
      <c r="V107" s="155"/>
      <c r="W107" s="155"/>
      <c r="X107" s="155"/>
      <c r="Y107" s="155"/>
      <c r="Z107" s="155"/>
      <c r="AA107" s="155"/>
      <c r="AB107" s="155"/>
      <c r="AC107" s="155"/>
      <c r="AD107" s="155"/>
      <c r="AE107" s="155"/>
    </row>
    <row r="108" spans="1:65" s="2" customFormat="1" ht="22.9" customHeight="1">
      <c r="A108" s="38"/>
      <c r="B108" s="39"/>
      <c r="C108" s="79" t="s">
        <v>157</v>
      </c>
      <c r="D108" s="40"/>
      <c r="E108" s="40"/>
      <c r="F108" s="40"/>
      <c r="G108" s="40"/>
      <c r="H108" s="40"/>
      <c r="I108" s="40"/>
      <c r="J108" s="161">
        <f>BK108</f>
        <v>0</v>
      </c>
      <c r="K108" s="40"/>
      <c r="L108" s="43"/>
      <c r="M108" s="75"/>
      <c r="N108" s="162"/>
      <c r="O108" s="76"/>
      <c r="P108" s="163">
        <f>P109+P1033</f>
        <v>0</v>
      </c>
      <c r="Q108" s="76"/>
      <c r="R108" s="163">
        <f>R109+R1033</f>
        <v>829.00203932999989</v>
      </c>
      <c r="S108" s="76"/>
      <c r="T108" s="164">
        <f>T109+T1033</f>
        <v>6.9960000000000004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20" t="s">
        <v>80</v>
      </c>
      <c r="AU108" s="20" t="s">
        <v>115</v>
      </c>
      <c r="BK108" s="165">
        <f>BK109+BK1033</f>
        <v>0</v>
      </c>
    </row>
    <row r="109" spans="1:65" s="12" customFormat="1" ht="25.9" customHeight="1">
      <c r="B109" s="166"/>
      <c r="C109" s="167"/>
      <c r="D109" s="168" t="s">
        <v>80</v>
      </c>
      <c r="E109" s="169" t="s">
        <v>158</v>
      </c>
      <c r="F109" s="169" t="s">
        <v>159</v>
      </c>
      <c r="G109" s="167"/>
      <c r="H109" s="167"/>
      <c r="I109" s="170"/>
      <c r="J109" s="171">
        <f>BK109</f>
        <v>0</v>
      </c>
      <c r="K109" s="167"/>
      <c r="L109" s="172"/>
      <c r="M109" s="173"/>
      <c r="N109" s="174"/>
      <c r="O109" s="174"/>
      <c r="P109" s="175">
        <f>P110+P332+P406+P527+P611+P618+P766+P995+P1008+P1029</f>
        <v>0</v>
      </c>
      <c r="Q109" s="174"/>
      <c r="R109" s="175">
        <f>R110+R332+R406+R527+R611+R618+R766+R995+R1008+R1029</f>
        <v>742.97210062999989</v>
      </c>
      <c r="S109" s="174"/>
      <c r="T109" s="176">
        <f>T110+T332+T406+T527+T611+T618+T766+T995+T1008+T1029</f>
        <v>6.9960000000000004</v>
      </c>
      <c r="AR109" s="177" t="s">
        <v>21</v>
      </c>
      <c r="AT109" s="178" t="s">
        <v>80</v>
      </c>
      <c r="AU109" s="178" t="s">
        <v>81</v>
      </c>
      <c r="AY109" s="177" t="s">
        <v>160</v>
      </c>
      <c r="BK109" s="179">
        <f>BK110+BK332+BK406+BK527+BK611+BK618+BK766+BK995+BK1008+BK1029</f>
        <v>0</v>
      </c>
    </row>
    <row r="110" spans="1:65" s="12" customFormat="1" ht="22.9" customHeight="1">
      <c r="B110" s="166"/>
      <c r="C110" s="167"/>
      <c r="D110" s="168" t="s">
        <v>80</v>
      </c>
      <c r="E110" s="180" t="s">
        <v>21</v>
      </c>
      <c r="F110" s="180" t="s">
        <v>161</v>
      </c>
      <c r="G110" s="167"/>
      <c r="H110" s="167"/>
      <c r="I110" s="170"/>
      <c r="J110" s="181">
        <f>BK110</f>
        <v>0</v>
      </c>
      <c r="K110" s="167"/>
      <c r="L110" s="172"/>
      <c r="M110" s="173"/>
      <c r="N110" s="174"/>
      <c r="O110" s="174"/>
      <c r="P110" s="175">
        <f>SUM(P111:P331)</f>
        <v>0</v>
      </c>
      <c r="Q110" s="174"/>
      <c r="R110" s="175">
        <f>SUM(R111:R331)</f>
        <v>1.057498</v>
      </c>
      <c r="S110" s="174"/>
      <c r="T110" s="176">
        <f>SUM(T111:T331)</f>
        <v>6.9960000000000004</v>
      </c>
      <c r="AR110" s="177" t="s">
        <v>21</v>
      </c>
      <c r="AT110" s="178" t="s">
        <v>80</v>
      </c>
      <c r="AU110" s="178" t="s">
        <v>21</v>
      </c>
      <c r="AY110" s="177" t="s">
        <v>160</v>
      </c>
      <c r="BK110" s="179">
        <f>SUM(BK111:BK331)</f>
        <v>0</v>
      </c>
    </row>
    <row r="111" spans="1:65" s="2" customFormat="1" ht="24.2" customHeight="1">
      <c r="A111" s="38"/>
      <c r="B111" s="39"/>
      <c r="C111" s="182" t="s">
        <v>21</v>
      </c>
      <c r="D111" s="182" t="s">
        <v>162</v>
      </c>
      <c r="E111" s="183" t="s">
        <v>163</v>
      </c>
      <c r="F111" s="184" t="s">
        <v>164</v>
      </c>
      <c r="G111" s="185" t="s">
        <v>165</v>
      </c>
      <c r="H111" s="186">
        <v>15.9</v>
      </c>
      <c r="I111" s="187"/>
      <c r="J111" s="188">
        <f>ROUND(I111*H111,2)</f>
        <v>0</v>
      </c>
      <c r="K111" s="184" t="s">
        <v>166</v>
      </c>
      <c r="L111" s="43"/>
      <c r="M111" s="189" t="s">
        <v>35</v>
      </c>
      <c r="N111" s="190" t="s">
        <v>52</v>
      </c>
      <c r="O111" s="68"/>
      <c r="P111" s="191">
        <f>O111*H111</f>
        <v>0</v>
      </c>
      <c r="Q111" s="191">
        <v>0</v>
      </c>
      <c r="R111" s="191">
        <f>Q111*H111</f>
        <v>0</v>
      </c>
      <c r="S111" s="191">
        <v>0.44</v>
      </c>
      <c r="T111" s="192">
        <f>S111*H111</f>
        <v>6.9960000000000004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193" t="s">
        <v>167</v>
      </c>
      <c r="AT111" s="193" t="s">
        <v>162</v>
      </c>
      <c r="AU111" s="193" t="s">
        <v>90</v>
      </c>
      <c r="AY111" s="20" t="s">
        <v>160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20" t="s">
        <v>21</v>
      </c>
      <c r="BK111" s="194">
        <f>ROUND(I111*H111,2)</f>
        <v>0</v>
      </c>
      <c r="BL111" s="20" t="s">
        <v>167</v>
      </c>
      <c r="BM111" s="193" t="s">
        <v>168</v>
      </c>
    </row>
    <row r="112" spans="1:65" s="2" customFormat="1" ht="39">
      <c r="A112" s="38"/>
      <c r="B112" s="39"/>
      <c r="C112" s="40"/>
      <c r="D112" s="195" t="s">
        <v>169</v>
      </c>
      <c r="E112" s="40"/>
      <c r="F112" s="196" t="s">
        <v>170</v>
      </c>
      <c r="G112" s="40"/>
      <c r="H112" s="40"/>
      <c r="I112" s="197"/>
      <c r="J112" s="40"/>
      <c r="K112" s="40"/>
      <c r="L112" s="43"/>
      <c r="M112" s="198"/>
      <c r="N112" s="199"/>
      <c r="O112" s="68"/>
      <c r="P112" s="68"/>
      <c r="Q112" s="68"/>
      <c r="R112" s="68"/>
      <c r="S112" s="68"/>
      <c r="T112" s="69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20" t="s">
        <v>169</v>
      </c>
      <c r="AU112" s="20" t="s">
        <v>90</v>
      </c>
    </row>
    <row r="113" spans="1:65" s="2" customFormat="1" ht="11.25">
      <c r="A113" s="38"/>
      <c r="B113" s="39"/>
      <c r="C113" s="40"/>
      <c r="D113" s="200" t="s">
        <v>171</v>
      </c>
      <c r="E113" s="40"/>
      <c r="F113" s="201" t="s">
        <v>172</v>
      </c>
      <c r="G113" s="40"/>
      <c r="H113" s="40"/>
      <c r="I113" s="197"/>
      <c r="J113" s="40"/>
      <c r="K113" s="40"/>
      <c r="L113" s="43"/>
      <c r="M113" s="198"/>
      <c r="N113" s="199"/>
      <c r="O113" s="68"/>
      <c r="P113" s="68"/>
      <c r="Q113" s="68"/>
      <c r="R113" s="68"/>
      <c r="S113" s="68"/>
      <c r="T113" s="69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20" t="s">
        <v>171</v>
      </c>
      <c r="AU113" s="20" t="s">
        <v>90</v>
      </c>
    </row>
    <row r="114" spans="1:65" s="13" customFormat="1" ht="11.25">
      <c r="B114" s="202"/>
      <c r="C114" s="203"/>
      <c r="D114" s="195" t="s">
        <v>173</v>
      </c>
      <c r="E114" s="204" t="s">
        <v>35</v>
      </c>
      <c r="F114" s="205" t="s">
        <v>174</v>
      </c>
      <c r="G114" s="203"/>
      <c r="H114" s="204" t="s">
        <v>35</v>
      </c>
      <c r="I114" s="206"/>
      <c r="J114" s="203"/>
      <c r="K114" s="203"/>
      <c r="L114" s="207"/>
      <c r="M114" s="208"/>
      <c r="N114" s="209"/>
      <c r="O114" s="209"/>
      <c r="P114" s="209"/>
      <c r="Q114" s="209"/>
      <c r="R114" s="209"/>
      <c r="S114" s="209"/>
      <c r="T114" s="210"/>
      <c r="AT114" s="211" t="s">
        <v>173</v>
      </c>
      <c r="AU114" s="211" t="s">
        <v>90</v>
      </c>
      <c r="AV114" s="13" t="s">
        <v>21</v>
      </c>
      <c r="AW114" s="13" t="s">
        <v>41</v>
      </c>
      <c r="AX114" s="13" t="s">
        <v>81</v>
      </c>
      <c r="AY114" s="211" t="s">
        <v>160</v>
      </c>
    </row>
    <row r="115" spans="1:65" s="14" customFormat="1" ht="22.5">
      <c r="B115" s="212"/>
      <c r="C115" s="213"/>
      <c r="D115" s="195" t="s">
        <v>173</v>
      </c>
      <c r="E115" s="214" t="s">
        <v>35</v>
      </c>
      <c r="F115" s="215" t="s">
        <v>175</v>
      </c>
      <c r="G115" s="213"/>
      <c r="H115" s="216">
        <v>15.9</v>
      </c>
      <c r="I115" s="217"/>
      <c r="J115" s="213"/>
      <c r="K115" s="213"/>
      <c r="L115" s="218"/>
      <c r="M115" s="219"/>
      <c r="N115" s="220"/>
      <c r="O115" s="220"/>
      <c r="P115" s="220"/>
      <c r="Q115" s="220"/>
      <c r="R115" s="220"/>
      <c r="S115" s="220"/>
      <c r="T115" s="221"/>
      <c r="AT115" s="222" t="s">
        <v>173</v>
      </c>
      <c r="AU115" s="222" t="s">
        <v>90</v>
      </c>
      <c r="AV115" s="14" t="s">
        <v>90</v>
      </c>
      <c r="AW115" s="14" t="s">
        <v>41</v>
      </c>
      <c r="AX115" s="14" t="s">
        <v>81</v>
      </c>
      <c r="AY115" s="222" t="s">
        <v>160</v>
      </c>
    </row>
    <row r="116" spans="1:65" s="15" customFormat="1" ht="11.25">
      <c r="B116" s="223"/>
      <c r="C116" s="224"/>
      <c r="D116" s="195" t="s">
        <v>173</v>
      </c>
      <c r="E116" s="225" t="s">
        <v>35</v>
      </c>
      <c r="F116" s="226" t="s">
        <v>176</v>
      </c>
      <c r="G116" s="224"/>
      <c r="H116" s="227">
        <v>15.9</v>
      </c>
      <c r="I116" s="228"/>
      <c r="J116" s="224"/>
      <c r="K116" s="224"/>
      <c r="L116" s="229"/>
      <c r="M116" s="230"/>
      <c r="N116" s="231"/>
      <c r="O116" s="231"/>
      <c r="P116" s="231"/>
      <c r="Q116" s="231"/>
      <c r="R116" s="231"/>
      <c r="S116" s="231"/>
      <c r="T116" s="232"/>
      <c r="AT116" s="233" t="s">
        <v>173</v>
      </c>
      <c r="AU116" s="233" t="s">
        <v>90</v>
      </c>
      <c r="AV116" s="15" t="s">
        <v>167</v>
      </c>
      <c r="AW116" s="15" t="s">
        <v>41</v>
      </c>
      <c r="AX116" s="15" t="s">
        <v>21</v>
      </c>
      <c r="AY116" s="233" t="s">
        <v>160</v>
      </c>
    </row>
    <row r="117" spans="1:65" s="2" customFormat="1" ht="24.2" customHeight="1">
      <c r="A117" s="38"/>
      <c r="B117" s="39"/>
      <c r="C117" s="182" t="s">
        <v>90</v>
      </c>
      <c r="D117" s="182" t="s">
        <v>162</v>
      </c>
      <c r="E117" s="183" t="s">
        <v>177</v>
      </c>
      <c r="F117" s="184" t="s">
        <v>178</v>
      </c>
      <c r="G117" s="185" t="s">
        <v>179</v>
      </c>
      <c r="H117" s="186">
        <v>960</v>
      </c>
      <c r="I117" s="187"/>
      <c r="J117" s="188">
        <f>ROUND(I117*H117,2)</f>
        <v>0</v>
      </c>
      <c r="K117" s="184" t="s">
        <v>166</v>
      </c>
      <c r="L117" s="43"/>
      <c r="M117" s="189" t="s">
        <v>35</v>
      </c>
      <c r="N117" s="190" t="s">
        <v>52</v>
      </c>
      <c r="O117" s="68"/>
      <c r="P117" s="191">
        <f>O117*H117</f>
        <v>0</v>
      </c>
      <c r="Q117" s="191">
        <v>3.0000000000000001E-5</v>
      </c>
      <c r="R117" s="191">
        <f>Q117*H117</f>
        <v>2.8799999999999999E-2</v>
      </c>
      <c r="S117" s="191">
        <v>0</v>
      </c>
      <c r="T117" s="19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193" t="s">
        <v>167</v>
      </c>
      <c r="AT117" s="193" t="s">
        <v>162</v>
      </c>
      <c r="AU117" s="193" t="s">
        <v>90</v>
      </c>
      <c r="AY117" s="20" t="s">
        <v>160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20" t="s">
        <v>21</v>
      </c>
      <c r="BK117" s="194">
        <f>ROUND(I117*H117,2)</f>
        <v>0</v>
      </c>
      <c r="BL117" s="20" t="s">
        <v>167</v>
      </c>
      <c r="BM117" s="193" t="s">
        <v>180</v>
      </c>
    </row>
    <row r="118" spans="1:65" s="2" customFormat="1" ht="19.5">
      <c r="A118" s="38"/>
      <c r="B118" s="39"/>
      <c r="C118" s="40"/>
      <c r="D118" s="195" t="s">
        <v>169</v>
      </c>
      <c r="E118" s="40"/>
      <c r="F118" s="196" t="s">
        <v>181</v>
      </c>
      <c r="G118" s="40"/>
      <c r="H118" s="40"/>
      <c r="I118" s="197"/>
      <c r="J118" s="40"/>
      <c r="K118" s="40"/>
      <c r="L118" s="43"/>
      <c r="M118" s="198"/>
      <c r="N118" s="199"/>
      <c r="O118" s="68"/>
      <c r="P118" s="68"/>
      <c r="Q118" s="68"/>
      <c r="R118" s="68"/>
      <c r="S118" s="68"/>
      <c r="T118" s="69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20" t="s">
        <v>169</v>
      </c>
      <c r="AU118" s="20" t="s">
        <v>90</v>
      </c>
    </row>
    <row r="119" spans="1:65" s="2" customFormat="1" ht="11.25">
      <c r="A119" s="38"/>
      <c r="B119" s="39"/>
      <c r="C119" s="40"/>
      <c r="D119" s="200" t="s">
        <v>171</v>
      </c>
      <c r="E119" s="40"/>
      <c r="F119" s="201" t="s">
        <v>182</v>
      </c>
      <c r="G119" s="40"/>
      <c r="H119" s="40"/>
      <c r="I119" s="197"/>
      <c r="J119" s="40"/>
      <c r="K119" s="40"/>
      <c r="L119" s="43"/>
      <c r="M119" s="198"/>
      <c r="N119" s="199"/>
      <c r="O119" s="68"/>
      <c r="P119" s="68"/>
      <c r="Q119" s="68"/>
      <c r="R119" s="68"/>
      <c r="S119" s="68"/>
      <c r="T119" s="69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20" t="s">
        <v>171</v>
      </c>
      <c r="AU119" s="20" t="s">
        <v>90</v>
      </c>
    </row>
    <row r="120" spans="1:65" s="14" customFormat="1" ht="11.25">
      <c r="B120" s="212"/>
      <c r="C120" s="213"/>
      <c r="D120" s="195" t="s">
        <v>173</v>
      </c>
      <c r="E120" s="214" t="s">
        <v>35</v>
      </c>
      <c r="F120" s="215" t="s">
        <v>183</v>
      </c>
      <c r="G120" s="213"/>
      <c r="H120" s="216">
        <v>960</v>
      </c>
      <c r="I120" s="217"/>
      <c r="J120" s="213"/>
      <c r="K120" s="213"/>
      <c r="L120" s="218"/>
      <c r="M120" s="219"/>
      <c r="N120" s="220"/>
      <c r="O120" s="220"/>
      <c r="P120" s="220"/>
      <c r="Q120" s="220"/>
      <c r="R120" s="220"/>
      <c r="S120" s="220"/>
      <c r="T120" s="221"/>
      <c r="AT120" s="222" t="s">
        <v>173</v>
      </c>
      <c r="AU120" s="222" t="s">
        <v>90</v>
      </c>
      <c r="AV120" s="14" t="s">
        <v>90</v>
      </c>
      <c r="AW120" s="14" t="s">
        <v>41</v>
      </c>
      <c r="AX120" s="14" t="s">
        <v>81</v>
      </c>
      <c r="AY120" s="222" t="s">
        <v>160</v>
      </c>
    </row>
    <row r="121" spans="1:65" s="15" customFormat="1" ht="11.25">
      <c r="B121" s="223"/>
      <c r="C121" s="224"/>
      <c r="D121" s="195" t="s">
        <v>173</v>
      </c>
      <c r="E121" s="225" t="s">
        <v>35</v>
      </c>
      <c r="F121" s="226" t="s">
        <v>176</v>
      </c>
      <c r="G121" s="224"/>
      <c r="H121" s="227">
        <v>960</v>
      </c>
      <c r="I121" s="228"/>
      <c r="J121" s="224"/>
      <c r="K121" s="224"/>
      <c r="L121" s="229"/>
      <c r="M121" s="230"/>
      <c r="N121" s="231"/>
      <c r="O121" s="231"/>
      <c r="P121" s="231"/>
      <c r="Q121" s="231"/>
      <c r="R121" s="231"/>
      <c r="S121" s="231"/>
      <c r="T121" s="232"/>
      <c r="AT121" s="233" t="s">
        <v>173</v>
      </c>
      <c r="AU121" s="233" t="s">
        <v>90</v>
      </c>
      <c r="AV121" s="15" t="s">
        <v>167</v>
      </c>
      <c r="AW121" s="15" t="s">
        <v>41</v>
      </c>
      <c r="AX121" s="15" t="s">
        <v>21</v>
      </c>
      <c r="AY121" s="233" t="s">
        <v>160</v>
      </c>
    </row>
    <row r="122" spans="1:65" s="2" customFormat="1" ht="24.2" customHeight="1">
      <c r="A122" s="38"/>
      <c r="B122" s="39"/>
      <c r="C122" s="182" t="s">
        <v>184</v>
      </c>
      <c r="D122" s="182" t="s">
        <v>162</v>
      </c>
      <c r="E122" s="183" t="s">
        <v>185</v>
      </c>
      <c r="F122" s="184" t="s">
        <v>186</v>
      </c>
      <c r="G122" s="185" t="s">
        <v>187</v>
      </c>
      <c r="H122" s="186">
        <v>120</v>
      </c>
      <c r="I122" s="187"/>
      <c r="J122" s="188">
        <f>ROUND(I122*H122,2)</f>
        <v>0</v>
      </c>
      <c r="K122" s="184" t="s">
        <v>166</v>
      </c>
      <c r="L122" s="43"/>
      <c r="M122" s="189" t="s">
        <v>35</v>
      </c>
      <c r="N122" s="190" t="s">
        <v>52</v>
      </c>
      <c r="O122" s="68"/>
      <c r="P122" s="191">
        <f>O122*H122</f>
        <v>0</v>
      </c>
      <c r="Q122" s="191">
        <v>0</v>
      </c>
      <c r="R122" s="191">
        <f>Q122*H122</f>
        <v>0</v>
      </c>
      <c r="S122" s="191">
        <v>0</v>
      </c>
      <c r="T122" s="19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93" t="s">
        <v>167</v>
      </c>
      <c r="AT122" s="193" t="s">
        <v>162</v>
      </c>
      <c r="AU122" s="193" t="s">
        <v>90</v>
      </c>
      <c r="AY122" s="20" t="s">
        <v>160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20" t="s">
        <v>21</v>
      </c>
      <c r="BK122" s="194">
        <f>ROUND(I122*H122,2)</f>
        <v>0</v>
      </c>
      <c r="BL122" s="20" t="s">
        <v>167</v>
      </c>
      <c r="BM122" s="193" t="s">
        <v>188</v>
      </c>
    </row>
    <row r="123" spans="1:65" s="2" customFormat="1" ht="19.5">
      <c r="A123" s="38"/>
      <c r="B123" s="39"/>
      <c r="C123" s="40"/>
      <c r="D123" s="195" t="s">
        <v>169</v>
      </c>
      <c r="E123" s="40"/>
      <c r="F123" s="196" t="s">
        <v>189</v>
      </c>
      <c r="G123" s="40"/>
      <c r="H123" s="40"/>
      <c r="I123" s="197"/>
      <c r="J123" s="40"/>
      <c r="K123" s="40"/>
      <c r="L123" s="43"/>
      <c r="M123" s="198"/>
      <c r="N123" s="199"/>
      <c r="O123" s="68"/>
      <c r="P123" s="68"/>
      <c r="Q123" s="68"/>
      <c r="R123" s="68"/>
      <c r="S123" s="68"/>
      <c r="T123" s="69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20" t="s">
        <v>169</v>
      </c>
      <c r="AU123" s="20" t="s">
        <v>90</v>
      </c>
    </row>
    <row r="124" spans="1:65" s="2" customFormat="1" ht="11.25">
      <c r="A124" s="38"/>
      <c r="B124" s="39"/>
      <c r="C124" s="40"/>
      <c r="D124" s="200" t="s">
        <v>171</v>
      </c>
      <c r="E124" s="40"/>
      <c r="F124" s="201" t="s">
        <v>190</v>
      </c>
      <c r="G124" s="40"/>
      <c r="H124" s="40"/>
      <c r="I124" s="197"/>
      <c r="J124" s="40"/>
      <c r="K124" s="40"/>
      <c r="L124" s="43"/>
      <c r="M124" s="198"/>
      <c r="N124" s="199"/>
      <c r="O124" s="68"/>
      <c r="P124" s="68"/>
      <c r="Q124" s="68"/>
      <c r="R124" s="68"/>
      <c r="S124" s="68"/>
      <c r="T124" s="69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20" t="s">
        <v>171</v>
      </c>
      <c r="AU124" s="20" t="s">
        <v>90</v>
      </c>
    </row>
    <row r="125" spans="1:65" s="14" customFormat="1" ht="11.25">
      <c r="B125" s="212"/>
      <c r="C125" s="213"/>
      <c r="D125" s="195" t="s">
        <v>173</v>
      </c>
      <c r="E125" s="214" t="s">
        <v>35</v>
      </c>
      <c r="F125" s="215" t="s">
        <v>191</v>
      </c>
      <c r="G125" s="213"/>
      <c r="H125" s="216">
        <v>120</v>
      </c>
      <c r="I125" s="217"/>
      <c r="J125" s="213"/>
      <c r="K125" s="213"/>
      <c r="L125" s="218"/>
      <c r="M125" s="219"/>
      <c r="N125" s="220"/>
      <c r="O125" s="220"/>
      <c r="P125" s="220"/>
      <c r="Q125" s="220"/>
      <c r="R125" s="220"/>
      <c r="S125" s="220"/>
      <c r="T125" s="221"/>
      <c r="AT125" s="222" t="s">
        <v>173</v>
      </c>
      <c r="AU125" s="222" t="s">
        <v>90</v>
      </c>
      <c r="AV125" s="14" t="s">
        <v>90</v>
      </c>
      <c r="AW125" s="14" t="s">
        <v>41</v>
      </c>
      <c r="AX125" s="14" t="s">
        <v>81</v>
      </c>
      <c r="AY125" s="222" t="s">
        <v>160</v>
      </c>
    </row>
    <row r="126" spans="1:65" s="15" customFormat="1" ht="11.25">
      <c r="B126" s="223"/>
      <c r="C126" s="224"/>
      <c r="D126" s="195" t="s">
        <v>173</v>
      </c>
      <c r="E126" s="225" t="s">
        <v>35</v>
      </c>
      <c r="F126" s="226" t="s">
        <v>176</v>
      </c>
      <c r="G126" s="224"/>
      <c r="H126" s="227">
        <v>120</v>
      </c>
      <c r="I126" s="228"/>
      <c r="J126" s="224"/>
      <c r="K126" s="224"/>
      <c r="L126" s="229"/>
      <c r="M126" s="230"/>
      <c r="N126" s="231"/>
      <c r="O126" s="231"/>
      <c r="P126" s="231"/>
      <c r="Q126" s="231"/>
      <c r="R126" s="231"/>
      <c r="S126" s="231"/>
      <c r="T126" s="232"/>
      <c r="AT126" s="233" t="s">
        <v>173</v>
      </c>
      <c r="AU126" s="233" t="s">
        <v>90</v>
      </c>
      <c r="AV126" s="15" t="s">
        <v>167</v>
      </c>
      <c r="AW126" s="15" t="s">
        <v>41</v>
      </c>
      <c r="AX126" s="15" t="s">
        <v>21</v>
      </c>
      <c r="AY126" s="233" t="s">
        <v>160</v>
      </c>
    </row>
    <row r="127" spans="1:65" s="2" customFormat="1" ht="24.2" customHeight="1">
      <c r="A127" s="38"/>
      <c r="B127" s="39"/>
      <c r="C127" s="182" t="s">
        <v>167</v>
      </c>
      <c r="D127" s="182" t="s">
        <v>162</v>
      </c>
      <c r="E127" s="183" t="s">
        <v>192</v>
      </c>
      <c r="F127" s="184" t="s">
        <v>193</v>
      </c>
      <c r="G127" s="185" t="s">
        <v>194</v>
      </c>
      <c r="H127" s="186">
        <v>1</v>
      </c>
      <c r="I127" s="187"/>
      <c r="J127" s="188">
        <f>ROUND(I127*H127,2)</f>
        <v>0</v>
      </c>
      <c r="K127" s="184" t="s">
        <v>166</v>
      </c>
      <c r="L127" s="43"/>
      <c r="M127" s="189" t="s">
        <v>35</v>
      </c>
      <c r="N127" s="190" t="s">
        <v>52</v>
      </c>
      <c r="O127" s="68"/>
      <c r="P127" s="191">
        <f>O127*H127</f>
        <v>0</v>
      </c>
      <c r="Q127" s="191">
        <v>3.6900000000000002E-2</v>
      </c>
      <c r="R127" s="191">
        <f>Q127*H127</f>
        <v>3.6900000000000002E-2</v>
      </c>
      <c r="S127" s="191">
        <v>0</v>
      </c>
      <c r="T127" s="19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93" t="s">
        <v>167</v>
      </c>
      <c r="AT127" s="193" t="s">
        <v>162</v>
      </c>
      <c r="AU127" s="193" t="s">
        <v>90</v>
      </c>
      <c r="AY127" s="20" t="s">
        <v>160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20" t="s">
        <v>21</v>
      </c>
      <c r="BK127" s="194">
        <f>ROUND(I127*H127,2)</f>
        <v>0</v>
      </c>
      <c r="BL127" s="20" t="s">
        <v>167</v>
      </c>
      <c r="BM127" s="193" t="s">
        <v>195</v>
      </c>
    </row>
    <row r="128" spans="1:65" s="2" customFormat="1" ht="58.5">
      <c r="A128" s="38"/>
      <c r="B128" s="39"/>
      <c r="C128" s="40"/>
      <c r="D128" s="195" t="s">
        <v>169</v>
      </c>
      <c r="E128" s="40"/>
      <c r="F128" s="196" t="s">
        <v>196</v>
      </c>
      <c r="G128" s="40"/>
      <c r="H128" s="40"/>
      <c r="I128" s="197"/>
      <c r="J128" s="40"/>
      <c r="K128" s="40"/>
      <c r="L128" s="43"/>
      <c r="M128" s="198"/>
      <c r="N128" s="199"/>
      <c r="O128" s="68"/>
      <c r="P128" s="68"/>
      <c r="Q128" s="68"/>
      <c r="R128" s="68"/>
      <c r="S128" s="68"/>
      <c r="T128" s="69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20" t="s">
        <v>169</v>
      </c>
      <c r="AU128" s="20" t="s">
        <v>90</v>
      </c>
    </row>
    <row r="129" spans="1:65" s="2" customFormat="1" ht="11.25">
      <c r="A129" s="38"/>
      <c r="B129" s="39"/>
      <c r="C129" s="40"/>
      <c r="D129" s="200" t="s">
        <v>171</v>
      </c>
      <c r="E129" s="40"/>
      <c r="F129" s="201" t="s">
        <v>197</v>
      </c>
      <c r="G129" s="40"/>
      <c r="H129" s="40"/>
      <c r="I129" s="197"/>
      <c r="J129" s="40"/>
      <c r="K129" s="40"/>
      <c r="L129" s="43"/>
      <c r="M129" s="198"/>
      <c r="N129" s="199"/>
      <c r="O129" s="68"/>
      <c r="P129" s="68"/>
      <c r="Q129" s="68"/>
      <c r="R129" s="68"/>
      <c r="S129" s="68"/>
      <c r="T129" s="69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20" t="s">
        <v>171</v>
      </c>
      <c r="AU129" s="20" t="s">
        <v>90</v>
      </c>
    </row>
    <row r="130" spans="1:65" s="13" customFormat="1" ht="11.25">
      <c r="B130" s="202"/>
      <c r="C130" s="203"/>
      <c r="D130" s="195" t="s">
        <v>173</v>
      </c>
      <c r="E130" s="204" t="s">
        <v>35</v>
      </c>
      <c r="F130" s="205" t="s">
        <v>198</v>
      </c>
      <c r="G130" s="203"/>
      <c r="H130" s="204" t="s">
        <v>35</v>
      </c>
      <c r="I130" s="206"/>
      <c r="J130" s="203"/>
      <c r="K130" s="203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173</v>
      </c>
      <c r="AU130" s="211" t="s">
        <v>90</v>
      </c>
      <c r="AV130" s="13" t="s">
        <v>21</v>
      </c>
      <c r="AW130" s="13" t="s">
        <v>41</v>
      </c>
      <c r="AX130" s="13" t="s">
        <v>81</v>
      </c>
      <c r="AY130" s="211" t="s">
        <v>160</v>
      </c>
    </row>
    <row r="131" spans="1:65" s="14" customFormat="1" ht="11.25">
      <c r="B131" s="212"/>
      <c r="C131" s="213"/>
      <c r="D131" s="195" t="s">
        <v>173</v>
      </c>
      <c r="E131" s="214" t="s">
        <v>35</v>
      </c>
      <c r="F131" s="215" t="s">
        <v>199</v>
      </c>
      <c r="G131" s="213"/>
      <c r="H131" s="216">
        <v>1</v>
      </c>
      <c r="I131" s="217"/>
      <c r="J131" s="213"/>
      <c r="K131" s="213"/>
      <c r="L131" s="218"/>
      <c r="M131" s="219"/>
      <c r="N131" s="220"/>
      <c r="O131" s="220"/>
      <c r="P131" s="220"/>
      <c r="Q131" s="220"/>
      <c r="R131" s="220"/>
      <c r="S131" s="220"/>
      <c r="T131" s="221"/>
      <c r="AT131" s="222" t="s">
        <v>173</v>
      </c>
      <c r="AU131" s="222" t="s">
        <v>90</v>
      </c>
      <c r="AV131" s="14" t="s">
        <v>90</v>
      </c>
      <c r="AW131" s="14" t="s">
        <v>41</v>
      </c>
      <c r="AX131" s="14" t="s">
        <v>81</v>
      </c>
      <c r="AY131" s="222" t="s">
        <v>160</v>
      </c>
    </row>
    <row r="132" spans="1:65" s="15" customFormat="1" ht="11.25">
      <c r="B132" s="223"/>
      <c r="C132" s="224"/>
      <c r="D132" s="195" t="s">
        <v>173</v>
      </c>
      <c r="E132" s="225" t="s">
        <v>35</v>
      </c>
      <c r="F132" s="226" t="s">
        <v>176</v>
      </c>
      <c r="G132" s="224"/>
      <c r="H132" s="227">
        <v>1</v>
      </c>
      <c r="I132" s="228"/>
      <c r="J132" s="224"/>
      <c r="K132" s="224"/>
      <c r="L132" s="229"/>
      <c r="M132" s="230"/>
      <c r="N132" s="231"/>
      <c r="O132" s="231"/>
      <c r="P132" s="231"/>
      <c r="Q132" s="231"/>
      <c r="R132" s="231"/>
      <c r="S132" s="231"/>
      <c r="T132" s="232"/>
      <c r="AT132" s="233" t="s">
        <v>173</v>
      </c>
      <c r="AU132" s="233" t="s">
        <v>90</v>
      </c>
      <c r="AV132" s="15" t="s">
        <v>167</v>
      </c>
      <c r="AW132" s="15" t="s">
        <v>41</v>
      </c>
      <c r="AX132" s="15" t="s">
        <v>21</v>
      </c>
      <c r="AY132" s="233" t="s">
        <v>160</v>
      </c>
    </row>
    <row r="133" spans="1:65" s="2" customFormat="1" ht="33" customHeight="1">
      <c r="A133" s="38"/>
      <c r="B133" s="39"/>
      <c r="C133" s="182" t="s">
        <v>200</v>
      </c>
      <c r="D133" s="182" t="s">
        <v>162</v>
      </c>
      <c r="E133" s="183" t="s">
        <v>201</v>
      </c>
      <c r="F133" s="184" t="s">
        <v>202</v>
      </c>
      <c r="G133" s="185" t="s">
        <v>194</v>
      </c>
      <c r="H133" s="186">
        <v>45</v>
      </c>
      <c r="I133" s="187"/>
      <c r="J133" s="188">
        <f>ROUND(I133*H133,2)</f>
        <v>0</v>
      </c>
      <c r="K133" s="184" t="s">
        <v>166</v>
      </c>
      <c r="L133" s="43"/>
      <c r="M133" s="189" t="s">
        <v>35</v>
      </c>
      <c r="N133" s="190" t="s">
        <v>52</v>
      </c>
      <c r="O133" s="68"/>
      <c r="P133" s="191">
        <f>O133*H133</f>
        <v>0</v>
      </c>
      <c r="Q133" s="191">
        <v>1.4999999999999999E-4</v>
      </c>
      <c r="R133" s="191">
        <f>Q133*H133</f>
        <v>6.7499999999999991E-3</v>
      </c>
      <c r="S133" s="191">
        <v>0</v>
      </c>
      <c r="T133" s="19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3" t="s">
        <v>167</v>
      </c>
      <c r="AT133" s="193" t="s">
        <v>162</v>
      </c>
      <c r="AU133" s="193" t="s">
        <v>90</v>
      </c>
      <c r="AY133" s="20" t="s">
        <v>160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20" t="s">
        <v>21</v>
      </c>
      <c r="BK133" s="194">
        <f>ROUND(I133*H133,2)</f>
        <v>0</v>
      </c>
      <c r="BL133" s="20" t="s">
        <v>167</v>
      </c>
      <c r="BM133" s="193" t="s">
        <v>203</v>
      </c>
    </row>
    <row r="134" spans="1:65" s="2" customFormat="1" ht="19.5">
      <c r="A134" s="38"/>
      <c r="B134" s="39"/>
      <c r="C134" s="40"/>
      <c r="D134" s="195" t="s">
        <v>169</v>
      </c>
      <c r="E134" s="40"/>
      <c r="F134" s="196" t="s">
        <v>204</v>
      </c>
      <c r="G134" s="40"/>
      <c r="H134" s="40"/>
      <c r="I134" s="197"/>
      <c r="J134" s="40"/>
      <c r="K134" s="40"/>
      <c r="L134" s="43"/>
      <c r="M134" s="198"/>
      <c r="N134" s="199"/>
      <c r="O134" s="68"/>
      <c r="P134" s="68"/>
      <c r="Q134" s="68"/>
      <c r="R134" s="68"/>
      <c r="S134" s="68"/>
      <c r="T134" s="69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20" t="s">
        <v>169</v>
      </c>
      <c r="AU134" s="20" t="s">
        <v>90</v>
      </c>
    </row>
    <row r="135" spans="1:65" s="2" customFormat="1" ht="11.25">
      <c r="A135" s="38"/>
      <c r="B135" s="39"/>
      <c r="C135" s="40"/>
      <c r="D135" s="200" t="s">
        <v>171</v>
      </c>
      <c r="E135" s="40"/>
      <c r="F135" s="201" t="s">
        <v>205</v>
      </c>
      <c r="G135" s="40"/>
      <c r="H135" s="40"/>
      <c r="I135" s="197"/>
      <c r="J135" s="40"/>
      <c r="K135" s="40"/>
      <c r="L135" s="43"/>
      <c r="M135" s="198"/>
      <c r="N135" s="199"/>
      <c r="O135" s="68"/>
      <c r="P135" s="68"/>
      <c r="Q135" s="68"/>
      <c r="R135" s="68"/>
      <c r="S135" s="68"/>
      <c r="T135" s="69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20" t="s">
        <v>171</v>
      </c>
      <c r="AU135" s="20" t="s">
        <v>90</v>
      </c>
    </row>
    <row r="136" spans="1:65" s="14" customFormat="1" ht="22.5">
      <c r="B136" s="212"/>
      <c r="C136" s="213"/>
      <c r="D136" s="195" t="s">
        <v>173</v>
      </c>
      <c r="E136" s="214" t="s">
        <v>35</v>
      </c>
      <c r="F136" s="215" t="s">
        <v>206</v>
      </c>
      <c r="G136" s="213"/>
      <c r="H136" s="216">
        <v>45</v>
      </c>
      <c r="I136" s="217"/>
      <c r="J136" s="213"/>
      <c r="K136" s="213"/>
      <c r="L136" s="218"/>
      <c r="M136" s="219"/>
      <c r="N136" s="220"/>
      <c r="O136" s="220"/>
      <c r="P136" s="220"/>
      <c r="Q136" s="220"/>
      <c r="R136" s="220"/>
      <c r="S136" s="220"/>
      <c r="T136" s="221"/>
      <c r="AT136" s="222" t="s">
        <v>173</v>
      </c>
      <c r="AU136" s="222" t="s">
        <v>90</v>
      </c>
      <c r="AV136" s="14" t="s">
        <v>90</v>
      </c>
      <c r="AW136" s="14" t="s">
        <v>41</v>
      </c>
      <c r="AX136" s="14" t="s">
        <v>81</v>
      </c>
      <c r="AY136" s="222" t="s">
        <v>160</v>
      </c>
    </row>
    <row r="137" spans="1:65" s="15" customFormat="1" ht="11.25">
      <c r="B137" s="223"/>
      <c r="C137" s="224"/>
      <c r="D137" s="195" t="s">
        <v>173</v>
      </c>
      <c r="E137" s="225" t="s">
        <v>35</v>
      </c>
      <c r="F137" s="226" t="s">
        <v>176</v>
      </c>
      <c r="G137" s="224"/>
      <c r="H137" s="227">
        <v>45</v>
      </c>
      <c r="I137" s="228"/>
      <c r="J137" s="224"/>
      <c r="K137" s="224"/>
      <c r="L137" s="229"/>
      <c r="M137" s="230"/>
      <c r="N137" s="231"/>
      <c r="O137" s="231"/>
      <c r="P137" s="231"/>
      <c r="Q137" s="231"/>
      <c r="R137" s="231"/>
      <c r="S137" s="231"/>
      <c r="T137" s="232"/>
      <c r="AT137" s="233" t="s">
        <v>173</v>
      </c>
      <c r="AU137" s="233" t="s">
        <v>90</v>
      </c>
      <c r="AV137" s="15" t="s">
        <v>167</v>
      </c>
      <c r="AW137" s="15" t="s">
        <v>41</v>
      </c>
      <c r="AX137" s="15" t="s">
        <v>21</v>
      </c>
      <c r="AY137" s="233" t="s">
        <v>160</v>
      </c>
    </row>
    <row r="138" spans="1:65" s="2" customFormat="1" ht="33" customHeight="1">
      <c r="A138" s="38"/>
      <c r="B138" s="39"/>
      <c r="C138" s="182" t="s">
        <v>207</v>
      </c>
      <c r="D138" s="182" t="s">
        <v>162</v>
      </c>
      <c r="E138" s="183" t="s">
        <v>208</v>
      </c>
      <c r="F138" s="184" t="s">
        <v>209</v>
      </c>
      <c r="G138" s="185" t="s">
        <v>194</v>
      </c>
      <c r="H138" s="186">
        <v>45</v>
      </c>
      <c r="I138" s="187"/>
      <c r="J138" s="188">
        <f>ROUND(I138*H138,2)</f>
        <v>0</v>
      </c>
      <c r="K138" s="184" t="s">
        <v>166</v>
      </c>
      <c r="L138" s="43"/>
      <c r="M138" s="189" t="s">
        <v>35</v>
      </c>
      <c r="N138" s="190" t="s">
        <v>52</v>
      </c>
      <c r="O138" s="68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3" t="s">
        <v>167</v>
      </c>
      <c r="AT138" s="193" t="s">
        <v>162</v>
      </c>
      <c r="AU138" s="193" t="s">
        <v>90</v>
      </c>
      <c r="AY138" s="20" t="s">
        <v>160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20" t="s">
        <v>21</v>
      </c>
      <c r="BK138" s="194">
        <f>ROUND(I138*H138,2)</f>
        <v>0</v>
      </c>
      <c r="BL138" s="20" t="s">
        <v>167</v>
      </c>
      <c r="BM138" s="193" t="s">
        <v>210</v>
      </c>
    </row>
    <row r="139" spans="1:65" s="2" customFormat="1" ht="29.25">
      <c r="A139" s="38"/>
      <c r="B139" s="39"/>
      <c r="C139" s="40"/>
      <c r="D139" s="195" t="s">
        <v>169</v>
      </c>
      <c r="E139" s="40"/>
      <c r="F139" s="196" t="s">
        <v>211</v>
      </c>
      <c r="G139" s="40"/>
      <c r="H139" s="40"/>
      <c r="I139" s="197"/>
      <c r="J139" s="40"/>
      <c r="K139" s="40"/>
      <c r="L139" s="43"/>
      <c r="M139" s="198"/>
      <c r="N139" s="199"/>
      <c r="O139" s="68"/>
      <c r="P139" s="68"/>
      <c r="Q139" s="68"/>
      <c r="R139" s="68"/>
      <c r="S139" s="68"/>
      <c r="T139" s="69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20" t="s">
        <v>169</v>
      </c>
      <c r="AU139" s="20" t="s">
        <v>90</v>
      </c>
    </row>
    <row r="140" spans="1:65" s="2" customFormat="1" ht="11.25">
      <c r="A140" s="38"/>
      <c r="B140" s="39"/>
      <c r="C140" s="40"/>
      <c r="D140" s="200" t="s">
        <v>171</v>
      </c>
      <c r="E140" s="40"/>
      <c r="F140" s="201" t="s">
        <v>212</v>
      </c>
      <c r="G140" s="40"/>
      <c r="H140" s="40"/>
      <c r="I140" s="197"/>
      <c r="J140" s="40"/>
      <c r="K140" s="40"/>
      <c r="L140" s="43"/>
      <c r="M140" s="198"/>
      <c r="N140" s="199"/>
      <c r="O140" s="68"/>
      <c r="P140" s="68"/>
      <c r="Q140" s="68"/>
      <c r="R140" s="68"/>
      <c r="S140" s="68"/>
      <c r="T140" s="69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20" t="s">
        <v>171</v>
      </c>
      <c r="AU140" s="20" t="s">
        <v>90</v>
      </c>
    </row>
    <row r="141" spans="1:65" s="14" customFormat="1" ht="22.5">
      <c r="B141" s="212"/>
      <c r="C141" s="213"/>
      <c r="D141" s="195" t="s">
        <v>173</v>
      </c>
      <c r="E141" s="214" t="s">
        <v>35</v>
      </c>
      <c r="F141" s="215" t="s">
        <v>206</v>
      </c>
      <c r="G141" s="213"/>
      <c r="H141" s="216">
        <v>45</v>
      </c>
      <c r="I141" s="217"/>
      <c r="J141" s="213"/>
      <c r="K141" s="213"/>
      <c r="L141" s="218"/>
      <c r="M141" s="219"/>
      <c r="N141" s="220"/>
      <c r="O141" s="220"/>
      <c r="P141" s="220"/>
      <c r="Q141" s="220"/>
      <c r="R141" s="220"/>
      <c r="S141" s="220"/>
      <c r="T141" s="221"/>
      <c r="AT141" s="222" t="s">
        <v>173</v>
      </c>
      <c r="AU141" s="222" t="s">
        <v>90</v>
      </c>
      <c r="AV141" s="14" t="s">
        <v>90</v>
      </c>
      <c r="AW141" s="14" t="s">
        <v>41</v>
      </c>
      <c r="AX141" s="14" t="s">
        <v>81</v>
      </c>
      <c r="AY141" s="222" t="s">
        <v>160</v>
      </c>
    </row>
    <row r="142" spans="1:65" s="15" customFormat="1" ht="11.25">
      <c r="B142" s="223"/>
      <c r="C142" s="224"/>
      <c r="D142" s="195" t="s">
        <v>173</v>
      </c>
      <c r="E142" s="225" t="s">
        <v>35</v>
      </c>
      <c r="F142" s="226" t="s">
        <v>176</v>
      </c>
      <c r="G142" s="224"/>
      <c r="H142" s="227">
        <v>45</v>
      </c>
      <c r="I142" s="228"/>
      <c r="J142" s="224"/>
      <c r="K142" s="224"/>
      <c r="L142" s="229"/>
      <c r="M142" s="230"/>
      <c r="N142" s="231"/>
      <c r="O142" s="231"/>
      <c r="P142" s="231"/>
      <c r="Q142" s="231"/>
      <c r="R142" s="231"/>
      <c r="S142" s="231"/>
      <c r="T142" s="232"/>
      <c r="AT142" s="233" t="s">
        <v>173</v>
      </c>
      <c r="AU142" s="233" t="s">
        <v>90</v>
      </c>
      <c r="AV142" s="15" t="s">
        <v>167</v>
      </c>
      <c r="AW142" s="15" t="s">
        <v>41</v>
      </c>
      <c r="AX142" s="15" t="s">
        <v>21</v>
      </c>
      <c r="AY142" s="233" t="s">
        <v>160</v>
      </c>
    </row>
    <row r="143" spans="1:65" s="2" customFormat="1" ht="24.2" customHeight="1">
      <c r="A143" s="38"/>
      <c r="B143" s="39"/>
      <c r="C143" s="182" t="s">
        <v>213</v>
      </c>
      <c r="D143" s="182" t="s">
        <v>162</v>
      </c>
      <c r="E143" s="183" t="s">
        <v>214</v>
      </c>
      <c r="F143" s="184" t="s">
        <v>215</v>
      </c>
      <c r="G143" s="185" t="s">
        <v>194</v>
      </c>
      <c r="H143" s="186">
        <v>50</v>
      </c>
      <c r="I143" s="187"/>
      <c r="J143" s="188">
        <f>ROUND(I143*H143,2)</f>
        <v>0</v>
      </c>
      <c r="K143" s="184" t="s">
        <v>166</v>
      </c>
      <c r="L143" s="43"/>
      <c r="M143" s="189" t="s">
        <v>35</v>
      </c>
      <c r="N143" s="190" t="s">
        <v>52</v>
      </c>
      <c r="O143" s="68"/>
      <c r="P143" s="191">
        <f>O143*H143</f>
        <v>0</v>
      </c>
      <c r="Q143" s="191">
        <v>4.6999999999999999E-4</v>
      </c>
      <c r="R143" s="191">
        <f>Q143*H143</f>
        <v>2.35E-2</v>
      </c>
      <c r="S143" s="191">
        <v>0</v>
      </c>
      <c r="T143" s="19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3" t="s">
        <v>167</v>
      </c>
      <c r="AT143" s="193" t="s">
        <v>162</v>
      </c>
      <c r="AU143" s="193" t="s">
        <v>90</v>
      </c>
      <c r="AY143" s="20" t="s">
        <v>160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20" t="s">
        <v>21</v>
      </c>
      <c r="BK143" s="194">
        <f>ROUND(I143*H143,2)</f>
        <v>0</v>
      </c>
      <c r="BL143" s="20" t="s">
        <v>167</v>
      </c>
      <c r="BM143" s="193" t="s">
        <v>216</v>
      </c>
    </row>
    <row r="144" spans="1:65" s="2" customFormat="1" ht="19.5">
      <c r="A144" s="38"/>
      <c r="B144" s="39"/>
      <c r="C144" s="40"/>
      <c r="D144" s="195" t="s">
        <v>169</v>
      </c>
      <c r="E144" s="40"/>
      <c r="F144" s="196" t="s">
        <v>217</v>
      </c>
      <c r="G144" s="40"/>
      <c r="H144" s="40"/>
      <c r="I144" s="197"/>
      <c r="J144" s="40"/>
      <c r="K144" s="40"/>
      <c r="L144" s="43"/>
      <c r="M144" s="198"/>
      <c r="N144" s="199"/>
      <c r="O144" s="68"/>
      <c r="P144" s="68"/>
      <c r="Q144" s="68"/>
      <c r="R144" s="68"/>
      <c r="S144" s="68"/>
      <c r="T144" s="69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20" t="s">
        <v>169</v>
      </c>
      <c r="AU144" s="20" t="s">
        <v>90</v>
      </c>
    </row>
    <row r="145" spans="1:65" s="2" customFormat="1" ht="11.25">
      <c r="A145" s="38"/>
      <c r="B145" s="39"/>
      <c r="C145" s="40"/>
      <c r="D145" s="200" t="s">
        <v>171</v>
      </c>
      <c r="E145" s="40"/>
      <c r="F145" s="201" t="s">
        <v>218</v>
      </c>
      <c r="G145" s="40"/>
      <c r="H145" s="40"/>
      <c r="I145" s="197"/>
      <c r="J145" s="40"/>
      <c r="K145" s="40"/>
      <c r="L145" s="43"/>
      <c r="M145" s="198"/>
      <c r="N145" s="199"/>
      <c r="O145" s="68"/>
      <c r="P145" s="68"/>
      <c r="Q145" s="68"/>
      <c r="R145" s="68"/>
      <c r="S145" s="68"/>
      <c r="T145" s="69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20" t="s">
        <v>171</v>
      </c>
      <c r="AU145" s="20" t="s">
        <v>90</v>
      </c>
    </row>
    <row r="146" spans="1:65" s="14" customFormat="1" ht="22.5">
      <c r="B146" s="212"/>
      <c r="C146" s="213"/>
      <c r="D146" s="195" t="s">
        <v>173</v>
      </c>
      <c r="E146" s="214" t="s">
        <v>35</v>
      </c>
      <c r="F146" s="215" t="s">
        <v>219</v>
      </c>
      <c r="G146" s="213"/>
      <c r="H146" s="216">
        <v>50</v>
      </c>
      <c r="I146" s="217"/>
      <c r="J146" s="213"/>
      <c r="K146" s="213"/>
      <c r="L146" s="218"/>
      <c r="M146" s="219"/>
      <c r="N146" s="220"/>
      <c r="O146" s="220"/>
      <c r="P146" s="220"/>
      <c r="Q146" s="220"/>
      <c r="R146" s="220"/>
      <c r="S146" s="220"/>
      <c r="T146" s="221"/>
      <c r="AT146" s="222" t="s">
        <v>173</v>
      </c>
      <c r="AU146" s="222" t="s">
        <v>90</v>
      </c>
      <c r="AV146" s="14" t="s">
        <v>90</v>
      </c>
      <c r="AW146" s="14" t="s">
        <v>41</v>
      </c>
      <c r="AX146" s="14" t="s">
        <v>81</v>
      </c>
      <c r="AY146" s="222" t="s">
        <v>160</v>
      </c>
    </row>
    <row r="147" spans="1:65" s="15" customFormat="1" ht="11.25">
      <c r="B147" s="223"/>
      <c r="C147" s="224"/>
      <c r="D147" s="195" t="s">
        <v>173</v>
      </c>
      <c r="E147" s="225" t="s">
        <v>35</v>
      </c>
      <c r="F147" s="226" t="s">
        <v>176</v>
      </c>
      <c r="G147" s="224"/>
      <c r="H147" s="227">
        <v>50</v>
      </c>
      <c r="I147" s="228"/>
      <c r="J147" s="224"/>
      <c r="K147" s="224"/>
      <c r="L147" s="229"/>
      <c r="M147" s="230"/>
      <c r="N147" s="231"/>
      <c r="O147" s="231"/>
      <c r="P147" s="231"/>
      <c r="Q147" s="231"/>
      <c r="R147" s="231"/>
      <c r="S147" s="231"/>
      <c r="T147" s="232"/>
      <c r="AT147" s="233" t="s">
        <v>173</v>
      </c>
      <c r="AU147" s="233" t="s">
        <v>90</v>
      </c>
      <c r="AV147" s="15" t="s">
        <v>167</v>
      </c>
      <c r="AW147" s="15" t="s">
        <v>41</v>
      </c>
      <c r="AX147" s="15" t="s">
        <v>21</v>
      </c>
      <c r="AY147" s="233" t="s">
        <v>160</v>
      </c>
    </row>
    <row r="148" spans="1:65" s="2" customFormat="1" ht="24.2" customHeight="1">
      <c r="A148" s="38"/>
      <c r="B148" s="39"/>
      <c r="C148" s="182" t="s">
        <v>220</v>
      </c>
      <c r="D148" s="182" t="s">
        <v>162</v>
      </c>
      <c r="E148" s="183" t="s">
        <v>221</v>
      </c>
      <c r="F148" s="184" t="s">
        <v>222</v>
      </c>
      <c r="G148" s="185" t="s">
        <v>194</v>
      </c>
      <c r="H148" s="186">
        <v>50</v>
      </c>
      <c r="I148" s="187"/>
      <c r="J148" s="188">
        <f>ROUND(I148*H148,2)</f>
        <v>0</v>
      </c>
      <c r="K148" s="184" t="s">
        <v>166</v>
      </c>
      <c r="L148" s="43"/>
      <c r="M148" s="189" t="s">
        <v>35</v>
      </c>
      <c r="N148" s="190" t="s">
        <v>52</v>
      </c>
      <c r="O148" s="68"/>
      <c r="P148" s="191">
        <f>O148*H148</f>
        <v>0</v>
      </c>
      <c r="Q148" s="191">
        <v>0</v>
      </c>
      <c r="R148" s="191">
        <f>Q148*H148</f>
        <v>0</v>
      </c>
      <c r="S148" s="191">
        <v>0</v>
      </c>
      <c r="T148" s="19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3" t="s">
        <v>167</v>
      </c>
      <c r="AT148" s="193" t="s">
        <v>162</v>
      </c>
      <c r="AU148" s="193" t="s">
        <v>90</v>
      </c>
      <c r="AY148" s="20" t="s">
        <v>160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20" t="s">
        <v>21</v>
      </c>
      <c r="BK148" s="194">
        <f>ROUND(I148*H148,2)</f>
        <v>0</v>
      </c>
      <c r="BL148" s="20" t="s">
        <v>167</v>
      </c>
      <c r="BM148" s="193" t="s">
        <v>223</v>
      </c>
    </row>
    <row r="149" spans="1:65" s="2" customFormat="1" ht="19.5">
      <c r="A149" s="38"/>
      <c r="B149" s="39"/>
      <c r="C149" s="40"/>
      <c r="D149" s="195" t="s">
        <v>169</v>
      </c>
      <c r="E149" s="40"/>
      <c r="F149" s="196" t="s">
        <v>224</v>
      </c>
      <c r="G149" s="40"/>
      <c r="H149" s="40"/>
      <c r="I149" s="197"/>
      <c r="J149" s="40"/>
      <c r="K149" s="40"/>
      <c r="L149" s="43"/>
      <c r="M149" s="198"/>
      <c r="N149" s="199"/>
      <c r="O149" s="68"/>
      <c r="P149" s="68"/>
      <c r="Q149" s="68"/>
      <c r="R149" s="68"/>
      <c r="S149" s="68"/>
      <c r="T149" s="69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20" t="s">
        <v>169</v>
      </c>
      <c r="AU149" s="20" t="s">
        <v>90</v>
      </c>
    </row>
    <row r="150" spans="1:65" s="2" customFormat="1" ht="11.25">
      <c r="A150" s="38"/>
      <c r="B150" s="39"/>
      <c r="C150" s="40"/>
      <c r="D150" s="200" t="s">
        <v>171</v>
      </c>
      <c r="E150" s="40"/>
      <c r="F150" s="201" t="s">
        <v>225</v>
      </c>
      <c r="G150" s="40"/>
      <c r="H150" s="40"/>
      <c r="I150" s="197"/>
      <c r="J150" s="40"/>
      <c r="K150" s="40"/>
      <c r="L150" s="43"/>
      <c r="M150" s="198"/>
      <c r="N150" s="199"/>
      <c r="O150" s="68"/>
      <c r="P150" s="68"/>
      <c r="Q150" s="68"/>
      <c r="R150" s="68"/>
      <c r="S150" s="68"/>
      <c r="T150" s="69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20" t="s">
        <v>171</v>
      </c>
      <c r="AU150" s="20" t="s">
        <v>90</v>
      </c>
    </row>
    <row r="151" spans="1:65" s="14" customFormat="1" ht="22.5">
      <c r="B151" s="212"/>
      <c r="C151" s="213"/>
      <c r="D151" s="195" t="s">
        <v>173</v>
      </c>
      <c r="E151" s="214" t="s">
        <v>35</v>
      </c>
      <c r="F151" s="215" t="s">
        <v>219</v>
      </c>
      <c r="G151" s="213"/>
      <c r="H151" s="216">
        <v>50</v>
      </c>
      <c r="I151" s="217"/>
      <c r="J151" s="213"/>
      <c r="K151" s="213"/>
      <c r="L151" s="218"/>
      <c r="M151" s="219"/>
      <c r="N151" s="220"/>
      <c r="O151" s="220"/>
      <c r="P151" s="220"/>
      <c r="Q151" s="220"/>
      <c r="R151" s="220"/>
      <c r="S151" s="220"/>
      <c r="T151" s="221"/>
      <c r="AT151" s="222" t="s">
        <v>173</v>
      </c>
      <c r="AU151" s="222" t="s">
        <v>90</v>
      </c>
      <c r="AV151" s="14" t="s">
        <v>90</v>
      </c>
      <c r="AW151" s="14" t="s">
        <v>41</v>
      </c>
      <c r="AX151" s="14" t="s">
        <v>81</v>
      </c>
      <c r="AY151" s="222" t="s">
        <v>160</v>
      </c>
    </row>
    <row r="152" spans="1:65" s="15" customFormat="1" ht="11.25">
      <c r="B152" s="223"/>
      <c r="C152" s="224"/>
      <c r="D152" s="195" t="s">
        <v>173</v>
      </c>
      <c r="E152" s="225" t="s">
        <v>35</v>
      </c>
      <c r="F152" s="226" t="s">
        <v>176</v>
      </c>
      <c r="G152" s="224"/>
      <c r="H152" s="227">
        <v>50</v>
      </c>
      <c r="I152" s="228"/>
      <c r="J152" s="224"/>
      <c r="K152" s="224"/>
      <c r="L152" s="229"/>
      <c r="M152" s="230"/>
      <c r="N152" s="231"/>
      <c r="O152" s="231"/>
      <c r="P152" s="231"/>
      <c r="Q152" s="231"/>
      <c r="R152" s="231"/>
      <c r="S152" s="231"/>
      <c r="T152" s="232"/>
      <c r="AT152" s="233" t="s">
        <v>173</v>
      </c>
      <c r="AU152" s="233" t="s">
        <v>90</v>
      </c>
      <c r="AV152" s="15" t="s">
        <v>167</v>
      </c>
      <c r="AW152" s="15" t="s">
        <v>41</v>
      </c>
      <c r="AX152" s="15" t="s">
        <v>21</v>
      </c>
      <c r="AY152" s="233" t="s">
        <v>160</v>
      </c>
    </row>
    <row r="153" spans="1:65" s="2" customFormat="1" ht="24.2" customHeight="1">
      <c r="A153" s="38"/>
      <c r="B153" s="39"/>
      <c r="C153" s="182" t="s">
        <v>226</v>
      </c>
      <c r="D153" s="182" t="s">
        <v>162</v>
      </c>
      <c r="E153" s="183" t="s">
        <v>227</v>
      </c>
      <c r="F153" s="184" t="s">
        <v>228</v>
      </c>
      <c r="G153" s="185" t="s">
        <v>165</v>
      </c>
      <c r="H153" s="186">
        <v>2830.8</v>
      </c>
      <c r="I153" s="187"/>
      <c r="J153" s="188">
        <f>ROUND(I153*H153,2)</f>
        <v>0</v>
      </c>
      <c r="K153" s="184" t="s">
        <v>166</v>
      </c>
      <c r="L153" s="43"/>
      <c r="M153" s="189" t="s">
        <v>35</v>
      </c>
      <c r="N153" s="190" t="s">
        <v>52</v>
      </c>
      <c r="O153" s="68"/>
      <c r="P153" s="191">
        <f>O153*H153</f>
        <v>0</v>
      </c>
      <c r="Q153" s="191">
        <v>0</v>
      </c>
      <c r="R153" s="191">
        <f>Q153*H153</f>
        <v>0</v>
      </c>
      <c r="S153" s="191">
        <v>0</v>
      </c>
      <c r="T153" s="19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93" t="s">
        <v>167</v>
      </c>
      <c r="AT153" s="193" t="s">
        <v>162</v>
      </c>
      <c r="AU153" s="193" t="s">
        <v>90</v>
      </c>
      <c r="AY153" s="20" t="s">
        <v>160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20" t="s">
        <v>21</v>
      </c>
      <c r="BK153" s="194">
        <f>ROUND(I153*H153,2)</f>
        <v>0</v>
      </c>
      <c r="BL153" s="20" t="s">
        <v>167</v>
      </c>
      <c r="BM153" s="193" t="s">
        <v>229</v>
      </c>
    </row>
    <row r="154" spans="1:65" s="2" customFormat="1" ht="19.5">
      <c r="A154" s="38"/>
      <c r="B154" s="39"/>
      <c r="C154" s="40"/>
      <c r="D154" s="195" t="s">
        <v>169</v>
      </c>
      <c r="E154" s="40"/>
      <c r="F154" s="196" t="s">
        <v>230</v>
      </c>
      <c r="G154" s="40"/>
      <c r="H154" s="40"/>
      <c r="I154" s="197"/>
      <c r="J154" s="40"/>
      <c r="K154" s="40"/>
      <c r="L154" s="43"/>
      <c r="M154" s="198"/>
      <c r="N154" s="199"/>
      <c r="O154" s="68"/>
      <c r="P154" s="68"/>
      <c r="Q154" s="68"/>
      <c r="R154" s="68"/>
      <c r="S154" s="68"/>
      <c r="T154" s="69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20" t="s">
        <v>169</v>
      </c>
      <c r="AU154" s="20" t="s">
        <v>90</v>
      </c>
    </row>
    <row r="155" spans="1:65" s="2" customFormat="1" ht="11.25">
      <c r="A155" s="38"/>
      <c r="B155" s="39"/>
      <c r="C155" s="40"/>
      <c r="D155" s="200" t="s">
        <v>171</v>
      </c>
      <c r="E155" s="40"/>
      <c r="F155" s="201" t="s">
        <v>231</v>
      </c>
      <c r="G155" s="40"/>
      <c r="H155" s="40"/>
      <c r="I155" s="197"/>
      <c r="J155" s="40"/>
      <c r="K155" s="40"/>
      <c r="L155" s="43"/>
      <c r="M155" s="198"/>
      <c r="N155" s="199"/>
      <c r="O155" s="68"/>
      <c r="P155" s="68"/>
      <c r="Q155" s="68"/>
      <c r="R155" s="68"/>
      <c r="S155" s="68"/>
      <c r="T155" s="69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20" t="s">
        <v>171</v>
      </c>
      <c r="AU155" s="20" t="s">
        <v>90</v>
      </c>
    </row>
    <row r="156" spans="1:65" s="14" customFormat="1" ht="11.25">
      <c r="B156" s="212"/>
      <c r="C156" s="213"/>
      <c r="D156" s="195" t="s">
        <v>173</v>
      </c>
      <c r="E156" s="214" t="s">
        <v>35</v>
      </c>
      <c r="F156" s="215" t="s">
        <v>232</v>
      </c>
      <c r="G156" s="213"/>
      <c r="H156" s="216">
        <v>525</v>
      </c>
      <c r="I156" s="217"/>
      <c r="J156" s="213"/>
      <c r="K156" s="213"/>
      <c r="L156" s="218"/>
      <c r="M156" s="219"/>
      <c r="N156" s="220"/>
      <c r="O156" s="220"/>
      <c r="P156" s="220"/>
      <c r="Q156" s="220"/>
      <c r="R156" s="220"/>
      <c r="S156" s="220"/>
      <c r="T156" s="221"/>
      <c r="AT156" s="222" t="s">
        <v>173</v>
      </c>
      <c r="AU156" s="222" t="s">
        <v>90</v>
      </c>
      <c r="AV156" s="14" t="s">
        <v>90</v>
      </c>
      <c r="AW156" s="14" t="s">
        <v>41</v>
      </c>
      <c r="AX156" s="14" t="s">
        <v>81</v>
      </c>
      <c r="AY156" s="222" t="s">
        <v>160</v>
      </c>
    </row>
    <row r="157" spans="1:65" s="14" customFormat="1" ht="11.25">
      <c r="B157" s="212"/>
      <c r="C157" s="213"/>
      <c r="D157" s="195" t="s">
        <v>173</v>
      </c>
      <c r="E157" s="214" t="s">
        <v>35</v>
      </c>
      <c r="F157" s="215" t="s">
        <v>233</v>
      </c>
      <c r="G157" s="213"/>
      <c r="H157" s="216">
        <v>2253.6</v>
      </c>
      <c r="I157" s="217"/>
      <c r="J157" s="213"/>
      <c r="K157" s="213"/>
      <c r="L157" s="218"/>
      <c r="M157" s="219"/>
      <c r="N157" s="220"/>
      <c r="O157" s="220"/>
      <c r="P157" s="220"/>
      <c r="Q157" s="220"/>
      <c r="R157" s="220"/>
      <c r="S157" s="220"/>
      <c r="T157" s="221"/>
      <c r="AT157" s="222" t="s">
        <v>173</v>
      </c>
      <c r="AU157" s="222" t="s">
        <v>90</v>
      </c>
      <c r="AV157" s="14" t="s">
        <v>90</v>
      </c>
      <c r="AW157" s="14" t="s">
        <v>41</v>
      </c>
      <c r="AX157" s="14" t="s">
        <v>81</v>
      </c>
      <c r="AY157" s="222" t="s">
        <v>160</v>
      </c>
    </row>
    <row r="158" spans="1:65" s="14" customFormat="1" ht="11.25">
      <c r="B158" s="212"/>
      <c r="C158" s="213"/>
      <c r="D158" s="195" t="s">
        <v>173</v>
      </c>
      <c r="E158" s="214" t="s">
        <v>35</v>
      </c>
      <c r="F158" s="215" t="s">
        <v>234</v>
      </c>
      <c r="G158" s="213"/>
      <c r="H158" s="216">
        <v>30.4</v>
      </c>
      <c r="I158" s="217"/>
      <c r="J158" s="213"/>
      <c r="K158" s="213"/>
      <c r="L158" s="218"/>
      <c r="M158" s="219"/>
      <c r="N158" s="220"/>
      <c r="O158" s="220"/>
      <c r="P158" s="220"/>
      <c r="Q158" s="220"/>
      <c r="R158" s="220"/>
      <c r="S158" s="220"/>
      <c r="T158" s="221"/>
      <c r="AT158" s="222" t="s">
        <v>173</v>
      </c>
      <c r="AU158" s="222" t="s">
        <v>90</v>
      </c>
      <c r="AV158" s="14" t="s">
        <v>90</v>
      </c>
      <c r="AW158" s="14" t="s">
        <v>41</v>
      </c>
      <c r="AX158" s="14" t="s">
        <v>81</v>
      </c>
      <c r="AY158" s="222" t="s">
        <v>160</v>
      </c>
    </row>
    <row r="159" spans="1:65" s="14" customFormat="1" ht="11.25">
      <c r="B159" s="212"/>
      <c r="C159" s="213"/>
      <c r="D159" s="195" t="s">
        <v>173</v>
      </c>
      <c r="E159" s="214" t="s">
        <v>35</v>
      </c>
      <c r="F159" s="215" t="s">
        <v>235</v>
      </c>
      <c r="G159" s="213"/>
      <c r="H159" s="216">
        <v>21.8</v>
      </c>
      <c r="I159" s="217"/>
      <c r="J159" s="213"/>
      <c r="K159" s="213"/>
      <c r="L159" s="218"/>
      <c r="M159" s="219"/>
      <c r="N159" s="220"/>
      <c r="O159" s="220"/>
      <c r="P159" s="220"/>
      <c r="Q159" s="220"/>
      <c r="R159" s="220"/>
      <c r="S159" s="220"/>
      <c r="T159" s="221"/>
      <c r="AT159" s="222" t="s">
        <v>173</v>
      </c>
      <c r="AU159" s="222" t="s">
        <v>90</v>
      </c>
      <c r="AV159" s="14" t="s">
        <v>90</v>
      </c>
      <c r="AW159" s="14" t="s">
        <v>41</v>
      </c>
      <c r="AX159" s="14" t="s">
        <v>81</v>
      </c>
      <c r="AY159" s="222" t="s">
        <v>160</v>
      </c>
    </row>
    <row r="160" spans="1:65" s="15" customFormat="1" ht="11.25">
      <c r="B160" s="223"/>
      <c r="C160" s="224"/>
      <c r="D160" s="195" t="s">
        <v>173</v>
      </c>
      <c r="E160" s="225" t="s">
        <v>35</v>
      </c>
      <c r="F160" s="226" t="s">
        <v>176</v>
      </c>
      <c r="G160" s="224"/>
      <c r="H160" s="227">
        <v>2830.8</v>
      </c>
      <c r="I160" s="228"/>
      <c r="J160" s="224"/>
      <c r="K160" s="224"/>
      <c r="L160" s="229"/>
      <c r="M160" s="230"/>
      <c r="N160" s="231"/>
      <c r="O160" s="231"/>
      <c r="P160" s="231"/>
      <c r="Q160" s="231"/>
      <c r="R160" s="231"/>
      <c r="S160" s="231"/>
      <c r="T160" s="232"/>
      <c r="AT160" s="233" t="s">
        <v>173</v>
      </c>
      <c r="AU160" s="233" t="s">
        <v>90</v>
      </c>
      <c r="AV160" s="15" t="s">
        <v>167</v>
      </c>
      <c r="AW160" s="15" t="s">
        <v>41</v>
      </c>
      <c r="AX160" s="15" t="s">
        <v>21</v>
      </c>
      <c r="AY160" s="233" t="s">
        <v>160</v>
      </c>
    </row>
    <row r="161" spans="1:65" s="2" customFormat="1" ht="33" customHeight="1">
      <c r="A161" s="38"/>
      <c r="B161" s="39"/>
      <c r="C161" s="182" t="s">
        <v>236</v>
      </c>
      <c r="D161" s="182" t="s">
        <v>162</v>
      </c>
      <c r="E161" s="183" t="s">
        <v>237</v>
      </c>
      <c r="F161" s="184" t="s">
        <v>238</v>
      </c>
      <c r="G161" s="185" t="s">
        <v>239</v>
      </c>
      <c r="H161" s="186">
        <v>258.81299999999999</v>
      </c>
      <c r="I161" s="187"/>
      <c r="J161" s="188">
        <f>ROUND(I161*H161,2)</f>
        <v>0</v>
      </c>
      <c r="K161" s="184" t="s">
        <v>166</v>
      </c>
      <c r="L161" s="43"/>
      <c r="M161" s="189" t="s">
        <v>35</v>
      </c>
      <c r="N161" s="190" t="s">
        <v>52</v>
      </c>
      <c r="O161" s="68"/>
      <c r="P161" s="191">
        <f>O161*H161</f>
        <v>0</v>
      </c>
      <c r="Q161" s="191">
        <v>0</v>
      </c>
      <c r="R161" s="191">
        <f>Q161*H161</f>
        <v>0</v>
      </c>
      <c r="S161" s="191">
        <v>0</v>
      </c>
      <c r="T161" s="19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93" t="s">
        <v>167</v>
      </c>
      <c r="AT161" s="193" t="s">
        <v>162</v>
      </c>
      <c r="AU161" s="193" t="s">
        <v>90</v>
      </c>
      <c r="AY161" s="20" t="s">
        <v>160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20" t="s">
        <v>21</v>
      </c>
      <c r="BK161" s="194">
        <f>ROUND(I161*H161,2)</f>
        <v>0</v>
      </c>
      <c r="BL161" s="20" t="s">
        <v>167</v>
      </c>
      <c r="BM161" s="193" t="s">
        <v>240</v>
      </c>
    </row>
    <row r="162" spans="1:65" s="2" customFormat="1" ht="19.5">
      <c r="A162" s="38"/>
      <c r="B162" s="39"/>
      <c r="C162" s="40"/>
      <c r="D162" s="195" t="s">
        <v>169</v>
      </c>
      <c r="E162" s="40"/>
      <c r="F162" s="196" t="s">
        <v>241</v>
      </c>
      <c r="G162" s="40"/>
      <c r="H162" s="40"/>
      <c r="I162" s="197"/>
      <c r="J162" s="40"/>
      <c r="K162" s="40"/>
      <c r="L162" s="43"/>
      <c r="M162" s="198"/>
      <c r="N162" s="199"/>
      <c r="O162" s="68"/>
      <c r="P162" s="68"/>
      <c r="Q162" s="68"/>
      <c r="R162" s="68"/>
      <c r="S162" s="68"/>
      <c r="T162" s="69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20" t="s">
        <v>169</v>
      </c>
      <c r="AU162" s="20" t="s">
        <v>90</v>
      </c>
    </row>
    <row r="163" spans="1:65" s="2" customFormat="1" ht="11.25">
      <c r="A163" s="38"/>
      <c r="B163" s="39"/>
      <c r="C163" s="40"/>
      <c r="D163" s="200" t="s">
        <v>171</v>
      </c>
      <c r="E163" s="40"/>
      <c r="F163" s="201" t="s">
        <v>242</v>
      </c>
      <c r="G163" s="40"/>
      <c r="H163" s="40"/>
      <c r="I163" s="197"/>
      <c r="J163" s="40"/>
      <c r="K163" s="40"/>
      <c r="L163" s="43"/>
      <c r="M163" s="198"/>
      <c r="N163" s="199"/>
      <c r="O163" s="68"/>
      <c r="P163" s="68"/>
      <c r="Q163" s="68"/>
      <c r="R163" s="68"/>
      <c r="S163" s="68"/>
      <c r="T163" s="69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20" t="s">
        <v>171</v>
      </c>
      <c r="AU163" s="20" t="s">
        <v>90</v>
      </c>
    </row>
    <row r="164" spans="1:65" s="13" customFormat="1" ht="11.25">
      <c r="B164" s="202"/>
      <c r="C164" s="203"/>
      <c r="D164" s="195" t="s">
        <v>173</v>
      </c>
      <c r="E164" s="204" t="s">
        <v>35</v>
      </c>
      <c r="F164" s="205" t="s">
        <v>243</v>
      </c>
      <c r="G164" s="203"/>
      <c r="H164" s="204" t="s">
        <v>35</v>
      </c>
      <c r="I164" s="206"/>
      <c r="J164" s="203"/>
      <c r="K164" s="203"/>
      <c r="L164" s="207"/>
      <c r="M164" s="208"/>
      <c r="N164" s="209"/>
      <c r="O164" s="209"/>
      <c r="P164" s="209"/>
      <c r="Q164" s="209"/>
      <c r="R164" s="209"/>
      <c r="S164" s="209"/>
      <c r="T164" s="210"/>
      <c r="AT164" s="211" t="s">
        <v>173</v>
      </c>
      <c r="AU164" s="211" t="s">
        <v>90</v>
      </c>
      <c r="AV164" s="13" t="s">
        <v>21</v>
      </c>
      <c r="AW164" s="13" t="s">
        <v>41</v>
      </c>
      <c r="AX164" s="13" t="s">
        <v>81</v>
      </c>
      <c r="AY164" s="211" t="s">
        <v>160</v>
      </c>
    </row>
    <row r="165" spans="1:65" s="14" customFormat="1" ht="11.25">
      <c r="B165" s="212"/>
      <c r="C165" s="213"/>
      <c r="D165" s="195" t="s">
        <v>173</v>
      </c>
      <c r="E165" s="214" t="s">
        <v>35</v>
      </c>
      <c r="F165" s="215" t="s">
        <v>244</v>
      </c>
      <c r="G165" s="213"/>
      <c r="H165" s="216">
        <v>258.81299999999999</v>
      </c>
      <c r="I165" s="217"/>
      <c r="J165" s="213"/>
      <c r="K165" s="213"/>
      <c r="L165" s="218"/>
      <c r="M165" s="219"/>
      <c r="N165" s="220"/>
      <c r="O165" s="220"/>
      <c r="P165" s="220"/>
      <c r="Q165" s="220"/>
      <c r="R165" s="220"/>
      <c r="S165" s="220"/>
      <c r="T165" s="221"/>
      <c r="AT165" s="222" t="s">
        <v>173</v>
      </c>
      <c r="AU165" s="222" t="s">
        <v>90</v>
      </c>
      <c r="AV165" s="14" t="s">
        <v>90</v>
      </c>
      <c r="AW165" s="14" t="s">
        <v>41</v>
      </c>
      <c r="AX165" s="14" t="s">
        <v>81</v>
      </c>
      <c r="AY165" s="222" t="s">
        <v>160</v>
      </c>
    </row>
    <row r="166" spans="1:65" s="15" customFormat="1" ht="11.25">
      <c r="B166" s="223"/>
      <c r="C166" s="224"/>
      <c r="D166" s="195" t="s">
        <v>173</v>
      </c>
      <c r="E166" s="225" t="s">
        <v>35</v>
      </c>
      <c r="F166" s="226" t="s">
        <v>176</v>
      </c>
      <c r="G166" s="224"/>
      <c r="H166" s="227">
        <v>258.81299999999999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AT166" s="233" t="s">
        <v>173</v>
      </c>
      <c r="AU166" s="233" t="s">
        <v>90</v>
      </c>
      <c r="AV166" s="15" t="s">
        <v>167</v>
      </c>
      <c r="AW166" s="15" t="s">
        <v>41</v>
      </c>
      <c r="AX166" s="15" t="s">
        <v>21</v>
      </c>
      <c r="AY166" s="233" t="s">
        <v>160</v>
      </c>
    </row>
    <row r="167" spans="1:65" s="2" customFormat="1" ht="33" customHeight="1">
      <c r="A167" s="38"/>
      <c r="B167" s="39"/>
      <c r="C167" s="182" t="s">
        <v>245</v>
      </c>
      <c r="D167" s="182" t="s">
        <v>162</v>
      </c>
      <c r="E167" s="183" t="s">
        <v>246</v>
      </c>
      <c r="F167" s="184" t="s">
        <v>247</v>
      </c>
      <c r="G167" s="185" t="s">
        <v>239</v>
      </c>
      <c r="H167" s="186">
        <v>82.152000000000001</v>
      </c>
      <c r="I167" s="187"/>
      <c r="J167" s="188">
        <f>ROUND(I167*H167,2)</f>
        <v>0</v>
      </c>
      <c r="K167" s="184" t="s">
        <v>166</v>
      </c>
      <c r="L167" s="43"/>
      <c r="M167" s="189" t="s">
        <v>35</v>
      </c>
      <c r="N167" s="190" t="s">
        <v>52</v>
      </c>
      <c r="O167" s="68"/>
      <c r="P167" s="191">
        <f>O167*H167</f>
        <v>0</v>
      </c>
      <c r="Q167" s="191">
        <v>0</v>
      </c>
      <c r="R167" s="191">
        <f>Q167*H167</f>
        <v>0</v>
      </c>
      <c r="S167" s="191">
        <v>0</v>
      </c>
      <c r="T167" s="19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93" t="s">
        <v>167</v>
      </c>
      <c r="AT167" s="193" t="s">
        <v>162</v>
      </c>
      <c r="AU167" s="193" t="s">
        <v>90</v>
      </c>
      <c r="AY167" s="20" t="s">
        <v>160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20" t="s">
        <v>21</v>
      </c>
      <c r="BK167" s="194">
        <f>ROUND(I167*H167,2)</f>
        <v>0</v>
      </c>
      <c r="BL167" s="20" t="s">
        <v>167</v>
      </c>
      <c r="BM167" s="193" t="s">
        <v>248</v>
      </c>
    </row>
    <row r="168" spans="1:65" s="2" customFormat="1" ht="29.25">
      <c r="A168" s="38"/>
      <c r="B168" s="39"/>
      <c r="C168" s="40"/>
      <c r="D168" s="195" t="s">
        <v>169</v>
      </c>
      <c r="E168" s="40"/>
      <c r="F168" s="196" t="s">
        <v>249</v>
      </c>
      <c r="G168" s="40"/>
      <c r="H168" s="40"/>
      <c r="I168" s="197"/>
      <c r="J168" s="40"/>
      <c r="K168" s="40"/>
      <c r="L168" s="43"/>
      <c r="M168" s="198"/>
      <c r="N168" s="199"/>
      <c r="O168" s="68"/>
      <c r="P168" s="68"/>
      <c r="Q168" s="68"/>
      <c r="R168" s="68"/>
      <c r="S168" s="68"/>
      <c r="T168" s="69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20" t="s">
        <v>169</v>
      </c>
      <c r="AU168" s="20" t="s">
        <v>90</v>
      </c>
    </row>
    <row r="169" spans="1:65" s="2" customFormat="1" ht="11.25">
      <c r="A169" s="38"/>
      <c r="B169" s="39"/>
      <c r="C169" s="40"/>
      <c r="D169" s="200" t="s">
        <v>171</v>
      </c>
      <c r="E169" s="40"/>
      <c r="F169" s="201" t="s">
        <v>250</v>
      </c>
      <c r="G169" s="40"/>
      <c r="H169" s="40"/>
      <c r="I169" s="197"/>
      <c r="J169" s="40"/>
      <c r="K169" s="40"/>
      <c r="L169" s="43"/>
      <c r="M169" s="198"/>
      <c r="N169" s="199"/>
      <c r="O169" s="68"/>
      <c r="P169" s="68"/>
      <c r="Q169" s="68"/>
      <c r="R169" s="68"/>
      <c r="S169" s="68"/>
      <c r="T169" s="69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20" t="s">
        <v>171</v>
      </c>
      <c r="AU169" s="20" t="s">
        <v>90</v>
      </c>
    </row>
    <row r="170" spans="1:65" s="13" customFormat="1" ht="11.25">
      <c r="B170" s="202"/>
      <c r="C170" s="203"/>
      <c r="D170" s="195" t="s">
        <v>173</v>
      </c>
      <c r="E170" s="204" t="s">
        <v>35</v>
      </c>
      <c r="F170" s="205" t="s">
        <v>251</v>
      </c>
      <c r="G170" s="203"/>
      <c r="H170" s="204" t="s">
        <v>35</v>
      </c>
      <c r="I170" s="206"/>
      <c r="J170" s="203"/>
      <c r="K170" s="203"/>
      <c r="L170" s="207"/>
      <c r="M170" s="208"/>
      <c r="N170" s="209"/>
      <c r="O170" s="209"/>
      <c r="P170" s="209"/>
      <c r="Q170" s="209"/>
      <c r="R170" s="209"/>
      <c r="S170" s="209"/>
      <c r="T170" s="210"/>
      <c r="AT170" s="211" t="s">
        <v>173</v>
      </c>
      <c r="AU170" s="211" t="s">
        <v>90</v>
      </c>
      <c r="AV170" s="13" t="s">
        <v>21</v>
      </c>
      <c r="AW170" s="13" t="s">
        <v>41</v>
      </c>
      <c r="AX170" s="13" t="s">
        <v>81</v>
      </c>
      <c r="AY170" s="211" t="s">
        <v>160</v>
      </c>
    </row>
    <row r="171" spans="1:65" s="14" customFormat="1" ht="33.75">
      <c r="B171" s="212"/>
      <c r="C171" s="213"/>
      <c r="D171" s="195" t="s">
        <v>173</v>
      </c>
      <c r="E171" s="214" t="s">
        <v>35</v>
      </c>
      <c r="F171" s="215" t="s">
        <v>252</v>
      </c>
      <c r="G171" s="213"/>
      <c r="H171" s="216">
        <v>60.48</v>
      </c>
      <c r="I171" s="217"/>
      <c r="J171" s="213"/>
      <c r="K171" s="213"/>
      <c r="L171" s="218"/>
      <c r="M171" s="219"/>
      <c r="N171" s="220"/>
      <c r="O171" s="220"/>
      <c r="P171" s="220"/>
      <c r="Q171" s="220"/>
      <c r="R171" s="220"/>
      <c r="S171" s="220"/>
      <c r="T171" s="221"/>
      <c r="AT171" s="222" t="s">
        <v>173</v>
      </c>
      <c r="AU171" s="222" t="s">
        <v>90</v>
      </c>
      <c r="AV171" s="14" t="s">
        <v>90</v>
      </c>
      <c r="AW171" s="14" t="s">
        <v>41</v>
      </c>
      <c r="AX171" s="14" t="s">
        <v>81</v>
      </c>
      <c r="AY171" s="222" t="s">
        <v>160</v>
      </c>
    </row>
    <row r="172" spans="1:65" s="14" customFormat="1" ht="11.25">
      <c r="B172" s="212"/>
      <c r="C172" s="213"/>
      <c r="D172" s="195" t="s">
        <v>173</v>
      </c>
      <c r="E172" s="214" t="s">
        <v>35</v>
      </c>
      <c r="F172" s="215" t="s">
        <v>253</v>
      </c>
      <c r="G172" s="213"/>
      <c r="H172" s="216">
        <v>21.672000000000001</v>
      </c>
      <c r="I172" s="217"/>
      <c r="J172" s="213"/>
      <c r="K172" s="213"/>
      <c r="L172" s="218"/>
      <c r="M172" s="219"/>
      <c r="N172" s="220"/>
      <c r="O172" s="220"/>
      <c r="P172" s="220"/>
      <c r="Q172" s="220"/>
      <c r="R172" s="220"/>
      <c r="S172" s="220"/>
      <c r="T172" s="221"/>
      <c r="AT172" s="222" t="s">
        <v>173</v>
      </c>
      <c r="AU172" s="222" t="s">
        <v>90</v>
      </c>
      <c r="AV172" s="14" t="s">
        <v>90</v>
      </c>
      <c r="AW172" s="14" t="s">
        <v>41</v>
      </c>
      <c r="AX172" s="14" t="s">
        <v>81</v>
      </c>
      <c r="AY172" s="222" t="s">
        <v>160</v>
      </c>
    </row>
    <row r="173" spans="1:65" s="15" customFormat="1" ht="11.25">
      <c r="B173" s="223"/>
      <c r="C173" s="224"/>
      <c r="D173" s="195" t="s">
        <v>173</v>
      </c>
      <c r="E173" s="225" t="s">
        <v>35</v>
      </c>
      <c r="F173" s="226" t="s">
        <v>176</v>
      </c>
      <c r="G173" s="224"/>
      <c r="H173" s="227">
        <v>82.152000000000001</v>
      </c>
      <c r="I173" s="228"/>
      <c r="J173" s="224"/>
      <c r="K173" s="224"/>
      <c r="L173" s="229"/>
      <c r="M173" s="230"/>
      <c r="N173" s="231"/>
      <c r="O173" s="231"/>
      <c r="P173" s="231"/>
      <c r="Q173" s="231"/>
      <c r="R173" s="231"/>
      <c r="S173" s="231"/>
      <c r="T173" s="232"/>
      <c r="AT173" s="233" t="s">
        <v>173</v>
      </c>
      <c r="AU173" s="233" t="s">
        <v>90</v>
      </c>
      <c r="AV173" s="15" t="s">
        <v>167</v>
      </c>
      <c r="AW173" s="15" t="s">
        <v>41</v>
      </c>
      <c r="AX173" s="15" t="s">
        <v>21</v>
      </c>
      <c r="AY173" s="233" t="s">
        <v>160</v>
      </c>
    </row>
    <row r="174" spans="1:65" s="2" customFormat="1" ht="33" customHeight="1">
      <c r="A174" s="38"/>
      <c r="B174" s="39"/>
      <c r="C174" s="182" t="s">
        <v>254</v>
      </c>
      <c r="D174" s="182" t="s">
        <v>162</v>
      </c>
      <c r="E174" s="183" t="s">
        <v>255</v>
      </c>
      <c r="F174" s="184" t="s">
        <v>256</v>
      </c>
      <c r="G174" s="185" t="s">
        <v>239</v>
      </c>
      <c r="H174" s="186">
        <v>672.55</v>
      </c>
      <c r="I174" s="187"/>
      <c r="J174" s="188">
        <f>ROUND(I174*H174,2)</f>
        <v>0</v>
      </c>
      <c r="K174" s="184" t="s">
        <v>166</v>
      </c>
      <c r="L174" s="43"/>
      <c r="M174" s="189" t="s">
        <v>35</v>
      </c>
      <c r="N174" s="190" t="s">
        <v>52</v>
      </c>
      <c r="O174" s="68"/>
      <c r="P174" s="191">
        <f>O174*H174</f>
        <v>0</v>
      </c>
      <c r="Q174" s="191">
        <v>0</v>
      </c>
      <c r="R174" s="191">
        <f>Q174*H174</f>
        <v>0</v>
      </c>
      <c r="S174" s="191">
        <v>0</v>
      </c>
      <c r="T174" s="19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93" t="s">
        <v>167</v>
      </c>
      <c r="AT174" s="193" t="s">
        <v>162</v>
      </c>
      <c r="AU174" s="193" t="s">
        <v>90</v>
      </c>
      <c r="AY174" s="20" t="s">
        <v>160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20" t="s">
        <v>21</v>
      </c>
      <c r="BK174" s="194">
        <f>ROUND(I174*H174,2)</f>
        <v>0</v>
      </c>
      <c r="BL174" s="20" t="s">
        <v>167</v>
      </c>
      <c r="BM174" s="193" t="s">
        <v>257</v>
      </c>
    </row>
    <row r="175" spans="1:65" s="2" customFormat="1" ht="29.25">
      <c r="A175" s="38"/>
      <c r="B175" s="39"/>
      <c r="C175" s="40"/>
      <c r="D175" s="195" t="s">
        <v>169</v>
      </c>
      <c r="E175" s="40"/>
      <c r="F175" s="196" t="s">
        <v>258</v>
      </c>
      <c r="G175" s="40"/>
      <c r="H175" s="40"/>
      <c r="I175" s="197"/>
      <c r="J175" s="40"/>
      <c r="K175" s="40"/>
      <c r="L175" s="43"/>
      <c r="M175" s="198"/>
      <c r="N175" s="199"/>
      <c r="O175" s="68"/>
      <c r="P175" s="68"/>
      <c r="Q175" s="68"/>
      <c r="R175" s="68"/>
      <c r="S175" s="68"/>
      <c r="T175" s="69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20" t="s">
        <v>169</v>
      </c>
      <c r="AU175" s="20" t="s">
        <v>90</v>
      </c>
    </row>
    <row r="176" spans="1:65" s="2" customFormat="1" ht="11.25">
      <c r="A176" s="38"/>
      <c r="B176" s="39"/>
      <c r="C176" s="40"/>
      <c r="D176" s="200" t="s">
        <v>171</v>
      </c>
      <c r="E176" s="40"/>
      <c r="F176" s="201" t="s">
        <v>259</v>
      </c>
      <c r="G176" s="40"/>
      <c r="H176" s="40"/>
      <c r="I176" s="197"/>
      <c r="J176" s="40"/>
      <c r="K176" s="40"/>
      <c r="L176" s="43"/>
      <c r="M176" s="198"/>
      <c r="N176" s="199"/>
      <c r="O176" s="68"/>
      <c r="P176" s="68"/>
      <c r="Q176" s="68"/>
      <c r="R176" s="68"/>
      <c r="S176" s="68"/>
      <c r="T176" s="69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20" t="s">
        <v>171</v>
      </c>
      <c r="AU176" s="20" t="s">
        <v>90</v>
      </c>
    </row>
    <row r="177" spans="2:51" s="13" customFormat="1" ht="11.25">
      <c r="B177" s="202"/>
      <c r="C177" s="203"/>
      <c r="D177" s="195" t="s">
        <v>173</v>
      </c>
      <c r="E177" s="204" t="s">
        <v>35</v>
      </c>
      <c r="F177" s="205" t="s">
        <v>174</v>
      </c>
      <c r="G177" s="203"/>
      <c r="H177" s="204" t="s">
        <v>35</v>
      </c>
      <c r="I177" s="206"/>
      <c r="J177" s="203"/>
      <c r="K177" s="203"/>
      <c r="L177" s="207"/>
      <c r="M177" s="208"/>
      <c r="N177" s="209"/>
      <c r="O177" s="209"/>
      <c r="P177" s="209"/>
      <c r="Q177" s="209"/>
      <c r="R177" s="209"/>
      <c r="S177" s="209"/>
      <c r="T177" s="210"/>
      <c r="AT177" s="211" t="s">
        <v>173</v>
      </c>
      <c r="AU177" s="211" t="s">
        <v>90</v>
      </c>
      <c r="AV177" s="13" t="s">
        <v>21</v>
      </c>
      <c r="AW177" s="13" t="s">
        <v>41</v>
      </c>
      <c r="AX177" s="13" t="s">
        <v>81</v>
      </c>
      <c r="AY177" s="211" t="s">
        <v>160</v>
      </c>
    </row>
    <row r="178" spans="2:51" s="14" customFormat="1" ht="22.5">
      <c r="B178" s="212"/>
      <c r="C178" s="213"/>
      <c r="D178" s="195" t="s">
        <v>173</v>
      </c>
      <c r="E178" s="214" t="s">
        <v>35</v>
      </c>
      <c r="F178" s="215" t="s">
        <v>260</v>
      </c>
      <c r="G178" s="213"/>
      <c r="H178" s="216">
        <v>97.5</v>
      </c>
      <c r="I178" s="217"/>
      <c r="J178" s="213"/>
      <c r="K178" s="213"/>
      <c r="L178" s="218"/>
      <c r="M178" s="219"/>
      <c r="N178" s="220"/>
      <c r="O178" s="220"/>
      <c r="P178" s="220"/>
      <c r="Q178" s="220"/>
      <c r="R178" s="220"/>
      <c r="S178" s="220"/>
      <c r="T178" s="221"/>
      <c r="AT178" s="222" t="s">
        <v>173</v>
      </c>
      <c r="AU178" s="222" t="s">
        <v>90</v>
      </c>
      <c r="AV178" s="14" t="s">
        <v>90</v>
      </c>
      <c r="AW178" s="14" t="s">
        <v>41</v>
      </c>
      <c r="AX178" s="14" t="s">
        <v>81</v>
      </c>
      <c r="AY178" s="222" t="s">
        <v>160</v>
      </c>
    </row>
    <row r="179" spans="2:51" s="14" customFormat="1" ht="22.5">
      <c r="B179" s="212"/>
      <c r="C179" s="213"/>
      <c r="D179" s="195" t="s">
        <v>173</v>
      </c>
      <c r="E179" s="214" t="s">
        <v>35</v>
      </c>
      <c r="F179" s="215" t="s">
        <v>261</v>
      </c>
      <c r="G179" s="213"/>
      <c r="H179" s="216">
        <v>19.079999999999998</v>
      </c>
      <c r="I179" s="217"/>
      <c r="J179" s="213"/>
      <c r="K179" s="213"/>
      <c r="L179" s="218"/>
      <c r="M179" s="219"/>
      <c r="N179" s="220"/>
      <c r="O179" s="220"/>
      <c r="P179" s="220"/>
      <c r="Q179" s="220"/>
      <c r="R179" s="220"/>
      <c r="S179" s="220"/>
      <c r="T179" s="221"/>
      <c r="AT179" s="222" t="s">
        <v>173</v>
      </c>
      <c r="AU179" s="222" t="s">
        <v>90</v>
      </c>
      <c r="AV179" s="14" t="s">
        <v>90</v>
      </c>
      <c r="AW179" s="14" t="s">
        <v>41</v>
      </c>
      <c r="AX179" s="14" t="s">
        <v>81</v>
      </c>
      <c r="AY179" s="222" t="s">
        <v>160</v>
      </c>
    </row>
    <row r="180" spans="2:51" s="14" customFormat="1" ht="11.25">
      <c r="B180" s="212"/>
      <c r="C180" s="213"/>
      <c r="D180" s="195" t="s">
        <v>173</v>
      </c>
      <c r="E180" s="214" t="s">
        <v>35</v>
      </c>
      <c r="F180" s="215" t="s">
        <v>262</v>
      </c>
      <c r="G180" s="213"/>
      <c r="H180" s="216">
        <v>73.650000000000006</v>
      </c>
      <c r="I180" s="217"/>
      <c r="J180" s="213"/>
      <c r="K180" s="213"/>
      <c r="L180" s="218"/>
      <c r="M180" s="219"/>
      <c r="N180" s="220"/>
      <c r="O180" s="220"/>
      <c r="P180" s="220"/>
      <c r="Q180" s="220"/>
      <c r="R180" s="220"/>
      <c r="S180" s="220"/>
      <c r="T180" s="221"/>
      <c r="AT180" s="222" t="s">
        <v>173</v>
      </c>
      <c r="AU180" s="222" t="s">
        <v>90</v>
      </c>
      <c r="AV180" s="14" t="s">
        <v>90</v>
      </c>
      <c r="AW180" s="14" t="s">
        <v>41</v>
      </c>
      <c r="AX180" s="14" t="s">
        <v>81</v>
      </c>
      <c r="AY180" s="222" t="s">
        <v>160</v>
      </c>
    </row>
    <row r="181" spans="2:51" s="16" customFormat="1" ht="11.25">
      <c r="B181" s="234"/>
      <c r="C181" s="235"/>
      <c r="D181" s="195" t="s">
        <v>173</v>
      </c>
      <c r="E181" s="236" t="s">
        <v>35</v>
      </c>
      <c r="F181" s="237" t="s">
        <v>263</v>
      </c>
      <c r="G181" s="235"/>
      <c r="H181" s="238">
        <v>190.23000000000002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AT181" s="244" t="s">
        <v>173</v>
      </c>
      <c r="AU181" s="244" t="s">
        <v>90</v>
      </c>
      <c r="AV181" s="16" t="s">
        <v>184</v>
      </c>
      <c r="AW181" s="16" t="s">
        <v>41</v>
      </c>
      <c r="AX181" s="16" t="s">
        <v>81</v>
      </c>
      <c r="AY181" s="244" t="s">
        <v>160</v>
      </c>
    </row>
    <row r="182" spans="2:51" s="14" customFormat="1" ht="22.5">
      <c r="B182" s="212"/>
      <c r="C182" s="213"/>
      <c r="D182" s="195" t="s">
        <v>173</v>
      </c>
      <c r="E182" s="214" t="s">
        <v>35</v>
      </c>
      <c r="F182" s="215" t="s">
        <v>264</v>
      </c>
      <c r="G182" s="213"/>
      <c r="H182" s="216">
        <v>197.6</v>
      </c>
      <c r="I182" s="217"/>
      <c r="J182" s="213"/>
      <c r="K182" s="213"/>
      <c r="L182" s="218"/>
      <c r="M182" s="219"/>
      <c r="N182" s="220"/>
      <c r="O182" s="220"/>
      <c r="P182" s="220"/>
      <c r="Q182" s="220"/>
      <c r="R182" s="220"/>
      <c r="S182" s="220"/>
      <c r="T182" s="221"/>
      <c r="AT182" s="222" t="s">
        <v>173</v>
      </c>
      <c r="AU182" s="222" t="s">
        <v>90</v>
      </c>
      <c r="AV182" s="14" t="s">
        <v>90</v>
      </c>
      <c r="AW182" s="14" t="s">
        <v>41</v>
      </c>
      <c r="AX182" s="14" t="s">
        <v>81</v>
      </c>
      <c r="AY182" s="222" t="s">
        <v>160</v>
      </c>
    </row>
    <row r="183" spans="2:51" s="16" customFormat="1" ht="11.25">
      <c r="B183" s="234"/>
      <c r="C183" s="235"/>
      <c r="D183" s="195" t="s">
        <v>173</v>
      </c>
      <c r="E183" s="236" t="s">
        <v>35</v>
      </c>
      <c r="F183" s="237" t="s">
        <v>263</v>
      </c>
      <c r="G183" s="235"/>
      <c r="H183" s="238">
        <v>197.6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AT183" s="244" t="s">
        <v>173</v>
      </c>
      <c r="AU183" s="244" t="s">
        <v>90</v>
      </c>
      <c r="AV183" s="16" t="s">
        <v>184</v>
      </c>
      <c r="AW183" s="16" t="s">
        <v>41</v>
      </c>
      <c r="AX183" s="16" t="s">
        <v>81</v>
      </c>
      <c r="AY183" s="244" t="s">
        <v>160</v>
      </c>
    </row>
    <row r="184" spans="2:51" s="13" customFormat="1" ht="11.25">
      <c r="B184" s="202"/>
      <c r="C184" s="203"/>
      <c r="D184" s="195" t="s">
        <v>173</v>
      </c>
      <c r="E184" s="204" t="s">
        <v>35</v>
      </c>
      <c r="F184" s="205" t="s">
        <v>265</v>
      </c>
      <c r="G184" s="203"/>
      <c r="H184" s="204" t="s">
        <v>35</v>
      </c>
      <c r="I184" s="206"/>
      <c r="J184" s="203"/>
      <c r="K184" s="203"/>
      <c r="L184" s="207"/>
      <c r="M184" s="208"/>
      <c r="N184" s="209"/>
      <c r="O184" s="209"/>
      <c r="P184" s="209"/>
      <c r="Q184" s="209"/>
      <c r="R184" s="209"/>
      <c r="S184" s="209"/>
      <c r="T184" s="210"/>
      <c r="AT184" s="211" t="s">
        <v>173</v>
      </c>
      <c r="AU184" s="211" t="s">
        <v>90</v>
      </c>
      <c r="AV184" s="13" t="s">
        <v>21</v>
      </c>
      <c r="AW184" s="13" t="s">
        <v>41</v>
      </c>
      <c r="AX184" s="13" t="s">
        <v>81</v>
      </c>
      <c r="AY184" s="211" t="s">
        <v>160</v>
      </c>
    </row>
    <row r="185" spans="2:51" s="14" customFormat="1" ht="11.25">
      <c r="B185" s="212"/>
      <c r="C185" s="213"/>
      <c r="D185" s="195" t="s">
        <v>173</v>
      </c>
      <c r="E185" s="214" t="s">
        <v>35</v>
      </c>
      <c r="F185" s="215" t="s">
        <v>266</v>
      </c>
      <c r="G185" s="213"/>
      <c r="H185" s="216">
        <v>1.6</v>
      </c>
      <c r="I185" s="217"/>
      <c r="J185" s="213"/>
      <c r="K185" s="213"/>
      <c r="L185" s="218"/>
      <c r="M185" s="219"/>
      <c r="N185" s="220"/>
      <c r="O185" s="220"/>
      <c r="P185" s="220"/>
      <c r="Q185" s="220"/>
      <c r="R185" s="220"/>
      <c r="S185" s="220"/>
      <c r="T185" s="221"/>
      <c r="AT185" s="222" t="s">
        <v>173</v>
      </c>
      <c r="AU185" s="222" t="s">
        <v>90</v>
      </c>
      <c r="AV185" s="14" t="s">
        <v>90</v>
      </c>
      <c r="AW185" s="14" t="s">
        <v>41</v>
      </c>
      <c r="AX185" s="14" t="s">
        <v>81</v>
      </c>
      <c r="AY185" s="222" t="s">
        <v>160</v>
      </c>
    </row>
    <row r="186" spans="2:51" s="14" customFormat="1" ht="11.25">
      <c r="B186" s="212"/>
      <c r="C186" s="213"/>
      <c r="D186" s="195" t="s">
        <v>173</v>
      </c>
      <c r="E186" s="214" t="s">
        <v>35</v>
      </c>
      <c r="F186" s="215" t="s">
        <v>267</v>
      </c>
      <c r="G186" s="213"/>
      <c r="H186" s="216">
        <v>1.76</v>
      </c>
      <c r="I186" s="217"/>
      <c r="J186" s="213"/>
      <c r="K186" s="213"/>
      <c r="L186" s="218"/>
      <c r="M186" s="219"/>
      <c r="N186" s="220"/>
      <c r="O186" s="220"/>
      <c r="P186" s="220"/>
      <c r="Q186" s="220"/>
      <c r="R186" s="220"/>
      <c r="S186" s="220"/>
      <c r="T186" s="221"/>
      <c r="AT186" s="222" t="s">
        <v>173</v>
      </c>
      <c r="AU186" s="222" t="s">
        <v>90</v>
      </c>
      <c r="AV186" s="14" t="s">
        <v>90</v>
      </c>
      <c r="AW186" s="14" t="s">
        <v>41</v>
      </c>
      <c r="AX186" s="14" t="s">
        <v>81</v>
      </c>
      <c r="AY186" s="222" t="s">
        <v>160</v>
      </c>
    </row>
    <row r="187" spans="2:51" s="14" customFormat="1" ht="11.25">
      <c r="B187" s="212"/>
      <c r="C187" s="213"/>
      <c r="D187" s="195" t="s">
        <v>173</v>
      </c>
      <c r="E187" s="214" t="s">
        <v>35</v>
      </c>
      <c r="F187" s="215" t="s">
        <v>268</v>
      </c>
      <c r="G187" s="213"/>
      <c r="H187" s="216">
        <v>2.56</v>
      </c>
      <c r="I187" s="217"/>
      <c r="J187" s="213"/>
      <c r="K187" s="213"/>
      <c r="L187" s="218"/>
      <c r="M187" s="219"/>
      <c r="N187" s="220"/>
      <c r="O187" s="220"/>
      <c r="P187" s="220"/>
      <c r="Q187" s="220"/>
      <c r="R187" s="220"/>
      <c r="S187" s="220"/>
      <c r="T187" s="221"/>
      <c r="AT187" s="222" t="s">
        <v>173</v>
      </c>
      <c r="AU187" s="222" t="s">
        <v>90</v>
      </c>
      <c r="AV187" s="14" t="s">
        <v>90</v>
      </c>
      <c r="AW187" s="14" t="s">
        <v>41</v>
      </c>
      <c r="AX187" s="14" t="s">
        <v>81</v>
      </c>
      <c r="AY187" s="222" t="s">
        <v>160</v>
      </c>
    </row>
    <row r="188" spans="2:51" s="14" customFormat="1" ht="11.25">
      <c r="B188" s="212"/>
      <c r="C188" s="213"/>
      <c r="D188" s="195" t="s">
        <v>173</v>
      </c>
      <c r="E188" s="214" t="s">
        <v>35</v>
      </c>
      <c r="F188" s="215" t="s">
        <v>269</v>
      </c>
      <c r="G188" s="213"/>
      <c r="H188" s="216">
        <v>8.48</v>
      </c>
      <c r="I188" s="217"/>
      <c r="J188" s="213"/>
      <c r="K188" s="213"/>
      <c r="L188" s="218"/>
      <c r="M188" s="219"/>
      <c r="N188" s="220"/>
      <c r="O188" s="220"/>
      <c r="P188" s="220"/>
      <c r="Q188" s="220"/>
      <c r="R188" s="220"/>
      <c r="S188" s="220"/>
      <c r="T188" s="221"/>
      <c r="AT188" s="222" t="s">
        <v>173</v>
      </c>
      <c r="AU188" s="222" t="s">
        <v>90</v>
      </c>
      <c r="AV188" s="14" t="s">
        <v>90</v>
      </c>
      <c r="AW188" s="14" t="s">
        <v>41</v>
      </c>
      <c r="AX188" s="14" t="s">
        <v>81</v>
      </c>
      <c r="AY188" s="222" t="s">
        <v>160</v>
      </c>
    </row>
    <row r="189" spans="2:51" s="16" customFormat="1" ht="11.25">
      <c r="B189" s="234"/>
      <c r="C189" s="235"/>
      <c r="D189" s="195" t="s">
        <v>173</v>
      </c>
      <c r="E189" s="236" t="s">
        <v>35</v>
      </c>
      <c r="F189" s="237" t="s">
        <v>263</v>
      </c>
      <c r="G189" s="235"/>
      <c r="H189" s="238">
        <v>14.4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AT189" s="244" t="s">
        <v>173</v>
      </c>
      <c r="AU189" s="244" t="s">
        <v>90</v>
      </c>
      <c r="AV189" s="16" t="s">
        <v>184</v>
      </c>
      <c r="AW189" s="16" t="s">
        <v>41</v>
      </c>
      <c r="AX189" s="16" t="s">
        <v>81</v>
      </c>
      <c r="AY189" s="244" t="s">
        <v>160</v>
      </c>
    </row>
    <row r="190" spans="2:51" s="14" customFormat="1" ht="22.5">
      <c r="B190" s="212"/>
      <c r="C190" s="213"/>
      <c r="D190" s="195" t="s">
        <v>173</v>
      </c>
      <c r="E190" s="214" t="s">
        <v>35</v>
      </c>
      <c r="F190" s="215" t="s">
        <v>270</v>
      </c>
      <c r="G190" s="213"/>
      <c r="H190" s="216">
        <v>22.8</v>
      </c>
      <c r="I190" s="217"/>
      <c r="J190" s="213"/>
      <c r="K190" s="213"/>
      <c r="L190" s="218"/>
      <c r="M190" s="219"/>
      <c r="N190" s="220"/>
      <c r="O190" s="220"/>
      <c r="P190" s="220"/>
      <c r="Q190" s="220"/>
      <c r="R190" s="220"/>
      <c r="S190" s="220"/>
      <c r="T190" s="221"/>
      <c r="AT190" s="222" t="s">
        <v>173</v>
      </c>
      <c r="AU190" s="222" t="s">
        <v>90</v>
      </c>
      <c r="AV190" s="14" t="s">
        <v>90</v>
      </c>
      <c r="AW190" s="14" t="s">
        <v>41</v>
      </c>
      <c r="AX190" s="14" t="s">
        <v>81</v>
      </c>
      <c r="AY190" s="222" t="s">
        <v>160</v>
      </c>
    </row>
    <row r="191" spans="2:51" s="16" customFormat="1" ht="11.25">
      <c r="B191" s="234"/>
      <c r="C191" s="235"/>
      <c r="D191" s="195" t="s">
        <v>173</v>
      </c>
      <c r="E191" s="236" t="s">
        <v>35</v>
      </c>
      <c r="F191" s="237" t="s">
        <v>263</v>
      </c>
      <c r="G191" s="235"/>
      <c r="H191" s="238">
        <v>22.8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AT191" s="244" t="s">
        <v>173</v>
      </c>
      <c r="AU191" s="244" t="s">
        <v>90</v>
      </c>
      <c r="AV191" s="16" t="s">
        <v>184</v>
      </c>
      <c r="AW191" s="16" t="s">
        <v>41</v>
      </c>
      <c r="AX191" s="16" t="s">
        <v>81</v>
      </c>
      <c r="AY191" s="244" t="s">
        <v>160</v>
      </c>
    </row>
    <row r="192" spans="2:51" s="14" customFormat="1" ht="22.5">
      <c r="B192" s="212"/>
      <c r="C192" s="213"/>
      <c r="D192" s="195" t="s">
        <v>173</v>
      </c>
      <c r="E192" s="214" t="s">
        <v>35</v>
      </c>
      <c r="F192" s="215" t="s">
        <v>271</v>
      </c>
      <c r="G192" s="213"/>
      <c r="H192" s="216">
        <v>152.25</v>
      </c>
      <c r="I192" s="217"/>
      <c r="J192" s="213"/>
      <c r="K192" s="213"/>
      <c r="L192" s="218"/>
      <c r="M192" s="219"/>
      <c r="N192" s="220"/>
      <c r="O192" s="220"/>
      <c r="P192" s="220"/>
      <c r="Q192" s="220"/>
      <c r="R192" s="220"/>
      <c r="S192" s="220"/>
      <c r="T192" s="221"/>
      <c r="AT192" s="222" t="s">
        <v>173</v>
      </c>
      <c r="AU192" s="222" t="s">
        <v>90</v>
      </c>
      <c r="AV192" s="14" t="s">
        <v>90</v>
      </c>
      <c r="AW192" s="14" t="s">
        <v>41</v>
      </c>
      <c r="AX192" s="14" t="s">
        <v>81</v>
      </c>
      <c r="AY192" s="222" t="s">
        <v>160</v>
      </c>
    </row>
    <row r="193" spans="2:51" s="16" customFormat="1" ht="11.25">
      <c r="B193" s="234"/>
      <c r="C193" s="235"/>
      <c r="D193" s="195" t="s">
        <v>173</v>
      </c>
      <c r="E193" s="236" t="s">
        <v>35</v>
      </c>
      <c r="F193" s="237" t="s">
        <v>263</v>
      </c>
      <c r="G193" s="235"/>
      <c r="H193" s="238">
        <v>152.25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AT193" s="244" t="s">
        <v>173</v>
      </c>
      <c r="AU193" s="244" t="s">
        <v>90</v>
      </c>
      <c r="AV193" s="16" t="s">
        <v>184</v>
      </c>
      <c r="AW193" s="16" t="s">
        <v>41</v>
      </c>
      <c r="AX193" s="16" t="s">
        <v>81</v>
      </c>
      <c r="AY193" s="244" t="s">
        <v>160</v>
      </c>
    </row>
    <row r="194" spans="2:51" s="14" customFormat="1" ht="22.5">
      <c r="B194" s="212"/>
      <c r="C194" s="213"/>
      <c r="D194" s="195" t="s">
        <v>173</v>
      </c>
      <c r="E194" s="214" t="s">
        <v>35</v>
      </c>
      <c r="F194" s="215" t="s">
        <v>272</v>
      </c>
      <c r="G194" s="213"/>
      <c r="H194" s="216">
        <v>15.75</v>
      </c>
      <c r="I194" s="217"/>
      <c r="J194" s="213"/>
      <c r="K194" s="213"/>
      <c r="L194" s="218"/>
      <c r="M194" s="219"/>
      <c r="N194" s="220"/>
      <c r="O194" s="220"/>
      <c r="P194" s="220"/>
      <c r="Q194" s="220"/>
      <c r="R194" s="220"/>
      <c r="S194" s="220"/>
      <c r="T194" s="221"/>
      <c r="AT194" s="222" t="s">
        <v>173</v>
      </c>
      <c r="AU194" s="222" t="s">
        <v>90</v>
      </c>
      <c r="AV194" s="14" t="s">
        <v>90</v>
      </c>
      <c r="AW194" s="14" t="s">
        <v>41</v>
      </c>
      <c r="AX194" s="14" t="s">
        <v>81</v>
      </c>
      <c r="AY194" s="222" t="s">
        <v>160</v>
      </c>
    </row>
    <row r="195" spans="2:51" s="16" customFormat="1" ht="11.25">
      <c r="B195" s="234"/>
      <c r="C195" s="235"/>
      <c r="D195" s="195" t="s">
        <v>173</v>
      </c>
      <c r="E195" s="236" t="s">
        <v>35</v>
      </c>
      <c r="F195" s="237" t="s">
        <v>263</v>
      </c>
      <c r="G195" s="235"/>
      <c r="H195" s="238">
        <v>15.75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AT195" s="244" t="s">
        <v>173</v>
      </c>
      <c r="AU195" s="244" t="s">
        <v>90</v>
      </c>
      <c r="AV195" s="16" t="s">
        <v>184</v>
      </c>
      <c r="AW195" s="16" t="s">
        <v>41</v>
      </c>
      <c r="AX195" s="16" t="s">
        <v>81</v>
      </c>
      <c r="AY195" s="244" t="s">
        <v>160</v>
      </c>
    </row>
    <row r="196" spans="2:51" s="14" customFormat="1" ht="22.5">
      <c r="B196" s="212"/>
      <c r="C196" s="213"/>
      <c r="D196" s="195" t="s">
        <v>173</v>
      </c>
      <c r="E196" s="214" t="s">
        <v>35</v>
      </c>
      <c r="F196" s="215" t="s">
        <v>273</v>
      </c>
      <c r="G196" s="213"/>
      <c r="H196" s="216">
        <v>72.72</v>
      </c>
      <c r="I196" s="217"/>
      <c r="J196" s="213"/>
      <c r="K196" s="213"/>
      <c r="L196" s="218"/>
      <c r="M196" s="219"/>
      <c r="N196" s="220"/>
      <c r="O196" s="220"/>
      <c r="P196" s="220"/>
      <c r="Q196" s="220"/>
      <c r="R196" s="220"/>
      <c r="S196" s="220"/>
      <c r="T196" s="221"/>
      <c r="AT196" s="222" t="s">
        <v>173</v>
      </c>
      <c r="AU196" s="222" t="s">
        <v>90</v>
      </c>
      <c r="AV196" s="14" t="s">
        <v>90</v>
      </c>
      <c r="AW196" s="14" t="s">
        <v>41</v>
      </c>
      <c r="AX196" s="14" t="s">
        <v>81</v>
      </c>
      <c r="AY196" s="222" t="s">
        <v>160</v>
      </c>
    </row>
    <row r="197" spans="2:51" s="16" customFormat="1" ht="11.25">
      <c r="B197" s="234"/>
      <c r="C197" s="235"/>
      <c r="D197" s="195" t="s">
        <v>173</v>
      </c>
      <c r="E197" s="236" t="s">
        <v>35</v>
      </c>
      <c r="F197" s="237" t="s">
        <v>263</v>
      </c>
      <c r="G197" s="235"/>
      <c r="H197" s="238">
        <v>72.72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AT197" s="244" t="s">
        <v>173</v>
      </c>
      <c r="AU197" s="244" t="s">
        <v>90</v>
      </c>
      <c r="AV197" s="16" t="s">
        <v>184</v>
      </c>
      <c r="AW197" s="16" t="s">
        <v>41</v>
      </c>
      <c r="AX197" s="16" t="s">
        <v>81</v>
      </c>
      <c r="AY197" s="244" t="s">
        <v>160</v>
      </c>
    </row>
    <row r="198" spans="2:51" s="13" customFormat="1" ht="11.25">
      <c r="B198" s="202"/>
      <c r="C198" s="203"/>
      <c r="D198" s="195" t="s">
        <v>173</v>
      </c>
      <c r="E198" s="204" t="s">
        <v>35</v>
      </c>
      <c r="F198" s="205" t="s">
        <v>274</v>
      </c>
      <c r="G198" s="203"/>
      <c r="H198" s="204" t="s">
        <v>35</v>
      </c>
      <c r="I198" s="206"/>
      <c r="J198" s="203"/>
      <c r="K198" s="203"/>
      <c r="L198" s="207"/>
      <c r="M198" s="208"/>
      <c r="N198" s="209"/>
      <c r="O198" s="209"/>
      <c r="P198" s="209"/>
      <c r="Q198" s="209"/>
      <c r="R198" s="209"/>
      <c r="S198" s="209"/>
      <c r="T198" s="210"/>
      <c r="AT198" s="211" t="s">
        <v>173</v>
      </c>
      <c r="AU198" s="211" t="s">
        <v>90</v>
      </c>
      <c r="AV198" s="13" t="s">
        <v>21</v>
      </c>
      <c r="AW198" s="13" t="s">
        <v>41</v>
      </c>
      <c r="AX198" s="13" t="s">
        <v>81</v>
      </c>
      <c r="AY198" s="211" t="s">
        <v>160</v>
      </c>
    </row>
    <row r="199" spans="2:51" s="14" customFormat="1" ht="11.25">
      <c r="B199" s="212"/>
      <c r="C199" s="213"/>
      <c r="D199" s="195" t="s">
        <v>173</v>
      </c>
      <c r="E199" s="214" t="s">
        <v>35</v>
      </c>
      <c r="F199" s="215" t="s">
        <v>275</v>
      </c>
      <c r="G199" s="213"/>
      <c r="H199" s="216">
        <v>3</v>
      </c>
      <c r="I199" s="217"/>
      <c r="J199" s="213"/>
      <c r="K199" s="213"/>
      <c r="L199" s="218"/>
      <c r="M199" s="219"/>
      <c r="N199" s="220"/>
      <c r="O199" s="220"/>
      <c r="P199" s="220"/>
      <c r="Q199" s="220"/>
      <c r="R199" s="220"/>
      <c r="S199" s="220"/>
      <c r="T199" s="221"/>
      <c r="AT199" s="222" t="s">
        <v>173</v>
      </c>
      <c r="AU199" s="222" t="s">
        <v>90</v>
      </c>
      <c r="AV199" s="14" t="s">
        <v>90</v>
      </c>
      <c r="AW199" s="14" t="s">
        <v>41</v>
      </c>
      <c r="AX199" s="14" t="s">
        <v>81</v>
      </c>
      <c r="AY199" s="222" t="s">
        <v>160</v>
      </c>
    </row>
    <row r="200" spans="2:51" s="16" customFormat="1" ht="11.25">
      <c r="B200" s="234"/>
      <c r="C200" s="235"/>
      <c r="D200" s="195" t="s">
        <v>173</v>
      </c>
      <c r="E200" s="236" t="s">
        <v>35</v>
      </c>
      <c r="F200" s="237" t="s">
        <v>263</v>
      </c>
      <c r="G200" s="235"/>
      <c r="H200" s="238">
        <v>3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AT200" s="244" t="s">
        <v>173</v>
      </c>
      <c r="AU200" s="244" t="s">
        <v>90</v>
      </c>
      <c r="AV200" s="16" t="s">
        <v>184</v>
      </c>
      <c r="AW200" s="16" t="s">
        <v>41</v>
      </c>
      <c r="AX200" s="16" t="s">
        <v>81</v>
      </c>
      <c r="AY200" s="244" t="s">
        <v>160</v>
      </c>
    </row>
    <row r="201" spans="2:51" s="13" customFormat="1" ht="11.25">
      <c r="B201" s="202"/>
      <c r="C201" s="203"/>
      <c r="D201" s="195" t="s">
        <v>173</v>
      </c>
      <c r="E201" s="204" t="s">
        <v>35</v>
      </c>
      <c r="F201" s="205" t="s">
        <v>276</v>
      </c>
      <c r="G201" s="203"/>
      <c r="H201" s="204" t="s">
        <v>35</v>
      </c>
      <c r="I201" s="206"/>
      <c r="J201" s="203"/>
      <c r="K201" s="203"/>
      <c r="L201" s="207"/>
      <c r="M201" s="208"/>
      <c r="N201" s="209"/>
      <c r="O201" s="209"/>
      <c r="P201" s="209"/>
      <c r="Q201" s="209"/>
      <c r="R201" s="209"/>
      <c r="S201" s="209"/>
      <c r="T201" s="210"/>
      <c r="AT201" s="211" t="s">
        <v>173</v>
      </c>
      <c r="AU201" s="211" t="s">
        <v>90</v>
      </c>
      <c r="AV201" s="13" t="s">
        <v>21</v>
      </c>
      <c r="AW201" s="13" t="s">
        <v>41</v>
      </c>
      <c r="AX201" s="13" t="s">
        <v>81</v>
      </c>
      <c r="AY201" s="211" t="s">
        <v>160</v>
      </c>
    </row>
    <row r="202" spans="2:51" s="14" customFormat="1" ht="11.25">
      <c r="B202" s="212"/>
      <c r="C202" s="213"/>
      <c r="D202" s="195" t="s">
        <v>173</v>
      </c>
      <c r="E202" s="214" t="s">
        <v>35</v>
      </c>
      <c r="F202" s="215" t="s">
        <v>277</v>
      </c>
      <c r="G202" s="213"/>
      <c r="H202" s="216">
        <v>2.4</v>
      </c>
      <c r="I202" s="217"/>
      <c r="J202" s="213"/>
      <c r="K202" s="213"/>
      <c r="L202" s="218"/>
      <c r="M202" s="219"/>
      <c r="N202" s="220"/>
      <c r="O202" s="220"/>
      <c r="P202" s="220"/>
      <c r="Q202" s="220"/>
      <c r="R202" s="220"/>
      <c r="S202" s="220"/>
      <c r="T202" s="221"/>
      <c r="AT202" s="222" t="s">
        <v>173</v>
      </c>
      <c r="AU202" s="222" t="s">
        <v>90</v>
      </c>
      <c r="AV202" s="14" t="s">
        <v>90</v>
      </c>
      <c r="AW202" s="14" t="s">
        <v>41</v>
      </c>
      <c r="AX202" s="14" t="s">
        <v>81</v>
      </c>
      <c r="AY202" s="222" t="s">
        <v>160</v>
      </c>
    </row>
    <row r="203" spans="2:51" s="16" customFormat="1" ht="11.25">
      <c r="B203" s="234"/>
      <c r="C203" s="235"/>
      <c r="D203" s="195" t="s">
        <v>173</v>
      </c>
      <c r="E203" s="236" t="s">
        <v>35</v>
      </c>
      <c r="F203" s="237" t="s">
        <v>263</v>
      </c>
      <c r="G203" s="235"/>
      <c r="H203" s="238">
        <v>2.4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AT203" s="244" t="s">
        <v>173</v>
      </c>
      <c r="AU203" s="244" t="s">
        <v>90</v>
      </c>
      <c r="AV203" s="16" t="s">
        <v>184</v>
      </c>
      <c r="AW203" s="16" t="s">
        <v>41</v>
      </c>
      <c r="AX203" s="16" t="s">
        <v>81</v>
      </c>
      <c r="AY203" s="244" t="s">
        <v>160</v>
      </c>
    </row>
    <row r="204" spans="2:51" s="13" customFormat="1" ht="11.25">
      <c r="B204" s="202"/>
      <c r="C204" s="203"/>
      <c r="D204" s="195" t="s">
        <v>173</v>
      </c>
      <c r="E204" s="204" t="s">
        <v>35</v>
      </c>
      <c r="F204" s="205" t="s">
        <v>278</v>
      </c>
      <c r="G204" s="203"/>
      <c r="H204" s="204" t="s">
        <v>35</v>
      </c>
      <c r="I204" s="206"/>
      <c r="J204" s="203"/>
      <c r="K204" s="203"/>
      <c r="L204" s="207"/>
      <c r="M204" s="208"/>
      <c r="N204" s="209"/>
      <c r="O204" s="209"/>
      <c r="P204" s="209"/>
      <c r="Q204" s="209"/>
      <c r="R204" s="209"/>
      <c r="S204" s="209"/>
      <c r="T204" s="210"/>
      <c r="AT204" s="211" t="s">
        <v>173</v>
      </c>
      <c r="AU204" s="211" t="s">
        <v>90</v>
      </c>
      <c r="AV204" s="13" t="s">
        <v>21</v>
      </c>
      <c r="AW204" s="13" t="s">
        <v>41</v>
      </c>
      <c r="AX204" s="13" t="s">
        <v>81</v>
      </c>
      <c r="AY204" s="211" t="s">
        <v>160</v>
      </c>
    </row>
    <row r="205" spans="2:51" s="14" customFormat="1" ht="11.25">
      <c r="B205" s="212"/>
      <c r="C205" s="213"/>
      <c r="D205" s="195" t="s">
        <v>173</v>
      </c>
      <c r="E205" s="214" t="s">
        <v>35</v>
      </c>
      <c r="F205" s="215" t="s">
        <v>279</v>
      </c>
      <c r="G205" s="213"/>
      <c r="H205" s="216">
        <v>0.8</v>
      </c>
      <c r="I205" s="217"/>
      <c r="J205" s="213"/>
      <c r="K205" s="213"/>
      <c r="L205" s="218"/>
      <c r="M205" s="219"/>
      <c r="N205" s="220"/>
      <c r="O205" s="220"/>
      <c r="P205" s="220"/>
      <c r="Q205" s="220"/>
      <c r="R205" s="220"/>
      <c r="S205" s="220"/>
      <c r="T205" s="221"/>
      <c r="AT205" s="222" t="s">
        <v>173</v>
      </c>
      <c r="AU205" s="222" t="s">
        <v>90</v>
      </c>
      <c r="AV205" s="14" t="s">
        <v>90</v>
      </c>
      <c r="AW205" s="14" t="s">
        <v>41</v>
      </c>
      <c r="AX205" s="14" t="s">
        <v>81</v>
      </c>
      <c r="AY205" s="222" t="s">
        <v>160</v>
      </c>
    </row>
    <row r="206" spans="2:51" s="16" customFormat="1" ht="11.25">
      <c r="B206" s="234"/>
      <c r="C206" s="235"/>
      <c r="D206" s="195" t="s">
        <v>173</v>
      </c>
      <c r="E206" s="236" t="s">
        <v>35</v>
      </c>
      <c r="F206" s="237" t="s">
        <v>263</v>
      </c>
      <c r="G206" s="235"/>
      <c r="H206" s="238">
        <v>0.8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AT206" s="244" t="s">
        <v>173</v>
      </c>
      <c r="AU206" s="244" t="s">
        <v>90</v>
      </c>
      <c r="AV206" s="16" t="s">
        <v>184</v>
      </c>
      <c r="AW206" s="16" t="s">
        <v>41</v>
      </c>
      <c r="AX206" s="16" t="s">
        <v>81</v>
      </c>
      <c r="AY206" s="244" t="s">
        <v>160</v>
      </c>
    </row>
    <row r="207" spans="2:51" s="13" customFormat="1" ht="11.25">
      <c r="B207" s="202"/>
      <c r="C207" s="203"/>
      <c r="D207" s="195" t="s">
        <v>173</v>
      </c>
      <c r="E207" s="204" t="s">
        <v>35</v>
      </c>
      <c r="F207" s="205" t="s">
        <v>280</v>
      </c>
      <c r="G207" s="203"/>
      <c r="H207" s="204" t="s">
        <v>35</v>
      </c>
      <c r="I207" s="206"/>
      <c r="J207" s="203"/>
      <c r="K207" s="203"/>
      <c r="L207" s="207"/>
      <c r="M207" s="208"/>
      <c r="N207" s="209"/>
      <c r="O207" s="209"/>
      <c r="P207" s="209"/>
      <c r="Q207" s="209"/>
      <c r="R207" s="209"/>
      <c r="S207" s="209"/>
      <c r="T207" s="210"/>
      <c r="AT207" s="211" t="s">
        <v>173</v>
      </c>
      <c r="AU207" s="211" t="s">
        <v>90</v>
      </c>
      <c r="AV207" s="13" t="s">
        <v>21</v>
      </c>
      <c r="AW207" s="13" t="s">
        <v>41</v>
      </c>
      <c r="AX207" s="13" t="s">
        <v>81</v>
      </c>
      <c r="AY207" s="211" t="s">
        <v>160</v>
      </c>
    </row>
    <row r="208" spans="2:51" s="14" customFormat="1" ht="11.25">
      <c r="B208" s="212"/>
      <c r="C208" s="213"/>
      <c r="D208" s="195" t="s">
        <v>173</v>
      </c>
      <c r="E208" s="214" t="s">
        <v>35</v>
      </c>
      <c r="F208" s="215" t="s">
        <v>281</v>
      </c>
      <c r="G208" s="213"/>
      <c r="H208" s="216">
        <v>0.6</v>
      </c>
      <c r="I208" s="217"/>
      <c r="J208" s="213"/>
      <c r="K208" s="213"/>
      <c r="L208" s="218"/>
      <c r="M208" s="219"/>
      <c r="N208" s="220"/>
      <c r="O208" s="220"/>
      <c r="P208" s="220"/>
      <c r="Q208" s="220"/>
      <c r="R208" s="220"/>
      <c r="S208" s="220"/>
      <c r="T208" s="221"/>
      <c r="AT208" s="222" t="s">
        <v>173</v>
      </c>
      <c r="AU208" s="222" t="s">
        <v>90</v>
      </c>
      <c r="AV208" s="14" t="s">
        <v>90</v>
      </c>
      <c r="AW208" s="14" t="s">
        <v>41</v>
      </c>
      <c r="AX208" s="14" t="s">
        <v>81</v>
      </c>
      <c r="AY208" s="222" t="s">
        <v>160</v>
      </c>
    </row>
    <row r="209" spans="1:65" s="16" customFormat="1" ht="11.25">
      <c r="B209" s="234"/>
      <c r="C209" s="235"/>
      <c r="D209" s="195" t="s">
        <v>173</v>
      </c>
      <c r="E209" s="236" t="s">
        <v>35</v>
      </c>
      <c r="F209" s="237" t="s">
        <v>263</v>
      </c>
      <c r="G209" s="235"/>
      <c r="H209" s="238">
        <v>0.6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AT209" s="244" t="s">
        <v>173</v>
      </c>
      <c r="AU209" s="244" t="s">
        <v>90</v>
      </c>
      <c r="AV209" s="16" t="s">
        <v>184</v>
      </c>
      <c r="AW209" s="16" t="s">
        <v>41</v>
      </c>
      <c r="AX209" s="16" t="s">
        <v>81</v>
      </c>
      <c r="AY209" s="244" t="s">
        <v>160</v>
      </c>
    </row>
    <row r="210" spans="1:65" s="15" customFormat="1" ht="11.25">
      <c r="B210" s="223"/>
      <c r="C210" s="224"/>
      <c r="D210" s="195" t="s">
        <v>173</v>
      </c>
      <c r="E210" s="225" t="s">
        <v>35</v>
      </c>
      <c r="F210" s="226" t="s">
        <v>176</v>
      </c>
      <c r="G210" s="224"/>
      <c r="H210" s="227">
        <v>672.55000000000007</v>
      </c>
      <c r="I210" s="228"/>
      <c r="J210" s="224"/>
      <c r="K210" s="224"/>
      <c r="L210" s="229"/>
      <c r="M210" s="230"/>
      <c r="N210" s="231"/>
      <c r="O210" s="231"/>
      <c r="P210" s="231"/>
      <c r="Q210" s="231"/>
      <c r="R210" s="231"/>
      <c r="S210" s="231"/>
      <c r="T210" s="232"/>
      <c r="AT210" s="233" t="s">
        <v>173</v>
      </c>
      <c r="AU210" s="233" t="s">
        <v>90</v>
      </c>
      <c r="AV210" s="15" t="s">
        <v>167</v>
      </c>
      <c r="AW210" s="15" t="s">
        <v>41</v>
      </c>
      <c r="AX210" s="15" t="s">
        <v>21</v>
      </c>
      <c r="AY210" s="233" t="s">
        <v>160</v>
      </c>
    </row>
    <row r="211" spans="1:65" s="2" customFormat="1" ht="24.2" customHeight="1">
      <c r="A211" s="38"/>
      <c r="B211" s="39"/>
      <c r="C211" s="182" t="s">
        <v>282</v>
      </c>
      <c r="D211" s="182" t="s">
        <v>162</v>
      </c>
      <c r="E211" s="183" t="s">
        <v>283</v>
      </c>
      <c r="F211" s="184" t="s">
        <v>284</v>
      </c>
      <c r="G211" s="185" t="s">
        <v>239</v>
      </c>
      <c r="H211" s="186">
        <v>1.5</v>
      </c>
      <c r="I211" s="187"/>
      <c r="J211" s="188">
        <f>ROUND(I211*H211,2)</f>
        <v>0</v>
      </c>
      <c r="K211" s="184" t="s">
        <v>166</v>
      </c>
      <c r="L211" s="43"/>
      <c r="M211" s="189" t="s">
        <v>35</v>
      </c>
      <c r="N211" s="190" t="s">
        <v>52</v>
      </c>
      <c r="O211" s="68"/>
      <c r="P211" s="191">
        <f>O211*H211</f>
        <v>0</v>
      </c>
      <c r="Q211" s="191">
        <v>0</v>
      </c>
      <c r="R211" s="191">
        <f>Q211*H211</f>
        <v>0</v>
      </c>
      <c r="S211" s="191">
        <v>0</v>
      </c>
      <c r="T211" s="19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193" t="s">
        <v>167</v>
      </c>
      <c r="AT211" s="193" t="s">
        <v>162</v>
      </c>
      <c r="AU211" s="193" t="s">
        <v>90</v>
      </c>
      <c r="AY211" s="20" t="s">
        <v>160</v>
      </c>
      <c r="BE211" s="194">
        <f>IF(N211="základní",J211,0)</f>
        <v>0</v>
      </c>
      <c r="BF211" s="194">
        <f>IF(N211="snížená",J211,0)</f>
        <v>0</v>
      </c>
      <c r="BG211" s="194">
        <f>IF(N211="zákl. přenesená",J211,0)</f>
        <v>0</v>
      </c>
      <c r="BH211" s="194">
        <f>IF(N211="sníž. přenesená",J211,0)</f>
        <v>0</v>
      </c>
      <c r="BI211" s="194">
        <f>IF(N211="nulová",J211,0)</f>
        <v>0</v>
      </c>
      <c r="BJ211" s="20" t="s">
        <v>21</v>
      </c>
      <c r="BK211" s="194">
        <f>ROUND(I211*H211,2)</f>
        <v>0</v>
      </c>
      <c r="BL211" s="20" t="s">
        <v>167</v>
      </c>
      <c r="BM211" s="193" t="s">
        <v>285</v>
      </c>
    </row>
    <row r="212" spans="1:65" s="2" customFormat="1" ht="29.25">
      <c r="A212" s="38"/>
      <c r="B212" s="39"/>
      <c r="C212" s="40"/>
      <c r="D212" s="195" t="s">
        <v>169</v>
      </c>
      <c r="E212" s="40"/>
      <c r="F212" s="196" t="s">
        <v>286</v>
      </c>
      <c r="G212" s="40"/>
      <c r="H212" s="40"/>
      <c r="I212" s="197"/>
      <c r="J212" s="40"/>
      <c r="K212" s="40"/>
      <c r="L212" s="43"/>
      <c r="M212" s="198"/>
      <c r="N212" s="199"/>
      <c r="O212" s="68"/>
      <c r="P212" s="68"/>
      <c r="Q212" s="68"/>
      <c r="R212" s="68"/>
      <c r="S212" s="68"/>
      <c r="T212" s="69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20" t="s">
        <v>169</v>
      </c>
      <c r="AU212" s="20" t="s">
        <v>90</v>
      </c>
    </row>
    <row r="213" spans="1:65" s="2" customFormat="1" ht="11.25">
      <c r="A213" s="38"/>
      <c r="B213" s="39"/>
      <c r="C213" s="40"/>
      <c r="D213" s="200" t="s">
        <v>171</v>
      </c>
      <c r="E213" s="40"/>
      <c r="F213" s="201" t="s">
        <v>287</v>
      </c>
      <c r="G213" s="40"/>
      <c r="H213" s="40"/>
      <c r="I213" s="197"/>
      <c r="J213" s="40"/>
      <c r="K213" s="40"/>
      <c r="L213" s="43"/>
      <c r="M213" s="198"/>
      <c r="N213" s="199"/>
      <c r="O213" s="68"/>
      <c r="P213" s="68"/>
      <c r="Q213" s="68"/>
      <c r="R213" s="68"/>
      <c r="S213" s="68"/>
      <c r="T213" s="69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20" t="s">
        <v>171</v>
      </c>
      <c r="AU213" s="20" t="s">
        <v>90</v>
      </c>
    </row>
    <row r="214" spans="1:65" s="13" customFormat="1" ht="11.25">
      <c r="B214" s="202"/>
      <c r="C214" s="203"/>
      <c r="D214" s="195" t="s">
        <v>173</v>
      </c>
      <c r="E214" s="204" t="s">
        <v>35</v>
      </c>
      <c r="F214" s="205" t="s">
        <v>198</v>
      </c>
      <c r="G214" s="203"/>
      <c r="H214" s="204" t="s">
        <v>35</v>
      </c>
      <c r="I214" s="206"/>
      <c r="J214" s="203"/>
      <c r="K214" s="203"/>
      <c r="L214" s="207"/>
      <c r="M214" s="208"/>
      <c r="N214" s="209"/>
      <c r="O214" s="209"/>
      <c r="P214" s="209"/>
      <c r="Q214" s="209"/>
      <c r="R214" s="209"/>
      <c r="S214" s="209"/>
      <c r="T214" s="210"/>
      <c r="AT214" s="211" t="s">
        <v>173</v>
      </c>
      <c r="AU214" s="211" t="s">
        <v>90</v>
      </c>
      <c r="AV214" s="13" t="s">
        <v>21</v>
      </c>
      <c r="AW214" s="13" t="s">
        <v>41</v>
      </c>
      <c r="AX214" s="13" t="s">
        <v>81</v>
      </c>
      <c r="AY214" s="211" t="s">
        <v>160</v>
      </c>
    </row>
    <row r="215" spans="1:65" s="14" customFormat="1" ht="11.25">
      <c r="B215" s="212"/>
      <c r="C215" s="213"/>
      <c r="D215" s="195" t="s">
        <v>173</v>
      </c>
      <c r="E215" s="214" t="s">
        <v>35</v>
      </c>
      <c r="F215" s="215" t="s">
        <v>288</v>
      </c>
      <c r="G215" s="213"/>
      <c r="H215" s="216">
        <v>1.5</v>
      </c>
      <c r="I215" s="217"/>
      <c r="J215" s="213"/>
      <c r="K215" s="213"/>
      <c r="L215" s="218"/>
      <c r="M215" s="219"/>
      <c r="N215" s="220"/>
      <c r="O215" s="220"/>
      <c r="P215" s="220"/>
      <c r="Q215" s="220"/>
      <c r="R215" s="220"/>
      <c r="S215" s="220"/>
      <c r="T215" s="221"/>
      <c r="AT215" s="222" t="s">
        <v>173</v>
      </c>
      <c r="AU215" s="222" t="s">
        <v>90</v>
      </c>
      <c r="AV215" s="14" t="s">
        <v>90</v>
      </c>
      <c r="AW215" s="14" t="s">
        <v>41</v>
      </c>
      <c r="AX215" s="14" t="s">
        <v>81</v>
      </c>
      <c r="AY215" s="222" t="s">
        <v>160</v>
      </c>
    </row>
    <row r="216" spans="1:65" s="15" customFormat="1" ht="11.25">
      <c r="B216" s="223"/>
      <c r="C216" s="224"/>
      <c r="D216" s="195" t="s">
        <v>173</v>
      </c>
      <c r="E216" s="225" t="s">
        <v>35</v>
      </c>
      <c r="F216" s="226" t="s">
        <v>176</v>
      </c>
      <c r="G216" s="224"/>
      <c r="H216" s="227">
        <v>1.5</v>
      </c>
      <c r="I216" s="228"/>
      <c r="J216" s="224"/>
      <c r="K216" s="224"/>
      <c r="L216" s="229"/>
      <c r="M216" s="230"/>
      <c r="N216" s="231"/>
      <c r="O216" s="231"/>
      <c r="P216" s="231"/>
      <c r="Q216" s="231"/>
      <c r="R216" s="231"/>
      <c r="S216" s="231"/>
      <c r="T216" s="232"/>
      <c r="AT216" s="233" t="s">
        <v>173</v>
      </c>
      <c r="AU216" s="233" t="s">
        <v>90</v>
      </c>
      <c r="AV216" s="15" t="s">
        <v>167</v>
      </c>
      <c r="AW216" s="15" t="s">
        <v>41</v>
      </c>
      <c r="AX216" s="15" t="s">
        <v>21</v>
      </c>
      <c r="AY216" s="233" t="s">
        <v>160</v>
      </c>
    </row>
    <row r="217" spans="1:65" s="2" customFormat="1" ht="21.75" customHeight="1">
      <c r="A217" s="38"/>
      <c r="B217" s="39"/>
      <c r="C217" s="182" t="s">
        <v>289</v>
      </c>
      <c r="D217" s="182" t="s">
        <v>162</v>
      </c>
      <c r="E217" s="183" t="s">
        <v>290</v>
      </c>
      <c r="F217" s="184" t="s">
        <v>291</v>
      </c>
      <c r="G217" s="185" t="s">
        <v>165</v>
      </c>
      <c r="H217" s="186">
        <v>1144.7</v>
      </c>
      <c r="I217" s="187"/>
      <c r="J217" s="188">
        <f>ROUND(I217*H217,2)</f>
        <v>0</v>
      </c>
      <c r="K217" s="184" t="s">
        <v>166</v>
      </c>
      <c r="L217" s="43"/>
      <c r="M217" s="189" t="s">
        <v>35</v>
      </c>
      <c r="N217" s="190" t="s">
        <v>52</v>
      </c>
      <c r="O217" s="68"/>
      <c r="P217" s="191">
        <f>O217*H217</f>
        <v>0</v>
      </c>
      <c r="Q217" s="191">
        <v>8.4000000000000003E-4</v>
      </c>
      <c r="R217" s="191">
        <f>Q217*H217</f>
        <v>0.96154800000000007</v>
      </c>
      <c r="S217" s="191">
        <v>0</v>
      </c>
      <c r="T217" s="192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93" t="s">
        <v>167</v>
      </c>
      <c r="AT217" s="193" t="s">
        <v>162</v>
      </c>
      <c r="AU217" s="193" t="s">
        <v>90</v>
      </c>
      <c r="AY217" s="20" t="s">
        <v>160</v>
      </c>
      <c r="BE217" s="194">
        <f>IF(N217="základní",J217,0)</f>
        <v>0</v>
      </c>
      <c r="BF217" s="194">
        <f>IF(N217="snížená",J217,0)</f>
        <v>0</v>
      </c>
      <c r="BG217" s="194">
        <f>IF(N217="zákl. přenesená",J217,0)</f>
        <v>0</v>
      </c>
      <c r="BH217" s="194">
        <f>IF(N217="sníž. přenesená",J217,0)</f>
        <v>0</v>
      </c>
      <c r="BI217" s="194">
        <f>IF(N217="nulová",J217,0)</f>
        <v>0</v>
      </c>
      <c r="BJ217" s="20" t="s">
        <v>21</v>
      </c>
      <c r="BK217" s="194">
        <f>ROUND(I217*H217,2)</f>
        <v>0</v>
      </c>
      <c r="BL217" s="20" t="s">
        <v>167</v>
      </c>
      <c r="BM217" s="193" t="s">
        <v>292</v>
      </c>
    </row>
    <row r="218" spans="1:65" s="2" customFormat="1" ht="19.5">
      <c r="A218" s="38"/>
      <c r="B218" s="39"/>
      <c r="C218" s="40"/>
      <c r="D218" s="195" t="s">
        <v>169</v>
      </c>
      <c r="E218" s="40"/>
      <c r="F218" s="196" t="s">
        <v>293</v>
      </c>
      <c r="G218" s="40"/>
      <c r="H218" s="40"/>
      <c r="I218" s="197"/>
      <c r="J218" s="40"/>
      <c r="K218" s="40"/>
      <c r="L218" s="43"/>
      <c r="M218" s="198"/>
      <c r="N218" s="199"/>
      <c r="O218" s="68"/>
      <c r="P218" s="68"/>
      <c r="Q218" s="68"/>
      <c r="R218" s="68"/>
      <c r="S218" s="68"/>
      <c r="T218" s="69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20" t="s">
        <v>169</v>
      </c>
      <c r="AU218" s="20" t="s">
        <v>90</v>
      </c>
    </row>
    <row r="219" spans="1:65" s="2" customFormat="1" ht="11.25">
      <c r="A219" s="38"/>
      <c r="B219" s="39"/>
      <c r="C219" s="40"/>
      <c r="D219" s="200" t="s">
        <v>171</v>
      </c>
      <c r="E219" s="40"/>
      <c r="F219" s="201" t="s">
        <v>294</v>
      </c>
      <c r="G219" s="40"/>
      <c r="H219" s="40"/>
      <c r="I219" s="197"/>
      <c r="J219" s="40"/>
      <c r="K219" s="40"/>
      <c r="L219" s="43"/>
      <c r="M219" s="198"/>
      <c r="N219" s="199"/>
      <c r="O219" s="68"/>
      <c r="P219" s="68"/>
      <c r="Q219" s="68"/>
      <c r="R219" s="68"/>
      <c r="S219" s="68"/>
      <c r="T219" s="69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20" t="s">
        <v>171</v>
      </c>
      <c r="AU219" s="20" t="s">
        <v>90</v>
      </c>
    </row>
    <row r="220" spans="1:65" s="13" customFormat="1" ht="11.25">
      <c r="B220" s="202"/>
      <c r="C220" s="203"/>
      <c r="D220" s="195" t="s">
        <v>173</v>
      </c>
      <c r="E220" s="204" t="s">
        <v>35</v>
      </c>
      <c r="F220" s="205" t="s">
        <v>174</v>
      </c>
      <c r="G220" s="203"/>
      <c r="H220" s="204" t="s">
        <v>35</v>
      </c>
      <c r="I220" s="206"/>
      <c r="J220" s="203"/>
      <c r="K220" s="203"/>
      <c r="L220" s="207"/>
      <c r="M220" s="208"/>
      <c r="N220" s="209"/>
      <c r="O220" s="209"/>
      <c r="P220" s="209"/>
      <c r="Q220" s="209"/>
      <c r="R220" s="209"/>
      <c r="S220" s="209"/>
      <c r="T220" s="210"/>
      <c r="AT220" s="211" t="s">
        <v>173</v>
      </c>
      <c r="AU220" s="211" t="s">
        <v>90</v>
      </c>
      <c r="AV220" s="13" t="s">
        <v>21</v>
      </c>
      <c r="AW220" s="13" t="s">
        <v>41</v>
      </c>
      <c r="AX220" s="13" t="s">
        <v>81</v>
      </c>
      <c r="AY220" s="211" t="s">
        <v>160</v>
      </c>
    </row>
    <row r="221" spans="1:65" s="13" customFormat="1" ht="22.5">
      <c r="B221" s="202"/>
      <c r="C221" s="203"/>
      <c r="D221" s="195" t="s">
        <v>173</v>
      </c>
      <c r="E221" s="204" t="s">
        <v>35</v>
      </c>
      <c r="F221" s="205" t="s">
        <v>295</v>
      </c>
      <c r="G221" s="203"/>
      <c r="H221" s="204" t="s">
        <v>35</v>
      </c>
      <c r="I221" s="206"/>
      <c r="J221" s="203"/>
      <c r="K221" s="203"/>
      <c r="L221" s="207"/>
      <c r="M221" s="208"/>
      <c r="N221" s="209"/>
      <c r="O221" s="209"/>
      <c r="P221" s="209"/>
      <c r="Q221" s="209"/>
      <c r="R221" s="209"/>
      <c r="S221" s="209"/>
      <c r="T221" s="210"/>
      <c r="AT221" s="211" t="s">
        <v>173</v>
      </c>
      <c r="AU221" s="211" t="s">
        <v>90</v>
      </c>
      <c r="AV221" s="13" t="s">
        <v>21</v>
      </c>
      <c r="AW221" s="13" t="s">
        <v>41</v>
      </c>
      <c r="AX221" s="13" t="s">
        <v>81</v>
      </c>
      <c r="AY221" s="211" t="s">
        <v>160</v>
      </c>
    </row>
    <row r="222" spans="1:65" s="14" customFormat="1" ht="22.5">
      <c r="B222" s="212"/>
      <c r="C222" s="213"/>
      <c r="D222" s="195" t="s">
        <v>173</v>
      </c>
      <c r="E222" s="214" t="s">
        <v>35</v>
      </c>
      <c r="F222" s="215" t="s">
        <v>296</v>
      </c>
      <c r="G222" s="213"/>
      <c r="H222" s="216">
        <v>38.159999999999997</v>
      </c>
      <c r="I222" s="217"/>
      <c r="J222" s="213"/>
      <c r="K222" s="213"/>
      <c r="L222" s="218"/>
      <c r="M222" s="219"/>
      <c r="N222" s="220"/>
      <c r="O222" s="220"/>
      <c r="P222" s="220"/>
      <c r="Q222" s="220"/>
      <c r="R222" s="220"/>
      <c r="S222" s="220"/>
      <c r="T222" s="221"/>
      <c r="AT222" s="222" t="s">
        <v>173</v>
      </c>
      <c r="AU222" s="222" t="s">
        <v>90</v>
      </c>
      <c r="AV222" s="14" t="s">
        <v>90</v>
      </c>
      <c r="AW222" s="14" t="s">
        <v>41</v>
      </c>
      <c r="AX222" s="14" t="s">
        <v>81</v>
      </c>
      <c r="AY222" s="222" t="s">
        <v>160</v>
      </c>
    </row>
    <row r="223" spans="1:65" s="14" customFormat="1" ht="11.25">
      <c r="B223" s="212"/>
      <c r="C223" s="213"/>
      <c r="D223" s="195" t="s">
        <v>173</v>
      </c>
      <c r="E223" s="214" t="s">
        <v>35</v>
      </c>
      <c r="F223" s="215" t="s">
        <v>297</v>
      </c>
      <c r="G223" s="213"/>
      <c r="H223" s="216">
        <v>147.30000000000001</v>
      </c>
      <c r="I223" s="217"/>
      <c r="J223" s="213"/>
      <c r="K223" s="213"/>
      <c r="L223" s="218"/>
      <c r="M223" s="219"/>
      <c r="N223" s="220"/>
      <c r="O223" s="220"/>
      <c r="P223" s="220"/>
      <c r="Q223" s="220"/>
      <c r="R223" s="220"/>
      <c r="S223" s="220"/>
      <c r="T223" s="221"/>
      <c r="AT223" s="222" t="s">
        <v>173</v>
      </c>
      <c r="AU223" s="222" t="s">
        <v>90</v>
      </c>
      <c r="AV223" s="14" t="s">
        <v>90</v>
      </c>
      <c r="AW223" s="14" t="s">
        <v>41</v>
      </c>
      <c r="AX223" s="14" t="s">
        <v>81</v>
      </c>
      <c r="AY223" s="222" t="s">
        <v>160</v>
      </c>
    </row>
    <row r="224" spans="1:65" s="16" customFormat="1" ht="11.25">
      <c r="B224" s="234"/>
      <c r="C224" s="235"/>
      <c r="D224" s="195" t="s">
        <v>173</v>
      </c>
      <c r="E224" s="236" t="s">
        <v>35</v>
      </c>
      <c r="F224" s="237" t="s">
        <v>263</v>
      </c>
      <c r="G224" s="235"/>
      <c r="H224" s="238">
        <v>185.46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AT224" s="244" t="s">
        <v>173</v>
      </c>
      <c r="AU224" s="244" t="s">
        <v>90</v>
      </c>
      <c r="AV224" s="16" t="s">
        <v>184</v>
      </c>
      <c r="AW224" s="16" t="s">
        <v>41</v>
      </c>
      <c r="AX224" s="16" t="s">
        <v>81</v>
      </c>
      <c r="AY224" s="244" t="s">
        <v>160</v>
      </c>
    </row>
    <row r="225" spans="2:51" s="14" customFormat="1" ht="22.5">
      <c r="B225" s="212"/>
      <c r="C225" s="213"/>
      <c r="D225" s="195" t="s">
        <v>173</v>
      </c>
      <c r="E225" s="214" t="s">
        <v>35</v>
      </c>
      <c r="F225" s="215" t="s">
        <v>298</v>
      </c>
      <c r="G225" s="213"/>
      <c r="H225" s="216">
        <v>395.2</v>
      </c>
      <c r="I225" s="217"/>
      <c r="J225" s="213"/>
      <c r="K225" s="213"/>
      <c r="L225" s="218"/>
      <c r="M225" s="219"/>
      <c r="N225" s="220"/>
      <c r="O225" s="220"/>
      <c r="P225" s="220"/>
      <c r="Q225" s="220"/>
      <c r="R225" s="220"/>
      <c r="S225" s="220"/>
      <c r="T225" s="221"/>
      <c r="AT225" s="222" t="s">
        <v>173</v>
      </c>
      <c r="AU225" s="222" t="s">
        <v>90</v>
      </c>
      <c r="AV225" s="14" t="s">
        <v>90</v>
      </c>
      <c r="AW225" s="14" t="s">
        <v>41</v>
      </c>
      <c r="AX225" s="14" t="s">
        <v>81</v>
      </c>
      <c r="AY225" s="222" t="s">
        <v>160</v>
      </c>
    </row>
    <row r="226" spans="2:51" s="16" customFormat="1" ht="11.25">
      <c r="B226" s="234"/>
      <c r="C226" s="235"/>
      <c r="D226" s="195" t="s">
        <v>173</v>
      </c>
      <c r="E226" s="236" t="s">
        <v>35</v>
      </c>
      <c r="F226" s="237" t="s">
        <v>263</v>
      </c>
      <c r="G226" s="235"/>
      <c r="H226" s="238">
        <v>395.2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AT226" s="244" t="s">
        <v>173</v>
      </c>
      <c r="AU226" s="244" t="s">
        <v>90</v>
      </c>
      <c r="AV226" s="16" t="s">
        <v>184</v>
      </c>
      <c r="AW226" s="16" t="s">
        <v>41</v>
      </c>
      <c r="AX226" s="16" t="s">
        <v>81</v>
      </c>
      <c r="AY226" s="244" t="s">
        <v>160</v>
      </c>
    </row>
    <row r="227" spans="2:51" s="13" customFormat="1" ht="11.25">
      <c r="B227" s="202"/>
      <c r="C227" s="203"/>
      <c r="D227" s="195" t="s">
        <v>173</v>
      </c>
      <c r="E227" s="204" t="s">
        <v>35</v>
      </c>
      <c r="F227" s="205" t="s">
        <v>265</v>
      </c>
      <c r="G227" s="203"/>
      <c r="H227" s="204" t="s">
        <v>35</v>
      </c>
      <c r="I227" s="206"/>
      <c r="J227" s="203"/>
      <c r="K227" s="203"/>
      <c r="L227" s="207"/>
      <c r="M227" s="208"/>
      <c r="N227" s="209"/>
      <c r="O227" s="209"/>
      <c r="P227" s="209"/>
      <c r="Q227" s="209"/>
      <c r="R227" s="209"/>
      <c r="S227" s="209"/>
      <c r="T227" s="210"/>
      <c r="AT227" s="211" t="s">
        <v>173</v>
      </c>
      <c r="AU227" s="211" t="s">
        <v>90</v>
      </c>
      <c r="AV227" s="13" t="s">
        <v>21</v>
      </c>
      <c r="AW227" s="13" t="s">
        <v>41</v>
      </c>
      <c r="AX227" s="13" t="s">
        <v>81</v>
      </c>
      <c r="AY227" s="211" t="s">
        <v>160</v>
      </c>
    </row>
    <row r="228" spans="2:51" s="14" customFormat="1" ht="11.25">
      <c r="B228" s="212"/>
      <c r="C228" s="213"/>
      <c r="D228" s="195" t="s">
        <v>173</v>
      </c>
      <c r="E228" s="214" t="s">
        <v>35</v>
      </c>
      <c r="F228" s="215" t="s">
        <v>299</v>
      </c>
      <c r="G228" s="213"/>
      <c r="H228" s="216">
        <v>3.2</v>
      </c>
      <c r="I228" s="217"/>
      <c r="J228" s="213"/>
      <c r="K228" s="213"/>
      <c r="L228" s="218"/>
      <c r="M228" s="219"/>
      <c r="N228" s="220"/>
      <c r="O228" s="220"/>
      <c r="P228" s="220"/>
      <c r="Q228" s="220"/>
      <c r="R228" s="220"/>
      <c r="S228" s="220"/>
      <c r="T228" s="221"/>
      <c r="AT228" s="222" t="s">
        <v>173</v>
      </c>
      <c r="AU228" s="222" t="s">
        <v>90</v>
      </c>
      <c r="AV228" s="14" t="s">
        <v>90</v>
      </c>
      <c r="AW228" s="14" t="s">
        <v>41</v>
      </c>
      <c r="AX228" s="14" t="s">
        <v>81</v>
      </c>
      <c r="AY228" s="222" t="s">
        <v>160</v>
      </c>
    </row>
    <row r="229" spans="2:51" s="14" customFormat="1" ht="11.25">
      <c r="B229" s="212"/>
      <c r="C229" s="213"/>
      <c r="D229" s="195" t="s">
        <v>173</v>
      </c>
      <c r="E229" s="214" t="s">
        <v>35</v>
      </c>
      <c r="F229" s="215" t="s">
        <v>300</v>
      </c>
      <c r="G229" s="213"/>
      <c r="H229" s="216">
        <v>3.52</v>
      </c>
      <c r="I229" s="217"/>
      <c r="J229" s="213"/>
      <c r="K229" s="213"/>
      <c r="L229" s="218"/>
      <c r="M229" s="219"/>
      <c r="N229" s="220"/>
      <c r="O229" s="220"/>
      <c r="P229" s="220"/>
      <c r="Q229" s="220"/>
      <c r="R229" s="220"/>
      <c r="S229" s="220"/>
      <c r="T229" s="221"/>
      <c r="AT229" s="222" t="s">
        <v>173</v>
      </c>
      <c r="AU229" s="222" t="s">
        <v>90</v>
      </c>
      <c r="AV229" s="14" t="s">
        <v>90</v>
      </c>
      <c r="AW229" s="14" t="s">
        <v>41</v>
      </c>
      <c r="AX229" s="14" t="s">
        <v>81</v>
      </c>
      <c r="AY229" s="222" t="s">
        <v>160</v>
      </c>
    </row>
    <row r="230" spans="2:51" s="14" customFormat="1" ht="11.25">
      <c r="B230" s="212"/>
      <c r="C230" s="213"/>
      <c r="D230" s="195" t="s">
        <v>173</v>
      </c>
      <c r="E230" s="214" t="s">
        <v>35</v>
      </c>
      <c r="F230" s="215" t="s">
        <v>301</v>
      </c>
      <c r="G230" s="213"/>
      <c r="H230" s="216">
        <v>5.12</v>
      </c>
      <c r="I230" s="217"/>
      <c r="J230" s="213"/>
      <c r="K230" s="213"/>
      <c r="L230" s="218"/>
      <c r="M230" s="219"/>
      <c r="N230" s="220"/>
      <c r="O230" s="220"/>
      <c r="P230" s="220"/>
      <c r="Q230" s="220"/>
      <c r="R230" s="220"/>
      <c r="S230" s="220"/>
      <c r="T230" s="221"/>
      <c r="AT230" s="222" t="s">
        <v>173</v>
      </c>
      <c r="AU230" s="222" t="s">
        <v>90</v>
      </c>
      <c r="AV230" s="14" t="s">
        <v>90</v>
      </c>
      <c r="AW230" s="14" t="s">
        <v>41</v>
      </c>
      <c r="AX230" s="14" t="s">
        <v>81</v>
      </c>
      <c r="AY230" s="222" t="s">
        <v>160</v>
      </c>
    </row>
    <row r="231" spans="2:51" s="14" customFormat="1" ht="11.25">
      <c r="B231" s="212"/>
      <c r="C231" s="213"/>
      <c r="D231" s="195" t="s">
        <v>173</v>
      </c>
      <c r="E231" s="214" t="s">
        <v>35</v>
      </c>
      <c r="F231" s="215" t="s">
        <v>302</v>
      </c>
      <c r="G231" s="213"/>
      <c r="H231" s="216">
        <v>16.96</v>
      </c>
      <c r="I231" s="217"/>
      <c r="J231" s="213"/>
      <c r="K231" s="213"/>
      <c r="L231" s="218"/>
      <c r="M231" s="219"/>
      <c r="N231" s="220"/>
      <c r="O231" s="220"/>
      <c r="P231" s="220"/>
      <c r="Q231" s="220"/>
      <c r="R231" s="220"/>
      <c r="S231" s="220"/>
      <c r="T231" s="221"/>
      <c r="AT231" s="222" t="s">
        <v>173</v>
      </c>
      <c r="AU231" s="222" t="s">
        <v>90</v>
      </c>
      <c r="AV231" s="14" t="s">
        <v>90</v>
      </c>
      <c r="AW231" s="14" t="s">
        <v>41</v>
      </c>
      <c r="AX231" s="14" t="s">
        <v>81</v>
      </c>
      <c r="AY231" s="222" t="s">
        <v>160</v>
      </c>
    </row>
    <row r="232" spans="2:51" s="16" customFormat="1" ht="11.25">
      <c r="B232" s="234"/>
      <c r="C232" s="235"/>
      <c r="D232" s="195" t="s">
        <v>173</v>
      </c>
      <c r="E232" s="236" t="s">
        <v>35</v>
      </c>
      <c r="F232" s="237" t="s">
        <v>263</v>
      </c>
      <c r="G232" s="235"/>
      <c r="H232" s="238">
        <v>28.8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AT232" s="244" t="s">
        <v>173</v>
      </c>
      <c r="AU232" s="244" t="s">
        <v>90</v>
      </c>
      <c r="AV232" s="16" t="s">
        <v>184</v>
      </c>
      <c r="AW232" s="16" t="s">
        <v>41</v>
      </c>
      <c r="AX232" s="16" t="s">
        <v>81</v>
      </c>
      <c r="AY232" s="244" t="s">
        <v>160</v>
      </c>
    </row>
    <row r="233" spans="2:51" s="14" customFormat="1" ht="22.5">
      <c r="B233" s="212"/>
      <c r="C233" s="213"/>
      <c r="D233" s="195" t="s">
        <v>173</v>
      </c>
      <c r="E233" s="214" t="s">
        <v>35</v>
      </c>
      <c r="F233" s="215" t="s">
        <v>303</v>
      </c>
      <c r="G233" s="213"/>
      <c r="H233" s="216">
        <v>45.6</v>
      </c>
      <c r="I233" s="217"/>
      <c r="J233" s="213"/>
      <c r="K233" s="213"/>
      <c r="L233" s="218"/>
      <c r="M233" s="219"/>
      <c r="N233" s="220"/>
      <c r="O233" s="220"/>
      <c r="P233" s="220"/>
      <c r="Q233" s="220"/>
      <c r="R233" s="220"/>
      <c r="S233" s="220"/>
      <c r="T233" s="221"/>
      <c r="AT233" s="222" t="s">
        <v>173</v>
      </c>
      <c r="AU233" s="222" t="s">
        <v>90</v>
      </c>
      <c r="AV233" s="14" t="s">
        <v>90</v>
      </c>
      <c r="AW233" s="14" t="s">
        <v>41</v>
      </c>
      <c r="AX233" s="14" t="s">
        <v>81</v>
      </c>
      <c r="AY233" s="222" t="s">
        <v>160</v>
      </c>
    </row>
    <row r="234" spans="2:51" s="16" customFormat="1" ht="11.25">
      <c r="B234" s="234"/>
      <c r="C234" s="235"/>
      <c r="D234" s="195" t="s">
        <v>173</v>
      </c>
      <c r="E234" s="236" t="s">
        <v>35</v>
      </c>
      <c r="F234" s="237" t="s">
        <v>263</v>
      </c>
      <c r="G234" s="235"/>
      <c r="H234" s="238">
        <v>45.6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AT234" s="244" t="s">
        <v>173</v>
      </c>
      <c r="AU234" s="244" t="s">
        <v>90</v>
      </c>
      <c r="AV234" s="16" t="s">
        <v>184</v>
      </c>
      <c r="AW234" s="16" t="s">
        <v>41</v>
      </c>
      <c r="AX234" s="16" t="s">
        <v>81</v>
      </c>
      <c r="AY234" s="244" t="s">
        <v>160</v>
      </c>
    </row>
    <row r="235" spans="2:51" s="14" customFormat="1" ht="22.5">
      <c r="B235" s="212"/>
      <c r="C235" s="213"/>
      <c r="D235" s="195" t="s">
        <v>173</v>
      </c>
      <c r="E235" s="214" t="s">
        <v>35</v>
      </c>
      <c r="F235" s="215" t="s">
        <v>304</v>
      </c>
      <c r="G235" s="213"/>
      <c r="H235" s="216">
        <v>304.5</v>
      </c>
      <c r="I235" s="217"/>
      <c r="J235" s="213"/>
      <c r="K235" s="213"/>
      <c r="L235" s="218"/>
      <c r="M235" s="219"/>
      <c r="N235" s="220"/>
      <c r="O235" s="220"/>
      <c r="P235" s="220"/>
      <c r="Q235" s="220"/>
      <c r="R235" s="220"/>
      <c r="S235" s="220"/>
      <c r="T235" s="221"/>
      <c r="AT235" s="222" t="s">
        <v>173</v>
      </c>
      <c r="AU235" s="222" t="s">
        <v>90</v>
      </c>
      <c r="AV235" s="14" t="s">
        <v>90</v>
      </c>
      <c r="AW235" s="14" t="s">
        <v>41</v>
      </c>
      <c r="AX235" s="14" t="s">
        <v>81</v>
      </c>
      <c r="AY235" s="222" t="s">
        <v>160</v>
      </c>
    </row>
    <row r="236" spans="2:51" s="16" customFormat="1" ht="11.25">
      <c r="B236" s="234"/>
      <c r="C236" s="235"/>
      <c r="D236" s="195" t="s">
        <v>173</v>
      </c>
      <c r="E236" s="236" t="s">
        <v>35</v>
      </c>
      <c r="F236" s="237" t="s">
        <v>263</v>
      </c>
      <c r="G236" s="235"/>
      <c r="H236" s="238">
        <v>304.5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AT236" s="244" t="s">
        <v>173</v>
      </c>
      <c r="AU236" s="244" t="s">
        <v>90</v>
      </c>
      <c r="AV236" s="16" t="s">
        <v>184</v>
      </c>
      <c r="AW236" s="16" t="s">
        <v>41</v>
      </c>
      <c r="AX236" s="16" t="s">
        <v>81</v>
      </c>
      <c r="AY236" s="244" t="s">
        <v>160</v>
      </c>
    </row>
    <row r="237" spans="2:51" s="14" customFormat="1" ht="22.5">
      <c r="B237" s="212"/>
      <c r="C237" s="213"/>
      <c r="D237" s="195" t="s">
        <v>173</v>
      </c>
      <c r="E237" s="214" t="s">
        <v>35</v>
      </c>
      <c r="F237" s="215" t="s">
        <v>305</v>
      </c>
      <c r="G237" s="213"/>
      <c r="H237" s="216">
        <v>31.5</v>
      </c>
      <c r="I237" s="217"/>
      <c r="J237" s="213"/>
      <c r="K237" s="213"/>
      <c r="L237" s="218"/>
      <c r="M237" s="219"/>
      <c r="N237" s="220"/>
      <c r="O237" s="220"/>
      <c r="P237" s="220"/>
      <c r="Q237" s="220"/>
      <c r="R237" s="220"/>
      <c r="S237" s="220"/>
      <c r="T237" s="221"/>
      <c r="AT237" s="222" t="s">
        <v>173</v>
      </c>
      <c r="AU237" s="222" t="s">
        <v>90</v>
      </c>
      <c r="AV237" s="14" t="s">
        <v>90</v>
      </c>
      <c r="AW237" s="14" t="s">
        <v>41</v>
      </c>
      <c r="AX237" s="14" t="s">
        <v>81</v>
      </c>
      <c r="AY237" s="222" t="s">
        <v>160</v>
      </c>
    </row>
    <row r="238" spans="2:51" s="16" customFormat="1" ht="11.25">
      <c r="B238" s="234"/>
      <c r="C238" s="235"/>
      <c r="D238" s="195" t="s">
        <v>173</v>
      </c>
      <c r="E238" s="236" t="s">
        <v>35</v>
      </c>
      <c r="F238" s="237" t="s">
        <v>263</v>
      </c>
      <c r="G238" s="235"/>
      <c r="H238" s="238">
        <v>31.5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AT238" s="244" t="s">
        <v>173</v>
      </c>
      <c r="AU238" s="244" t="s">
        <v>90</v>
      </c>
      <c r="AV238" s="16" t="s">
        <v>184</v>
      </c>
      <c r="AW238" s="16" t="s">
        <v>41</v>
      </c>
      <c r="AX238" s="16" t="s">
        <v>81</v>
      </c>
      <c r="AY238" s="244" t="s">
        <v>160</v>
      </c>
    </row>
    <row r="239" spans="2:51" s="14" customFormat="1" ht="22.5">
      <c r="B239" s="212"/>
      <c r="C239" s="213"/>
      <c r="D239" s="195" t="s">
        <v>173</v>
      </c>
      <c r="E239" s="214" t="s">
        <v>35</v>
      </c>
      <c r="F239" s="215" t="s">
        <v>306</v>
      </c>
      <c r="G239" s="213"/>
      <c r="H239" s="216">
        <v>145.44</v>
      </c>
      <c r="I239" s="217"/>
      <c r="J239" s="213"/>
      <c r="K239" s="213"/>
      <c r="L239" s="218"/>
      <c r="M239" s="219"/>
      <c r="N239" s="220"/>
      <c r="O239" s="220"/>
      <c r="P239" s="220"/>
      <c r="Q239" s="220"/>
      <c r="R239" s="220"/>
      <c r="S239" s="220"/>
      <c r="T239" s="221"/>
      <c r="AT239" s="222" t="s">
        <v>173</v>
      </c>
      <c r="AU239" s="222" t="s">
        <v>90</v>
      </c>
      <c r="AV239" s="14" t="s">
        <v>90</v>
      </c>
      <c r="AW239" s="14" t="s">
        <v>41</v>
      </c>
      <c r="AX239" s="14" t="s">
        <v>81</v>
      </c>
      <c r="AY239" s="222" t="s">
        <v>160</v>
      </c>
    </row>
    <row r="240" spans="2:51" s="16" customFormat="1" ht="11.25">
      <c r="B240" s="234"/>
      <c r="C240" s="235"/>
      <c r="D240" s="195" t="s">
        <v>173</v>
      </c>
      <c r="E240" s="236" t="s">
        <v>35</v>
      </c>
      <c r="F240" s="237" t="s">
        <v>263</v>
      </c>
      <c r="G240" s="235"/>
      <c r="H240" s="238">
        <v>145.44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AT240" s="244" t="s">
        <v>173</v>
      </c>
      <c r="AU240" s="244" t="s">
        <v>90</v>
      </c>
      <c r="AV240" s="16" t="s">
        <v>184</v>
      </c>
      <c r="AW240" s="16" t="s">
        <v>41</v>
      </c>
      <c r="AX240" s="16" t="s">
        <v>81</v>
      </c>
      <c r="AY240" s="244" t="s">
        <v>160</v>
      </c>
    </row>
    <row r="241" spans="1:65" s="13" customFormat="1" ht="11.25">
      <c r="B241" s="202"/>
      <c r="C241" s="203"/>
      <c r="D241" s="195" t="s">
        <v>173</v>
      </c>
      <c r="E241" s="204" t="s">
        <v>35</v>
      </c>
      <c r="F241" s="205" t="s">
        <v>274</v>
      </c>
      <c r="G241" s="203"/>
      <c r="H241" s="204" t="s">
        <v>35</v>
      </c>
      <c r="I241" s="206"/>
      <c r="J241" s="203"/>
      <c r="K241" s="203"/>
      <c r="L241" s="207"/>
      <c r="M241" s="208"/>
      <c r="N241" s="209"/>
      <c r="O241" s="209"/>
      <c r="P241" s="209"/>
      <c r="Q241" s="209"/>
      <c r="R241" s="209"/>
      <c r="S241" s="209"/>
      <c r="T241" s="210"/>
      <c r="AT241" s="211" t="s">
        <v>173</v>
      </c>
      <c r="AU241" s="211" t="s">
        <v>90</v>
      </c>
      <c r="AV241" s="13" t="s">
        <v>21</v>
      </c>
      <c r="AW241" s="13" t="s">
        <v>41</v>
      </c>
      <c r="AX241" s="13" t="s">
        <v>81</v>
      </c>
      <c r="AY241" s="211" t="s">
        <v>160</v>
      </c>
    </row>
    <row r="242" spans="1:65" s="14" customFormat="1" ht="11.25">
      <c r="B242" s="212"/>
      <c r="C242" s="213"/>
      <c r="D242" s="195" t="s">
        <v>173</v>
      </c>
      <c r="E242" s="214" t="s">
        <v>35</v>
      </c>
      <c r="F242" s="215" t="s">
        <v>307</v>
      </c>
      <c r="G242" s="213"/>
      <c r="H242" s="216">
        <v>3</v>
      </c>
      <c r="I242" s="217"/>
      <c r="J242" s="213"/>
      <c r="K242" s="213"/>
      <c r="L242" s="218"/>
      <c r="M242" s="219"/>
      <c r="N242" s="220"/>
      <c r="O242" s="220"/>
      <c r="P242" s="220"/>
      <c r="Q242" s="220"/>
      <c r="R242" s="220"/>
      <c r="S242" s="220"/>
      <c r="T242" s="221"/>
      <c r="AT242" s="222" t="s">
        <v>173</v>
      </c>
      <c r="AU242" s="222" t="s">
        <v>90</v>
      </c>
      <c r="AV242" s="14" t="s">
        <v>90</v>
      </c>
      <c r="AW242" s="14" t="s">
        <v>41</v>
      </c>
      <c r="AX242" s="14" t="s">
        <v>81</v>
      </c>
      <c r="AY242" s="222" t="s">
        <v>160</v>
      </c>
    </row>
    <row r="243" spans="1:65" s="16" customFormat="1" ht="11.25">
      <c r="B243" s="234"/>
      <c r="C243" s="235"/>
      <c r="D243" s="195" t="s">
        <v>173</v>
      </c>
      <c r="E243" s="236" t="s">
        <v>35</v>
      </c>
      <c r="F243" s="237" t="s">
        <v>263</v>
      </c>
      <c r="G243" s="235"/>
      <c r="H243" s="238">
        <v>3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AT243" s="244" t="s">
        <v>173</v>
      </c>
      <c r="AU243" s="244" t="s">
        <v>90</v>
      </c>
      <c r="AV243" s="16" t="s">
        <v>184</v>
      </c>
      <c r="AW243" s="16" t="s">
        <v>41</v>
      </c>
      <c r="AX243" s="16" t="s">
        <v>81</v>
      </c>
      <c r="AY243" s="244" t="s">
        <v>160</v>
      </c>
    </row>
    <row r="244" spans="1:65" s="13" customFormat="1" ht="11.25">
      <c r="B244" s="202"/>
      <c r="C244" s="203"/>
      <c r="D244" s="195" t="s">
        <v>173</v>
      </c>
      <c r="E244" s="204" t="s">
        <v>35</v>
      </c>
      <c r="F244" s="205" t="s">
        <v>276</v>
      </c>
      <c r="G244" s="203"/>
      <c r="H244" s="204" t="s">
        <v>35</v>
      </c>
      <c r="I244" s="206"/>
      <c r="J244" s="203"/>
      <c r="K244" s="203"/>
      <c r="L244" s="207"/>
      <c r="M244" s="208"/>
      <c r="N244" s="209"/>
      <c r="O244" s="209"/>
      <c r="P244" s="209"/>
      <c r="Q244" s="209"/>
      <c r="R244" s="209"/>
      <c r="S244" s="209"/>
      <c r="T244" s="210"/>
      <c r="AT244" s="211" t="s">
        <v>173</v>
      </c>
      <c r="AU244" s="211" t="s">
        <v>90</v>
      </c>
      <c r="AV244" s="13" t="s">
        <v>21</v>
      </c>
      <c r="AW244" s="13" t="s">
        <v>41</v>
      </c>
      <c r="AX244" s="13" t="s">
        <v>81</v>
      </c>
      <c r="AY244" s="211" t="s">
        <v>160</v>
      </c>
    </row>
    <row r="245" spans="1:65" s="14" customFormat="1" ht="11.25">
      <c r="B245" s="212"/>
      <c r="C245" s="213"/>
      <c r="D245" s="195" t="s">
        <v>173</v>
      </c>
      <c r="E245" s="214" t="s">
        <v>35</v>
      </c>
      <c r="F245" s="215" t="s">
        <v>308</v>
      </c>
      <c r="G245" s="213"/>
      <c r="H245" s="216">
        <v>2.4</v>
      </c>
      <c r="I245" s="217"/>
      <c r="J245" s="213"/>
      <c r="K245" s="213"/>
      <c r="L245" s="218"/>
      <c r="M245" s="219"/>
      <c r="N245" s="220"/>
      <c r="O245" s="220"/>
      <c r="P245" s="220"/>
      <c r="Q245" s="220"/>
      <c r="R245" s="220"/>
      <c r="S245" s="220"/>
      <c r="T245" s="221"/>
      <c r="AT245" s="222" t="s">
        <v>173</v>
      </c>
      <c r="AU245" s="222" t="s">
        <v>90</v>
      </c>
      <c r="AV245" s="14" t="s">
        <v>90</v>
      </c>
      <c r="AW245" s="14" t="s">
        <v>41</v>
      </c>
      <c r="AX245" s="14" t="s">
        <v>81</v>
      </c>
      <c r="AY245" s="222" t="s">
        <v>160</v>
      </c>
    </row>
    <row r="246" spans="1:65" s="16" customFormat="1" ht="11.25">
      <c r="B246" s="234"/>
      <c r="C246" s="235"/>
      <c r="D246" s="195" t="s">
        <v>173</v>
      </c>
      <c r="E246" s="236" t="s">
        <v>35</v>
      </c>
      <c r="F246" s="237" t="s">
        <v>263</v>
      </c>
      <c r="G246" s="235"/>
      <c r="H246" s="238">
        <v>2.4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AT246" s="244" t="s">
        <v>173</v>
      </c>
      <c r="AU246" s="244" t="s">
        <v>90</v>
      </c>
      <c r="AV246" s="16" t="s">
        <v>184</v>
      </c>
      <c r="AW246" s="16" t="s">
        <v>41</v>
      </c>
      <c r="AX246" s="16" t="s">
        <v>81</v>
      </c>
      <c r="AY246" s="244" t="s">
        <v>160</v>
      </c>
    </row>
    <row r="247" spans="1:65" s="13" customFormat="1" ht="11.25">
      <c r="B247" s="202"/>
      <c r="C247" s="203"/>
      <c r="D247" s="195" t="s">
        <v>173</v>
      </c>
      <c r="E247" s="204" t="s">
        <v>35</v>
      </c>
      <c r="F247" s="205" t="s">
        <v>278</v>
      </c>
      <c r="G247" s="203"/>
      <c r="H247" s="204" t="s">
        <v>35</v>
      </c>
      <c r="I247" s="206"/>
      <c r="J247" s="203"/>
      <c r="K247" s="203"/>
      <c r="L247" s="207"/>
      <c r="M247" s="208"/>
      <c r="N247" s="209"/>
      <c r="O247" s="209"/>
      <c r="P247" s="209"/>
      <c r="Q247" s="209"/>
      <c r="R247" s="209"/>
      <c r="S247" s="209"/>
      <c r="T247" s="210"/>
      <c r="AT247" s="211" t="s">
        <v>173</v>
      </c>
      <c r="AU247" s="211" t="s">
        <v>90</v>
      </c>
      <c r="AV247" s="13" t="s">
        <v>21</v>
      </c>
      <c r="AW247" s="13" t="s">
        <v>41</v>
      </c>
      <c r="AX247" s="13" t="s">
        <v>81</v>
      </c>
      <c r="AY247" s="211" t="s">
        <v>160</v>
      </c>
    </row>
    <row r="248" spans="1:65" s="14" customFormat="1" ht="11.25">
      <c r="B248" s="212"/>
      <c r="C248" s="213"/>
      <c r="D248" s="195" t="s">
        <v>173</v>
      </c>
      <c r="E248" s="214" t="s">
        <v>35</v>
      </c>
      <c r="F248" s="215" t="s">
        <v>309</v>
      </c>
      <c r="G248" s="213"/>
      <c r="H248" s="216">
        <v>1.6</v>
      </c>
      <c r="I248" s="217"/>
      <c r="J248" s="213"/>
      <c r="K248" s="213"/>
      <c r="L248" s="218"/>
      <c r="M248" s="219"/>
      <c r="N248" s="220"/>
      <c r="O248" s="220"/>
      <c r="P248" s="220"/>
      <c r="Q248" s="220"/>
      <c r="R248" s="220"/>
      <c r="S248" s="220"/>
      <c r="T248" s="221"/>
      <c r="AT248" s="222" t="s">
        <v>173</v>
      </c>
      <c r="AU248" s="222" t="s">
        <v>90</v>
      </c>
      <c r="AV248" s="14" t="s">
        <v>90</v>
      </c>
      <c r="AW248" s="14" t="s">
        <v>41</v>
      </c>
      <c r="AX248" s="14" t="s">
        <v>81</v>
      </c>
      <c r="AY248" s="222" t="s">
        <v>160</v>
      </c>
    </row>
    <row r="249" spans="1:65" s="16" customFormat="1" ht="11.25">
      <c r="B249" s="234"/>
      <c r="C249" s="235"/>
      <c r="D249" s="195" t="s">
        <v>173</v>
      </c>
      <c r="E249" s="236" t="s">
        <v>35</v>
      </c>
      <c r="F249" s="237" t="s">
        <v>263</v>
      </c>
      <c r="G249" s="235"/>
      <c r="H249" s="238">
        <v>1.6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AT249" s="244" t="s">
        <v>173</v>
      </c>
      <c r="AU249" s="244" t="s">
        <v>90</v>
      </c>
      <c r="AV249" s="16" t="s">
        <v>184</v>
      </c>
      <c r="AW249" s="16" t="s">
        <v>41</v>
      </c>
      <c r="AX249" s="16" t="s">
        <v>81</v>
      </c>
      <c r="AY249" s="244" t="s">
        <v>160</v>
      </c>
    </row>
    <row r="250" spans="1:65" s="13" customFormat="1" ht="11.25">
      <c r="B250" s="202"/>
      <c r="C250" s="203"/>
      <c r="D250" s="195" t="s">
        <v>173</v>
      </c>
      <c r="E250" s="204" t="s">
        <v>35</v>
      </c>
      <c r="F250" s="205" t="s">
        <v>280</v>
      </c>
      <c r="G250" s="203"/>
      <c r="H250" s="204" t="s">
        <v>35</v>
      </c>
      <c r="I250" s="206"/>
      <c r="J250" s="203"/>
      <c r="K250" s="203"/>
      <c r="L250" s="207"/>
      <c r="M250" s="208"/>
      <c r="N250" s="209"/>
      <c r="O250" s="209"/>
      <c r="P250" s="209"/>
      <c r="Q250" s="209"/>
      <c r="R250" s="209"/>
      <c r="S250" s="209"/>
      <c r="T250" s="210"/>
      <c r="AT250" s="211" t="s">
        <v>173</v>
      </c>
      <c r="AU250" s="211" t="s">
        <v>90</v>
      </c>
      <c r="AV250" s="13" t="s">
        <v>21</v>
      </c>
      <c r="AW250" s="13" t="s">
        <v>41</v>
      </c>
      <c r="AX250" s="13" t="s">
        <v>81</v>
      </c>
      <c r="AY250" s="211" t="s">
        <v>160</v>
      </c>
    </row>
    <row r="251" spans="1:65" s="14" customFormat="1" ht="11.25">
      <c r="B251" s="212"/>
      <c r="C251" s="213"/>
      <c r="D251" s="195" t="s">
        <v>173</v>
      </c>
      <c r="E251" s="214" t="s">
        <v>35</v>
      </c>
      <c r="F251" s="215" t="s">
        <v>310</v>
      </c>
      <c r="G251" s="213"/>
      <c r="H251" s="216">
        <v>1.2</v>
      </c>
      <c r="I251" s="217"/>
      <c r="J251" s="213"/>
      <c r="K251" s="213"/>
      <c r="L251" s="218"/>
      <c r="M251" s="219"/>
      <c r="N251" s="220"/>
      <c r="O251" s="220"/>
      <c r="P251" s="220"/>
      <c r="Q251" s="220"/>
      <c r="R251" s="220"/>
      <c r="S251" s="220"/>
      <c r="T251" s="221"/>
      <c r="AT251" s="222" t="s">
        <v>173</v>
      </c>
      <c r="AU251" s="222" t="s">
        <v>90</v>
      </c>
      <c r="AV251" s="14" t="s">
        <v>90</v>
      </c>
      <c r="AW251" s="14" t="s">
        <v>41</v>
      </c>
      <c r="AX251" s="14" t="s">
        <v>81</v>
      </c>
      <c r="AY251" s="222" t="s">
        <v>160</v>
      </c>
    </row>
    <row r="252" spans="1:65" s="16" customFormat="1" ht="11.25">
      <c r="B252" s="234"/>
      <c r="C252" s="235"/>
      <c r="D252" s="195" t="s">
        <v>173</v>
      </c>
      <c r="E252" s="236" t="s">
        <v>35</v>
      </c>
      <c r="F252" s="237" t="s">
        <v>263</v>
      </c>
      <c r="G252" s="235"/>
      <c r="H252" s="238">
        <v>1.2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AT252" s="244" t="s">
        <v>173</v>
      </c>
      <c r="AU252" s="244" t="s">
        <v>90</v>
      </c>
      <c r="AV252" s="16" t="s">
        <v>184</v>
      </c>
      <c r="AW252" s="16" t="s">
        <v>41</v>
      </c>
      <c r="AX252" s="16" t="s">
        <v>81</v>
      </c>
      <c r="AY252" s="244" t="s">
        <v>160</v>
      </c>
    </row>
    <row r="253" spans="1:65" s="15" customFormat="1" ht="11.25">
      <c r="B253" s="223"/>
      <c r="C253" s="224"/>
      <c r="D253" s="195" t="s">
        <v>173</v>
      </c>
      <c r="E253" s="225" t="s">
        <v>35</v>
      </c>
      <c r="F253" s="226" t="s">
        <v>176</v>
      </c>
      <c r="G253" s="224"/>
      <c r="H253" s="227">
        <v>1144.7</v>
      </c>
      <c r="I253" s="228"/>
      <c r="J253" s="224"/>
      <c r="K253" s="224"/>
      <c r="L253" s="229"/>
      <c r="M253" s="230"/>
      <c r="N253" s="231"/>
      <c r="O253" s="231"/>
      <c r="P253" s="231"/>
      <c r="Q253" s="231"/>
      <c r="R253" s="231"/>
      <c r="S253" s="231"/>
      <c r="T253" s="232"/>
      <c r="AT253" s="233" t="s">
        <v>173</v>
      </c>
      <c r="AU253" s="233" t="s">
        <v>90</v>
      </c>
      <c r="AV253" s="15" t="s">
        <v>167</v>
      </c>
      <c r="AW253" s="15" t="s">
        <v>41</v>
      </c>
      <c r="AX253" s="15" t="s">
        <v>21</v>
      </c>
      <c r="AY253" s="233" t="s">
        <v>160</v>
      </c>
    </row>
    <row r="254" spans="1:65" s="2" customFormat="1" ht="24.2" customHeight="1">
      <c r="A254" s="38"/>
      <c r="B254" s="39"/>
      <c r="C254" s="182" t="s">
        <v>8</v>
      </c>
      <c r="D254" s="182" t="s">
        <v>162</v>
      </c>
      <c r="E254" s="183" t="s">
        <v>311</v>
      </c>
      <c r="F254" s="184" t="s">
        <v>312</v>
      </c>
      <c r="G254" s="185" t="s">
        <v>165</v>
      </c>
      <c r="H254" s="186">
        <v>1144.7</v>
      </c>
      <c r="I254" s="187"/>
      <c r="J254" s="188">
        <f>ROUND(I254*H254,2)</f>
        <v>0</v>
      </c>
      <c r="K254" s="184" t="s">
        <v>166</v>
      </c>
      <c r="L254" s="43"/>
      <c r="M254" s="189" t="s">
        <v>35</v>
      </c>
      <c r="N254" s="190" t="s">
        <v>52</v>
      </c>
      <c r="O254" s="68"/>
      <c r="P254" s="191">
        <f>O254*H254</f>
        <v>0</v>
      </c>
      <c r="Q254" s="191">
        <v>0</v>
      </c>
      <c r="R254" s="191">
        <f>Q254*H254</f>
        <v>0</v>
      </c>
      <c r="S254" s="191">
        <v>0</v>
      </c>
      <c r="T254" s="192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193" t="s">
        <v>167</v>
      </c>
      <c r="AT254" s="193" t="s">
        <v>162</v>
      </c>
      <c r="AU254" s="193" t="s">
        <v>90</v>
      </c>
      <c r="AY254" s="20" t="s">
        <v>160</v>
      </c>
      <c r="BE254" s="194">
        <f>IF(N254="základní",J254,0)</f>
        <v>0</v>
      </c>
      <c r="BF254" s="194">
        <f>IF(N254="snížená",J254,0)</f>
        <v>0</v>
      </c>
      <c r="BG254" s="194">
        <f>IF(N254="zákl. přenesená",J254,0)</f>
        <v>0</v>
      </c>
      <c r="BH254" s="194">
        <f>IF(N254="sníž. přenesená",J254,0)</f>
        <v>0</v>
      </c>
      <c r="BI254" s="194">
        <f>IF(N254="nulová",J254,0)</f>
        <v>0</v>
      </c>
      <c r="BJ254" s="20" t="s">
        <v>21</v>
      </c>
      <c r="BK254" s="194">
        <f>ROUND(I254*H254,2)</f>
        <v>0</v>
      </c>
      <c r="BL254" s="20" t="s">
        <v>167</v>
      </c>
      <c r="BM254" s="193" t="s">
        <v>313</v>
      </c>
    </row>
    <row r="255" spans="1:65" s="2" customFormat="1" ht="29.25">
      <c r="A255" s="38"/>
      <c r="B255" s="39"/>
      <c r="C255" s="40"/>
      <c r="D255" s="195" t="s">
        <v>169</v>
      </c>
      <c r="E255" s="40"/>
      <c r="F255" s="196" t="s">
        <v>314</v>
      </c>
      <c r="G255" s="40"/>
      <c r="H255" s="40"/>
      <c r="I255" s="197"/>
      <c r="J255" s="40"/>
      <c r="K255" s="40"/>
      <c r="L255" s="43"/>
      <c r="M255" s="198"/>
      <c r="N255" s="199"/>
      <c r="O255" s="68"/>
      <c r="P255" s="68"/>
      <c r="Q255" s="68"/>
      <c r="R255" s="68"/>
      <c r="S255" s="68"/>
      <c r="T255" s="69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20" t="s">
        <v>169</v>
      </c>
      <c r="AU255" s="20" t="s">
        <v>90</v>
      </c>
    </row>
    <row r="256" spans="1:65" s="2" customFormat="1" ht="11.25">
      <c r="A256" s="38"/>
      <c r="B256" s="39"/>
      <c r="C256" s="40"/>
      <c r="D256" s="200" t="s">
        <v>171</v>
      </c>
      <c r="E256" s="40"/>
      <c r="F256" s="201" t="s">
        <v>315</v>
      </c>
      <c r="G256" s="40"/>
      <c r="H256" s="40"/>
      <c r="I256" s="197"/>
      <c r="J256" s="40"/>
      <c r="K256" s="40"/>
      <c r="L256" s="43"/>
      <c r="M256" s="198"/>
      <c r="N256" s="199"/>
      <c r="O256" s="68"/>
      <c r="P256" s="68"/>
      <c r="Q256" s="68"/>
      <c r="R256" s="68"/>
      <c r="S256" s="68"/>
      <c r="T256" s="69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20" t="s">
        <v>171</v>
      </c>
      <c r="AU256" s="20" t="s">
        <v>90</v>
      </c>
    </row>
    <row r="257" spans="1:65" s="14" customFormat="1" ht="11.25">
      <c r="B257" s="212"/>
      <c r="C257" s="213"/>
      <c r="D257" s="195" t="s">
        <v>173</v>
      </c>
      <c r="E257" s="214" t="s">
        <v>35</v>
      </c>
      <c r="F257" s="215" t="s">
        <v>316</v>
      </c>
      <c r="G257" s="213"/>
      <c r="H257" s="216">
        <v>1144.7</v>
      </c>
      <c r="I257" s="217"/>
      <c r="J257" s="213"/>
      <c r="K257" s="213"/>
      <c r="L257" s="218"/>
      <c r="M257" s="219"/>
      <c r="N257" s="220"/>
      <c r="O257" s="220"/>
      <c r="P257" s="220"/>
      <c r="Q257" s="220"/>
      <c r="R257" s="220"/>
      <c r="S257" s="220"/>
      <c r="T257" s="221"/>
      <c r="AT257" s="222" t="s">
        <v>173</v>
      </c>
      <c r="AU257" s="222" t="s">
        <v>90</v>
      </c>
      <c r="AV257" s="14" t="s">
        <v>90</v>
      </c>
      <c r="AW257" s="14" t="s">
        <v>41</v>
      </c>
      <c r="AX257" s="14" t="s">
        <v>81</v>
      </c>
      <c r="AY257" s="222" t="s">
        <v>160</v>
      </c>
    </row>
    <row r="258" spans="1:65" s="15" customFormat="1" ht="11.25">
      <c r="B258" s="223"/>
      <c r="C258" s="224"/>
      <c r="D258" s="195" t="s">
        <v>173</v>
      </c>
      <c r="E258" s="225" t="s">
        <v>35</v>
      </c>
      <c r="F258" s="226" t="s">
        <v>176</v>
      </c>
      <c r="G258" s="224"/>
      <c r="H258" s="227">
        <v>1144.7</v>
      </c>
      <c r="I258" s="228"/>
      <c r="J258" s="224"/>
      <c r="K258" s="224"/>
      <c r="L258" s="229"/>
      <c r="M258" s="230"/>
      <c r="N258" s="231"/>
      <c r="O258" s="231"/>
      <c r="P258" s="231"/>
      <c r="Q258" s="231"/>
      <c r="R258" s="231"/>
      <c r="S258" s="231"/>
      <c r="T258" s="232"/>
      <c r="AT258" s="233" t="s">
        <v>173</v>
      </c>
      <c r="AU258" s="233" t="s">
        <v>90</v>
      </c>
      <c r="AV258" s="15" t="s">
        <v>167</v>
      </c>
      <c r="AW258" s="15" t="s">
        <v>41</v>
      </c>
      <c r="AX258" s="15" t="s">
        <v>21</v>
      </c>
      <c r="AY258" s="233" t="s">
        <v>160</v>
      </c>
    </row>
    <row r="259" spans="1:65" s="2" customFormat="1" ht="37.9" customHeight="1">
      <c r="A259" s="38"/>
      <c r="B259" s="39"/>
      <c r="C259" s="182" t="s">
        <v>317</v>
      </c>
      <c r="D259" s="182" t="s">
        <v>162</v>
      </c>
      <c r="E259" s="183" t="s">
        <v>318</v>
      </c>
      <c r="F259" s="184" t="s">
        <v>319</v>
      </c>
      <c r="G259" s="185" t="s">
        <v>239</v>
      </c>
      <c r="H259" s="186">
        <v>323.221</v>
      </c>
      <c r="I259" s="187"/>
      <c r="J259" s="188">
        <f>ROUND(I259*H259,2)</f>
        <v>0</v>
      </c>
      <c r="K259" s="184" t="s">
        <v>166</v>
      </c>
      <c r="L259" s="43"/>
      <c r="M259" s="189" t="s">
        <v>35</v>
      </c>
      <c r="N259" s="190" t="s">
        <v>52</v>
      </c>
      <c r="O259" s="68"/>
      <c r="P259" s="191">
        <f>O259*H259</f>
        <v>0</v>
      </c>
      <c r="Q259" s="191">
        <v>0</v>
      </c>
      <c r="R259" s="191">
        <f>Q259*H259</f>
        <v>0</v>
      </c>
      <c r="S259" s="191">
        <v>0</v>
      </c>
      <c r="T259" s="192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93" t="s">
        <v>167</v>
      </c>
      <c r="AT259" s="193" t="s">
        <v>162</v>
      </c>
      <c r="AU259" s="193" t="s">
        <v>90</v>
      </c>
      <c r="AY259" s="20" t="s">
        <v>160</v>
      </c>
      <c r="BE259" s="194">
        <f>IF(N259="základní",J259,0)</f>
        <v>0</v>
      </c>
      <c r="BF259" s="194">
        <f>IF(N259="snížená",J259,0)</f>
        <v>0</v>
      </c>
      <c r="BG259" s="194">
        <f>IF(N259="zákl. přenesená",J259,0)</f>
        <v>0</v>
      </c>
      <c r="BH259" s="194">
        <f>IF(N259="sníž. přenesená",J259,0)</f>
        <v>0</v>
      </c>
      <c r="BI259" s="194">
        <f>IF(N259="nulová",J259,0)</f>
        <v>0</v>
      </c>
      <c r="BJ259" s="20" t="s">
        <v>21</v>
      </c>
      <c r="BK259" s="194">
        <f>ROUND(I259*H259,2)</f>
        <v>0</v>
      </c>
      <c r="BL259" s="20" t="s">
        <v>167</v>
      </c>
      <c r="BM259" s="193" t="s">
        <v>320</v>
      </c>
    </row>
    <row r="260" spans="1:65" s="2" customFormat="1" ht="39">
      <c r="A260" s="38"/>
      <c r="B260" s="39"/>
      <c r="C260" s="40"/>
      <c r="D260" s="195" t="s">
        <v>169</v>
      </c>
      <c r="E260" s="40"/>
      <c r="F260" s="196" t="s">
        <v>321</v>
      </c>
      <c r="G260" s="40"/>
      <c r="H260" s="40"/>
      <c r="I260" s="197"/>
      <c r="J260" s="40"/>
      <c r="K260" s="40"/>
      <c r="L260" s="43"/>
      <c r="M260" s="198"/>
      <c r="N260" s="199"/>
      <c r="O260" s="68"/>
      <c r="P260" s="68"/>
      <c r="Q260" s="68"/>
      <c r="R260" s="68"/>
      <c r="S260" s="68"/>
      <c r="T260" s="69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20" t="s">
        <v>169</v>
      </c>
      <c r="AU260" s="20" t="s">
        <v>90</v>
      </c>
    </row>
    <row r="261" spans="1:65" s="2" customFormat="1" ht="11.25">
      <c r="A261" s="38"/>
      <c r="B261" s="39"/>
      <c r="C261" s="40"/>
      <c r="D261" s="200" t="s">
        <v>171</v>
      </c>
      <c r="E261" s="40"/>
      <c r="F261" s="201" t="s">
        <v>322</v>
      </c>
      <c r="G261" s="40"/>
      <c r="H261" s="40"/>
      <c r="I261" s="197"/>
      <c r="J261" s="40"/>
      <c r="K261" s="40"/>
      <c r="L261" s="43"/>
      <c r="M261" s="198"/>
      <c r="N261" s="199"/>
      <c r="O261" s="68"/>
      <c r="P261" s="68"/>
      <c r="Q261" s="68"/>
      <c r="R261" s="68"/>
      <c r="S261" s="68"/>
      <c r="T261" s="69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20" t="s">
        <v>171</v>
      </c>
      <c r="AU261" s="20" t="s">
        <v>90</v>
      </c>
    </row>
    <row r="262" spans="1:65" s="14" customFormat="1" ht="11.25">
      <c r="B262" s="212"/>
      <c r="C262" s="213"/>
      <c r="D262" s="195" t="s">
        <v>173</v>
      </c>
      <c r="E262" s="214" t="s">
        <v>35</v>
      </c>
      <c r="F262" s="215" t="s">
        <v>323</v>
      </c>
      <c r="G262" s="213"/>
      <c r="H262" s="216">
        <v>323.221</v>
      </c>
      <c r="I262" s="217"/>
      <c r="J262" s="213"/>
      <c r="K262" s="213"/>
      <c r="L262" s="218"/>
      <c r="M262" s="219"/>
      <c r="N262" s="220"/>
      <c r="O262" s="220"/>
      <c r="P262" s="220"/>
      <c r="Q262" s="220"/>
      <c r="R262" s="220"/>
      <c r="S262" s="220"/>
      <c r="T262" s="221"/>
      <c r="AT262" s="222" t="s">
        <v>173</v>
      </c>
      <c r="AU262" s="222" t="s">
        <v>90</v>
      </c>
      <c r="AV262" s="14" t="s">
        <v>90</v>
      </c>
      <c r="AW262" s="14" t="s">
        <v>41</v>
      </c>
      <c r="AX262" s="14" t="s">
        <v>81</v>
      </c>
      <c r="AY262" s="222" t="s">
        <v>160</v>
      </c>
    </row>
    <row r="263" spans="1:65" s="15" customFormat="1" ht="11.25">
      <c r="B263" s="223"/>
      <c r="C263" s="224"/>
      <c r="D263" s="195" t="s">
        <v>173</v>
      </c>
      <c r="E263" s="225" t="s">
        <v>35</v>
      </c>
      <c r="F263" s="226" t="s">
        <v>176</v>
      </c>
      <c r="G263" s="224"/>
      <c r="H263" s="227">
        <v>323.221</v>
      </c>
      <c r="I263" s="228"/>
      <c r="J263" s="224"/>
      <c r="K263" s="224"/>
      <c r="L263" s="229"/>
      <c r="M263" s="230"/>
      <c r="N263" s="231"/>
      <c r="O263" s="231"/>
      <c r="P263" s="231"/>
      <c r="Q263" s="231"/>
      <c r="R263" s="231"/>
      <c r="S263" s="231"/>
      <c r="T263" s="232"/>
      <c r="AT263" s="233" t="s">
        <v>173</v>
      </c>
      <c r="AU263" s="233" t="s">
        <v>90</v>
      </c>
      <c r="AV263" s="15" t="s">
        <v>167</v>
      </c>
      <c r="AW263" s="15" t="s">
        <v>41</v>
      </c>
      <c r="AX263" s="15" t="s">
        <v>21</v>
      </c>
      <c r="AY263" s="233" t="s">
        <v>160</v>
      </c>
    </row>
    <row r="264" spans="1:65" s="2" customFormat="1" ht="37.9" customHeight="1">
      <c r="A264" s="38"/>
      <c r="B264" s="39"/>
      <c r="C264" s="182" t="s">
        <v>324</v>
      </c>
      <c r="D264" s="182" t="s">
        <v>162</v>
      </c>
      <c r="E264" s="183" t="s">
        <v>325</v>
      </c>
      <c r="F264" s="184" t="s">
        <v>326</v>
      </c>
      <c r="G264" s="185" t="s">
        <v>239</v>
      </c>
      <c r="H264" s="186">
        <v>1616.105</v>
      </c>
      <c r="I264" s="187"/>
      <c r="J264" s="188">
        <f>ROUND(I264*H264,2)</f>
        <v>0</v>
      </c>
      <c r="K264" s="184" t="s">
        <v>166</v>
      </c>
      <c r="L264" s="43"/>
      <c r="M264" s="189" t="s">
        <v>35</v>
      </c>
      <c r="N264" s="190" t="s">
        <v>52</v>
      </c>
      <c r="O264" s="68"/>
      <c r="P264" s="191">
        <f>O264*H264</f>
        <v>0</v>
      </c>
      <c r="Q264" s="191">
        <v>0</v>
      </c>
      <c r="R264" s="191">
        <f>Q264*H264</f>
        <v>0</v>
      </c>
      <c r="S264" s="191">
        <v>0</v>
      </c>
      <c r="T264" s="192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193" t="s">
        <v>167</v>
      </c>
      <c r="AT264" s="193" t="s">
        <v>162</v>
      </c>
      <c r="AU264" s="193" t="s">
        <v>90</v>
      </c>
      <c r="AY264" s="20" t="s">
        <v>160</v>
      </c>
      <c r="BE264" s="194">
        <f>IF(N264="základní",J264,0)</f>
        <v>0</v>
      </c>
      <c r="BF264" s="194">
        <f>IF(N264="snížená",J264,0)</f>
        <v>0</v>
      </c>
      <c r="BG264" s="194">
        <f>IF(N264="zákl. přenesená",J264,0)</f>
        <v>0</v>
      </c>
      <c r="BH264" s="194">
        <f>IF(N264="sníž. přenesená",J264,0)</f>
        <v>0</v>
      </c>
      <c r="BI264" s="194">
        <f>IF(N264="nulová",J264,0)</f>
        <v>0</v>
      </c>
      <c r="BJ264" s="20" t="s">
        <v>21</v>
      </c>
      <c r="BK264" s="194">
        <f>ROUND(I264*H264,2)</f>
        <v>0</v>
      </c>
      <c r="BL264" s="20" t="s">
        <v>167</v>
      </c>
      <c r="BM264" s="193" t="s">
        <v>327</v>
      </c>
    </row>
    <row r="265" spans="1:65" s="2" customFormat="1" ht="48.75">
      <c r="A265" s="38"/>
      <c r="B265" s="39"/>
      <c r="C265" s="40"/>
      <c r="D265" s="195" t="s">
        <v>169</v>
      </c>
      <c r="E265" s="40"/>
      <c r="F265" s="196" t="s">
        <v>328</v>
      </c>
      <c r="G265" s="40"/>
      <c r="H265" s="40"/>
      <c r="I265" s="197"/>
      <c r="J265" s="40"/>
      <c r="K265" s="40"/>
      <c r="L265" s="43"/>
      <c r="M265" s="198"/>
      <c r="N265" s="199"/>
      <c r="O265" s="68"/>
      <c r="P265" s="68"/>
      <c r="Q265" s="68"/>
      <c r="R265" s="68"/>
      <c r="S265" s="68"/>
      <c r="T265" s="69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20" t="s">
        <v>169</v>
      </c>
      <c r="AU265" s="20" t="s">
        <v>90</v>
      </c>
    </row>
    <row r="266" spans="1:65" s="2" customFormat="1" ht="11.25">
      <c r="A266" s="38"/>
      <c r="B266" s="39"/>
      <c r="C266" s="40"/>
      <c r="D266" s="200" t="s">
        <v>171</v>
      </c>
      <c r="E266" s="40"/>
      <c r="F266" s="201" t="s">
        <v>329</v>
      </c>
      <c r="G266" s="40"/>
      <c r="H266" s="40"/>
      <c r="I266" s="197"/>
      <c r="J266" s="40"/>
      <c r="K266" s="40"/>
      <c r="L266" s="43"/>
      <c r="M266" s="198"/>
      <c r="N266" s="199"/>
      <c r="O266" s="68"/>
      <c r="P266" s="68"/>
      <c r="Q266" s="68"/>
      <c r="R266" s="68"/>
      <c r="S266" s="68"/>
      <c r="T266" s="69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20" t="s">
        <v>171</v>
      </c>
      <c r="AU266" s="20" t="s">
        <v>90</v>
      </c>
    </row>
    <row r="267" spans="1:65" s="14" customFormat="1" ht="11.25">
      <c r="B267" s="212"/>
      <c r="C267" s="213"/>
      <c r="D267" s="195" t="s">
        <v>173</v>
      </c>
      <c r="E267" s="214" t="s">
        <v>35</v>
      </c>
      <c r="F267" s="215" t="s">
        <v>330</v>
      </c>
      <c r="G267" s="213"/>
      <c r="H267" s="216">
        <v>1616.105</v>
      </c>
      <c r="I267" s="217"/>
      <c r="J267" s="213"/>
      <c r="K267" s="213"/>
      <c r="L267" s="218"/>
      <c r="M267" s="219"/>
      <c r="N267" s="220"/>
      <c r="O267" s="220"/>
      <c r="P267" s="220"/>
      <c r="Q267" s="220"/>
      <c r="R267" s="220"/>
      <c r="S267" s="220"/>
      <c r="T267" s="221"/>
      <c r="AT267" s="222" t="s">
        <v>173</v>
      </c>
      <c r="AU267" s="222" t="s">
        <v>90</v>
      </c>
      <c r="AV267" s="14" t="s">
        <v>90</v>
      </c>
      <c r="AW267" s="14" t="s">
        <v>41</v>
      </c>
      <c r="AX267" s="14" t="s">
        <v>81</v>
      </c>
      <c r="AY267" s="222" t="s">
        <v>160</v>
      </c>
    </row>
    <row r="268" spans="1:65" s="15" customFormat="1" ht="11.25">
      <c r="B268" s="223"/>
      <c r="C268" s="224"/>
      <c r="D268" s="195" t="s">
        <v>173</v>
      </c>
      <c r="E268" s="225" t="s">
        <v>35</v>
      </c>
      <c r="F268" s="226" t="s">
        <v>176</v>
      </c>
      <c r="G268" s="224"/>
      <c r="H268" s="227">
        <v>1616.105</v>
      </c>
      <c r="I268" s="228"/>
      <c r="J268" s="224"/>
      <c r="K268" s="224"/>
      <c r="L268" s="229"/>
      <c r="M268" s="230"/>
      <c r="N268" s="231"/>
      <c r="O268" s="231"/>
      <c r="P268" s="231"/>
      <c r="Q268" s="231"/>
      <c r="R268" s="231"/>
      <c r="S268" s="231"/>
      <c r="T268" s="232"/>
      <c r="AT268" s="233" t="s">
        <v>173</v>
      </c>
      <c r="AU268" s="233" t="s">
        <v>90</v>
      </c>
      <c r="AV268" s="15" t="s">
        <v>167</v>
      </c>
      <c r="AW268" s="15" t="s">
        <v>41</v>
      </c>
      <c r="AX268" s="15" t="s">
        <v>21</v>
      </c>
      <c r="AY268" s="233" t="s">
        <v>160</v>
      </c>
    </row>
    <row r="269" spans="1:65" s="2" customFormat="1" ht="33" customHeight="1">
      <c r="A269" s="38"/>
      <c r="B269" s="39"/>
      <c r="C269" s="182" t="s">
        <v>331</v>
      </c>
      <c r="D269" s="182" t="s">
        <v>162</v>
      </c>
      <c r="E269" s="183" t="s">
        <v>332</v>
      </c>
      <c r="F269" s="184" t="s">
        <v>333</v>
      </c>
      <c r="G269" s="185" t="s">
        <v>334</v>
      </c>
      <c r="H269" s="186">
        <v>646.44200000000001</v>
      </c>
      <c r="I269" s="187"/>
      <c r="J269" s="188">
        <f>ROUND(I269*H269,2)</f>
        <v>0</v>
      </c>
      <c r="K269" s="184" t="s">
        <v>166</v>
      </c>
      <c r="L269" s="43"/>
      <c r="M269" s="189" t="s">
        <v>35</v>
      </c>
      <c r="N269" s="190" t="s">
        <v>52</v>
      </c>
      <c r="O269" s="68"/>
      <c r="P269" s="191">
        <f>O269*H269</f>
        <v>0</v>
      </c>
      <c r="Q269" s="191">
        <v>0</v>
      </c>
      <c r="R269" s="191">
        <f>Q269*H269</f>
        <v>0</v>
      </c>
      <c r="S269" s="191">
        <v>0</v>
      </c>
      <c r="T269" s="192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193" t="s">
        <v>167</v>
      </c>
      <c r="AT269" s="193" t="s">
        <v>162</v>
      </c>
      <c r="AU269" s="193" t="s">
        <v>90</v>
      </c>
      <c r="AY269" s="20" t="s">
        <v>160</v>
      </c>
      <c r="BE269" s="194">
        <f>IF(N269="základní",J269,0)</f>
        <v>0</v>
      </c>
      <c r="BF269" s="194">
        <f>IF(N269="snížená",J269,0)</f>
        <v>0</v>
      </c>
      <c r="BG269" s="194">
        <f>IF(N269="zákl. přenesená",J269,0)</f>
        <v>0</v>
      </c>
      <c r="BH269" s="194">
        <f>IF(N269="sníž. přenesená",J269,0)</f>
        <v>0</v>
      </c>
      <c r="BI269" s="194">
        <f>IF(N269="nulová",J269,0)</f>
        <v>0</v>
      </c>
      <c r="BJ269" s="20" t="s">
        <v>21</v>
      </c>
      <c r="BK269" s="194">
        <f>ROUND(I269*H269,2)</f>
        <v>0</v>
      </c>
      <c r="BL269" s="20" t="s">
        <v>167</v>
      </c>
      <c r="BM269" s="193" t="s">
        <v>335</v>
      </c>
    </row>
    <row r="270" spans="1:65" s="2" customFormat="1" ht="29.25">
      <c r="A270" s="38"/>
      <c r="B270" s="39"/>
      <c r="C270" s="40"/>
      <c r="D270" s="195" t="s">
        <v>169</v>
      </c>
      <c r="E270" s="40"/>
      <c r="F270" s="196" t="s">
        <v>336</v>
      </c>
      <c r="G270" s="40"/>
      <c r="H270" s="40"/>
      <c r="I270" s="197"/>
      <c r="J270" s="40"/>
      <c r="K270" s="40"/>
      <c r="L270" s="43"/>
      <c r="M270" s="198"/>
      <c r="N270" s="199"/>
      <c r="O270" s="68"/>
      <c r="P270" s="68"/>
      <c r="Q270" s="68"/>
      <c r="R270" s="68"/>
      <c r="S270" s="68"/>
      <c r="T270" s="69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20" t="s">
        <v>169</v>
      </c>
      <c r="AU270" s="20" t="s">
        <v>90</v>
      </c>
    </row>
    <row r="271" spans="1:65" s="2" customFormat="1" ht="11.25">
      <c r="A271" s="38"/>
      <c r="B271" s="39"/>
      <c r="C271" s="40"/>
      <c r="D271" s="200" t="s">
        <v>171</v>
      </c>
      <c r="E271" s="40"/>
      <c r="F271" s="201" t="s">
        <v>337</v>
      </c>
      <c r="G271" s="40"/>
      <c r="H271" s="40"/>
      <c r="I271" s="197"/>
      <c r="J271" s="40"/>
      <c r="K271" s="40"/>
      <c r="L271" s="43"/>
      <c r="M271" s="198"/>
      <c r="N271" s="199"/>
      <c r="O271" s="68"/>
      <c r="P271" s="68"/>
      <c r="Q271" s="68"/>
      <c r="R271" s="68"/>
      <c r="S271" s="68"/>
      <c r="T271" s="69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20" t="s">
        <v>171</v>
      </c>
      <c r="AU271" s="20" t="s">
        <v>90</v>
      </c>
    </row>
    <row r="272" spans="1:65" s="14" customFormat="1" ht="11.25">
      <c r="B272" s="212"/>
      <c r="C272" s="213"/>
      <c r="D272" s="195" t="s">
        <v>173</v>
      </c>
      <c r="E272" s="214" t="s">
        <v>35</v>
      </c>
      <c r="F272" s="215" t="s">
        <v>338</v>
      </c>
      <c r="G272" s="213"/>
      <c r="H272" s="216">
        <v>646.44200000000001</v>
      </c>
      <c r="I272" s="217"/>
      <c r="J272" s="213"/>
      <c r="K272" s="213"/>
      <c r="L272" s="218"/>
      <c r="M272" s="219"/>
      <c r="N272" s="220"/>
      <c r="O272" s="220"/>
      <c r="P272" s="220"/>
      <c r="Q272" s="220"/>
      <c r="R272" s="220"/>
      <c r="S272" s="220"/>
      <c r="T272" s="221"/>
      <c r="AT272" s="222" t="s">
        <v>173</v>
      </c>
      <c r="AU272" s="222" t="s">
        <v>90</v>
      </c>
      <c r="AV272" s="14" t="s">
        <v>90</v>
      </c>
      <c r="AW272" s="14" t="s">
        <v>41</v>
      </c>
      <c r="AX272" s="14" t="s">
        <v>81</v>
      </c>
      <c r="AY272" s="222" t="s">
        <v>160</v>
      </c>
    </row>
    <row r="273" spans="1:65" s="15" customFormat="1" ht="11.25">
      <c r="B273" s="223"/>
      <c r="C273" s="224"/>
      <c r="D273" s="195" t="s">
        <v>173</v>
      </c>
      <c r="E273" s="225" t="s">
        <v>35</v>
      </c>
      <c r="F273" s="226" t="s">
        <v>176</v>
      </c>
      <c r="G273" s="224"/>
      <c r="H273" s="227">
        <v>646.44200000000001</v>
      </c>
      <c r="I273" s="228"/>
      <c r="J273" s="224"/>
      <c r="K273" s="224"/>
      <c r="L273" s="229"/>
      <c r="M273" s="230"/>
      <c r="N273" s="231"/>
      <c r="O273" s="231"/>
      <c r="P273" s="231"/>
      <c r="Q273" s="231"/>
      <c r="R273" s="231"/>
      <c r="S273" s="231"/>
      <c r="T273" s="232"/>
      <c r="AT273" s="233" t="s">
        <v>173</v>
      </c>
      <c r="AU273" s="233" t="s">
        <v>90</v>
      </c>
      <c r="AV273" s="15" t="s">
        <v>167</v>
      </c>
      <c r="AW273" s="15" t="s">
        <v>41</v>
      </c>
      <c r="AX273" s="15" t="s">
        <v>21</v>
      </c>
      <c r="AY273" s="233" t="s">
        <v>160</v>
      </c>
    </row>
    <row r="274" spans="1:65" s="2" customFormat="1" ht="16.5" customHeight="1">
      <c r="A274" s="38"/>
      <c r="B274" s="39"/>
      <c r="C274" s="182" t="s">
        <v>339</v>
      </c>
      <c r="D274" s="182" t="s">
        <v>162</v>
      </c>
      <c r="E274" s="183" t="s">
        <v>340</v>
      </c>
      <c r="F274" s="184" t="s">
        <v>341</v>
      </c>
      <c r="G274" s="185" t="s">
        <v>239</v>
      </c>
      <c r="H274" s="186">
        <v>323.221</v>
      </c>
      <c r="I274" s="187"/>
      <c r="J274" s="188">
        <f>ROUND(I274*H274,2)</f>
        <v>0</v>
      </c>
      <c r="K274" s="184" t="s">
        <v>166</v>
      </c>
      <c r="L274" s="43"/>
      <c r="M274" s="189" t="s">
        <v>35</v>
      </c>
      <c r="N274" s="190" t="s">
        <v>52</v>
      </c>
      <c r="O274" s="68"/>
      <c r="P274" s="191">
        <f>O274*H274</f>
        <v>0</v>
      </c>
      <c r="Q274" s="191">
        <v>0</v>
      </c>
      <c r="R274" s="191">
        <f>Q274*H274</f>
        <v>0</v>
      </c>
      <c r="S274" s="191">
        <v>0</v>
      </c>
      <c r="T274" s="192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93" t="s">
        <v>167</v>
      </c>
      <c r="AT274" s="193" t="s">
        <v>162</v>
      </c>
      <c r="AU274" s="193" t="s">
        <v>90</v>
      </c>
      <c r="AY274" s="20" t="s">
        <v>160</v>
      </c>
      <c r="BE274" s="194">
        <f>IF(N274="základní",J274,0)</f>
        <v>0</v>
      </c>
      <c r="BF274" s="194">
        <f>IF(N274="snížená",J274,0)</f>
        <v>0</v>
      </c>
      <c r="BG274" s="194">
        <f>IF(N274="zákl. přenesená",J274,0)</f>
        <v>0</v>
      </c>
      <c r="BH274" s="194">
        <f>IF(N274="sníž. přenesená",J274,0)</f>
        <v>0</v>
      </c>
      <c r="BI274" s="194">
        <f>IF(N274="nulová",J274,0)</f>
        <v>0</v>
      </c>
      <c r="BJ274" s="20" t="s">
        <v>21</v>
      </c>
      <c r="BK274" s="194">
        <f>ROUND(I274*H274,2)</f>
        <v>0</v>
      </c>
      <c r="BL274" s="20" t="s">
        <v>167</v>
      </c>
      <c r="BM274" s="193" t="s">
        <v>342</v>
      </c>
    </row>
    <row r="275" spans="1:65" s="2" customFormat="1" ht="19.5">
      <c r="A275" s="38"/>
      <c r="B275" s="39"/>
      <c r="C275" s="40"/>
      <c r="D275" s="195" t="s">
        <v>169</v>
      </c>
      <c r="E275" s="40"/>
      <c r="F275" s="196" t="s">
        <v>343</v>
      </c>
      <c r="G275" s="40"/>
      <c r="H275" s="40"/>
      <c r="I275" s="197"/>
      <c r="J275" s="40"/>
      <c r="K275" s="40"/>
      <c r="L275" s="43"/>
      <c r="M275" s="198"/>
      <c r="N275" s="199"/>
      <c r="O275" s="68"/>
      <c r="P275" s="68"/>
      <c r="Q275" s="68"/>
      <c r="R275" s="68"/>
      <c r="S275" s="68"/>
      <c r="T275" s="69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20" t="s">
        <v>169</v>
      </c>
      <c r="AU275" s="20" t="s">
        <v>90</v>
      </c>
    </row>
    <row r="276" spans="1:65" s="2" customFormat="1" ht="11.25">
      <c r="A276" s="38"/>
      <c r="B276" s="39"/>
      <c r="C276" s="40"/>
      <c r="D276" s="200" t="s">
        <v>171</v>
      </c>
      <c r="E276" s="40"/>
      <c r="F276" s="201" t="s">
        <v>344</v>
      </c>
      <c r="G276" s="40"/>
      <c r="H276" s="40"/>
      <c r="I276" s="197"/>
      <c r="J276" s="40"/>
      <c r="K276" s="40"/>
      <c r="L276" s="43"/>
      <c r="M276" s="198"/>
      <c r="N276" s="199"/>
      <c r="O276" s="68"/>
      <c r="P276" s="68"/>
      <c r="Q276" s="68"/>
      <c r="R276" s="68"/>
      <c r="S276" s="68"/>
      <c r="T276" s="69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20" t="s">
        <v>171</v>
      </c>
      <c r="AU276" s="20" t="s">
        <v>90</v>
      </c>
    </row>
    <row r="277" spans="1:65" s="14" customFormat="1" ht="11.25">
      <c r="B277" s="212"/>
      <c r="C277" s="213"/>
      <c r="D277" s="195" t="s">
        <v>173</v>
      </c>
      <c r="E277" s="214" t="s">
        <v>35</v>
      </c>
      <c r="F277" s="215" t="s">
        <v>345</v>
      </c>
      <c r="G277" s="213"/>
      <c r="H277" s="216">
        <v>323.221</v>
      </c>
      <c r="I277" s="217"/>
      <c r="J277" s="213"/>
      <c r="K277" s="213"/>
      <c r="L277" s="218"/>
      <c r="M277" s="219"/>
      <c r="N277" s="220"/>
      <c r="O277" s="220"/>
      <c r="P277" s="220"/>
      <c r="Q277" s="220"/>
      <c r="R277" s="220"/>
      <c r="S277" s="220"/>
      <c r="T277" s="221"/>
      <c r="AT277" s="222" t="s">
        <v>173</v>
      </c>
      <c r="AU277" s="222" t="s">
        <v>90</v>
      </c>
      <c r="AV277" s="14" t="s">
        <v>90</v>
      </c>
      <c r="AW277" s="14" t="s">
        <v>41</v>
      </c>
      <c r="AX277" s="14" t="s">
        <v>81</v>
      </c>
      <c r="AY277" s="222" t="s">
        <v>160</v>
      </c>
    </row>
    <row r="278" spans="1:65" s="15" customFormat="1" ht="11.25">
      <c r="B278" s="223"/>
      <c r="C278" s="224"/>
      <c r="D278" s="195" t="s">
        <v>173</v>
      </c>
      <c r="E278" s="225" t="s">
        <v>35</v>
      </c>
      <c r="F278" s="226" t="s">
        <v>176</v>
      </c>
      <c r="G278" s="224"/>
      <c r="H278" s="227">
        <v>323.221</v>
      </c>
      <c r="I278" s="228"/>
      <c r="J278" s="224"/>
      <c r="K278" s="224"/>
      <c r="L278" s="229"/>
      <c r="M278" s="230"/>
      <c r="N278" s="231"/>
      <c r="O278" s="231"/>
      <c r="P278" s="231"/>
      <c r="Q278" s="231"/>
      <c r="R278" s="231"/>
      <c r="S278" s="231"/>
      <c r="T278" s="232"/>
      <c r="AT278" s="233" t="s">
        <v>173</v>
      </c>
      <c r="AU278" s="233" t="s">
        <v>90</v>
      </c>
      <c r="AV278" s="15" t="s">
        <v>167</v>
      </c>
      <c r="AW278" s="15" t="s">
        <v>41</v>
      </c>
      <c r="AX278" s="15" t="s">
        <v>21</v>
      </c>
      <c r="AY278" s="233" t="s">
        <v>160</v>
      </c>
    </row>
    <row r="279" spans="1:65" s="2" customFormat="1" ht="24.2" customHeight="1">
      <c r="A279" s="38"/>
      <c r="B279" s="39"/>
      <c r="C279" s="182" t="s">
        <v>346</v>
      </c>
      <c r="D279" s="182" t="s">
        <v>162</v>
      </c>
      <c r="E279" s="183" t="s">
        <v>347</v>
      </c>
      <c r="F279" s="184" t="s">
        <v>348</v>
      </c>
      <c r="G279" s="185" t="s">
        <v>239</v>
      </c>
      <c r="H279" s="186">
        <v>457.29399999999998</v>
      </c>
      <c r="I279" s="187"/>
      <c r="J279" s="188">
        <f>ROUND(I279*H279,2)</f>
        <v>0</v>
      </c>
      <c r="K279" s="184" t="s">
        <v>166</v>
      </c>
      <c r="L279" s="43"/>
      <c r="M279" s="189" t="s">
        <v>35</v>
      </c>
      <c r="N279" s="190" t="s">
        <v>52</v>
      </c>
      <c r="O279" s="68"/>
      <c r="P279" s="191">
        <f>O279*H279</f>
        <v>0</v>
      </c>
      <c r="Q279" s="191">
        <v>0</v>
      </c>
      <c r="R279" s="191">
        <f>Q279*H279</f>
        <v>0</v>
      </c>
      <c r="S279" s="191">
        <v>0</v>
      </c>
      <c r="T279" s="192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193" t="s">
        <v>167</v>
      </c>
      <c r="AT279" s="193" t="s">
        <v>162</v>
      </c>
      <c r="AU279" s="193" t="s">
        <v>90</v>
      </c>
      <c r="AY279" s="20" t="s">
        <v>160</v>
      </c>
      <c r="BE279" s="194">
        <f>IF(N279="základní",J279,0)</f>
        <v>0</v>
      </c>
      <c r="BF279" s="194">
        <f>IF(N279="snížená",J279,0)</f>
        <v>0</v>
      </c>
      <c r="BG279" s="194">
        <f>IF(N279="zákl. přenesená",J279,0)</f>
        <v>0</v>
      </c>
      <c r="BH279" s="194">
        <f>IF(N279="sníž. přenesená",J279,0)</f>
        <v>0</v>
      </c>
      <c r="BI279" s="194">
        <f>IF(N279="nulová",J279,0)</f>
        <v>0</v>
      </c>
      <c r="BJ279" s="20" t="s">
        <v>21</v>
      </c>
      <c r="BK279" s="194">
        <f>ROUND(I279*H279,2)</f>
        <v>0</v>
      </c>
      <c r="BL279" s="20" t="s">
        <v>167</v>
      </c>
      <c r="BM279" s="193" t="s">
        <v>349</v>
      </c>
    </row>
    <row r="280" spans="1:65" s="2" customFormat="1" ht="29.25">
      <c r="A280" s="38"/>
      <c r="B280" s="39"/>
      <c r="C280" s="40"/>
      <c r="D280" s="195" t="s">
        <v>169</v>
      </c>
      <c r="E280" s="40"/>
      <c r="F280" s="196" t="s">
        <v>350</v>
      </c>
      <c r="G280" s="40"/>
      <c r="H280" s="40"/>
      <c r="I280" s="197"/>
      <c r="J280" s="40"/>
      <c r="K280" s="40"/>
      <c r="L280" s="43"/>
      <c r="M280" s="198"/>
      <c r="N280" s="199"/>
      <c r="O280" s="68"/>
      <c r="P280" s="68"/>
      <c r="Q280" s="68"/>
      <c r="R280" s="68"/>
      <c r="S280" s="68"/>
      <c r="T280" s="69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20" t="s">
        <v>169</v>
      </c>
      <c r="AU280" s="20" t="s">
        <v>90</v>
      </c>
    </row>
    <row r="281" spans="1:65" s="2" customFormat="1" ht="11.25">
      <c r="A281" s="38"/>
      <c r="B281" s="39"/>
      <c r="C281" s="40"/>
      <c r="D281" s="200" t="s">
        <v>171</v>
      </c>
      <c r="E281" s="40"/>
      <c r="F281" s="201" t="s">
        <v>351</v>
      </c>
      <c r="G281" s="40"/>
      <c r="H281" s="40"/>
      <c r="I281" s="197"/>
      <c r="J281" s="40"/>
      <c r="K281" s="40"/>
      <c r="L281" s="43"/>
      <c r="M281" s="198"/>
      <c r="N281" s="199"/>
      <c r="O281" s="68"/>
      <c r="P281" s="68"/>
      <c r="Q281" s="68"/>
      <c r="R281" s="68"/>
      <c r="S281" s="68"/>
      <c r="T281" s="69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20" t="s">
        <v>171</v>
      </c>
      <c r="AU281" s="20" t="s">
        <v>90</v>
      </c>
    </row>
    <row r="282" spans="1:65" s="14" customFormat="1" ht="11.25">
      <c r="B282" s="212"/>
      <c r="C282" s="213"/>
      <c r="D282" s="195" t="s">
        <v>173</v>
      </c>
      <c r="E282" s="214" t="s">
        <v>35</v>
      </c>
      <c r="F282" s="215" t="s">
        <v>352</v>
      </c>
      <c r="G282" s="213"/>
      <c r="H282" s="216">
        <v>780.51499999999999</v>
      </c>
      <c r="I282" s="217"/>
      <c r="J282" s="213"/>
      <c r="K282" s="213"/>
      <c r="L282" s="218"/>
      <c r="M282" s="219"/>
      <c r="N282" s="220"/>
      <c r="O282" s="220"/>
      <c r="P282" s="220"/>
      <c r="Q282" s="220"/>
      <c r="R282" s="220"/>
      <c r="S282" s="220"/>
      <c r="T282" s="221"/>
      <c r="AT282" s="222" t="s">
        <v>173</v>
      </c>
      <c r="AU282" s="222" t="s">
        <v>90</v>
      </c>
      <c r="AV282" s="14" t="s">
        <v>90</v>
      </c>
      <c r="AW282" s="14" t="s">
        <v>41</v>
      </c>
      <c r="AX282" s="14" t="s">
        <v>81</v>
      </c>
      <c r="AY282" s="222" t="s">
        <v>160</v>
      </c>
    </row>
    <row r="283" spans="1:65" s="14" customFormat="1" ht="11.25">
      <c r="B283" s="212"/>
      <c r="C283" s="213"/>
      <c r="D283" s="195" t="s">
        <v>173</v>
      </c>
      <c r="E283" s="214" t="s">
        <v>35</v>
      </c>
      <c r="F283" s="215" t="s">
        <v>353</v>
      </c>
      <c r="G283" s="213"/>
      <c r="H283" s="216">
        <v>-104.11</v>
      </c>
      <c r="I283" s="217"/>
      <c r="J283" s="213"/>
      <c r="K283" s="213"/>
      <c r="L283" s="218"/>
      <c r="M283" s="219"/>
      <c r="N283" s="220"/>
      <c r="O283" s="220"/>
      <c r="P283" s="220"/>
      <c r="Q283" s="220"/>
      <c r="R283" s="220"/>
      <c r="S283" s="220"/>
      <c r="T283" s="221"/>
      <c r="AT283" s="222" t="s">
        <v>173</v>
      </c>
      <c r="AU283" s="222" t="s">
        <v>90</v>
      </c>
      <c r="AV283" s="14" t="s">
        <v>90</v>
      </c>
      <c r="AW283" s="14" t="s">
        <v>41</v>
      </c>
      <c r="AX283" s="14" t="s">
        <v>81</v>
      </c>
      <c r="AY283" s="222" t="s">
        <v>160</v>
      </c>
    </row>
    <row r="284" spans="1:65" s="14" customFormat="1" ht="11.25">
      <c r="B284" s="212"/>
      <c r="C284" s="213"/>
      <c r="D284" s="195" t="s">
        <v>173</v>
      </c>
      <c r="E284" s="214" t="s">
        <v>35</v>
      </c>
      <c r="F284" s="215" t="s">
        <v>354</v>
      </c>
      <c r="G284" s="213"/>
      <c r="H284" s="216">
        <v>-51.591999999999999</v>
      </c>
      <c r="I284" s="217"/>
      <c r="J284" s="213"/>
      <c r="K284" s="213"/>
      <c r="L284" s="218"/>
      <c r="M284" s="219"/>
      <c r="N284" s="220"/>
      <c r="O284" s="220"/>
      <c r="P284" s="220"/>
      <c r="Q284" s="220"/>
      <c r="R284" s="220"/>
      <c r="S284" s="220"/>
      <c r="T284" s="221"/>
      <c r="AT284" s="222" t="s">
        <v>173</v>
      </c>
      <c r="AU284" s="222" t="s">
        <v>90</v>
      </c>
      <c r="AV284" s="14" t="s">
        <v>90</v>
      </c>
      <c r="AW284" s="14" t="s">
        <v>41</v>
      </c>
      <c r="AX284" s="14" t="s">
        <v>81</v>
      </c>
      <c r="AY284" s="222" t="s">
        <v>160</v>
      </c>
    </row>
    <row r="285" spans="1:65" s="14" customFormat="1" ht="11.25">
      <c r="B285" s="212"/>
      <c r="C285" s="213"/>
      <c r="D285" s="195" t="s">
        <v>173</v>
      </c>
      <c r="E285" s="214" t="s">
        <v>35</v>
      </c>
      <c r="F285" s="215" t="s">
        <v>355</v>
      </c>
      <c r="G285" s="213"/>
      <c r="H285" s="216">
        <v>-78.236999999999995</v>
      </c>
      <c r="I285" s="217"/>
      <c r="J285" s="213"/>
      <c r="K285" s="213"/>
      <c r="L285" s="218"/>
      <c r="M285" s="219"/>
      <c r="N285" s="220"/>
      <c r="O285" s="220"/>
      <c r="P285" s="220"/>
      <c r="Q285" s="220"/>
      <c r="R285" s="220"/>
      <c r="S285" s="220"/>
      <c r="T285" s="221"/>
      <c r="AT285" s="222" t="s">
        <v>173</v>
      </c>
      <c r="AU285" s="222" t="s">
        <v>90</v>
      </c>
      <c r="AV285" s="14" t="s">
        <v>90</v>
      </c>
      <c r="AW285" s="14" t="s">
        <v>41</v>
      </c>
      <c r="AX285" s="14" t="s">
        <v>81</v>
      </c>
      <c r="AY285" s="222" t="s">
        <v>160</v>
      </c>
    </row>
    <row r="286" spans="1:65" s="14" customFormat="1" ht="11.25">
      <c r="B286" s="212"/>
      <c r="C286" s="213"/>
      <c r="D286" s="195" t="s">
        <v>173</v>
      </c>
      <c r="E286" s="214" t="s">
        <v>35</v>
      </c>
      <c r="F286" s="215" t="s">
        <v>356</v>
      </c>
      <c r="G286" s="213"/>
      <c r="H286" s="216">
        <v>-47.677999999999997</v>
      </c>
      <c r="I286" s="217"/>
      <c r="J286" s="213"/>
      <c r="K286" s="213"/>
      <c r="L286" s="218"/>
      <c r="M286" s="219"/>
      <c r="N286" s="220"/>
      <c r="O286" s="220"/>
      <c r="P286" s="220"/>
      <c r="Q286" s="220"/>
      <c r="R286" s="220"/>
      <c r="S286" s="220"/>
      <c r="T286" s="221"/>
      <c r="AT286" s="222" t="s">
        <v>173</v>
      </c>
      <c r="AU286" s="222" t="s">
        <v>90</v>
      </c>
      <c r="AV286" s="14" t="s">
        <v>90</v>
      </c>
      <c r="AW286" s="14" t="s">
        <v>41</v>
      </c>
      <c r="AX286" s="14" t="s">
        <v>81</v>
      </c>
      <c r="AY286" s="222" t="s">
        <v>160</v>
      </c>
    </row>
    <row r="287" spans="1:65" s="14" customFormat="1" ht="11.25">
      <c r="B287" s="212"/>
      <c r="C287" s="213"/>
      <c r="D287" s="195" t="s">
        <v>173</v>
      </c>
      <c r="E287" s="214" t="s">
        <v>35</v>
      </c>
      <c r="F287" s="215" t="s">
        <v>357</v>
      </c>
      <c r="G287" s="213"/>
      <c r="H287" s="216">
        <v>-11.07</v>
      </c>
      <c r="I287" s="217"/>
      <c r="J287" s="213"/>
      <c r="K287" s="213"/>
      <c r="L287" s="218"/>
      <c r="M287" s="219"/>
      <c r="N287" s="220"/>
      <c r="O287" s="220"/>
      <c r="P287" s="220"/>
      <c r="Q287" s="220"/>
      <c r="R287" s="220"/>
      <c r="S287" s="220"/>
      <c r="T287" s="221"/>
      <c r="AT287" s="222" t="s">
        <v>173</v>
      </c>
      <c r="AU287" s="222" t="s">
        <v>90</v>
      </c>
      <c r="AV287" s="14" t="s">
        <v>90</v>
      </c>
      <c r="AW287" s="14" t="s">
        <v>41</v>
      </c>
      <c r="AX287" s="14" t="s">
        <v>81</v>
      </c>
      <c r="AY287" s="222" t="s">
        <v>160</v>
      </c>
    </row>
    <row r="288" spans="1:65" s="14" customFormat="1" ht="11.25">
      <c r="B288" s="212"/>
      <c r="C288" s="213"/>
      <c r="D288" s="195" t="s">
        <v>173</v>
      </c>
      <c r="E288" s="214" t="s">
        <v>35</v>
      </c>
      <c r="F288" s="215" t="s">
        <v>358</v>
      </c>
      <c r="G288" s="213"/>
      <c r="H288" s="216">
        <v>-26.18</v>
      </c>
      <c r="I288" s="217"/>
      <c r="J288" s="213"/>
      <c r="K288" s="213"/>
      <c r="L288" s="218"/>
      <c r="M288" s="219"/>
      <c r="N288" s="220"/>
      <c r="O288" s="220"/>
      <c r="P288" s="220"/>
      <c r="Q288" s="220"/>
      <c r="R288" s="220"/>
      <c r="S288" s="220"/>
      <c r="T288" s="221"/>
      <c r="AT288" s="222" t="s">
        <v>173</v>
      </c>
      <c r="AU288" s="222" t="s">
        <v>90</v>
      </c>
      <c r="AV288" s="14" t="s">
        <v>90</v>
      </c>
      <c r="AW288" s="14" t="s">
        <v>41</v>
      </c>
      <c r="AX288" s="14" t="s">
        <v>81</v>
      </c>
      <c r="AY288" s="222" t="s">
        <v>160</v>
      </c>
    </row>
    <row r="289" spans="1:65" s="14" customFormat="1" ht="11.25">
      <c r="B289" s="212"/>
      <c r="C289" s="213"/>
      <c r="D289" s="195" t="s">
        <v>173</v>
      </c>
      <c r="E289" s="214" t="s">
        <v>35</v>
      </c>
      <c r="F289" s="215" t="s">
        <v>359</v>
      </c>
      <c r="G289" s="213"/>
      <c r="H289" s="216">
        <v>-0.22500000000000001</v>
      </c>
      <c r="I289" s="217"/>
      <c r="J289" s="213"/>
      <c r="K289" s="213"/>
      <c r="L289" s="218"/>
      <c r="M289" s="219"/>
      <c r="N289" s="220"/>
      <c r="O289" s="220"/>
      <c r="P289" s="220"/>
      <c r="Q289" s="220"/>
      <c r="R289" s="220"/>
      <c r="S289" s="220"/>
      <c r="T289" s="221"/>
      <c r="AT289" s="222" t="s">
        <v>173</v>
      </c>
      <c r="AU289" s="222" t="s">
        <v>90</v>
      </c>
      <c r="AV289" s="14" t="s">
        <v>90</v>
      </c>
      <c r="AW289" s="14" t="s">
        <v>41</v>
      </c>
      <c r="AX289" s="14" t="s">
        <v>81</v>
      </c>
      <c r="AY289" s="222" t="s">
        <v>160</v>
      </c>
    </row>
    <row r="290" spans="1:65" s="13" customFormat="1" ht="11.25">
      <c r="B290" s="202"/>
      <c r="C290" s="203"/>
      <c r="D290" s="195" t="s">
        <v>173</v>
      </c>
      <c r="E290" s="204" t="s">
        <v>35</v>
      </c>
      <c r="F290" s="205" t="s">
        <v>360</v>
      </c>
      <c r="G290" s="203"/>
      <c r="H290" s="204" t="s">
        <v>35</v>
      </c>
      <c r="I290" s="206"/>
      <c r="J290" s="203"/>
      <c r="K290" s="203"/>
      <c r="L290" s="207"/>
      <c r="M290" s="208"/>
      <c r="N290" s="209"/>
      <c r="O290" s="209"/>
      <c r="P290" s="209"/>
      <c r="Q290" s="209"/>
      <c r="R290" s="209"/>
      <c r="S290" s="209"/>
      <c r="T290" s="210"/>
      <c r="AT290" s="211" t="s">
        <v>173</v>
      </c>
      <c r="AU290" s="211" t="s">
        <v>90</v>
      </c>
      <c r="AV290" s="13" t="s">
        <v>21</v>
      </c>
      <c r="AW290" s="13" t="s">
        <v>41</v>
      </c>
      <c r="AX290" s="13" t="s">
        <v>81</v>
      </c>
      <c r="AY290" s="211" t="s">
        <v>160</v>
      </c>
    </row>
    <row r="291" spans="1:65" s="14" customFormat="1" ht="11.25">
      <c r="B291" s="212"/>
      <c r="C291" s="213"/>
      <c r="D291" s="195" t="s">
        <v>173</v>
      </c>
      <c r="E291" s="214" t="s">
        <v>35</v>
      </c>
      <c r="F291" s="215" t="s">
        <v>361</v>
      </c>
      <c r="G291" s="213"/>
      <c r="H291" s="216">
        <v>-1.1479999999999999</v>
      </c>
      <c r="I291" s="217"/>
      <c r="J291" s="213"/>
      <c r="K291" s="213"/>
      <c r="L291" s="218"/>
      <c r="M291" s="219"/>
      <c r="N291" s="220"/>
      <c r="O291" s="220"/>
      <c r="P291" s="220"/>
      <c r="Q291" s="220"/>
      <c r="R291" s="220"/>
      <c r="S291" s="220"/>
      <c r="T291" s="221"/>
      <c r="AT291" s="222" t="s">
        <v>173</v>
      </c>
      <c r="AU291" s="222" t="s">
        <v>90</v>
      </c>
      <c r="AV291" s="14" t="s">
        <v>90</v>
      </c>
      <c r="AW291" s="14" t="s">
        <v>41</v>
      </c>
      <c r="AX291" s="14" t="s">
        <v>81</v>
      </c>
      <c r="AY291" s="222" t="s">
        <v>160</v>
      </c>
    </row>
    <row r="292" spans="1:65" s="14" customFormat="1" ht="11.25">
      <c r="B292" s="212"/>
      <c r="C292" s="213"/>
      <c r="D292" s="195" t="s">
        <v>173</v>
      </c>
      <c r="E292" s="214" t="s">
        <v>35</v>
      </c>
      <c r="F292" s="215" t="s">
        <v>362</v>
      </c>
      <c r="G292" s="213"/>
      <c r="H292" s="216">
        <v>-0.28299999999999997</v>
      </c>
      <c r="I292" s="217"/>
      <c r="J292" s="213"/>
      <c r="K292" s="213"/>
      <c r="L292" s="218"/>
      <c r="M292" s="219"/>
      <c r="N292" s="220"/>
      <c r="O292" s="220"/>
      <c r="P292" s="220"/>
      <c r="Q292" s="220"/>
      <c r="R292" s="220"/>
      <c r="S292" s="220"/>
      <c r="T292" s="221"/>
      <c r="AT292" s="222" t="s">
        <v>173</v>
      </c>
      <c r="AU292" s="222" t="s">
        <v>90</v>
      </c>
      <c r="AV292" s="14" t="s">
        <v>90</v>
      </c>
      <c r="AW292" s="14" t="s">
        <v>41</v>
      </c>
      <c r="AX292" s="14" t="s">
        <v>81</v>
      </c>
      <c r="AY292" s="222" t="s">
        <v>160</v>
      </c>
    </row>
    <row r="293" spans="1:65" s="14" customFormat="1" ht="11.25">
      <c r="B293" s="212"/>
      <c r="C293" s="213"/>
      <c r="D293" s="195" t="s">
        <v>173</v>
      </c>
      <c r="E293" s="214" t="s">
        <v>35</v>
      </c>
      <c r="F293" s="215" t="s">
        <v>363</v>
      </c>
      <c r="G293" s="213"/>
      <c r="H293" s="216">
        <v>-0.26800000000000002</v>
      </c>
      <c r="I293" s="217"/>
      <c r="J293" s="213"/>
      <c r="K293" s="213"/>
      <c r="L293" s="218"/>
      <c r="M293" s="219"/>
      <c r="N293" s="220"/>
      <c r="O293" s="220"/>
      <c r="P293" s="220"/>
      <c r="Q293" s="220"/>
      <c r="R293" s="220"/>
      <c r="S293" s="220"/>
      <c r="T293" s="221"/>
      <c r="AT293" s="222" t="s">
        <v>173</v>
      </c>
      <c r="AU293" s="222" t="s">
        <v>90</v>
      </c>
      <c r="AV293" s="14" t="s">
        <v>90</v>
      </c>
      <c r="AW293" s="14" t="s">
        <v>41</v>
      </c>
      <c r="AX293" s="14" t="s">
        <v>81</v>
      </c>
      <c r="AY293" s="222" t="s">
        <v>160</v>
      </c>
    </row>
    <row r="294" spans="1:65" s="14" customFormat="1" ht="11.25">
      <c r="B294" s="212"/>
      <c r="C294" s="213"/>
      <c r="D294" s="195" t="s">
        <v>173</v>
      </c>
      <c r="E294" s="214" t="s">
        <v>35</v>
      </c>
      <c r="F294" s="215" t="s">
        <v>364</v>
      </c>
      <c r="G294" s="213"/>
      <c r="H294" s="216">
        <v>-0.96399999999999997</v>
      </c>
      <c r="I294" s="217"/>
      <c r="J294" s="213"/>
      <c r="K294" s="213"/>
      <c r="L294" s="218"/>
      <c r="M294" s="219"/>
      <c r="N294" s="220"/>
      <c r="O294" s="220"/>
      <c r="P294" s="220"/>
      <c r="Q294" s="220"/>
      <c r="R294" s="220"/>
      <c r="S294" s="220"/>
      <c r="T294" s="221"/>
      <c r="AT294" s="222" t="s">
        <v>173</v>
      </c>
      <c r="AU294" s="222" t="s">
        <v>90</v>
      </c>
      <c r="AV294" s="14" t="s">
        <v>90</v>
      </c>
      <c r="AW294" s="14" t="s">
        <v>41</v>
      </c>
      <c r="AX294" s="14" t="s">
        <v>81</v>
      </c>
      <c r="AY294" s="222" t="s">
        <v>160</v>
      </c>
    </row>
    <row r="295" spans="1:65" s="14" customFormat="1" ht="11.25">
      <c r="B295" s="212"/>
      <c r="C295" s="213"/>
      <c r="D295" s="195" t="s">
        <v>173</v>
      </c>
      <c r="E295" s="214" t="s">
        <v>35</v>
      </c>
      <c r="F295" s="215" t="s">
        <v>365</v>
      </c>
      <c r="G295" s="213"/>
      <c r="H295" s="216">
        <v>-0.1</v>
      </c>
      <c r="I295" s="217"/>
      <c r="J295" s="213"/>
      <c r="K295" s="213"/>
      <c r="L295" s="218"/>
      <c r="M295" s="219"/>
      <c r="N295" s="220"/>
      <c r="O295" s="220"/>
      <c r="P295" s="220"/>
      <c r="Q295" s="220"/>
      <c r="R295" s="220"/>
      <c r="S295" s="220"/>
      <c r="T295" s="221"/>
      <c r="AT295" s="222" t="s">
        <v>173</v>
      </c>
      <c r="AU295" s="222" t="s">
        <v>90</v>
      </c>
      <c r="AV295" s="14" t="s">
        <v>90</v>
      </c>
      <c r="AW295" s="14" t="s">
        <v>41</v>
      </c>
      <c r="AX295" s="14" t="s">
        <v>81</v>
      </c>
      <c r="AY295" s="222" t="s">
        <v>160</v>
      </c>
    </row>
    <row r="296" spans="1:65" s="14" customFormat="1" ht="11.25">
      <c r="B296" s="212"/>
      <c r="C296" s="213"/>
      <c r="D296" s="195" t="s">
        <v>173</v>
      </c>
      <c r="E296" s="214" t="s">
        <v>35</v>
      </c>
      <c r="F296" s="215" t="s">
        <v>366</v>
      </c>
      <c r="G296" s="213"/>
      <c r="H296" s="216">
        <v>-0.94199999999999995</v>
      </c>
      <c r="I296" s="217"/>
      <c r="J296" s="213"/>
      <c r="K296" s="213"/>
      <c r="L296" s="218"/>
      <c r="M296" s="219"/>
      <c r="N296" s="220"/>
      <c r="O296" s="220"/>
      <c r="P296" s="220"/>
      <c r="Q296" s="220"/>
      <c r="R296" s="220"/>
      <c r="S296" s="220"/>
      <c r="T296" s="221"/>
      <c r="AT296" s="222" t="s">
        <v>173</v>
      </c>
      <c r="AU296" s="222" t="s">
        <v>90</v>
      </c>
      <c r="AV296" s="14" t="s">
        <v>90</v>
      </c>
      <c r="AW296" s="14" t="s">
        <v>41</v>
      </c>
      <c r="AX296" s="14" t="s">
        <v>81</v>
      </c>
      <c r="AY296" s="222" t="s">
        <v>160</v>
      </c>
    </row>
    <row r="297" spans="1:65" s="14" customFormat="1" ht="11.25">
      <c r="B297" s="212"/>
      <c r="C297" s="213"/>
      <c r="D297" s="195" t="s">
        <v>173</v>
      </c>
      <c r="E297" s="214" t="s">
        <v>35</v>
      </c>
      <c r="F297" s="215" t="s">
        <v>367</v>
      </c>
      <c r="G297" s="213"/>
      <c r="H297" s="216">
        <v>-0.42399999999999999</v>
      </c>
      <c r="I297" s="217"/>
      <c r="J297" s="213"/>
      <c r="K297" s="213"/>
      <c r="L297" s="218"/>
      <c r="M297" s="219"/>
      <c r="N297" s="220"/>
      <c r="O297" s="220"/>
      <c r="P297" s="220"/>
      <c r="Q297" s="220"/>
      <c r="R297" s="220"/>
      <c r="S297" s="220"/>
      <c r="T297" s="221"/>
      <c r="AT297" s="222" t="s">
        <v>173</v>
      </c>
      <c r="AU297" s="222" t="s">
        <v>90</v>
      </c>
      <c r="AV297" s="14" t="s">
        <v>90</v>
      </c>
      <c r="AW297" s="14" t="s">
        <v>41</v>
      </c>
      <c r="AX297" s="14" t="s">
        <v>81</v>
      </c>
      <c r="AY297" s="222" t="s">
        <v>160</v>
      </c>
    </row>
    <row r="298" spans="1:65" s="15" customFormat="1" ht="11.25">
      <c r="B298" s="223"/>
      <c r="C298" s="224"/>
      <c r="D298" s="195" t="s">
        <v>173</v>
      </c>
      <c r="E298" s="225" t="s">
        <v>35</v>
      </c>
      <c r="F298" s="226" t="s">
        <v>176</v>
      </c>
      <c r="G298" s="224"/>
      <c r="H298" s="227">
        <v>457.29399999999998</v>
      </c>
      <c r="I298" s="228"/>
      <c r="J298" s="224"/>
      <c r="K298" s="224"/>
      <c r="L298" s="229"/>
      <c r="M298" s="230"/>
      <c r="N298" s="231"/>
      <c r="O298" s="231"/>
      <c r="P298" s="231"/>
      <c r="Q298" s="231"/>
      <c r="R298" s="231"/>
      <c r="S298" s="231"/>
      <c r="T298" s="232"/>
      <c r="AT298" s="233" t="s">
        <v>173</v>
      </c>
      <c r="AU298" s="233" t="s">
        <v>90</v>
      </c>
      <c r="AV298" s="15" t="s">
        <v>167</v>
      </c>
      <c r="AW298" s="15" t="s">
        <v>41</v>
      </c>
      <c r="AX298" s="15" t="s">
        <v>21</v>
      </c>
      <c r="AY298" s="233" t="s">
        <v>160</v>
      </c>
    </row>
    <row r="299" spans="1:65" s="2" customFormat="1" ht="24.2" customHeight="1">
      <c r="A299" s="38"/>
      <c r="B299" s="39"/>
      <c r="C299" s="182" t="s">
        <v>7</v>
      </c>
      <c r="D299" s="182" t="s">
        <v>162</v>
      </c>
      <c r="E299" s="183" t="s">
        <v>368</v>
      </c>
      <c r="F299" s="184" t="s">
        <v>369</v>
      </c>
      <c r="G299" s="185" t="s">
        <v>239</v>
      </c>
      <c r="H299" s="186">
        <v>104.11</v>
      </c>
      <c r="I299" s="187"/>
      <c r="J299" s="188">
        <f>ROUND(I299*H299,2)</f>
        <v>0</v>
      </c>
      <c r="K299" s="184" t="s">
        <v>166</v>
      </c>
      <c r="L299" s="43"/>
      <c r="M299" s="189" t="s">
        <v>35</v>
      </c>
      <c r="N299" s="190" t="s">
        <v>52</v>
      </c>
      <c r="O299" s="68"/>
      <c r="P299" s="191">
        <f>O299*H299</f>
        <v>0</v>
      </c>
      <c r="Q299" s="191">
        <v>0</v>
      </c>
      <c r="R299" s="191">
        <f>Q299*H299</f>
        <v>0</v>
      </c>
      <c r="S299" s="191">
        <v>0</v>
      </c>
      <c r="T299" s="192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193" t="s">
        <v>167</v>
      </c>
      <c r="AT299" s="193" t="s">
        <v>162</v>
      </c>
      <c r="AU299" s="193" t="s">
        <v>90</v>
      </c>
      <c r="AY299" s="20" t="s">
        <v>160</v>
      </c>
      <c r="BE299" s="194">
        <f>IF(N299="základní",J299,0)</f>
        <v>0</v>
      </c>
      <c r="BF299" s="194">
        <f>IF(N299="snížená",J299,0)</f>
        <v>0</v>
      </c>
      <c r="BG299" s="194">
        <f>IF(N299="zákl. přenesená",J299,0)</f>
        <v>0</v>
      </c>
      <c r="BH299" s="194">
        <f>IF(N299="sníž. přenesená",J299,0)</f>
        <v>0</v>
      </c>
      <c r="BI299" s="194">
        <f>IF(N299="nulová",J299,0)</f>
        <v>0</v>
      </c>
      <c r="BJ299" s="20" t="s">
        <v>21</v>
      </c>
      <c r="BK299" s="194">
        <f>ROUND(I299*H299,2)</f>
        <v>0</v>
      </c>
      <c r="BL299" s="20" t="s">
        <v>167</v>
      </c>
      <c r="BM299" s="193" t="s">
        <v>370</v>
      </c>
    </row>
    <row r="300" spans="1:65" s="2" customFormat="1" ht="39">
      <c r="A300" s="38"/>
      <c r="B300" s="39"/>
      <c r="C300" s="40"/>
      <c r="D300" s="195" t="s">
        <v>169</v>
      </c>
      <c r="E300" s="40"/>
      <c r="F300" s="196" t="s">
        <v>371</v>
      </c>
      <c r="G300" s="40"/>
      <c r="H300" s="40"/>
      <c r="I300" s="197"/>
      <c r="J300" s="40"/>
      <c r="K300" s="40"/>
      <c r="L300" s="43"/>
      <c r="M300" s="198"/>
      <c r="N300" s="199"/>
      <c r="O300" s="68"/>
      <c r="P300" s="68"/>
      <c r="Q300" s="68"/>
      <c r="R300" s="68"/>
      <c r="S300" s="68"/>
      <c r="T300" s="69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20" t="s">
        <v>169</v>
      </c>
      <c r="AU300" s="20" t="s">
        <v>90</v>
      </c>
    </row>
    <row r="301" spans="1:65" s="2" customFormat="1" ht="11.25">
      <c r="A301" s="38"/>
      <c r="B301" s="39"/>
      <c r="C301" s="40"/>
      <c r="D301" s="200" t="s">
        <v>171</v>
      </c>
      <c r="E301" s="40"/>
      <c r="F301" s="201" t="s">
        <v>372</v>
      </c>
      <c r="G301" s="40"/>
      <c r="H301" s="40"/>
      <c r="I301" s="197"/>
      <c r="J301" s="40"/>
      <c r="K301" s="40"/>
      <c r="L301" s="43"/>
      <c r="M301" s="198"/>
      <c r="N301" s="199"/>
      <c r="O301" s="68"/>
      <c r="P301" s="68"/>
      <c r="Q301" s="68"/>
      <c r="R301" s="68"/>
      <c r="S301" s="68"/>
      <c r="T301" s="69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20" t="s">
        <v>171</v>
      </c>
      <c r="AU301" s="20" t="s">
        <v>90</v>
      </c>
    </row>
    <row r="302" spans="1:65" s="13" customFormat="1" ht="11.25">
      <c r="B302" s="202"/>
      <c r="C302" s="203"/>
      <c r="D302" s="195" t="s">
        <v>173</v>
      </c>
      <c r="E302" s="204" t="s">
        <v>35</v>
      </c>
      <c r="F302" s="205" t="s">
        <v>174</v>
      </c>
      <c r="G302" s="203"/>
      <c r="H302" s="204" t="s">
        <v>35</v>
      </c>
      <c r="I302" s="206"/>
      <c r="J302" s="203"/>
      <c r="K302" s="203"/>
      <c r="L302" s="207"/>
      <c r="M302" s="208"/>
      <c r="N302" s="209"/>
      <c r="O302" s="209"/>
      <c r="P302" s="209"/>
      <c r="Q302" s="209"/>
      <c r="R302" s="209"/>
      <c r="S302" s="209"/>
      <c r="T302" s="210"/>
      <c r="AT302" s="211" t="s">
        <v>173</v>
      </c>
      <c r="AU302" s="211" t="s">
        <v>90</v>
      </c>
      <c r="AV302" s="13" t="s">
        <v>21</v>
      </c>
      <c r="AW302" s="13" t="s">
        <v>41</v>
      </c>
      <c r="AX302" s="13" t="s">
        <v>81</v>
      </c>
      <c r="AY302" s="211" t="s">
        <v>160</v>
      </c>
    </row>
    <row r="303" spans="1:65" s="14" customFormat="1" ht="22.5">
      <c r="B303" s="212"/>
      <c r="C303" s="213"/>
      <c r="D303" s="195" t="s">
        <v>173</v>
      </c>
      <c r="E303" s="214" t="s">
        <v>35</v>
      </c>
      <c r="F303" s="215" t="s">
        <v>373</v>
      </c>
      <c r="G303" s="213"/>
      <c r="H303" s="216">
        <v>29.25</v>
      </c>
      <c r="I303" s="217"/>
      <c r="J303" s="213"/>
      <c r="K303" s="213"/>
      <c r="L303" s="218"/>
      <c r="M303" s="219"/>
      <c r="N303" s="220"/>
      <c r="O303" s="220"/>
      <c r="P303" s="220"/>
      <c r="Q303" s="220"/>
      <c r="R303" s="220"/>
      <c r="S303" s="220"/>
      <c r="T303" s="221"/>
      <c r="AT303" s="222" t="s">
        <v>173</v>
      </c>
      <c r="AU303" s="222" t="s">
        <v>90</v>
      </c>
      <c r="AV303" s="14" t="s">
        <v>90</v>
      </c>
      <c r="AW303" s="14" t="s">
        <v>41</v>
      </c>
      <c r="AX303" s="14" t="s">
        <v>81</v>
      </c>
      <c r="AY303" s="222" t="s">
        <v>160</v>
      </c>
    </row>
    <row r="304" spans="1:65" s="16" customFormat="1" ht="11.25">
      <c r="B304" s="234"/>
      <c r="C304" s="235"/>
      <c r="D304" s="195" t="s">
        <v>173</v>
      </c>
      <c r="E304" s="236" t="s">
        <v>35</v>
      </c>
      <c r="F304" s="237" t="s">
        <v>263</v>
      </c>
      <c r="G304" s="235"/>
      <c r="H304" s="238">
        <v>29.25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AT304" s="244" t="s">
        <v>173</v>
      </c>
      <c r="AU304" s="244" t="s">
        <v>90</v>
      </c>
      <c r="AV304" s="16" t="s">
        <v>184</v>
      </c>
      <c r="AW304" s="16" t="s">
        <v>41</v>
      </c>
      <c r="AX304" s="16" t="s">
        <v>81</v>
      </c>
      <c r="AY304" s="244" t="s">
        <v>160</v>
      </c>
    </row>
    <row r="305" spans="1:65" s="14" customFormat="1" ht="22.5">
      <c r="B305" s="212"/>
      <c r="C305" s="213"/>
      <c r="D305" s="195" t="s">
        <v>173</v>
      </c>
      <c r="E305" s="214" t="s">
        <v>35</v>
      </c>
      <c r="F305" s="215" t="s">
        <v>374</v>
      </c>
      <c r="G305" s="213"/>
      <c r="H305" s="216">
        <v>4.5</v>
      </c>
      <c r="I305" s="217"/>
      <c r="J305" s="213"/>
      <c r="K305" s="213"/>
      <c r="L305" s="218"/>
      <c r="M305" s="219"/>
      <c r="N305" s="220"/>
      <c r="O305" s="220"/>
      <c r="P305" s="220"/>
      <c r="Q305" s="220"/>
      <c r="R305" s="220"/>
      <c r="S305" s="220"/>
      <c r="T305" s="221"/>
      <c r="AT305" s="222" t="s">
        <v>173</v>
      </c>
      <c r="AU305" s="222" t="s">
        <v>90</v>
      </c>
      <c r="AV305" s="14" t="s">
        <v>90</v>
      </c>
      <c r="AW305" s="14" t="s">
        <v>41</v>
      </c>
      <c r="AX305" s="14" t="s">
        <v>81</v>
      </c>
      <c r="AY305" s="222" t="s">
        <v>160</v>
      </c>
    </row>
    <row r="306" spans="1:65" s="16" customFormat="1" ht="11.25">
      <c r="B306" s="234"/>
      <c r="C306" s="235"/>
      <c r="D306" s="195" t="s">
        <v>173</v>
      </c>
      <c r="E306" s="236" t="s">
        <v>35</v>
      </c>
      <c r="F306" s="237" t="s">
        <v>263</v>
      </c>
      <c r="G306" s="235"/>
      <c r="H306" s="238">
        <v>4.5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AT306" s="244" t="s">
        <v>173</v>
      </c>
      <c r="AU306" s="244" t="s">
        <v>90</v>
      </c>
      <c r="AV306" s="16" t="s">
        <v>184</v>
      </c>
      <c r="AW306" s="16" t="s">
        <v>41</v>
      </c>
      <c r="AX306" s="16" t="s">
        <v>81</v>
      </c>
      <c r="AY306" s="244" t="s">
        <v>160</v>
      </c>
    </row>
    <row r="307" spans="1:65" s="14" customFormat="1" ht="22.5">
      <c r="B307" s="212"/>
      <c r="C307" s="213"/>
      <c r="D307" s="195" t="s">
        <v>173</v>
      </c>
      <c r="E307" s="214" t="s">
        <v>35</v>
      </c>
      <c r="F307" s="215" t="s">
        <v>375</v>
      </c>
      <c r="G307" s="213"/>
      <c r="H307" s="216">
        <v>5.32</v>
      </c>
      <c r="I307" s="217"/>
      <c r="J307" s="213"/>
      <c r="K307" s="213"/>
      <c r="L307" s="218"/>
      <c r="M307" s="219"/>
      <c r="N307" s="220"/>
      <c r="O307" s="220"/>
      <c r="P307" s="220"/>
      <c r="Q307" s="220"/>
      <c r="R307" s="220"/>
      <c r="S307" s="220"/>
      <c r="T307" s="221"/>
      <c r="AT307" s="222" t="s">
        <v>173</v>
      </c>
      <c r="AU307" s="222" t="s">
        <v>90</v>
      </c>
      <c r="AV307" s="14" t="s">
        <v>90</v>
      </c>
      <c r="AW307" s="14" t="s">
        <v>41</v>
      </c>
      <c r="AX307" s="14" t="s">
        <v>81</v>
      </c>
      <c r="AY307" s="222" t="s">
        <v>160</v>
      </c>
    </row>
    <row r="308" spans="1:65" s="16" customFormat="1" ht="11.25">
      <c r="B308" s="234"/>
      <c r="C308" s="235"/>
      <c r="D308" s="195" t="s">
        <v>173</v>
      </c>
      <c r="E308" s="236" t="s">
        <v>35</v>
      </c>
      <c r="F308" s="237" t="s">
        <v>263</v>
      </c>
      <c r="G308" s="235"/>
      <c r="H308" s="238">
        <v>5.32</v>
      </c>
      <c r="I308" s="239"/>
      <c r="J308" s="235"/>
      <c r="K308" s="235"/>
      <c r="L308" s="240"/>
      <c r="M308" s="241"/>
      <c r="N308" s="242"/>
      <c r="O308" s="242"/>
      <c r="P308" s="242"/>
      <c r="Q308" s="242"/>
      <c r="R308" s="242"/>
      <c r="S308" s="242"/>
      <c r="T308" s="243"/>
      <c r="AT308" s="244" t="s">
        <v>173</v>
      </c>
      <c r="AU308" s="244" t="s">
        <v>90</v>
      </c>
      <c r="AV308" s="16" t="s">
        <v>184</v>
      </c>
      <c r="AW308" s="16" t="s">
        <v>41</v>
      </c>
      <c r="AX308" s="16" t="s">
        <v>81</v>
      </c>
      <c r="AY308" s="244" t="s">
        <v>160</v>
      </c>
    </row>
    <row r="309" spans="1:65" s="14" customFormat="1" ht="22.5">
      <c r="B309" s="212"/>
      <c r="C309" s="213"/>
      <c r="D309" s="195" t="s">
        <v>173</v>
      </c>
      <c r="E309" s="214" t="s">
        <v>35</v>
      </c>
      <c r="F309" s="215" t="s">
        <v>376</v>
      </c>
      <c r="G309" s="213"/>
      <c r="H309" s="216">
        <v>40.6</v>
      </c>
      <c r="I309" s="217"/>
      <c r="J309" s="213"/>
      <c r="K309" s="213"/>
      <c r="L309" s="218"/>
      <c r="M309" s="219"/>
      <c r="N309" s="220"/>
      <c r="O309" s="220"/>
      <c r="P309" s="220"/>
      <c r="Q309" s="220"/>
      <c r="R309" s="220"/>
      <c r="S309" s="220"/>
      <c r="T309" s="221"/>
      <c r="AT309" s="222" t="s">
        <v>173</v>
      </c>
      <c r="AU309" s="222" t="s">
        <v>90</v>
      </c>
      <c r="AV309" s="14" t="s">
        <v>90</v>
      </c>
      <c r="AW309" s="14" t="s">
        <v>41</v>
      </c>
      <c r="AX309" s="14" t="s">
        <v>81</v>
      </c>
      <c r="AY309" s="222" t="s">
        <v>160</v>
      </c>
    </row>
    <row r="310" spans="1:65" s="16" customFormat="1" ht="11.25">
      <c r="B310" s="234"/>
      <c r="C310" s="235"/>
      <c r="D310" s="195" t="s">
        <v>173</v>
      </c>
      <c r="E310" s="236" t="s">
        <v>35</v>
      </c>
      <c r="F310" s="237" t="s">
        <v>263</v>
      </c>
      <c r="G310" s="235"/>
      <c r="H310" s="238">
        <v>40.6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AT310" s="244" t="s">
        <v>173</v>
      </c>
      <c r="AU310" s="244" t="s">
        <v>90</v>
      </c>
      <c r="AV310" s="16" t="s">
        <v>184</v>
      </c>
      <c r="AW310" s="16" t="s">
        <v>41</v>
      </c>
      <c r="AX310" s="16" t="s">
        <v>81</v>
      </c>
      <c r="AY310" s="244" t="s">
        <v>160</v>
      </c>
    </row>
    <row r="311" spans="1:65" s="14" customFormat="1" ht="22.5">
      <c r="B311" s="212"/>
      <c r="C311" s="213"/>
      <c r="D311" s="195" t="s">
        <v>173</v>
      </c>
      <c r="E311" s="214" t="s">
        <v>35</v>
      </c>
      <c r="F311" s="215" t="s">
        <v>377</v>
      </c>
      <c r="G311" s="213"/>
      <c r="H311" s="216">
        <v>4.2</v>
      </c>
      <c r="I311" s="217"/>
      <c r="J311" s="213"/>
      <c r="K311" s="213"/>
      <c r="L311" s="218"/>
      <c r="M311" s="219"/>
      <c r="N311" s="220"/>
      <c r="O311" s="220"/>
      <c r="P311" s="220"/>
      <c r="Q311" s="220"/>
      <c r="R311" s="220"/>
      <c r="S311" s="220"/>
      <c r="T311" s="221"/>
      <c r="AT311" s="222" t="s">
        <v>173</v>
      </c>
      <c r="AU311" s="222" t="s">
        <v>90</v>
      </c>
      <c r="AV311" s="14" t="s">
        <v>90</v>
      </c>
      <c r="AW311" s="14" t="s">
        <v>41</v>
      </c>
      <c r="AX311" s="14" t="s">
        <v>81</v>
      </c>
      <c r="AY311" s="222" t="s">
        <v>160</v>
      </c>
    </row>
    <row r="312" spans="1:65" s="16" customFormat="1" ht="11.25">
      <c r="B312" s="234"/>
      <c r="C312" s="235"/>
      <c r="D312" s="195" t="s">
        <v>173</v>
      </c>
      <c r="E312" s="236" t="s">
        <v>35</v>
      </c>
      <c r="F312" s="237" t="s">
        <v>263</v>
      </c>
      <c r="G312" s="235"/>
      <c r="H312" s="238">
        <v>4.2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AT312" s="244" t="s">
        <v>173</v>
      </c>
      <c r="AU312" s="244" t="s">
        <v>90</v>
      </c>
      <c r="AV312" s="16" t="s">
        <v>184</v>
      </c>
      <c r="AW312" s="16" t="s">
        <v>41</v>
      </c>
      <c r="AX312" s="16" t="s">
        <v>81</v>
      </c>
      <c r="AY312" s="244" t="s">
        <v>160</v>
      </c>
    </row>
    <row r="313" spans="1:65" s="14" customFormat="1" ht="22.5">
      <c r="B313" s="212"/>
      <c r="C313" s="213"/>
      <c r="D313" s="195" t="s">
        <v>173</v>
      </c>
      <c r="E313" s="214" t="s">
        <v>35</v>
      </c>
      <c r="F313" s="215" t="s">
        <v>378</v>
      </c>
      <c r="G313" s="213"/>
      <c r="H313" s="216">
        <v>20.239999999999998</v>
      </c>
      <c r="I313" s="217"/>
      <c r="J313" s="213"/>
      <c r="K313" s="213"/>
      <c r="L313" s="218"/>
      <c r="M313" s="219"/>
      <c r="N313" s="220"/>
      <c r="O313" s="220"/>
      <c r="P313" s="220"/>
      <c r="Q313" s="220"/>
      <c r="R313" s="220"/>
      <c r="S313" s="220"/>
      <c r="T313" s="221"/>
      <c r="AT313" s="222" t="s">
        <v>173</v>
      </c>
      <c r="AU313" s="222" t="s">
        <v>90</v>
      </c>
      <c r="AV313" s="14" t="s">
        <v>90</v>
      </c>
      <c r="AW313" s="14" t="s">
        <v>41</v>
      </c>
      <c r="AX313" s="14" t="s">
        <v>81</v>
      </c>
      <c r="AY313" s="222" t="s">
        <v>160</v>
      </c>
    </row>
    <row r="314" spans="1:65" s="16" customFormat="1" ht="11.25">
      <c r="B314" s="234"/>
      <c r="C314" s="235"/>
      <c r="D314" s="195" t="s">
        <v>173</v>
      </c>
      <c r="E314" s="236" t="s">
        <v>35</v>
      </c>
      <c r="F314" s="237" t="s">
        <v>263</v>
      </c>
      <c r="G314" s="235"/>
      <c r="H314" s="238">
        <v>20.239999999999998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AT314" s="244" t="s">
        <v>173</v>
      </c>
      <c r="AU314" s="244" t="s">
        <v>90</v>
      </c>
      <c r="AV314" s="16" t="s">
        <v>184</v>
      </c>
      <c r="AW314" s="16" t="s">
        <v>41</v>
      </c>
      <c r="AX314" s="16" t="s">
        <v>81</v>
      </c>
      <c r="AY314" s="244" t="s">
        <v>160</v>
      </c>
    </row>
    <row r="315" spans="1:65" s="15" customFormat="1" ht="11.25">
      <c r="B315" s="223"/>
      <c r="C315" s="224"/>
      <c r="D315" s="195" t="s">
        <v>173</v>
      </c>
      <c r="E315" s="225" t="s">
        <v>35</v>
      </c>
      <c r="F315" s="226" t="s">
        <v>176</v>
      </c>
      <c r="G315" s="224"/>
      <c r="H315" s="227">
        <v>104.11</v>
      </c>
      <c r="I315" s="228"/>
      <c r="J315" s="224"/>
      <c r="K315" s="224"/>
      <c r="L315" s="229"/>
      <c r="M315" s="230"/>
      <c r="N315" s="231"/>
      <c r="O315" s="231"/>
      <c r="P315" s="231"/>
      <c r="Q315" s="231"/>
      <c r="R315" s="231"/>
      <c r="S315" s="231"/>
      <c r="T315" s="232"/>
      <c r="AT315" s="233" t="s">
        <v>173</v>
      </c>
      <c r="AU315" s="233" t="s">
        <v>90</v>
      </c>
      <c r="AV315" s="15" t="s">
        <v>167</v>
      </c>
      <c r="AW315" s="15" t="s">
        <v>41</v>
      </c>
      <c r="AX315" s="15" t="s">
        <v>21</v>
      </c>
      <c r="AY315" s="233" t="s">
        <v>160</v>
      </c>
    </row>
    <row r="316" spans="1:65" s="2" customFormat="1" ht="16.5" customHeight="1">
      <c r="A316" s="38"/>
      <c r="B316" s="39"/>
      <c r="C316" s="245" t="s">
        <v>379</v>
      </c>
      <c r="D316" s="245" t="s">
        <v>380</v>
      </c>
      <c r="E316" s="246" t="s">
        <v>381</v>
      </c>
      <c r="F316" s="247" t="s">
        <v>382</v>
      </c>
      <c r="G316" s="248" t="s">
        <v>334</v>
      </c>
      <c r="H316" s="249">
        <v>199.05799999999999</v>
      </c>
      <c r="I316" s="250"/>
      <c r="J316" s="251">
        <f>ROUND(I316*H316,2)</f>
        <v>0</v>
      </c>
      <c r="K316" s="247" t="s">
        <v>166</v>
      </c>
      <c r="L316" s="252"/>
      <c r="M316" s="253" t="s">
        <v>35</v>
      </c>
      <c r="N316" s="254" t="s">
        <v>52</v>
      </c>
      <c r="O316" s="68"/>
      <c r="P316" s="191">
        <f>O316*H316</f>
        <v>0</v>
      </c>
      <c r="Q316" s="191">
        <v>0</v>
      </c>
      <c r="R316" s="191">
        <f>Q316*H316</f>
        <v>0</v>
      </c>
      <c r="S316" s="191">
        <v>0</v>
      </c>
      <c r="T316" s="192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193" t="s">
        <v>220</v>
      </c>
      <c r="AT316" s="193" t="s">
        <v>380</v>
      </c>
      <c r="AU316" s="193" t="s">
        <v>90</v>
      </c>
      <c r="AY316" s="20" t="s">
        <v>160</v>
      </c>
      <c r="BE316" s="194">
        <f>IF(N316="základní",J316,0)</f>
        <v>0</v>
      </c>
      <c r="BF316" s="194">
        <f>IF(N316="snížená",J316,0)</f>
        <v>0</v>
      </c>
      <c r="BG316" s="194">
        <f>IF(N316="zákl. přenesená",J316,0)</f>
        <v>0</v>
      </c>
      <c r="BH316" s="194">
        <f>IF(N316="sníž. přenesená",J316,0)</f>
        <v>0</v>
      </c>
      <c r="BI316" s="194">
        <f>IF(N316="nulová",J316,0)</f>
        <v>0</v>
      </c>
      <c r="BJ316" s="20" t="s">
        <v>21</v>
      </c>
      <c r="BK316" s="194">
        <f>ROUND(I316*H316,2)</f>
        <v>0</v>
      </c>
      <c r="BL316" s="20" t="s">
        <v>167</v>
      </c>
      <c r="BM316" s="193" t="s">
        <v>383</v>
      </c>
    </row>
    <row r="317" spans="1:65" s="2" customFormat="1" ht="11.25">
      <c r="A317" s="38"/>
      <c r="B317" s="39"/>
      <c r="C317" s="40"/>
      <c r="D317" s="195" t="s">
        <v>169</v>
      </c>
      <c r="E317" s="40"/>
      <c r="F317" s="196" t="s">
        <v>384</v>
      </c>
      <c r="G317" s="40"/>
      <c r="H317" s="40"/>
      <c r="I317" s="197"/>
      <c r="J317" s="40"/>
      <c r="K317" s="40"/>
      <c r="L317" s="43"/>
      <c r="M317" s="198"/>
      <c r="N317" s="199"/>
      <c r="O317" s="68"/>
      <c r="P317" s="68"/>
      <c r="Q317" s="68"/>
      <c r="R317" s="68"/>
      <c r="S317" s="68"/>
      <c r="T317" s="69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20" t="s">
        <v>169</v>
      </c>
      <c r="AU317" s="20" t="s">
        <v>90</v>
      </c>
    </row>
    <row r="318" spans="1:65" s="14" customFormat="1" ht="11.25">
      <c r="B318" s="212"/>
      <c r="C318" s="213"/>
      <c r="D318" s="195" t="s">
        <v>173</v>
      </c>
      <c r="E318" s="214" t="s">
        <v>35</v>
      </c>
      <c r="F318" s="215" t="s">
        <v>385</v>
      </c>
      <c r="G318" s="213"/>
      <c r="H318" s="216">
        <v>199.05799999999999</v>
      </c>
      <c r="I318" s="217"/>
      <c r="J318" s="213"/>
      <c r="K318" s="213"/>
      <c r="L318" s="218"/>
      <c r="M318" s="219"/>
      <c r="N318" s="220"/>
      <c r="O318" s="220"/>
      <c r="P318" s="220"/>
      <c r="Q318" s="220"/>
      <c r="R318" s="220"/>
      <c r="S318" s="220"/>
      <c r="T318" s="221"/>
      <c r="AT318" s="222" t="s">
        <v>173</v>
      </c>
      <c r="AU318" s="222" t="s">
        <v>90</v>
      </c>
      <c r="AV318" s="14" t="s">
        <v>90</v>
      </c>
      <c r="AW318" s="14" t="s">
        <v>41</v>
      </c>
      <c r="AX318" s="14" t="s">
        <v>81</v>
      </c>
      <c r="AY318" s="222" t="s">
        <v>160</v>
      </c>
    </row>
    <row r="319" spans="1:65" s="15" customFormat="1" ht="11.25">
      <c r="B319" s="223"/>
      <c r="C319" s="224"/>
      <c r="D319" s="195" t="s">
        <v>173</v>
      </c>
      <c r="E319" s="225" t="s">
        <v>35</v>
      </c>
      <c r="F319" s="226" t="s">
        <v>176</v>
      </c>
      <c r="G319" s="224"/>
      <c r="H319" s="227">
        <v>199.05799999999999</v>
      </c>
      <c r="I319" s="228"/>
      <c r="J319" s="224"/>
      <c r="K319" s="224"/>
      <c r="L319" s="229"/>
      <c r="M319" s="230"/>
      <c r="N319" s="231"/>
      <c r="O319" s="231"/>
      <c r="P319" s="231"/>
      <c r="Q319" s="231"/>
      <c r="R319" s="231"/>
      <c r="S319" s="231"/>
      <c r="T319" s="232"/>
      <c r="AT319" s="233" t="s">
        <v>173</v>
      </c>
      <c r="AU319" s="233" t="s">
        <v>90</v>
      </c>
      <c r="AV319" s="15" t="s">
        <v>167</v>
      </c>
      <c r="AW319" s="15" t="s">
        <v>41</v>
      </c>
      <c r="AX319" s="15" t="s">
        <v>21</v>
      </c>
      <c r="AY319" s="233" t="s">
        <v>160</v>
      </c>
    </row>
    <row r="320" spans="1:65" s="2" customFormat="1" ht="24.2" customHeight="1">
      <c r="A320" s="38"/>
      <c r="B320" s="39"/>
      <c r="C320" s="182" t="s">
        <v>386</v>
      </c>
      <c r="D320" s="182" t="s">
        <v>162</v>
      </c>
      <c r="E320" s="183" t="s">
        <v>387</v>
      </c>
      <c r="F320" s="184" t="s">
        <v>388</v>
      </c>
      <c r="G320" s="185" t="s">
        <v>165</v>
      </c>
      <c r="H320" s="186">
        <v>394.3</v>
      </c>
      <c r="I320" s="187"/>
      <c r="J320" s="188">
        <f>ROUND(I320*H320,2)</f>
        <v>0</v>
      </c>
      <c r="K320" s="184" t="s">
        <v>166</v>
      </c>
      <c r="L320" s="43"/>
      <c r="M320" s="189" t="s">
        <v>35</v>
      </c>
      <c r="N320" s="190" t="s">
        <v>52</v>
      </c>
      <c r="O320" s="68"/>
      <c r="P320" s="191">
        <f>O320*H320</f>
        <v>0</v>
      </c>
      <c r="Q320" s="191">
        <v>0</v>
      </c>
      <c r="R320" s="191">
        <f>Q320*H320</f>
        <v>0</v>
      </c>
      <c r="S320" s="191">
        <v>0</v>
      </c>
      <c r="T320" s="192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193" t="s">
        <v>167</v>
      </c>
      <c r="AT320" s="193" t="s">
        <v>162</v>
      </c>
      <c r="AU320" s="193" t="s">
        <v>90</v>
      </c>
      <c r="AY320" s="20" t="s">
        <v>160</v>
      </c>
      <c r="BE320" s="194">
        <f>IF(N320="základní",J320,0)</f>
        <v>0</v>
      </c>
      <c r="BF320" s="194">
        <f>IF(N320="snížená",J320,0)</f>
        <v>0</v>
      </c>
      <c r="BG320" s="194">
        <f>IF(N320="zákl. přenesená",J320,0)</f>
        <v>0</v>
      </c>
      <c r="BH320" s="194">
        <f>IF(N320="sníž. přenesená",J320,0)</f>
        <v>0</v>
      </c>
      <c r="BI320" s="194">
        <f>IF(N320="nulová",J320,0)</f>
        <v>0</v>
      </c>
      <c r="BJ320" s="20" t="s">
        <v>21</v>
      </c>
      <c r="BK320" s="194">
        <f>ROUND(I320*H320,2)</f>
        <v>0</v>
      </c>
      <c r="BL320" s="20" t="s">
        <v>167</v>
      </c>
      <c r="BM320" s="193" t="s">
        <v>389</v>
      </c>
    </row>
    <row r="321" spans="1:65" s="2" customFormat="1" ht="19.5">
      <c r="A321" s="38"/>
      <c r="B321" s="39"/>
      <c r="C321" s="40"/>
      <c r="D321" s="195" t="s">
        <v>169</v>
      </c>
      <c r="E321" s="40"/>
      <c r="F321" s="196" t="s">
        <v>390</v>
      </c>
      <c r="G321" s="40"/>
      <c r="H321" s="40"/>
      <c r="I321" s="197"/>
      <c r="J321" s="40"/>
      <c r="K321" s="40"/>
      <c r="L321" s="43"/>
      <c r="M321" s="198"/>
      <c r="N321" s="199"/>
      <c r="O321" s="68"/>
      <c r="P321" s="68"/>
      <c r="Q321" s="68"/>
      <c r="R321" s="68"/>
      <c r="S321" s="68"/>
      <c r="T321" s="69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20" t="s">
        <v>169</v>
      </c>
      <c r="AU321" s="20" t="s">
        <v>90</v>
      </c>
    </row>
    <row r="322" spans="1:65" s="2" customFormat="1" ht="11.25">
      <c r="A322" s="38"/>
      <c r="B322" s="39"/>
      <c r="C322" s="40"/>
      <c r="D322" s="200" t="s">
        <v>171</v>
      </c>
      <c r="E322" s="40"/>
      <c r="F322" s="201" t="s">
        <v>391</v>
      </c>
      <c r="G322" s="40"/>
      <c r="H322" s="40"/>
      <c r="I322" s="197"/>
      <c r="J322" s="40"/>
      <c r="K322" s="40"/>
      <c r="L322" s="43"/>
      <c r="M322" s="198"/>
      <c r="N322" s="199"/>
      <c r="O322" s="68"/>
      <c r="P322" s="68"/>
      <c r="Q322" s="68"/>
      <c r="R322" s="68"/>
      <c r="S322" s="68"/>
      <c r="T322" s="69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20" t="s">
        <v>171</v>
      </c>
      <c r="AU322" s="20" t="s">
        <v>90</v>
      </c>
    </row>
    <row r="323" spans="1:65" s="13" customFormat="1" ht="11.25">
      <c r="B323" s="202"/>
      <c r="C323" s="203"/>
      <c r="D323" s="195" t="s">
        <v>173</v>
      </c>
      <c r="E323" s="204" t="s">
        <v>35</v>
      </c>
      <c r="F323" s="205" t="s">
        <v>392</v>
      </c>
      <c r="G323" s="203"/>
      <c r="H323" s="204" t="s">
        <v>35</v>
      </c>
      <c r="I323" s="206"/>
      <c r="J323" s="203"/>
      <c r="K323" s="203"/>
      <c r="L323" s="207"/>
      <c r="M323" s="208"/>
      <c r="N323" s="209"/>
      <c r="O323" s="209"/>
      <c r="P323" s="209"/>
      <c r="Q323" s="209"/>
      <c r="R323" s="209"/>
      <c r="S323" s="209"/>
      <c r="T323" s="210"/>
      <c r="AT323" s="211" t="s">
        <v>173</v>
      </c>
      <c r="AU323" s="211" t="s">
        <v>90</v>
      </c>
      <c r="AV323" s="13" t="s">
        <v>21</v>
      </c>
      <c r="AW323" s="13" t="s">
        <v>41</v>
      </c>
      <c r="AX323" s="13" t="s">
        <v>81</v>
      </c>
      <c r="AY323" s="211" t="s">
        <v>160</v>
      </c>
    </row>
    <row r="324" spans="1:65" s="14" customFormat="1" ht="22.5">
      <c r="B324" s="212"/>
      <c r="C324" s="213"/>
      <c r="D324" s="195" t="s">
        <v>173</v>
      </c>
      <c r="E324" s="214" t="s">
        <v>35</v>
      </c>
      <c r="F324" s="215" t="s">
        <v>393</v>
      </c>
      <c r="G324" s="213"/>
      <c r="H324" s="216">
        <v>65</v>
      </c>
      <c r="I324" s="217"/>
      <c r="J324" s="213"/>
      <c r="K324" s="213"/>
      <c r="L324" s="218"/>
      <c r="M324" s="219"/>
      <c r="N324" s="220"/>
      <c r="O324" s="220"/>
      <c r="P324" s="220"/>
      <c r="Q324" s="220"/>
      <c r="R324" s="220"/>
      <c r="S324" s="220"/>
      <c r="T324" s="221"/>
      <c r="AT324" s="222" t="s">
        <v>173</v>
      </c>
      <c r="AU324" s="222" t="s">
        <v>90</v>
      </c>
      <c r="AV324" s="14" t="s">
        <v>90</v>
      </c>
      <c r="AW324" s="14" t="s">
        <v>41</v>
      </c>
      <c r="AX324" s="14" t="s">
        <v>81</v>
      </c>
      <c r="AY324" s="222" t="s">
        <v>160</v>
      </c>
    </row>
    <row r="325" spans="1:65" s="14" customFormat="1" ht="22.5">
      <c r="B325" s="212"/>
      <c r="C325" s="213"/>
      <c r="D325" s="195" t="s">
        <v>173</v>
      </c>
      <c r="E325" s="214" t="s">
        <v>35</v>
      </c>
      <c r="F325" s="215" t="s">
        <v>394</v>
      </c>
      <c r="G325" s="213"/>
      <c r="H325" s="216">
        <v>9</v>
      </c>
      <c r="I325" s="217"/>
      <c r="J325" s="213"/>
      <c r="K325" s="213"/>
      <c r="L325" s="218"/>
      <c r="M325" s="219"/>
      <c r="N325" s="220"/>
      <c r="O325" s="220"/>
      <c r="P325" s="220"/>
      <c r="Q325" s="220"/>
      <c r="R325" s="220"/>
      <c r="S325" s="220"/>
      <c r="T325" s="221"/>
      <c r="AT325" s="222" t="s">
        <v>173</v>
      </c>
      <c r="AU325" s="222" t="s">
        <v>90</v>
      </c>
      <c r="AV325" s="14" t="s">
        <v>90</v>
      </c>
      <c r="AW325" s="14" t="s">
        <v>41</v>
      </c>
      <c r="AX325" s="14" t="s">
        <v>81</v>
      </c>
      <c r="AY325" s="222" t="s">
        <v>160</v>
      </c>
    </row>
    <row r="326" spans="1:65" s="14" customFormat="1" ht="11.25">
      <c r="B326" s="212"/>
      <c r="C326" s="213"/>
      <c r="D326" s="195" t="s">
        <v>173</v>
      </c>
      <c r="E326" s="214" t="s">
        <v>35</v>
      </c>
      <c r="F326" s="215" t="s">
        <v>395</v>
      </c>
      <c r="G326" s="213"/>
      <c r="H326" s="216">
        <v>15.2</v>
      </c>
      <c r="I326" s="217"/>
      <c r="J326" s="213"/>
      <c r="K326" s="213"/>
      <c r="L326" s="218"/>
      <c r="M326" s="219"/>
      <c r="N326" s="220"/>
      <c r="O326" s="220"/>
      <c r="P326" s="220"/>
      <c r="Q326" s="220"/>
      <c r="R326" s="220"/>
      <c r="S326" s="220"/>
      <c r="T326" s="221"/>
      <c r="AT326" s="222" t="s">
        <v>173</v>
      </c>
      <c r="AU326" s="222" t="s">
        <v>90</v>
      </c>
      <c r="AV326" s="14" t="s">
        <v>90</v>
      </c>
      <c r="AW326" s="14" t="s">
        <v>41</v>
      </c>
      <c r="AX326" s="14" t="s">
        <v>81</v>
      </c>
      <c r="AY326" s="222" t="s">
        <v>160</v>
      </c>
    </row>
    <row r="327" spans="1:65" s="14" customFormat="1" ht="22.5">
      <c r="B327" s="212"/>
      <c r="C327" s="213"/>
      <c r="D327" s="195" t="s">
        <v>173</v>
      </c>
      <c r="E327" s="214" t="s">
        <v>35</v>
      </c>
      <c r="F327" s="215" t="s">
        <v>396</v>
      </c>
      <c r="G327" s="213"/>
      <c r="H327" s="216">
        <v>101.5</v>
      </c>
      <c r="I327" s="217"/>
      <c r="J327" s="213"/>
      <c r="K327" s="213"/>
      <c r="L327" s="218"/>
      <c r="M327" s="219"/>
      <c r="N327" s="220"/>
      <c r="O327" s="220"/>
      <c r="P327" s="220"/>
      <c r="Q327" s="220"/>
      <c r="R327" s="220"/>
      <c r="S327" s="220"/>
      <c r="T327" s="221"/>
      <c r="AT327" s="222" t="s">
        <v>173</v>
      </c>
      <c r="AU327" s="222" t="s">
        <v>90</v>
      </c>
      <c r="AV327" s="14" t="s">
        <v>90</v>
      </c>
      <c r="AW327" s="14" t="s">
        <v>41</v>
      </c>
      <c r="AX327" s="14" t="s">
        <v>81</v>
      </c>
      <c r="AY327" s="222" t="s">
        <v>160</v>
      </c>
    </row>
    <row r="328" spans="1:65" s="14" customFormat="1" ht="22.5">
      <c r="B328" s="212"/>
      <c r="C328" s="213"/>
      <c r="D328" s="195" t="s">
        <v>173</v>
      </c>
      <c r="E328" s="214" t="s">
        <v>35</v>
      </c>
      <c r="F328" s="215" t="s">
        <v>397</v>
      </c>
      <c r="G328" s="213"/>
      <c r="H328" s="216">
        <v>10.5</v>
      </c>
      <c r="I328" s="217"/>
      <c r="J328" s="213"/>
      <c r="K328" s="213"/>
      <c r="L328" s="218"/>
      <c r="M328" s="219"/>
      <c r="N328" s="220"/>
      <c r="O328" s="220"/>
      <c r="P328" s="220"/>
      <c r="Q328" s="220"/>
      <c r="R328" s="220"/>
      <c r="S328" s="220"/>
      <c r="T328" s="221"/>
      <c r="AT328" s="222" t="s">
        <v>173</v>
      </c>
      <c r="AU328" s="222" t="s">
        <v>90</v>
      </c>
      <c r="AV328" s="14" t="s">
        <v>90</v>
      </c>
      <c r="AW328" s="14" t="s">
        <v>41</v>
      </c>
      <c r="AX328" s="14" t="s">
        <v>81</v>
      </c>
      <c r="AY328" s="222" t="s">
        <v>160</v>
      </c>
    </row>
    <row r="329" spans="1:65" s="14" customFormat="1" ht="22.5">
      <c r="B329" s="212"/>
      <c r="C329" s="213"/>
      <c r="D329" s="195" t="s">
        <v>173</v>
      </c>
      <c r="E329" s="214" t="s">
        <v>35</v>
      </c>
      <c r="F329" s="215" t="s">
        <v>398</v>
      </c>
      <c r="G329" s="213"/>
      <c r="H329" s="216">
        <v>60.6</v>
      </c>
      <c r="I329" s="217"/>
      <c r="J329" s="213"/>
      <c r="K329" s="213"/>
      <c r="L329" s="218"/>
      <c r="M329" s="219"/>
      <c r="N329" s="220"/>
      <c r="O329" s="220"/>
      <c r="P329" s="220"/>
      <c r="Q329" s="220"/>
      <c r="R329" s="220"/>
      <c r="S329" s="220"/>
      <c r="T329" s="221"/>
      <c r="AT329" s="222" t="s">
        <v>173</v>
      </c>
      <c r="AU329" s="222" t="s">
        <v>90</v>
      </c>
      <c r="AV329" s="14" t="s">
        <v>90</v>
      </c>
      <c r="AW329" s="14" t="s">
        <v>41</v>
      </c>
      <c r="AX329" s="14" t="s">
        <v>81</v>
      </c>
      <c r="AY329" s="222" t="s">
        <v>160</v>
      </c>
    </row>
    <row r="330" spans="1:65" s="14" customFormat="1" ht="11.25">
      <c r="B330" s="212"/>
      <c r="C330" s="213"/>
      <c r="D330" s="195" t="s">
        <v>173</v>
      </c>
      <c r="E330" s="214" t="s">
        <v>35</v>
      </c>
      <c r="F330" s="215" t="s">
        <v>399</v>
      </c>
      <c r="G330" s="213"/>
      <c r="H330" s="216">
        <v>132.5</v>
      </c>
      <c r="I330" s="217"/>
      <c r="J330" s="213"/>
      <c r="K330" s="213"/>
      <c r="L330" s="218"/>
      <c r="M330" s="219"/>
      <c r="N330" s="220"/>
      <c r="O330" s="220"/>
      <c r="P330" s="220"/>
      <c r="Q330" s="220"/>
      <c r="R330" s="220"/>
      <c r="S330" s="220"/>
      <c r="T330" s="221"/>
      <c r="AT330" s="222" t="s">
        <v>173</v>
      </c>
      <c r="AU330" s="222" t="s">
        <v>90</v>
      </c>
      <c r="AV330" s="14" t="s">
        <v>90</v>
      </c>
      <c r="AW330" s="14" t="s">
        <v>41</v>
      </c>
      <c r="AX330" s="14" t="s">
        <v>81</v>
      </c>
      <c r="AY330" s="222" t="s">
        <v>160</v>
      </c>
    </row>
    <row r="331" spans="1:65" s="15" customFormat="1" ht="11.25">
      <c r="B331" s="223"/>
      <c r="C331" s="224"/>
      <c r="D331" s="195" t="s">
        <v>173</v>
      </c>
      <c r="E331" s="225" t="s">
        <v>35</v>
      </c>
      <c r="F331" s="226" t="s">
        <v>176</v>
      </c>
      <c r="G331" s="224"/>
      <c r="H331" s="227">
        <v>394.3</v>
      </c>
      <c r="I331" s="228"/>
      <c r="J331" s="224"/>
      <c r="K331" s="224"/>
      <c r="L331" s="229"/>
      <c r="M331" s="230"/>
      <c r="N331" s="231"/>
      <c r="O331" s="231"/>
      <c r="P331" s="231"/>
      <c r="Q331" s="231"/>
      <c r="R331" s="231"/>
      <c r="S331" s="231"/>
      <c r="T331" s="232"/>
      <c r="AT331" s="233" t="s">
        <v>173</v>
      </c>
      <c r="AU331" s="233" t="s">
        <v>90</v>
      </c>
      <c r="AV331" s="15" t="s">
        <v>167</v>
      </c>
      <c r="AW331" s="15" t="s">
        <v>41</v>
      </c>
      <c r="AX331" s="15" t="s">
        <v>21</v>
      </c>
      <c r="AY331" s="233" t="s">
        <v>160</v>
      </c>
    </row>
    <row r="332" spans="1:65" s="12" customFormat="1" ht="22.9" customHeight="1">
      <c r="B332" s="166"/>
      <c r="C332" s="167"/>
      <c r="D332" s="168" t="s">
        <v>80</v>
      </c>
      <c r="E332" s="180" t="s">
        <v>90</v>
      </c>
      <c r="F332" s="180" t="s">
        <v>400</v>
      </c>
      <c r="G332" s="167"/>
      <c r="H332" s="167"/>
      <c r="I332" s="170"/>
      <c r="J332" s="181">
        <f>BK332</f>
        <v>0</v>
      </c>
      <c r="K332" s="167"/>
      <c r="L332" s="172"/>
      <c r="M332" s="173"/>
      <c r="N332" s="174"/>
      <c r="O332" s="174"/>
      <c r="P332" s="175">
        <f>SUM(P333:P405)</f>
        <v>0</v>
      </c>
      <c r="Q332" s="174"/>
      <c r="R332" s="175">
        <f>SUM(R333:R405)</f>
        <v>481.65172027999995</v>
      </c>
      <c r="S332" s="174"/>
      <c r="T332" s="176">
        <f>SUM(T333:T405)</f>
        <v>0</v>
      </c>
      <c r="AR332" s="177" t="s">
        <v>21</v>
      </c>
      <c r="AT332" s="178" t="s">
        <v>80</v>
      </c>
      <c r="AU332" s="178" t="s">
        <v>21</v>
      </c>
      <c r="AY332" s="177" t="s">
        <v>160</v>
      </c>
      <c r="BK332" s="179">
        <f>SUM(BK333:BK405)</f>
        <v>0</v>
      </c>
    </row>
    <row r="333" spans="1:65" s="2" customFormat="1" ht="37.9" customHeight="1">
      <c r="A333" s="38"/>
      <c r="B333" s="39"/>
      <c r="C333" s="182" t="s">
        <v>401</v>
      </c>
      <c r="D333" s="182" t="s">
        <v>162</v>
      </c>
      <c r="E333" s="183" t="s">
        <v>402</v>
      </c>
      <c r="F333" s="184" t="s">
        <v>403</v>
      </c>
      <c r="G333" s="185" t="s">
        <v>194</v>
      </c>
      <c r="H333" s="186">
        <v>123.5</v>
      </c>
      <c r="I333" s="187"/>
      <c r="J333" s="188">
        <f>ROUND(I333*H333,2)</f>
        <v>0</v>
      </c>
      <c r="K333" s="184" t="s">
        <v>166</v>
      </c>
      <c r="L333" s="43"/>
      <c r="M333" s="189" t="s">
        <v>35</v>
      </c>
      <c r="N333" s="190" t="s">
        <v>52</v>
      </c>
      <c r="O333" s="68"/>
      <c r="P333" s="191">
        <f>O333*H333</f>
        <v>0</v>
      </c>
      <c r="Q333" s="191">
        <v>0.31530000000000002</v>
      </c>
      <c r="R333" s="191">
        <f>Q333*H333</f>
        <v>38.939550000000004</v>
      </c>
      <c r="S333" s="191">
        <v>0</v>
      </c>
      <c r="T333" s="192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193" t="s">
        <v>167</v>
      </c>
      <c r="AT333" s="193" t="s">
        <v>162</v>
      </c>
      <c r="AU333" s="193" t="s">
        <v>90</v>
      </c>
      <c r="AY333" s="20" t="s">
        <v>160</v>
      </c>
      <c r="BE333" s="194">
        <f>IF(N333="základní",J333,0)</f>
        <v>0</v>
      </c>
      <c r="BF333" s="194">
        <f>IF(N333="snížená",J333,0)</f>
        <v>0</v>
      </c>
      <c r="BG333" s="194">
        <f>IF(N333="zákl. přenesená",J333,0)</f>
        <v>0</v>
      </c>
      <c r="BH333" s="194">
        <f>IF(N333="sníž. přenesená",J333,0)</f>
        <v>0</v>
      </c>
      <c r="BI333" s="194">
        <f>IF(N333="nulová",J333,0)</f>
        <v>0</v>
      </c>
      <c r="BJ333" s="20" t="s">
        <v>21</v>
      </c>
      <c r="BK333" s="194">
        <f>ROUND(I333*H333,2)</f>
        <v>0</v>
      </c>
      <c r="BL333" s="20" t="s">
        <v>167</v>
      </c>
      <c r="BM333" s="193" t="s">
        <v>404</v>
      </c>
    </row>
    <row r="334" spans="1:65" s="2" customFormat="1" ht="39">
      <c r="A334" s="38"/>
      <c r="B334" s="39"/>
      <c r="C334" s="40"/>
      <c r="D334" s="195" t="s">
        <v>169</v>
      </c>
      <c r="E334" s="40"/>
      <c r="F334" s="196" t="s">
        <v>405</v>
      </c>
      <c r="G334" s="40"/>
      <c r="H334" s="40"/>
      <c r="I334" s="197"/>
      <c r="J334" s="40"/>
      <c r="K334" s="40"/>
      <c r="L334" s="43"/>
      <c r="M334" s="198"/>
      <c r="N334" s="199"/>
      <c r="O334" s="68"/>
      <c r="P334" s="68"/>
      <c r="Q334" s="68"/>
      <c r="R334" s="68"/>
      <c r="S334" s="68"/>
      <c r="T334" s="69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20" t="s">
        <v>169</v>
      </c>
      <c r="AU334" s="20" t="s">
        <v>90</v>
      </c>
    </row>
    <row r="335" spans="1:65" s="2" customFormat="1" ht="11.25">
      <c r="A335" s="38"/>
      <c r="B335" s="39"/>
      <c r="C335" s="40"/>
      <c r="D335" s="200" t="s">
        <v>171</v>
      </c>
      <c r="E335" s="40"/>
      <c r="F335" s="201" t="s">
        <v>406</v>
      </c>
      <c r="G335" s="40"/>
      <c r="H335" s="40"/>
      <c r="I335" s="197"/>
      <c r="J335" s="40"/>
      <c r="K335" s="40"/>
      <c r="L335" s="43"/>
      <c r="M335" s="198"/>
      <c r="N335" s="199"/>
      <c r="O335" s="68"/>
      <c r="P335" s="68"/>
      <c r="Q335" s="68"/>
      <c r="R335" s="68"/>
      <c r="S335" s="68"/>
      <c r="T335" s="69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20" t="s">
        <v>171</v>
      </c>
      <c r="AU335" s="20" t="s">
        <v>90</v>
      </c>
    </row>
    <row r="336" spans="1:65" s="13" customFormat="1" ht="11.25">
      <c r="B336" s="202"/>
      <c r="C336" s="203"/>
      <c r="D336" s="195" t="s">
        <v>173</v>
      </c>
      <c r="E336" s="204" t="s">
        <v>35</v>
      </c>
      <c r="F336" s="205" t="s">
        <v>407</v>
      </c>
      <c r="G336" s="203"/>
      <c r="H336" s="204" t="s">
        <v>35</v>
      </c>
      <c r="I336" s="206"/>
      <c r="J336" s="203"/>
      <c r="K336" s="203"/>
      <c r="L336" s="207"/>
      <c r="M336" s="208"/>
      <c r="N336" s="209"/>
      <c r="O336" s="209"/>
      <c r="P336" s="209"/>
      <c r="Q336" s="209"/>
      <c r="R336" s="209"/>
      <c r="S336" s="209"/>
      <c r="T336" s="210"/>
      <c r="AT336" s="211" t="s">
        <v>173</v>
      </c>
      <c r="AU336" s="211" t="s">
        <v>90</v>
      </c>
      <c r="AV336" s="13" t="s">
        <v>21</v>
      </c>
      <c r="AW336" s="13" t="s">
        <v>41</v>
      </c>
      <c r="AX336" s="13" t="s">
        <v>81</v>
      </c>
      <c r="AY336" s="211" t="s">
        <v>160</v>
      </c>
    </row>
    <row r="337" spans="1:65" s="14" customFormat="1" ht="11.25">
      <c r="B337" s="212"/>
      <c r="C337" s="213"/>
      <c r="D337" s="195" t="s">
        <v>173</v>
      </c>
      <c r="E337" s="214" t="s">
        <v>35</v>
      </c>
      <c r="F337" s="215" t="s">
        <v>408</v>
      </c>
      <c r="G337" s="213"/>
      <c r="H337" s="216">
        <v>123.5</v>
      </c>
      <c r="I337" s="217"/>
      <c r="J337" s="213"/>
      <c r="K337" s="213"/>
      <c r="L337" s="218"/>
      <c r="M337" s="219"/>
      <c r="N337" s="220"/>
      <c r="O337" s="220"/>
      <c r="P337" s="220"/>
      <c r="Q337" s="220"/>
      <c r="R337" s="220"/>
      <c r="S337" s="220"/>
      <c r="T337" s="221"/>
      <c r="AT337" s="222" t="s">
        <v>173</v>
      </c>
      <c r="AU337" s="222" t="s">
        <v>90</v>
      </c>
      <c r="AV337" s="14" t="s">
        <v>90</v>
      </c>
      <c r="AW337" s="14" t="s">
        <v>41</v>
      </c>
      <c r="AX337" s="14" t="s">
        <v>81</v>
      </c>
      <c r="AY337" s="222" t="s">
        <v>160</v>
      </c>
    </row>
    <row r="338" spans="1:65" s="15" customFormat="1" ht="11.25">
      <c r="B338" s="223"/>
      <c r="C338" s="224"/>
      <c r="D338" s="195" t="s">
        <v>173</v>
      </c>
      <c r="E338" s="225" t="s">
        <v>35</v>
      </c>
      <c r="F338" s="226" t="s">
        <v>176</v>
      </c>
      <c r="G338" s="224"/>
      <c r="H338" s="227">
        <v>123.5</v>
      </c>
      <c r="I338" s="228"/>
      <c r="J338" s="224"/>
      <c r="K338" s="224"/>
      <c r="L338" s="229"/>
      <c r="M338" s="230"/>
      <c r="N338" s="231"/>
      <c r="O338" s="231"/>
      <c r="P338" s="231"/>
      <c r="Q338" s="231"/>
      <c r="R338" s="231"/>
      <c r="S338" s="231"/>
      <c r="T338" s="232"/>
      <c r="AT338" s="233" t="s">
        <v>173</v>
      </c>
      <c r="AU338" s="233" t="s">
        <v>90</v>
      </c>
      <c r="AV338" s="15" t="s">
        <v>167</v>
      </c>
      <c r="AW338" s="15" t="s">
        <v>41</v>
      </c>
      <c r="AX338" s="15" t="s">
        <v>21</v>
      </c>
      <c r="AY338" s="233" t="s">
        <v>160</v>
      </c>
    </row>
    <row r="339" spans="1:65" s="2" customFormat="1" ht="24.2" customHeight="1">
      <c r="A339" s="38"/>
      <c r="B339" s="39"/>
      <c r="C339" s="182" t="s">
        <v>409</v>
      </c>
      <c r="D339" s="182" t="s">
        <v>162</v>
      </c>
      <c r="E339" s="183" t="s">
        <v>410</v>
      </c>
      <c r="F339" s="184" t="s">
        <v>411</v>
      </c>
      <c r="G339" s="185" t="s">
        <v>239</v>
      </c>
      <c r="H339" s="186">
        <v>49.942</v>
      </c>
      <c r="I339" s="187"/>
      <c r="J339" s="188">
        <f>ROUND(I339*H339,2)</f>
        <v>0</v>
      </c>
      <c r="K339" s="184" t="s">
        <v>166</v>
      </c>
      <c r="L339" s="43"/>
      <c r="M339" s="189" t="s">
        <v>35</v>
      </c>
      <c r="N339" s="190" t="s">
        <v>52</v>
      </c>
      <c r="O339" s="68"/>
      <c r="P339" s="191">
        <f>O339*H339</f>
        <v>0</v>
      </c>
      <c r="Q339" s="191">
        <v>2.16</v>
      </c>
      <c r="R339" s="191">
        <f>Q339*H339</f>
        <v>107.87472000000001</v>
      </c>
      <c r="S339" s="191">
        <v>0</v>
      </c>
      <c r="T339" s="192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193" t="s">
        <v>167</v>
      </c>
      <c r="AT339" s="193" t="s">
        <v>162</v>
      </c>
      <c r="AU339" s="193" t="s">
        <v>90</v>
      </c>
      <c r="AY339" s="20" t="s">
        <v>160</v>
      </c>
      <c r="BE339" s="194">
        <f>IF(N339="základní",J339,0)</f>
        <v>0</v>
      </c>
      <c r="BF339" s="194">
        <f>IF(N339="snížená",J339,0)</f>
        <v>0</v>
      </c>
      <c r="BG339" s="194">
        <f>IF(N339="zákl. přenesená",J339,0)</f>
        <v>0</v>
      </c>
      <c r="BH339" s="194">
        <f>IF(N339="sníž. přenesená",J339,0)</f>
        <v>0</v>
      </c>
      <c r="BI339" s="194">
        <f>IF(N339="nulová",J339,0)</f>
        <v>0</v>
      </c>
      <c r="BJ339" s="20" t="s">
        <v>21</v>
      </c>
      <c r="BK339" s="194">
        <f>ROUND(I339*H339,2)</f>
        <v>0</v>
      </c>
      <c r="BL339" s="20" t="s">
        <v>167</v>
      </c>
      <c r="BM339" s="193" t="s">
        <v>412</v>
      </c>
    </row>
    <row r="340" spans="1:65" s="2" customFormat="1" ht="19.5">
      <c r="A340" s="38"/>
      <c r="B340" s="39"/>
      <c r="C340" s="40"/>
      <c r="D340" s="195" t="s">
        <v>169</v>
      </c>
      <c r="E340" s="40"/>
      <c r="F340" s="196" t="s">
        <v>413</v>
      </c>
      <c r="G340" s="40"/>
      <c r="H340" s="40"/>
      <c r="I340" s="197"/>
      <c r="J340" s="40"/>
      <c r="K340" s="40"/>
      <c r="L340" s="43"/>
      <c r="M340" s="198"/>
      <c r="N340" s="199"/>
      <c r="O340" s="68"/>
      <c r="P340" s="68"/>
      <c r="Q340" s="68"/>
      <c r="R340" s="68"/>
      <c r="S340" s="68"/>
      <c r="T340" s="69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20" t="s">
        <v>169</v>
      </c>
      <c r="AU340" s="20" t="s">
        <v>90</v>
      </c>
    </row>
    <row r="341" spans="1:65" s="2" customFormat="1" ht="11.25">
      <c r="A341" s="38"/>
      <c r="B341" s="39"/>
      <c r="C341" s="40"/>
      <c r="D341" s="200" t="s">
        <v>171</v>
      </c>
      <c r="E341" s="40"/>
      <c r="F341" s="201" t="s">
        <v>414</v>
      </c>
      <c r="G341" s="40"/>
      <c r="H341" s="40"/>
      <c r="I341" s="197"/>
      <c r="J341" s="40"/>
      <c r="K341" s="40"/>
      <c r="L341" s="43"/>
      <c r="M341" s="198"/>
      <c r="N341" s="199"/>
      <c r="O341" s="68"/>
      <c r="P341" s="68"/>
      <c r="Q341" s="68"/>
      <c r="R341" s="68"/>
      <c r="S341" s="68"/>
      <c r="T341" s="69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20" t="s">
        <v>171</v>
      </c>
      <c r="AU341" s="20" t="s">
        <v>90</v>
      </c>
    </row>
    <row r="342" spans="1:65" s="13" customFormat="1" ht="11.25">
      <c r="B342" s="202"/>
      <c r="C342" s="203"/>
      <c r="D342" s="195" t="s">
        <v>173</v>
      </c>
      <c r="E342" s="204" t="s">
        <v>35</v>
      </c>
      <c r="F342" s="205" t="s">
        <v>243</v>
      </c>
      <c r="G342" s="203"/>
      <c r="H342" s="204" t="s">
        <v>35</v>
      </c>
      <c r="I342" s="206"/>
      <c r="J342" s="203"/>
      <c r="K342" s="203"/>
      <c r="L342" s="207"/>
      <c r="M342" s="208"/>
      <c r="N342" s="209"/>
      <c r="O342" s="209"/>
      <c r="P342" s="209"/>
      <c r="Q342" s="209"/>
      <c r="R342" s="209"/>
      <c r="S342" s="209"/>
      <c r="T342" s="210"/>
      <c r="AT342" s="211" t="s">
        <v>173</v>
      </c>
      <c r="AU342" s="211" t="s">
        <v>90</v>
      </c>
      <c r="AV342" s="13" t="s">
        <v>21</v>
      </c>
      <c r="AW342" s="13" t="s">
        <v>41</v>
      </c>
      <c r="AX342" s="13" t="s">
        <v>81</v>
      </c>
      <c r="AY342" s="211" t="s">
        <v>160</v>
      </c>
    </row>
    <row r="343" spans="1:65" s="14" customFormat="1" ht="11.25">
      <c r="B343" s="212"/>
      <c r="C343" s="213"/>
      <c r="D343" s="195" t="s">
        <v>173</v>
      </c>
      <c r="E343" s="214" t="s">
        <v>35</v>
      </c>
      <c r="F343" s="215" t="s">
        <v>415</v>
      </c>
      <c r="G343" s="213"/>
      <c r="H343" s="216">
        <v>49.942</v>
      </c>
      <c r="I343" s="217"/>
      <c r="J343" s="213"/>
      <c r="K343" s="213"/>
      <c r="L343" s="218"/>
      <c r="M343" s="219"/>
      <c r="N343" s="220"/>
      <c r="O343" s="220"/>
      <c r="P343" s="220"/>
      <c r="Q343" s="220"/>
      <c r="R343" s="220"/>
      <c r="S343" s="220"/>
      <c r="T343" s="221"/>
      <c r="AT343" s="222" t="s">
        <v>173</v>
      </c>
      <c r="AU343" s="222" t="s">
        <v>90</v>
      </c>
      <c r="AV343" s="14" t="s">
        <v>90</v>
      </c>
      <c r="AW343" s="14" t="s">
        <v>41</v>
      </c>
      <c r="AX343" s="14" t="s">
        <v>81</v>
      </c>
      <c r="AY343" s="222" t="s">
        <v>160</v>
      </c>
    </row>
    <row r="344" spans="1:65" s="15" customFormat="1" ht="11.25">
      <c r="B344" s="223"/>
      <c r="C344" s="224"/>
      <c r="D344" s="195" t="s">
        <v>173</v>
      </c>
      <c r="E344" s="225" t="s">
        <v>35</v>
      </c>
      <c r="F344" s="226" t="s">
        <v>176</v>
      </c>
      <c r="G344" s="224"/>
      <c r="H344" s="227">
        <v>49.942</v>
      </c>
      <c r="I344" s="228"/>
      <c r="J344" s="224"/>
      <c r="K344" s="224"/>
      <c r="L344" s="229"/>
      <c r="M344" s="230"/>
      <c r="N344" s="231"/>
      <c r="O344" s="231"/>
      <c r="P344" s="231"/>
      <c r="Q344" s="231"/>
      <c r="R344" s="231"/>
      <c r="S344" s="231"/>
      <c r="T344" s="232"/>
      <c r="AT344" s="233" t="s">
        <v>173</v>
      </c>
      <c r="AU344" s="233" t="s">
        <v>90</v>
      </c>
      <c r="AV344" s="15" t="s">
        <v>167</v>
      </c>
      <c r="AW344" s="15" t="s">
        <v>41</v>
      </c>
      <c r="AX344" s="15" t="s">
        <v>21</v>
      </c>
      <c r="AY344" s="233" t="s">
        <v>160</v>
      </c>
    </row>
    <row r="345" spans="1:65" s="2" customFormat="1" ht="24.2" customHeight="1">
      <c r="A345" s="38"/>
      <c r="B345" s="39"/>
      <c r="C345" s="182" t="s">
        <v>416</v>
      </c>
      <c r="D345" s="182" t="s">
        <v>162</v>
      </c>
      <c r="E345" s="183" t="s">
        <v>417</v>
      </c>
      <c r="F345" s="184" t="s">
        <v>418</v>
      </c>
      <c r="G345" s="185" t="s">
        <v>239</v>
      </c>
      <c r="H345" s="186">
        <v>1.65</v>
      </c>
      <c r="I345" s="187"/>
      <c r="J345" s="188">
        <f>ROUND(I345*H345,2)</f>
        <v>0</v>
      </c>
      <c r="K345" s="184" t="s">
        <v>166</v>
      </c>
      <c r="L345" s="43"/>
      <c r="M345" s="189" t="s">
        <v>35</v>
      </c>
      <c r="N345" s="190" t="s">
        <v>52</v>
      </c>
      <c r="O345" s="68"/>
      <c r="P345" s="191">
        <f>O345*H345</f>
        <v>0</v>
      </c>
      <c r="Q345" s="191">
        <v>1.98</v>
      </c>
      <c r="R345" s="191">
        <f>Q345*H345</f>
        <v>3.2669999999999999</v>
      </c>
      <c r="S345" s="191">
        <v>0</v>
      </c>
      <c r="T345" s="192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193" t="s">
        <v>167</v>
      </c>
      <c r="AT345" s="193" t="s">
        <v>162</v>
      </c>
      <c r="AU345" s="193" t="s">
        <v>90</v>
      </c>
      <c r="AY345" s="20" t="s">
        <v>160</v>
      </c>
      <c r="BE345" s="194">
        <f>IF(N345="základní",J345,0)</f>
        <v>0</v>
      </c>
      <c r="BF345" s="194">
        <f>IF(N345="snížená",J345,0)</f>
        <v>0</v>
      </c>
      <c r="BG345" s="194">
        <f>IF(N345="zákl. přenesená",J345,0)</f>
        <v>0</v>
      </c>
      <c r="BH345" s="194">
        <f>IF(N345="sníž. přenesená",J345,0)</f>
        <v>0</v>
      </c>
      <c r="BI345" s="194">
        <f>IF(N345="nulová",J345,0)</f>
        <v>0</v>
      </c>
      <c r="BJ345" s="20" t="s">
        <v>21</v>
      </c>
      <c r="BK345" s="194">
        <f>ROUND(I345*H345,2)</f>
        <v>0</v>
      </c>
      <c r="BL345" s="20" t="s">
        <v>167</v>
      </c>
      <c r="BM345" s="193" t="s">
        <v>419</v>
      </c>
    </row>
    <row r="346" spans="1:65" s="2" customFormat="1" ht="19.5">
      <c r="A346" s="38"/>
      <c r="B346" s="39"/>
      <c r="C346" s="40"/>
      <c r="D346" s="195" t="s">
        <v>169</v>
      </c>
      <c r="E346" s="40"/>
      <c r="F346" s="196" t="s">
        <v>420</v>
      </c>
      <c r="G346" s="40"/>
      <c r="H346" s="40"/>
      <c r="I346" s="197"/>
      <c r="J346" s="40"/>
      <c r="K346" s="40"/>
      <c r="L346" s="43"/>
      <c r="M346" s="198"/>
      <c r="N346" s="199"/>
      <c r="O346" s="68"/>
      <c r="P346" s="68"/>
      <c r="Q346" s="68"/>
      <c r="R346" s="68"/>
      <c r="S346" s="68"/>
      <c r="T346" s="69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20" t="s">
        <v>169</v>
      </c>
      <c r="AU346" s="20" t="s">
        <v>90</v>
      </c>
    </row>
    <row r="347" spans="1:65" s="2" customFormat="1" ht="11.25">
      <c r="A347" s="38"/>
      <c r="B347" s="39"/>
      <c r="C347" s="40"/>
      <c r="D347" s="200" t="s">
        <v>171</v>
      </c>
      <c r="E347" s="40"/>
      <c r="F347" s="201" t="s">
        <v>421</v>
      </c>
      <c r="G347" s="40"/>
      <c r="H347" s="40"/>
      <c r="I347" s="197"/>
      <c r="J347" s="40"/>
      <c r="K347" s="40"/>
      <c r="L347" s="43"/>
      <c r="M347" s="198"/>
      <c r="N347" s="199"/>
      <c r="O347" s="68"/>
      <c r="P347" s="68"/>
      <c r="Q347" s="68"/>
      <c r="R347" s="68"/>
      <c r="S347" s="68"/>
      <c r="T347" s="69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20" t="s">
        <v>171</v>
      </c>
      <c r="AU347" s="20" t="s">
        <v>90</v>
      </c>
    </row>
    <row r="348" spans="1:65" s="13" customFormat="1" ht="11.25">
      <c r="B348" s="202"/>
      <c r="C348" s="203"/>
      <c r="D348" s="195" t="s">
        <v>173</v>
      </c>
      <c r="E348" s="204" t="s">
        <v>35</v>
      </c>
      <c r="F348" s="205" t="s">
        <v>243</v>
      </c>
      <c r="G348" s="203"/>
      <c r="H348" s="204" t="s">
        <v>35</v>
      </c>
      <c r="I348" s="206"/>
      <c r="J348" s="203"/>
      <c r="K348" s="203"/>
      <c r="L348" s="207"/>
      <c r="M348" s="208"/>
      <c r="N348" s="209"/>
      <c r="O348" s="209"/>
      <c r="P348" s="209"/>
      <c r="Q348" s="209"/>
      <c r="R348" s="209"/>
      <c r="S348" s="209"/>
      <c r="T348" s="210"/>
      <c r="AT348" s="211" t="s">
        <v>173</v>
      </c>
      <c r="AU348" s="211" t="s">
        <v>90</v>
      </c>
      <c r="AV348" s="13" t="s">
        <v>21</v>
      </c>
      <c r="AW348" s="13" t="s">
        <v>41</v>
      </c>
      <c r="AX348" s="13" t="s">
        <v>81</v>
      </c>
      <c r="AY348" s="211" t="s">
        <v>160</v>
      </c>
    </row>
    <row r="349" spans="1:65" s="14" customFormat="1" ht="11.25">
      <c r="B349" s="212"/>
      <c r="C349" s="213"/>
      <c r="D349" s="195" t="s">
        <v>173</v>
      </c>
      <c r="E349" s="214" t="s">
        <v>35</v>
      </c>
      <c r="F349" s="215" t="s">
        <v>422</v>
      </c>
      <c r="G349" s="213"/>
      <c r="H349" s="216">
        <v>1.65</v>
      </c>
      <c r="I349" s="217"/>
      <c r="J349" s="213"/>
      <c r="K349" s="213"/>
      <c r="L349" s="218"/>
      <c r="M349" s="219"/>
      <c r="N349" s="220"/>
      <c r="O349" s="220"/>
      <c r="P349" s="220"/>
      <c r="Q349" s="220"/>
      <c r="R349" s="220"/>
      <c r="S349" s="220"/>
      <c r="T349" s="221"/>
      <c r="AT349" s="222" t="s">
        <v>173</v>
      </c>
      <c r="AU349" s="222" t="s">
        <v>90</v>
      </c>
      <c r="AV349" s="14" t="s">
        <v>90</v>
      </c>
      <c r="AW349" s="14" t="s">
        <v>41</v>
      </c>
      <c r="AX349" s="14" t="s">
        <v>81</v>
      </c>
      <c r="AY349" s="222" t="s">
        <v>160</v>
      </c>
    </row>
    <row r="350" spans="1:65" s="15" customFormat="1" ht="11.25">
      <c r="B350" s="223"/>
      <c r="C350" s="224"/>
      <c r="D350" s="195" t="s">
        <v>173</v>
      </c>
      <c r="E350" s="225" t="s">
        <v>35</v>
      </c>
      <c r="F350" s="226" t="s">
        <v>176</v>
      </c>
      <c r="G350" s="224"/>
      <c r="H350" s="227">
        <v>1.65</v>
      </c>
      <c r="I350" s="228"/>
      <c r="J350" s="224"/>
      <c r="K350" s="224"/>
      <c r="L350" s="229"/>
      <c r="M350" s="230"/>
      <c r="N350" s="231"/>
      <c r="O350" s="231"/>
      <c r="P350" s="231"/>
      <c r="Q350" s="231"/>
      <c r="R350" s="231"/>
      <c r="S350" s="231"/>
      <c r="T350" s="232"/>
      <c r="AT350" s="233" t="s">
        <v>173</v>
      </c>
      <c r="AU350" s="233" t="s">
        <v>90</v>
      </c>
      <c r="AV350" s="15" t="s">
        <v>167</v>
      </c>
      <c r="AW350" s="15" t="s">
        <v>41</v>
      </c>
      <c r="AX350" s="15" t="s">
        <v>21</v>
      </c>
      <c r="AY350" s="233" t="s">
        <v>160</v>
      </c>
    </row>
    <row r="351" spans="1:65" s="2" customFormat="1" ht="16.5" customHeight="1">
      <c r="A351" s="38"/>
      <c r="B351" s="39"/>
      <c r="C351" s="182" t="s">
        <v>423</v>
      </c>
      <c r="D351" s="182" t="s">
        <v>162</v>
      </c>
      <c r="E351" s="183" t="s">
        <v>424</v>
      </c>
      <c r="F351" s="184" t="s">
        <v>425</v>
      </c>
      <c r="G351" s="185" t="s">
        <v>239</v>
      </c>
      <c r="H351" s="186">
        <v>78.236999999999995</v>
      </c>
      <c r="I351" s="187"/>
      <c r="J351" s="188">
        <f>ROUND(I351*H351,2)</f>
        <v>0</v>
      </c>
      <c r="K351" s="184" t="s">
        <v>166</v>
      </c>
      <c r="L351" s="43"/>
      <c r="M351" s="189" t="s">
        <v>35</v>
      </c>
      <c r="N351" s="190" t="s">
        <v>52</v>
      </c>
      <c r="O351" s="68"/>
      <c r="P351" s="191">
        <f>O351*H351</f>
        <v>0</v>
      </c>
      <c r="Q351" s="191">
        <v>2.3010199999999998</v>
      </c>
      <c r="R351" s="191">
        <f>Q351*H351</f>
        <v>180.02490173999996</v>
      </c>
      <c r="S351" s="191">
        <v>0</v>
      </c>
      <c r="T351" s="192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193" t="s">
        <v>167</v>
      </c>
      <c r="AT351" s="193" t="s">
        <v>162</v>
      </c>
      <c r="AU351" s="193" t="s">
        <v>90</v>
      </c>
      <c r="AY351" s="20" t="s">
        <v>160</v>
      </c>
      <c r="BE351" s="194">
        <f>IF(N351="základní",J351,0)</f>
        <v>0</v>
      </c>
      <c r="BF351" s="194">
        <f>IF(N351="snížená",J351,0)</f>
        <v>0</v>
      </c>
      <c r="BG351" s="194">
        <f>IF(N351="zákl. přenesená",J351,0)</f>
        <v>0</v>
      </c>
      <c r="BH351" s="194">
        <f>IF(N351="sníž. přenesená",J351,0)</f>
        <v>0</v>
      </c>
      <c r="BI351" s="194">
        <f>IF(N351="nulová",J351,0)</f>
        <v>0</v>
      </c>
      <c r="BJ351" s="20" t="s">
        <v>21</v>
      </c>
      <c r="BK351" s="194">
        <f>ROUND(I351*H351,2)</f>
        <v>0</v>
      </c>
      <c r="BL351" s="20" t="s">
        <v>167</v>
      </c>
      <c r="BM351" s="193" t="s">
        <v>426</v>
      </c>
    </row>
    <row r="352" spans="1:65" s="2" customFormat="1" ht="19.5">
      <c r="A352" s="38"/>
      <c r="B352" s="39"/>
      <c r="C352" s="40"/>
      <c r="D352" s="195" t="s">
        <v>169</v>
      </c>
      <c r="E352" s="40"/>
      <c r="F352" s="196" t="s">
        <v>427</v>
      </c>
      <c r="G352" s="40"/>
      <c r="H352" s="40"/>
      <c r="I352" s="197"/>
      <c r="J352" s="40"/>
      <c r="K352" s="40"/>
      <c r="L352" s="43"/>
      <c r="M352" s="198"/>
      <c r="N352" s="199"/>
      <c r="O352" s="68"/>
      <c r="P352" s="68"/>
      <c r="Q352" s="68"/>
      <c r="R352" s="68"/>
      <c r="S352" s="68"/>
      <c r="T352" s="69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20" t="s">
        <v>169</v>
      </c>
      <c r="AU352" s="20" t="s">
        <v>90</v>
      </c>
    </row>
    <row r="353" spans="1:65" s="2" customFormat="1" ht="11.25">
      <c r="A353" s="38"/>
      <c r="B353" s="39"/>
      <c r="C353" s="40"/>
      <c r="D353" s="200" t="s">
        <v>171</v>
      </c>
      <c r="E353" s="40"/>
      <c r="F353" s="201" t="s">
        <v>428</v>
      </c>
      <c r="G353" s="40"/>
      <c r="H353" s="40"/>
      <c r="I353" s="197"/>
      <c r="J353" s="40"/>
      <c r="K353" s="40"/>
      <c r="L353" s="43"/>
      <c r="M353" s="198"/>
      <c r="N353" s="199"/>
      <c r="O353" s="68"/>
      <c r="P353" s="68"/>
      <c r="Q353" s="68"/>
      <c r="R353" s="68"/>
      <c r="S353" s="68"/>
      <c r="T353" s="69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20" t="s">
        <v>171</v>
      </c>
      <c r="AU353" s="20" t="s">
        <v>90</v>
      </c>
    </row>
    <row r="354" spans="1:65" s="13" customFormat="1" ht="11.25">
      <c r="B354" s="202"/>
      <c r="C354" s="203"/>
      <c r="D354" s="195" t="s">
        <v>173</v>
      </c>
      <c r="E354" s="204" t="s">
        <v>35</v>
      </c>
      <c r="F354" s="205" t="s">
        <v>243</v>
      </c>
      <c r="G354" s="203"/>
      <c r="H354" s="204" t="s">
        <v>35</v>
      </c>
      <c r="I354" s="206"/>
      <c r="J354" s="203"/>
      <c r="K354" s="203"/>
      <c r="L354" s="207"/>
      <c r="M354" s="208"/>
      <c r="N354" s="209"/>
      <c r="O354" s="209"/>
      <c r="P354" s="209"/>
      <c r="Q354" s="209"/>
      <c r="R354" s="209"/>
      <c r="S354" s="209"/>
      <c r="T354" s="210"/>
      <c r="AT354" s="211" t="s">
        <v>173</v>
      </c>
      <c r="AU354" s="211" t="s">
        <v>90</v>
      </c>
      <c r="AV354" s="13" t="s">
        <v>21</v>
      </c>
      <c r="AW354" s="13" t="s">
        <v>41</v>
      </c>
      <c r="AX354" s="13" t="s">
        <v>81</v>
      </c>
      <c r="AY354" s="211" t="s">
        <v>160</v>
      </c>
    </row>
    <row r="355" spans="1:65" s="14" customFormat="1" ht="11.25">
      <c r="B355" s="212"/>
      <c r="C355" s="213"/>
      <c r="D355" s="195" t="s">
        <v>173</v>
      </c>
      <c r="E355" s="214" t="s">
        <v>35</v>
      </c>
      <c r="F355" s="215" t="s">
        <v>429</v>
      </c>
      <c r="G355" s="213"/>
      <c r="H355" s="216">
        <v>78.236999999999995</v>
      </c>
      <c r="I355" s="217"/>
      <c r="J355" s="213"/>
      <c r="K355" s="213"/>
      <c r="L355" s="218"/>
      <c r="M355" s="219"/>
      <c r="N355" s="220"/>
      <c r="O355" s="220"/>
      <c r="P355" s="220"/>
      <c r="Q355" s="220"/>
      <c r="R355" s="220"/>
      <c r="S355" s="220"/>
      <c r="T355" s="221"/>
      <c r="AT355" s="222" t="s">
        <v>173</v>
      </c>
      <c r="AU355" s="222" t="s">
        <v>90</v>
      </c>
      <c r="AV355" s="14" t="s">
        <v>90</v>
      </c>
      <c r="AW355" s="14" t="s">
        <v>41</v>
      </c>
      <c r="AX355" s="14" t="s">
        <v>81</v>
      </c>
      <c r="AY355" s="222" t="s">
        <v>160</v>
      </c>
    </row>
    <row r="356" spans="1:65" s="15" customFormat="1" ht="11.25">
      <c r="B356" s="223"/>
      <c r="C356" s="224"/>
      <c r="D356" s="195" t="s">
        <v>173</v>
      </c>
      <c r="E356" s="225" t="s">
        <v>35</v>
      </c>
      <c r="F356" s="226" t="s">
        <v>176</v>
      </c>
      <c r="G356" s="224"/>
      <c r="H356" s="227">
        <v>78.236999999999995</v>
      </c>
      <c r="I356" s="228"/>
      <c r="J356" s="224"/>
      <c r="K356" s="224"/>
      <c r="L356" s="229"/>
      <c r="M356" s="230"/>
      <c r="N356" s="231"/>
      <c r="O356" s="231"/>
      <c r="P356" s="231"/>
      <c r="Q356" s="231"/>
      <c r="R356" s="231"/>
      <c r="S356" s="231"/>
      <c r="T356" s="232"/>
      <c r="AT356" s="233" t="s">
        <v>173</v>
      </c>
      <c r="AU356" s="233" t="s">
        <v>90</v>
      </c>
      <c r="AV356" s="15" t="s">
        <v>167</v>
      </c>
      <c r="AW356" s="15" t="s">
        <v>41</v>
      </c>
      <c r="AX356" s="15" t="s">
        <v>21</v>
      </c>
      <c r="AY356" s="233" t="s">
        <v>160</v>
      </c>
    </row>
    <row r="357" spans="1:65" s="2" customFormat="1" ht="16.5" customHeight="1">
      <c r="A357" s="38"/>
      <c r="B357" s="39"/>
      <c r="C357" s="182" t="s">
        <v>430</v>
      </c>
      <c r="D357" s="182" t="s">
        <v>162</v>
      </c>
      <c r="E357" s="183" t="s">
        <v>431</v>
      </c>
      <c r="F357" s="184" t="s">
        <v>432</v>
      </c>
      <c r="G357" s="185" t="s">
        <v>165</v>
      </c>
      <c r="H357" s="186">
        <v>15.99</v>
      </c>
      <c r="I357" s="187"/>
      <c r="J357" s="188">
        <f>ROUND(I357*H357,2)</f>
        <v>0</v>
      </c>
      <c r="K357" s="184" t="s">
        <v>166</v>
      </c>
      <c r="L357" s="43"/>
      <c r="M357" s="189" t="s">
        <v>35</v>
      </c>
      <c r="N357" s="190" t="s">
        <v>52</v>
      </c>
      <c r="O357" s="68"/>
      <c r="P357" s="191">
        <f>O357*H357</f>
        <v>0</v>
      </c>
      <c r="Q357" s="191">
        <v>2.47E-3</v>
      </c>
      <c r="R357" s="191">
        <f>Q357*H357</f>
        <v>3.9495299999999997E-2</v>
      </c>
      <c r="S357" s="191">
        <v>0</v>
      </c>
      <c r="T357" s="192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193" t="s">
        <v>167</v>
      </c>
      <c r="AT357" s="193" t="s">
        <v>162</v>
      </c>
      <c r="AU357" s="193" t="s">
        <v>90</v>
      </c>
      <c r="AY357" s="20" t="s">
        <v>160</v>
      </c>
      <c r="BE357" s="194">
        <f>IF(N357="základní",J357,0)</f>
        <v>0</v>
      </c>
      <c r="BF357" s="194">
        <f>IF(N357="snížená",J357,0)</f>
        <v>0</v>
      </c>
      <c r="BG357" s="194">
        <f>IF(N357="zákl. přenesená",J357,0)</f>
        <v>0</v>
      </c>
      <c r="BH357" s="194">
        <f>IF(N357="sníž. přenesená",J357,0)</f>
        <v>0</v>
      </c>
      <c r="BI357" s="194">
        <f>IF(N357="nulová",J357,0)</f>
        <v>0</v>
      </c>
      <c r="BJ357" s="20" t="s">
        <v>21</v>
      </c>
      <c r="BK357" s="194">
        <f>ROUND(I357*H357,2)</f>
        <v>0</v>
      </c>
      <c r="BL357" s="20" t="s">
        <v>167</v>
      </c>
      <c r="BM357" s="193" t="s">
        <v>433</v>
      </c>
    </row>
    <row r="358" spans="1:65" s="2" customFormat="1" ht="11.25">
      <c r="A358" s="38"/>
      <c r="B358" s="39"/>
      <c r="C358" s="40"/>
      <c r="D358" s="195" t="s">
        <v>169</v>
      </c>
      <c r="E358" s="40"/>
      <c r="F358" s="196" t="s">
        <v>434</v>
      </c>
      <c r="G358" s="40"/>
      <c r="H358" s="40"/>
      <c r="I358" s="197"/>
      <c r="J358" s="40"/>
      <c r="K358" s="40"/>
      <c r="L358" s="43"/>
      <c r="M358" s="198"/>
      <c r="N358" s="199"/>
      <c r="O358" s="68"/>
      <c r="P358" s="68"/>
      <c r="Q358" s="68"/>
      <c r="R358" s="68"/>
      <c r="S358" s="68"/>
      <c r="T358" s="69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20" t="s">
        <v>169</v>
      </c>
      <c r="AU358" s="20" t="s">
        <v>90</v>
      </c>
    </row>
    <row r="359" spans="1:65" s="2" customFormat="1" ht="11.25">
      <c r="A359" s="38"/>
      <c r="B359" s="39"/>
      <c r="C359" s="40"/>
      <c r="D359" s="200" t="s">
        <v>171</v>
      </c>
      <c r="E359" s="40"/>
      <c r="F359" s="201" t="s">
        <v>435</v>
      </c>
      <c r="G359" s="40"/>
      <c r="H359" s="40"/>
      <c r="I359" s="197"/>
      <c r="J359" s="40"/>
      <c r="K359" s="40"/>
      <c r="L359" s="43"/>
      <c r="M359" s="198"/>
      <c r="N359" s="199"/>
      <c r="O359" s="68"/>
      <c r="P359" s="68"/>
      <c r="Q359" s="68"/>
      <c r="R359" s="68"/>
      <c r="S359" s="68"/>
      <c r="T359" s="69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20" t="s">
        <v>171</v>
      </c>
      <c r="AU359" s="20" t="s">
        <v>90</v>
      </c>
    </row>
    <row r="360" spans="1:65" s="13" customFormat="1" ht="11.25">
      <c r="B360" s="202"/>
      <c r="C360" s="203"/>
      <c r="D360" s="195" t="s">
        <v>173</v>
      </c>
      <c r="E360" s="204" t="s">
        <v>35</v>
      </c>
      <c r="F360" s="205" t="s">
        <v>243</v>
      </c>
      <c r="G360" s="203"/>
      <c r="H360" s="204" t="s">
        <v>35</v>
      </c>
      <c r="I360" s="206"/>
      <c r="J360" s="203"/>
      <c r="K360" s="203"/>
      <c r="L360" s="207"/>
      <c r="M360" s="208"/>
      <c r="N360" s="209"/>
      <c r="O360" s="209"/>
      <c r="P360" s="209"/>
      <c r="Q360" s="209"/>
      <c r="R360" s="209"/>
      <c r="S360" s="209"/>
      <c r="T360" s="210"/>
      <c r="AT360" s="211" t="s">
        <v>173</v>
      </c>
      <c r="AU360" s="211" t="s">
        <v>90</v>
      </c>
      <c r="AV360" s="13" t="s">
        <v>21</v>
      </c>
      <c r="AW360" s="13" t="s">
        <v>41</v>
      </c>
      <c r="AX360" s="13" t="s">
        <v>81</v>
      </c>
      <c r="AY360" s="211" t="s">
        <v>160</v>
      </c>
    </row>
    <row r="361" spans="1:65" s="14" customFormat="1" ht="22.5">
      <c r="B361" s="212"/>
      <c r="C361" s="213"/>
      <c r="D361" s="195" t="s">
        <v>173</v>
      </c>
      <c r="E361" s="214" t="s">
        <v>35</v>
      </c>
      <c r="F361" s="215" t="s">
        <v>436</v>
      </c>
      <c r="G361" s="213"/>
      <c r="H361" s="216">
        <v>15.99</v>
      </c>
      <c r="I361" s="217"/>
      <c r="J361" s="213"/>
      <c r="K361" s="213"/>
      <c r="L361" s="218"/>
      <c r="M361" s="219"/>
      <c r="N361" s="220"/>
      <c r="O361" s="220"/>
      <c r="P361" s="220"/>
      <c r="Q361" s="220"/>
      <c r="R361" s="220"/>
      <c r="S361" s="220"/>
      <c r="T361" s="221"/>
      <c r="AT361" s="222" t="s">
        <v>173</v>
      </c>
      <c r="AU361" s="222" t="s">
        <v>90</v>
      </c>
      <c r="AV361" s="14" t="s">
        <v>90</v>
      </c>
      <c r="AW361" s="14" t="s">
        <v>41</v>
      </c>
      <c r="AX361" s="14" t="s">
        <v>81</v>
      </c>
      <c r="AY361" s="222" t="s">
        <v>160</v>
      </c>
    </row>
    <row r="362" spans="1:65" s="15" customFormat="1" ht="11.25">
      <c r="B362" s="223"/>
      <c r="C362" s="224"/>
      <c r="D362" s="195" t="s">
        <v>173</v>
      </c>
      <c r="E362" s="225" t="s">
        <v>35</v>
      </c>
      <c r="F362" s="226" t="s">
        <v>176</v>
      </c>
      <c r="G362" s="224"/>
      <c r="H362" s="227">
        <v>15.99</v>
      </c>
      <c r="I362" s="228"/>
      <c r="J362" s="224"/>
      <c r="K362" s="224"/>
      <c r="L362" s="229"/>
      <c r="M362" s="230"/>
      <c r="N362" s="231"/>
      <c r="O362" s="231"/>
      <c r="P362" s="231"/>
      <c r="Q362" s="231"/>
      <c r="R362" s="231"/>
      <c r="S362" s="231"/>
      <c r="T362" s="232"/>
      <c r="AT362" s="233" t="s">
        <v>173</v>
      </c>
      <c r="AU362" s="233" t="s">
        <v>90</v>
      </c>
      <c r="AV362" s="15" t="s">
        <v>167</v>
      </c>
      <c r="AW362" s="15" t="s">
        <v>41</v>
      </c>
      <c r="AX362" s="15" t="s">
        <v>21</v>
      </c>
      <c r="AY362" s="233" t="s">
        <v>160</v>
      </c>
    </row>
    <row r="363" spans="1:65" s="2" customFormat="1" ht="16.5" customHeight="1">
      <c r="A363" s="38"/>
      <c r="B363" s="39"/>
      <c r="C363" s="182" t="s">
        <v>437</v>
      </c>
      <c r="D363" s="182" t="s">
        <v>162</v>
      </c>
      <c r="E363" s="183" t="s">
        <v>438</v>
      </c>
      <c r="F363" s="184" t="s">
        <v>439</v>
      </c>
      <c r="G363" s="185" t="s">
        <v>165</v>
      </c>
      <c r="H363" s="186">
        <v>15.99</v>
      </c>
      <c r="I363" s="187"/>
      <c r="J363" s="188">
        <f>ROUND(I363*H363,2)</f>
        <v>0</v>
      </c>
      <c r="K363" s="184" t="s">
        <v>166</v>
      </c>
      <c r="L363" s="43"/>
      <c r="M363" s="189" t="s">
        <v>35</v>
      </c>
      <c r="N363" s="190" t="s">
        <v>52</v>
      </c>
      <c r="O363" s="68"/>
      <c r="P363" s="191">
        <f>O363*H363</f>
        <v>0</v>
      </c>
      <c r="Q363" s="191">
        <v>0</v>
      </c>
      <c r="R363" s="191">
        <f>Q363*H363</f>
        <v>0</v>
      </c>
      <c r="S363" s="191">
        <v>0</v>
      </c>
      <c r="T363" s="192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193" t="s">
        <v>167</v>
      </c>
      <c r="AT363" s="193" t="s">
        <v>162</v>
      </c>
      <c r="AU363" s="193" t="s">
        <v>90</v>
      </c>
      <c r="AY363" s="20" t="s">
        <v>160</v>
      </c>
      <c r="BE363" s="194">
        <f>IF(N363="základní",J363,0)</f>
        <v>0</v>
      </c>
      <c r="BF363" s="194">
        <f>IF(N363="snížená",J363,0)</f>
        <v>0</v>
      </c>
      <c r="BG363" s="194">
        <f>IF(N363="zákl. přenesená",J363,0)</f>
        <v>0</v>
      </c>
      <c r="BH363" s="194">
        <f>IF(N363="sníž. přenesená",J363,0)</f>
        <v>0</v>
      </c>
      <c r="BI363" s="194">
        <f>IF(N363="nulová",J363,0)</f>
        <v>0</v>
      </c>
      <c r="BJ363" s="20" t="s">
        <v>21</v>
      </c>
      <c r="BK363" s="194">
        <f>ROUND(I363*H363,2)</f>
        <v>0</v>
      </c>
      <c r="BL363" s="20" t="s">
        <v>167</v>
      </c>
      <c r="BM363" s="193" t="s">
        <v>440</v>
      </c>
    </row>
    <row r="364" spans="1:65" s="2" customFormat="1" ht="11.25">
      <c r="A364" s="38"/>
      <c r="B364" s="39"/>
      <c r="C364" s="40"/>
      <c r="D364" s="195" t="s">
        <v>169</v>
      </c>
      <c r="E364" s="40"/>
      <c r="F364" s="196" t="s">
        <v>441</v>
      </c>
      <c r="G364" s="40"/>
      <c r="H364" s="40"/>
      <c r="I364" s="197"/>
      <c r="J364" s="40"/>
      <c r="K364" s="40"/>
      <c r="L364" s="43"/>
      <c r="M364" s="198"/>
      <c r="N364" s="199"/>
      <c r="O364" s="68"/>
      <c r="P364" s="68"/>
      <c r="Q364" s="68"/>
      <c r="R364" s="68"/>
      <c r="S364" s="68"/>
      <c r="T364" s="69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20" t="s">
        <v>169</v>
      </c>
      <c r="AU364" s="20" t="s">
        <v>90</v>
      </c>
    </row>
    <row r="365" spans="1:65" s="2" customFormat="1" ht="11.25">
      <c r="A365" s="38"/>
      <c r="B365" s="39"/>
      <c r="C365" s="40"/>
      <c r="D365" s="200" t="s">
        <v>171</v>
      </c>
      <c r="E365" s="40"/>
      <c r="F365" s="201" t="s">
        <v>442</v>
      </c>
      <c r="G365" s="40"/>
      <c r="H365" s="40"/>
      <c r="I365" s="197"/>
      <c r="J365" s="40"/>
      <c r="K365" s="40"/>
      <c r="L365" s="43"/>
      <c r="M365" s="198"/>
      <c r="N365" s="199"/>
      <c r="O365" s="68"/>
      <c r="P365" s="68"/>
      <c r="Q365" s="68"/>
      <c r="R365" s="68"/>
      <c r="S365" s="68"/>
      <c r="T365" s="69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20" t="s">
        <v>171</v>
      </c>
      <c r="AU365" s="20" t="s">
        <v>90</v>
      </c>
    </row>
    <row r="366" spans="1:65" s="14" customFormat="1" ht="11.25">
      <c r="B366" s="212"/>
      <c r="C366" s="213"/>
      <c r="D366" s="195" t="s">
        <v>173</v>
      </c>
      <c r="E366" s="214" t="s">
        <v>35</v>
      </c>
      <c r="F366" s="215" t="s">
        <v>443</v>
      </c>
      <c r="G366" s="213"/>
      <c r="H366" s="216">
        <v>15.99</v>
      </c>
      <c r="I366" s="217"/>
      <c r="J366" s="213"/>
      <c r="K366" s="213"/>
      <c r="L366" s="218"/>
      <c r="M366" s="219"/>
      <c r="N366" s="220"/>
      <c r="O366" s="220"/>
      <c r="P366" s="220"/>
      <c r="Q366" s="220"/>
      <c r="R366" s="220"/>
      <c r="S366" s="220"/>
      <c r="T366" s="221"/>
      <c r="AT366" s="222" t="s">
        <v>173</v>
      </c>
      <c r="AU366" s="222" t="s">
        <v>90</v>
      </c>
      <c r="AV366" s="14" t="s">
        <v>90</v>
      </c>
      <c r="AW366" s="14" t="s">
        <v>41</v>
      </c>
      <c r="AX366" s="14" t="s">
        <v>81</v>
      </c>
      <c r="AY366" s="222" t="s">
        <v>160</v>
      </c>
    </row>
    <row r="367" spans="1:65" s="15" customFormat="1" ht="11.25">
      <c r="B367" s="223"/>
      <c r="C367" s="224"/>
      <c r="D367" s="195" t="s">
        <v>173</v>
      </c>
      <c r="E367" s="225" t="s">
        <v>35</v>
      </c>
      <c r="F367" s="226" t="s">
        <v>176</v>
      </c>
      <c r="G367" s="224"/>
      <c r="H367" s="227">
        <v>15.99</v>
      </c>
      <c r="I367" s="228"/>
      <c r="J367" s="224"/>
      <c r="K367" s="224"/>
      <c r="L367" s="229"/>
      <c r="M367" s="230"/>
      <c r="N367" s="231"/>
      <c r="O367" s="231"/>
      <c r="P367" s="231"/>
      <c r="Q367" s="231"/>
      <c r="R367" s="231"/>
      <c r="S367" s="231"/>
      <c r="T367" s="232"/>
      <c r="AT367" s="233" t="s">
        <v>173</v>
      </c>
      <c r="AU367" s="233" t="s">
        <v>90</v>
      </c>
      <c r="AV367" s="15" t="s">
        <v>167</v>
      </c>
      <c r="AW367" s="15" t="s">
        <v>41</v>
      </c>
      <c r="AX367" s="15" t="s">
        <v>21</v>
      </c>
      <c r="AY367" s="233" t="s">
        <v>160</v>
      </c>
    </row>
    <row r="368" spans="1:65" s="2" customFormat="1" ht="21.75" customHeight="1">
      <c r="A368" s="38"/>
      <c r="B368" s="39"/>
      <c r="C368" s="182" t="s">
        <v>444</v>
      </c>
      <c r="D368" s="182" t="s">
        <v>162</v>
      </c>
      <c r="E368" s="183" t="s">
        <v>445</v>
      </c>
      <c r="F368" s="184" t="s">
        <v>446</v>
      </c>
      <c r="G368" s="185" t="s">
        <v>334</v>
      </c>
      <c r="H368" s="186">
        <v>1</v>
      </c>
      <c r="I368" s="187"/>
      <c r="J368" s="188">
        <f>ROUND(I368*H368,2)</f>
        <v>0</v>
      </c>
      <c r="K368" s="184" t="s">
        <v>166</v>
      </c>
      <c r="L368" s="43"/>
      <c r="M368" s="189" t="s">
        <v>35</v>
      </c>
      <c r="N368" s="190" t="s">
        <v>52</v>
      </c>
      <c r="O368" s="68"/>
      <c r="P368" s="191">
        <f>O368*H368</f>
        <v>0</v>
      </c>
      <c r="Q368" s="191">
        <v>1.0606199999999999</v>
      </c>
      <c r="R368" s="191">
        <f>Q368*H368</f>
        <v>1.0606199999999999</v>
      </c>
      <c r="S368" s="191">
        <v>0</v>
      </c>
      <c r="T368" s="192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193" t="s">
        <v>167</v>
      </c>
      <c r="AT368" s="193" t="s">
        <v>162</v>
      </c>
      <c r="AU368" s="193" t="s">
        <v>90</v>
      </c>
      <c r="AY368" s="20" t="s">
        <v>160</v>
      </c>
      <c r="BE368" s="194">
        <f>IF(N368="základní",J368,0)</f>
        <v>0</v>
      </c>
      <c r="BF368" s="194">
        <f>IF(N368="snížená",J368,0)</f>
        <v>0</v>
      </c>
      <c r="BG368" s="194">
        <f>IF(N368="zákl. přenesená",J368,0)</f>
        <v>0</v>
      </c>
      <c r="BH368" s="194">
        <f>IF(N368="sníž. přenesená",J368,0)</f>
        <v>0</v>
      </c>
      <c r="BI368" s="194">
        <f>IF(N368="nulová",J368,0)</f>
        <v>0</v>
      </c>
      <c r="BJ368" s="20" t="s">
        <v>21</v>
      </c>
      <c r="BK368" s="194">
        <f>ROUND(I368*H368,2)</f>
        <v>0</v>
      </c>
      <c r="BL368" s="20" t="s">
        <v>167</v>
      </c>
      <c r="BM368" s="193" t="s">
        <v>447</v>
      </c>
    </row>
    <row r="369" spans="1:65" s="2" customFormat="1" ht="11.25">
      <c r="A369" s="38"/>
      <c r="B369" s="39"/>
      <c r="C369" s="40"/>
      <c r="D369" s="195" t="s">
        <v>169</v>
      </c>
      <c r="E369" s="40"/>
      <c r="F369" s="196" t="s">
        <v>448</v>
      </c>
      <c r="G369" s="40"/>
      <c r="H369" s="40"/>
      <c r="I369" s="197"/>
      <c r="J369" s="40"/>
      <c r="K369" s="40"/>
      <c r="L369" s="43"/>
      <c r="M369" s="198"/>
      <c r="N369" s="199"/>
      <c r="O369" s="68"/>
      <c r="P369" s="68"/>
      <c r="Q369" s="68"/>
      <c r="R369" s="68"/>
      <c r="S369" s="68"/>
      <c r="T369" s="69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20" t="s">
        <v>169</v>
      </c>
      <c r="AU369" s="20" t="s">
        <v>90</v>
      </c>
    </row>
    <row r="370" spans="1:65" s="2" customFormat="1" ht="11.25">
      <c r="A370" s="38"/>
      <c r="B370" s="39"/>
      <c r="C370" s="40"/>
      <c r="D370" s="200" t="s">
        <v>171</v>
      </c>
      <c r="E370" s="40"/>
      <c r="F370" s="201" t="s">
        <v>449</v>
      </c>
      <c r="G370" s="40"/>
      <c r="H370" s="40"/>
      <c r="I370" s="197"/>
      <c r="J370" s="40"/>
      <c r="K370" s="40"/>
      <c r="L370" s="43"/>
      <c r="M370" s="198"/>
      <c r="N370" s="199"/>
      <c r="O370" s="68"/>
      <c r="P370" s="68"/>
      <c r="Q370" s="68"/>
      <c r="R370" s="68"/>
      <c r="S370" s="68"/>
      <c r="T370" s="69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20" t="s">
        <v>171</v>
      </c>
      <c r="AU370" s="20" t="s">
        <v>90</v>
      </c>
    </row>
    <row r="371" spans="1:65" s="14" customFormat="1" ht="11.25">
      <c r="B371" s="212"/>
      <c r="C371" s="213"/>
      <c r="D371" s="195" t="s">
        <v>173</v>
      </c>
      <c r="E371" s="214" t="s">
        <v>35</v>
      </c>
      <c r="F371" s="215" t="s">
        <v>450</v>
      </c>
      <c r="G371" s="213"/>
      <c r="H371" s="216">
        <v>1</v>
      </c>
      <c r="I371" s="217"/>
      <c r="J371" s="213"/>
      <c r="K371" s="213"/>
      <c r="L371" s="218"/>
      <c r="M371" s="219"/>
      <c r="N371" s="220"/>
      <c r="O371" s="220"/>
      <c r="P371" s="220"/>
      <c r="Q371" s="220"/>
      <c r="R371" s="220"/>
      <c r="S371" s="220"/>
      <c r="T371" s="221"/>
      <c r="AT371" s="222" t="s">
        <v>173</v>
      </c>
      <c r="AU371" s="222" t="s">
        <v>90</v>
      </c>
      <c r="AV371" s="14" t="s">
        <v>90</v>
      </c>
      <c r="AW371" s="14" t="s">
        <v>41</v>
      </c>
      <c r="AX371" s="14" t="s">
        <v>81</v>
      </c>
      <c r="AY371" s="222" t="s">
        <v>160</v>
      </c>
    </row>
    <row r="372" spans="1:65" s="15" customFormat="1" ht="11.25">
      <c r="B372" s="223"/>
      <c r="C372" s="224"/>
      <c r="D372" s="195" t="s">
        <v>173</v>
      </c>
      <c r="E372" s="225" t="s">
        <v>35</v>
      </c>
      <c r="F372" s="226" t="s">
        <v>176</v>
      </c>
      <c r="G372" s="224"/>
      <c r="H372" s="227">
        <v>1</v>
      </c>
      <c r="I372" s="228"/>
      <c r="J372" s="224"/>
      <c r="K372" s="224"/>
      <c r="L372" s="229"/>
      <c r="M372" s="230"/>
      <c r="N372" s="231"/>
      <c r="O372" s="231"/>
      <c r="P372" s="231"/>
      <c r="Q372" s="231"/>
      <c r="R372" s="231"/>
      <c r="S372" s="231"/>
      <c r="T372" s="232"/>
      <c r="AT372" s="233" t="s">
        <v>173</v>
      </c>
      <c r="AU372" s="233" t="s">
        <v>90</v>
      </c>
      <c r="AV372" s="15" t="s">
        <v>167</v>
      </c>
      <c r="AW372" s="15" t="s">
        <v>41</v>
      </c>
      <c r="AX372" s="15" t="s">
        <v>21</v>
      </c>
      <c r="AY372" s="233" t="s">
        <v>160</v>
      </c>
    </row>
    <row r="373" spans="1:65" s="2" customFormat="1" ht="16.5" customHeight="1">
      <c r="A373" s="38"/>
      <c r="B373" s="39"/>
      <c r="C373" s="182" t="s">
        <v>451</v>
      </c>
      <c r="D373" s="182" t="s">
        <v>162</v>
      </c>
      <c r="E373" s="183" t="s">
        <v>452</v>
      </c>
      <c r="F373" s="184" t="s">
        <v>453</v>
      </c>
      <c r="G373" s="185" t="s">
        <v>334</v>
      </c>
      <c r="H373" s="186">
        <v>3.3740000000000001</v>
      </c>
      <c r="I373" s="187"/>
      <c r="J373" s="188">
        <f>ROUND(I373*H373,2)</f>
        <v>0</v>
      </c>
      <c r="K373" s="184" t="s">
        <v>166</v>
      </c>
      <c r="L373" s="43"/>
      <c r="M373" s="189" t="s">
        <v>35</v>
      </c>
      <c r="N373" s="190" t="s">
        <v>52</v>
      </c>
      <c r="O373" s="68"/>
      <c r="P373" s="191">
        <f>O373*H373</f>
        <v>0</v>
      </c>
      <c r="Q373" s="191">
        <v>1.06277</v>
      </c>
      <c r="R373" s="191">
        <f>Q373*H373</f>
        <v>3.5857859800000003</v>
      </c>
      <c r="S373" s="191">
        <v>0</v>
      </c>
      <c r="T373" s="192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193" t="s">
        <v>167</v>
      </c>
      <c r="AT373" s="193" t="s">
        <v>162</v>
      </c>
      <c r="AU373" s="193" t="s">
        <v>90</v>
      </c>
      <c r="AY373" s="20" t="s">
        <v>160</v>
      </c>
      <c r="BE373" s="194">
        <f>IF(N373="základní",J373,0)</f>
        <v>0</v>
      </c>
      <c r="BF373" s="194">
        <f>IF(N373="snížená",J373,0)</f>
        <v>0</v>
      </c>
      <c r="BG373" s="194">
        <f>IF(N373="zákl. přenesená",J373,0)</f>
        <v>0</v>
      </c>
      <c r="BH373" s="194">
        <f>IF(N373="sníž. přenesená",J373,0)</f>
        <v>0</v>
      </c>
      <c r="BI373" s="194">
        <f>IF(N373="nulová",J373,0)</f>
        <v>0</v>
      </c>
      <c r="BJ373" s="20" t="s">
        <v>21</v>
      </c>
      <c r="BK373" s="194">
        <f>ROUND(I373*H373,2)</f>
        <v>0</v>
      </c>
      <c r="BL373" s="20" t="s">
        <v>167</v>
      </c>
      <c r="BM373" s="193" t="s">
        <v>454</v>
      </c>
    </row>
    <row r="374" spans="1:65" s="2" customFormat="1" ht="11.25">
      <c r="A374" s="38"/>
      <c r="B374" s="39"/>
      <c r="C374" s="40"/>
      <c r="D374" s="195" t="s">
        <v>169</v>
      </c>
      <c r="E374" s="40"/>
      <c r="F374" s="196" t="s">
        <v>455</v>
      </c>
      <c r="G374" s="40"/>
      <c r="H374" s="40"/>
      <c r="I374" s="197"/>
      <c r="J374" s="40"/>
      <c r="K374" s="40"/>
      <c r="L374" s="43"/>
      <c r="M374" s="198"/>
      <c r="N374" s="199"/>
      <c r="O374" s="68"/>
      <c r="P374" s="68"/>
      <c r="Q374" s="68"/>
      <c r="R374" s="68"/>
      <c r="S374" s="68"/>
      <c r="T374" s="69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20" t="s">
        <v>169</v>
      </c>
      <c r="AU374" s="20" t="s">
        <v>90</v>
      </c>
    </row>
    <row r="375" spans="1:65" s="2" customFormat="1" ht="11.25">
      <c r="A375" s="38"/>
      <c r="B375" s="39"/>
      <c r="C375" s="40"/>
      <c r="D375" s="200" t="s">
        <v>171</v>
      </c>
      <c r="E375" s="40"/>
      <c r="F375" s="201" t="s">
        <v>456</v>
      </c>
      <c r="G375" s="40"/>
      <c r="H375" s="40"/>
      <c r="I375" s="197"/>
      <c r="J375" s="40"/>
      <c r="K375" s="40"/>
      <c r="L375" s="43"/>
      <c r="M375" s="198"/>
      <c r="N375" s="199"/>
      <c r="O375" s="68"/>
      <c r="P375" s="68"/>
      <c r="Q375" s="68"/>
      <c r="R375" s="68"/>
      <c r="S375" s="68"/>
      <c r="T375" s="69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20" t="s">
        <v>171</v>
      </c>
      <c r="AU375" s="20" t="s">
        <v>90</v>
      </c>
    </row>
    <row r="376" spans="1:65" s="13" customFormat="1" ht="11.25">
      <c r="B376" s="202"/>
      <c r="C376" s="203"/>
      <c r="D376" s="195" t="s">
        <v>173</v>
      </c>
      <c r="E376" s="204" t="s">
        <v>35</v>
      </c>
      <c r="F376" s="205" t="s">
        <v>457</v>
      </c>
      <c r="G376" s="203"/>
      <c r="H376" s="204" t="s">
        <v>35</v>
      </c>
      <c r="I376" s="206"/>
      <c r="J376" s="203"/>
      <c r="K376" s="203"/>
      <c r="L376" s="207"/>
      <c r="M376" s="208"/>
      <c r="N376" s="209"/>
      <c r="O376" s="209"/>
      <c r="P376" s="209"/>
      <c r="Q376" s="209"/>
      <c r="R376" s="209"/>
      <c r="S376" s="209"/>
      <c r="T376" s="210"/>
      <c r="AT376" s="211" t="s">
        <v>173</v>
      </c>
      <c r="AU376" s="211" t="s">
        <v>90</v>
      </c>
      <c r="AV376" s="13" t="s">
        <v>21</v>
      </c>
      <c r="AW376" s="13" t="s">
        <v>41</v>
      </c>
      <c r="AX376" s="13" t="s">
        <v>81</v>
      </c>
      <c r="AY376" s="211" t="s">
        <v>160</v>
      </c>
    </row>
    <row r="377" spans="1:65" s="14" customFormat="1" ht="11.25">
      <c r="B377" s="212"/>
      <c r="C377" s="213"/>
      <c r="D377" s="195" t="s">
        <v>173</v>
      </c>
      <c r="E377" s="214" t="s">
        <v>35</v>
      </c>
      <c r="F377" s="215" t="s">
        <v>458</v>
      </c>
      <c r="G377" s="213"/>
      <c r="H377" s="216">
        <v>3.3740000000000001</v>
      </c>
      <c r="I377" s="217"/>
      <c r="J377" s="213"/>
      <c r="K377" s="213"/>
      <c r="L377" s="218"/>
      <c r="M377" s="219"/>
      <c r="N377" s="220"/>
      <c r="O377" s="220"/>
      <c r="P377" s="220"/>
      <c r="Q377" s="220"/>
      <c r="R377" s="220"/>
      <c r="S377" s="220"/>
      <c r="T377" s="221"/>
      <c r="AT377" s="222" t="s">
        <v>173</v>
      </c>
      <c r="AU377" s="222" t="s">
        <v>90</v>
      </c>
      <c r="AV377" s="14" t="s">
        <v>90</v>
      </c>
      <c r="AW377" s="14" t="s">
        <v>41</v>
      </c>
      <c r="AX377" s="14" t="s">
        <v>81</v>
      </c>
      <c r="AY377" s="222" t="s">
        <v>160</v>
      </c>
    </row>
    <row r="378" spans="1:65" s="15" customFormat="1" ht="11.25">
      <c r="B378" s="223"/>
      <c r="C378" s="224"/>
      <c r="D378" s="195" t="s">
        <v>173</v>
      </c>
      <c r="E378" s="225" t="s">
        <v>35</v>
      </c>
      <c r="F378" s="226" t="s">
        <v>176</v>
      </c>
      <c r="G378" s="224"/>
      <c r="H378" s="227">
        <v>3.3740000000000001</v>
      </c>
      <c r="I378" s="228"/>
      <c r="J378" s="224"/>
      <c r="K378" s="224"/>
      <c r="L378" s="229"/>
      <c r="M378" s="230"/>
      <c r="N378" s="231"/>
      <c r="O378" s="231"/>
      <c r="P378" s="231"/>
      <c r="Q378" s="231"/>
      <c r="R378" s="231"/>
      <c r="S378" s="231"/>
      <c r="T378" s="232"/>
      <c r="AT378" s="233" t="s">
        <v>173</v>
      </c>
      <c r="AU378" s="233" t="s">
        <v>90</v>
      </c>
      <c r="AV378" s="15" t="s">
        <v>167</v>
      </c>
      <c r="AW378" s="15" t="s">
        <v>41</v>
      </c>
      <c r="AX378" s="15" t="s">
        <v>21</v>
      </c>
      <c r="AY378" s="233" t="s">
        <v>160</v>
      </c>
    </row>
    <row r="379" spans="1:65" s="2" customFormat="1" ht="16.5" customHeight="1">
      <c r="A379" s="38"/>
      <c r="B379" s="39"/>
      <c r="C379" s="182" t="s">
        <v>459</v>
      </c>
      <c r="D379" s="182" t="s">
        <v>162</v>
      </c>
      <c r="E379" s="183" t="s">
        <v>460</v>
      </c>
      <c r="F379" s="184" t="s">
        <v>461</v>
      </c>
      <c r="G379" s="185" t="s">
        <v>239</v>
      </c>
      <c r="H379" s="186">
        <v>47.677999999999997</v>
      </c>
      <c r="I379" s="187"/>
      <c r="J379" s="188">
        <f>ROUND(I379*H379,2)</f>
        <v>0</v>
      </c>
      <c r="K379" s="184" t="s">
        <v>166</v>
      </c>
      <c r="L379" s="43"/>
      <c r="M379" s="189" t="s">
        <v>35</v>
      </c>
      <c r="N379" s="190" t="s">
        <v>52</v>
      </c>
      <c r="O379" s="68"/>
      <c r="P379" s="191">
        <f>O379*H379</f>
        <v>0</v>
      </c>
      <c r="Q379" s="191">
        <v>2.5018699999999998</v>
      </c>
      <c r="R379" s="191">
        <f>Q379*H379</f>
        <v>119.28415785999998</v>
      </c>
      <c r="S379" s="191">
        <v>0</v>
      </c>
      <c r="T379" s="192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193" t="s">
        <v>167</v>
      </c>
      <c r="AT379" s="193" t="s">
        <v>162</v>
      </c>
      <c r="AU379" s="193" t="s">
        <v>90</v>
      </c>
      <c r="AY379" s="20" t="s">
        <v>160</v>
      </c>
      <c r="BE379" s="194">
        <f>IF(N379="základní",J379,0)</f>
        <v>0</v>
      </c>
      <c r="BF379" s="194">
        <f>IF(N379="snížená",J379,0)</f>
        <v>0</v>
      </c>
      <c r="BG379" s="194">
        <f>IF(N379="zákl. přenesená",J379,0)</f>
        <v>0</v>
      </c>
      <c r="BH379" s="194">
        <f>IF(N379="sníž. přenesená",J379,0)</f>
        <v>0</v>
      </c>
      <c r="BI379" s="194">
        <f>IF(N379="nulová",J379,0)</f>
        <v>0</v>
      </c>
      <c r="BJ379" s="20" t="s">
        <v>21</v>
      </c>
      <c r="BK379" s="194">
        <f>ROUND(I379*H379,2)</f>
        <v>0</v>
      </c>
      <c r="BL379" s="20" t="s">
        <v>167</v>
      </c>
      <c r="BM379" s="193" t="s">
        <v>462</v>
      </c>
    </row>
    <row r="380" spans="1:65" s="2" customFormat="1" ht="19.5">
      <c r="A380" s="38"/>
      <c r="B380" s="39"/>
      <c r="C380" s="40"/>
      <c r="D380" s="195" t="s">
        <v>169</v>
      </c>
      <c r="E380" s="40"/>
      <c r="F380" s="196" t="s">
        <v>463</v>
      </c>
      <c r="G380" s="40"/>
      <c r="H380" s="40"/>
      <c r="I380" s="197"/>
      <c r="J380" s="40"/>
      <c r="K380" s="40"/>
      <c r="L380" s="43"/>
      <c r="M380" s="198"/>
      <c r="N380" s="199"/>
      <c r="O380" s="68"/>
      <c r="P380" s="68"/>
      <c r="Q380" s="68"/>
      <c r="R380" s="68"/>
      <c r="S380" s="68"/>
      <c r="T380" s="69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20" t="s">
        <v>169</v>
      </c>
      <c r="AU380" s="20" t="s">
        <v>90</v>
      </c>
    </row>
    <row r="381" spans="1:65" s="2" customFormat="1" ht="11.25">
      <c r="A381" s="38"/>
      <c r="B381" s="39"/>
      <c r="C381" s="40"/>
      <c r="D381" s="200" t="s">
        <v>171</v>
      </c>
      <c r="E381" s="40"/>
      <c r="F381" s="201" t="s">
        <v>464</v>
      </c>
      <c r="G381" s="40"/>
      <c r="H381" s="40"/>
      <c r="I381" s="197"/>
      <c r="J381" s="40"/>
      <c r="K381" s="40"/>
      <c r="L381" s="43"/>
      <c r="M381" s="198"/>
      <c r="N381" s="199"/>
      <c r="O381" s="68"/>
      <c r="P381" s="68"/>
      <c r="Q381" s="68"/>
      <c r="R381" s="68"/>
      <c r="S381" s="68"/>
      <c r="T381" s="69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20" t="s">
        <v>171</v>
      </c>
      <c r="AU381" s="20" t="s">
        <v>90</v>
      </c>
    </row>
    <row r="382" spans="1:65" s="13" customFormat="1" ht="11.25">
      <c r="B382" s="202"/>
      <c r="C382" s="203"/>
      <c r="D382" s="195" t="s">
        <v>173</v>
      </c>
      <c r="E382" s="204" t="s">
        <v>35</v>
      </c>
      <c r="F382" s="205" t="s">
        <v>243</v>
      </c>
      <c r="G382" s="203"/>
      <c r="H382" s="204" t="s">
        <v>35</v>
      </c>
      <c r="I382" s="206"/>
      <c r="J382" s="203"/>
      <c r="K382" s="203"/>
      <c r="L382" s="207"/>
      <c r="M382" s="208"/>
      <c r="N382" s="209"/>
      <c r="O382" s="209"/>
      <c r="P382" s="209"/>
      <c r="Q382" s="209"/>
      <c r="R382" s="209"/>
      <c r="S382" s="209"/>
      <c r="T382" s="210"/>
      <c r="AT382" s="211" t="s">
        <v>173</v>
      </c>
      <c r="AU382" s="211" t="s">
        <v>90</v>
      </c>
      <c r="AV382" s="13" t="s">
        <v>21</v>
      </c>
      <c r="AW382" s="13" t="s">
        <v>41</v>
      </c>
      <c r="AX382" s="13" t="s">
        <v>81</v>
      </c>
      <c r="AY382" s="211" t="s">
        <v>160</v>
      </c>
    </row>
    <row r="383" spans="1:65" s="14" customFormat="1" ht="22.5">
      <c r="B383" s="212"/>
      <c r="C383" s="213"/>
      <c r="D383" s="195" t="s">
        <v>173</v>
      </c>
      <c r="E383" s="214" t="s">
        <v>35</v>
      </c>
      <c r="F383" s="215" t="s">
        <v>465</v>
      </c>
      <c r="G383" s="213"/>
      <c r="H383" s="216">
        <v>35.1</v>
      </c>
      <c r="I383" s="217"/>
      <c r="J383" s="213"/>
      <c r="K383" s="213"/>
      <c r="L383" s="218"/>
      <c r="M383" s="219"/>
      <c r="N383" s="220"/>
      <c r="O383" s="220"/>
      <c r="P383" s="220"/>
      <c r="Q383" s="220"/>
      <c r="R383" s="220"/>
      <c r="S383" s="220"/>
      <c r="T383" s="221"/>
      <c r="AT383" s="222" t="s">
        <v>173</v>
      </c>
      <c r="AU383" s="222" t="s">
        <v>90</v>
      </c>
      <c r="AV383" s="14" t="s">
        <v>90</v>
      </c>
      <c r="AW383" s="14" t="s">
        <v>41</v>
      </c>
      <c r="AX383" s="14" t="s">
        <v>81</v>
      </c>
      <c r="AY383" s="222" t="s">
        <v>160</v>
      </c>
    </row>
    <row r="384" spans="1:65" s="14" customFormat="1" ht="11.25">
      <c r="B384" s="212"/>
      <c r="C384" s="213"/>
      <c r="D384" s="195" t="s">
        <v>173</v>
      </c>
      <c r="E384" s="214" t="s">
        <v>35</v>
      </c>
      <c r="F384" s="215" t="s">
        <v>466</v>
      </c>
      <c r="G384" s="213"/>
      <c r="H384" s="216">
        <v>12.577999999999999</v>
      </c>
      <c r="I384" s="217"/>
      <c r="J384" s="213"/>
      <c r="K384" s="213"/>
      <c r="L384" s="218"/>
      <c r="M384" s="219"/>
      <c r="N384" s="220"/>
      <c r="O384" s="220"/>
      <c r="P384" s="220"/>
      <c r="Q384" s="220"/>
      <c r="R384" s="220"/>
      <c r="S384" s="220"/>
      <c r="T384" s="221"/>
      <c r="AT384" s="222" t="s">
        <v>173</v>
      </c>
      <c r="AU384" s="222" t="s">
        <v>90</v>
      </c>
      <c r="AV384" s="14" t="s">
        <v>90</v>
      </c>
      <c r="AW384" s="14" t="s">
        <v>41</v>
      </c>
      <c r="AX384" s="14" t="s">
        <v>81</v>
      </c>
      <c r="AY384" s="222" t="s">
        <v>160</v>
      </c>
    </row>
    <row r="385" spans="1:65" s="15" customFormat="1" ht="11.25">
      <c r="B385" s="223"/>
      <c r="C385" s="224"/>
      <c r="D385" s="195" t="s">
        <v>173</v>
      </c>
      <c r="E385" s="225" t="s">
        <v>35</v>
      </c>
      <c r="F385" s="226" t="s">
        <v>176</v>
      </c>
      <c r="G385" s="224"/>
      <c r="H385" s="227">
        <v>47.677999999999997</v>
      </c>
      <c r="I385" s="228"/>
      <c r="J385" s="224"/>
      <c r="K385" s="224"/>
      <c r="L385" s="229"/>
      <c r="M385" s="230"/>
      <c r="N385" s="231"/>
      <c r="O385" s="231"/>
      <c r="P385" s="231"/>
      <c r="Q385" s="231"/>
      <c r="R385" s="231"/>
      <c r="S385" s="231"/>
      <c r="T385" s="232"/>
      <c r="AT385" s="233" t="s">
        <v>173</v>
      </c>
      <c r="AU385" s="233" t="s">
        <v>90</v>
      </c>
      <c r="AV385" s="15" t="s">
        <v>167</v>
      </c>
      <c r="AW385" s="15" t="s">
        <v>41</v>
      </c>
      <c r="AX385" s="15" t="s">
        <v>21</v>
      </c>
      <c r="AY385" s="233" t="s">
        <v>160</v>
      </c>
    </row>
    <row r="386" spans="1:65" s="2" customFormat="1" ht="16.5" customHeight="1">
      <c r="A386" s="38"/>
      <c r="B386" s="39"/>
      <c r="C386" s="182" t="s">
        <v>467</v>
      </c>
      <c r="D386" s="182" t="s">
        <v>162</v>
      </c>
      <c r="E386" s="183" t="s">
        <v>468</v>
      </c>
      <c r="F386" s="184" t="s">
        <v>469</v>
      </c>
      <c r="G386" s="185" t="s">
        <v>165</v>
      </c>
      <c r="H386" s="186">
        <v>188.76</v>
      </c>
      <c r="I386" s="187"/>
      <c r="J386" s="188">
        <f>ROUND(I386*H386,2)</f>
        <v>0</v>
      </c>
      <c r="K386" s="184" t="s">
        <v>166</v>
      </c>
      <c r="L386" s="43"/>
      <c r="M386" s="189" t="s">
        <v>35</v>
      </c>
      <c r="N386" s="190" t="s">
        <v>52</v>
      </c>
      <c r="O386" s="68"/>
      <c r="P386" s="191">
        <f>O386*H386</f>
        <v>0</v>
      </c>
      <c r="Q386" s="191">
        <v>2.6900000000000001E-3</v>
      </c>
      <c r="R386" s="191">
        <f>Q386*H386</f>
        <v>0.5077644</v>
      </c>
      <c r="S386" s="191">
        <v>0</v>
      </c>
      <c r="T386" s="192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193" t="s">
        <v>167</v>
      </c>
      <c r="AT386" s="193" t="s">
        <v>162</v>
      </c>
      <c r="AU386" s="193" t="s">
        <v>90</v>
      </c>
      <c r="AY386" s="20" t="s">
        <v>160</v>
      </c>
      <c r="BE386" s="194">
        <f>IF(N386="základní",J386,0)</f>
        <v>0</v>
      </c>
      <c r="BF386" s="194">
        <f>IF(N386="snížená",J386,0)</f>
        <v>0</v>
      </c>
      <c r="BG386" s="194">
        <f>IF(N386="zákl. přenesená",J386,0)</f>
        <v>0</v>
      </c>
      <c r="BH386" s="194">
        <f>IF(N386="sníž. přenesená",J386,0)</f>
        <v>0</v>
      </c>
      <c r="BI386" s="194">
        <f>IF(N386="nulová",J386,0)</f>
        <v>0</v>
      </c>
      <c r="BJ386" s="20" t="s">
        <v>21</v>
      </c>
      <c r="BK386" s="194">
        <f>ROUND(I386*H386,2)</f>
        <v>0</v>
      </c>
      <c r="BL386" s="20" t="s">
        <v>167</v>
      </c>
      <c r="BM386" s="193" t="s">
        <v>470</v>
      </c>
    </row>
    <row r="387" spans="1:65" s="2" customFormat="1" ht="11.25">
      <c r="A387" s="38"/>
      <c r="B387" s="39"/>
      <c r="C387" s="40"/>
      <c r="D387" s="195" t="s">
        <v>169</v>
      </c>
      <c r="E387" s="40"/>
      <c r="F387" s="196" t="s">
        <v>471</v>
      </c>
      <c r="G387" s="40"/>
      <c r="H387" s="40"/>
      <c r="I387" s="197"/>
      <c r="J387" s="40"/>
      <c r="K387" s="40"/>
      <c r="L387" s="43"/>
      <c r="M387" s="198"/>
      <c r="N387" s="199"/>
      <c r="O387" s="68"/>
      <c r="P387" s="68"/>
      <c r="Q387" s="68"/>
      <c r="R387" s="68"/>
      <c r="S387" s="68"/>
      <c r="T387" s="69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20" t="s">
        <v>169</v>
      </c>
      <c r="AU387" s="20" t="s">
        <v>90</v>
      </c>
    </row>
    <row r="388" spans="1:65" s="2" customFormat="1" ht="11.25">
      <c r="A388" s="38"/>
      <c r="B388" s="39"/>
      <c r="C388" s="40"/>
      <c r="D388" s="200" t="s">
        <v>171</v>
      </c>
      <c r="E388" s="40"/>
      <c r="F388" s="201" t="s">
        <v>472</v>
      </c>
      <c r="G388" s="40"/>
      <c r="H388" s="40"/>
      <c r="I388" s="197"/>
      <c r="J388" s="40"/>
      <c r="K388" s="40"/>
      <c r="L388" s="43"/>
      <c r="M388" s="198"/>
      <c r="N388" s="199"/>
      <c r="O388" s="68"/>
      <c r="P388" s="68"/>
      <c r="Q388" s="68"/>
      <c r="R388" s="68"/>
      <c r="S388" s="68"/>
      <c r="T388" s="69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20" t="s">
        <v>171</v>
      </c>
      <c r="AU388" s="20" t="s">
        <v>90</v>
      </c>
    </row>
    <row r="389" spans="1:65" s="13" customFormat="1" ht="11.25">
      <c r="B389" s="202"/>
      <c r="C389" s="203"/>
      <c r="D389" s="195" t="s">
        <v>173</v>
      </c>
      <c r="E389" s="204" t="s">
        <v>35</v>
      </c>
      <c r="F389" s="205" t="s">
        <v>243</v>
      </c>
      <c r="G389" s="203"/>
      <c r="H389" s="204" t="s">
        <v>35</v>
      </c>
      <c r="I389" s="206"/>
      <c r="J389" s="203"/>
      <c r="K389" s="203"/>
      <c r="L389" s="207"/>
      <c r="M389" s="208"/>
      <c r="N389" s="209"/>
      <c r="O389" s="209"/>
      <c r="P389" s="209"/>
      <c r="Q389" s="209"/>
      <c r="R389" s="209"/>
      <c r="S389" s="209"/>
      <c r="T389" s="210"/>
      <c r="AT389" s="211" t="s">
        <v>173</v>
      </c>
      <c r="AU389" s="211" t="s">
        <v>90</v>
      </c>
      <c r="AV389" s="13" t="s">
        <v>21</v>
      </c>
      <c r="AW389" s="13" t="s">
        <v>41</v>
      </c>
      <c r="AX389" s="13" t="s">
        <v>81</v>
      </c>
      <c r="AY389" s="211" t="s">
        <v>160</v>
      </c>
    </row>
    <row r="390" spans="1:65" s="14" customFormat="1" ht="22.5">
      <c r="B390" s="212"/>
      <c r="C390" s="213"/>
      <c r="D390" s="195" t="s">
        <v>173</v>
      </c>
      <c r="E390" s="214" t="s">
        <v>35</v>
      </c>
      <c r="F390" s="215" t="s">
        <v>473</v>
      </c>
      <c r="G390" s="213"/>
      <c r="H390" s="216">
        <v>71.5</v>
      </c>
      <c r="I390" s="217"/>
      <c r="J390" s="213"/>
      <c r="K390" s="213"/>
      <c r="L390" s="218"/>
      <c r="M390" s="219"/>
      <c r="N390" s="220"/>
      <c r="O390" s="220"/>
      <c r="P390" s="220"/>
      <c r="Q390" s="220"/>
      <c r="R390" s="220"/>
      <c r="S390" s="220"/>
      <c r="T390" s="221"/>
      <c r="AT390" s="222" t="s">
        <v>173</v>
      </c>
      <c r="AU390" s="222" t="s">
        <v>90</v>
      </c>
      <c r="AV390" s="14" t="s">
        <v>90</v>
      </c>
      <c r="AW390" s="14" t="s">
        <v>41</v>
      </c>
      <c r="AX390" s="14" t="s">
        <v>81</v>
      </c>
      <c r="AY390" s="222" t="s">
        <v>160</v>
      </c>
    </row>
    <row r="391" spans="1:65" s="14" customFormat="1" ht="11.25">
      <c r="B391" s="212"/>
      <c r="C391" s="213"/>
      <c r="D391" s="195" t="s">
        <v>173</v>
      </c>
      <c r="E391" s="214" t="s">
        <v>35</v>
      </c>
      <c r="F391" s="215" t="s">
        <v>474</v>
      </c>
      <c r="G391" s="213"/>
      <c r="H391" s="216">
        <v>50.31</v>
      </c>
      <c r="I391" s="217"/>
      <c r="J391" s="213"/>
      <c r="K391" s="213"/>
      <c r="L391" s="218"/>
      <c r="M391" s="219"/>
      <c r="N391" s="220"/>
      <c r="O391" s="220"/>
      <c r="P391" s="220"/>
      <c r="Q391" s="220"/>
      <c r="R391" s="220"/>
      <c r="S391" s="220"/>
      <c r="T391" s="221"/>
      <c r="AT391" s="222" t="s">
        <v>173</v>
      </c>
      <c r="AU391" s="222" t="s">
        <v>90</v>
      </c>
      <c r="AV391" s="14" t="s">
        <v>90</v>
      </c>
      <c r="AW391" s="14" t="s">
        <v>41</v>
      </c>
      <c r="AX391" s="14" t="s">
        <v>81</v>
      </c>
      <c r="AY391" s="222" t="s">
        <v>160</v>
      </c>
    </row>
    <row r="392" spans="1:65" s="14" customFormat="1" ht="22.5">
      <c r="B392" s="212"/>
      <c r="C392" s="213"/>
      <c r="D392" s="195" t="s">
        <v>173</v>
      </c>
      <c r="E392" s="214" t="s">
        <v>35</v>
      </c>
      <c r="F392" s="215" t="s">
        <v>475</v>
      </c>
      <c r="G392" s="213"/>
      <c r="H392" s="216">
        <v>66.95</v>
      </c>
      <c r="I392" s="217"/>
      <c r="J392" s="213"/>
      <c r="K392" s="213"/>
      <c r="L392" s="218"/>
      <c r="M392" s="219"/>
      <c r="N392" s="220"/>
      <c r="O392" s="220"/>
      <c r="P392" s="220"/>
      <c r="Q392" s="220"/>
      <c r="R392" s="220"/>
      <c r="S392" s="220"/>
      <c r="T392" s="221"/>
      <c r="AT392" s="222" t="s">
        <v>173</v>
      </c>
      <c r="AU392" s="222" t="s">
        <v>90</v>
      </c>
      <c r="AV392" s="14" t="s">
        <v>90</v>
      </c>
      <c r="AW392" s="14" t="s">
        <v>41</v>
      </c>
      <c r="AX392" s="14" t="s">
        <v>81</v>
      </c>
      <c r="AY392" s="222" t="s">
        <v>160</v>
      </c>
    </row>
    <row r="393" spans="1:65" s="15" customFormat="1" ht="11.25">
      <c r="B393" s="223"/>
      <c r="C393" s="224"/>
      <c r="D393" s="195" t="s">
        <v>173</v>
      </c>
      <c r="E393" s="225" t="s">
        <v>35</v>
      </c>
      <c r="F393" s="226" t="s">
        <v>176</v>
      </c>
      <c r="G393" s="224"/>
      <c r="H393" s="227">
        <v>188.76</v>
      </c>
      <c r="I393" s="228"/>
      <c r="J393" s="224"/>
      <c r="K393" s="224"/>
      <c r="L393" s="229"/>
      <c r="M393" s="230"/>
      <c r="N393" s="231"/>
      <c r="O393" s="231"/>
      <c r="P393" s="231"/>
      <c r="Q393" s="231"/>
      <c r="R393" s="231"/>
      <c r="S393" s="231"/>
      <c r="T393" s="232"/>
      <c r="AT393" s="233" t="s">
        <v>173</v>
      </c>
      <c r="AU393" s="233" t="s">
        <v>90</v>
      </c>
      <c r="AV393" s="15" t="s">
        <v>167</v>
      </c>
      <c r="AW393" s="15" t="s">
        <v>41</v>
      </c>
      <c r="AX393" s="15" t="s">
        <v>21</v>
      </c>
      <c r="AY393" s="233" t="s">
        <v>160</v>
      </c>
    </row>
    <row r="394" spans="1:65" s="2" customFormat="1" ht="16.5" customHeight="1">
      <c r="A394" s="38"/>
      <c r="B394" s="39"/>
      <c r="C394" s="182" t="s">
        <v>476</v>
      </c>
      <c r="D394" s="182" t="s">
        <v>162</v>
      </c>
      <c r="E394" s="183" t="s">
        <v>477</v>
      </c>
      <c r="F394" s="184" t="s">
        <v>478</v>
      </c>
      <c r="G394" s="185" t="s">
        <v>165</v>
      </c>
      <c r="H394" s="186">
        <v>188.76</v>
      </c>
      <c r="I394" s="187"/>
      <c r="J394" s="188">
        <f>ROUND(I394*H394,2)</f>
        <v>0</v>
      </c>
      <c r="K394" s="184" t="s">
        <v>166</v>
      </c>
      <c r="L394" s="43"/>
      <c r="M394" s="189" t="s">
        <v>35</v>
      </c>
      <c r="N394" s="190" t="s">
        <v>52</v>
      </c>
      <c r="O394" s="68"/>
      <c r="P394" s="191">
        <f>O394*H394</f>
        <v>0</v>
      </c>
      <c r="Q394" s="191">
        <v>0</v>
      </c>
      <c r="R394" s="191">
        <f>Q394*H394</f>
        <v>0</v>
      </c>
      <c r="S394" s="191">
        <v>0</v>
      </c>
      <c r="T394" s="192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193" t="s">
        <v>167</v>
      </c>
      <c r="AT394" s="193" t="s">
        <v>162</v>
      </c>
      <c r="AU394" s="193" t="s">
        <v>90</v>
      </c>
      <c r="AY394" s="20" t="s">
        <v>160</v>
      </c>
      <c r="BE394" s="194">
        <f>IF(N394="základní",J394,0)</f>
        <v>0</v>
      </c>
      <c r="BF394" s="194">
        <f>IF(N394="snížená",J394,0)</f>
        <v>0</v>
      </c>
      <c r="BG394" s="194">
        <f>IF(N394="zákl. přenesená",J394,0)</f>
        <v>0</v>
      </c>
      <c r="BH394" s="194">
        <f>IF(N394="sníž. přenesená",J394,0)</f>
        <v>0</v>
      </c>
      <c r="BI394" s="194">
        <f>IF(N394="nulová",J394,0)</f>
        <v>0</v>
      </c>
      <c r="BJ394" s="20" t="s">
        <v>21</v>
      </c>
      <c r="BK394" s="194">
        <f>ROUND(I394*H394,2)</f>
        <v>0</v>
      </c>
      <c r="BL394" s="20" t="s">
        <v>167</v>
      </c>
      <c r="BM394" s="193" t="s">
        <v>479</v>
      </c>
    </row>
    <row r="395" spans="1:65" s="2" customFormat="1" ht="11.25">
      <c r="A395" s="38"/>
      <c r="B395" s="39"/>
      <c r="C395" s="40"/>
      <c r="D395" s="195" t="s">
        <v>169</v>
      </c>
      <c r="E395" s="40"/>
      <c r="F395" s="196" t="s">
        <v>480</v>
      </c>
      <c r="G395" s="40"/>
      <c r="H395" s="40"/>
      <c r="I395" s="197"/>
      <c r="J395" s="40"/>
      <c r="K395" s="40"/>
      <c r="L395" s="43"/>
      <c r="M395" s="198"/>
      <c r="N395" s="199"/>
      <c r="O395" s="68"/>
      <c r="P395" s="68"/>
      <c r="Q395" s="68"/>
      <c r="R395" s="68"/>
      <c r="S395" s="68"/>
      <c r="T395" s="69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20" t="s">
        <v>169</v>
      </c>
      <c r="AU395" s="20" t="s">
        <v>90</v>
      </c>
    </row>
    <row r="396" spans="1:65" s="2" customFormat="1" ht="11.25">
      <c r="A396" s="38"/>
      <c r="B396" s="39"/>
      <c r="C396" s="40"/>
      <c r="D396" s="200" t="s">
        <v>171</v>
      </c>
      <c r="E396" s="40"/>
      <c r="F396" s="201" t="s">
        <v>481</v>
      </c>
      <c r="G396" s="40"/>
      <c r="H396" s="40"/>
      <c r="I396" s="197"/>
      <c r="J396" s="40"/>
      <c r="K396" s="40"/>
      <c r="L396" s="43"/>
      <c r="M396" s="198"/>
      <c r="N396" s="199"/>
      <c r="O396" s="68"/>
      <c r="P396" s="68"/>
      <c r="Q396" s="68"/>
      <c r="R396" s="68"/>
      <c r="S396" s="68"/>
      <c r="T396" s="69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20" t="s">
        <v>171</v>
      </c>
      <c r="AU396" s="20" t="s">
        <v>90</v>
      </c>
    </row>
    <row r="397" spans="1:65" s="14" customFormat="1" ht="11.25">
      <c r="B397" s="212"/>
      <c r="C397" s="213"/>
      <c r="D397" s="195" t="s">
        <v>173</v>
      </c>
      <c r="E397" s="214" t="s">
        <v>35</v>
      </c>
      <c r="F397" s="215" t="s">
        <v>482</v>
      </c>
      <c r="G397" s="213"/>
      <c r="H397" s="216">
        <v>188.76</v>
      </c>
      <c r="I397" s="217"/>
      <c r="J397" s="213"/>
      <c r="K397" s="213"/>
      <c r="L397" s="218"/>
      <c r="M397" s="219"/>
      <c r="N397" s="220"/>
      <c r="O397" s="220"/>
      <c r="P397" s="220"/>
      <c r="Q397" s="220"/>
      <c r="R397" s="220"/>
      <c r="S397" s="220"/>
      <c r="T397" s="221"/>
      <c r="AT397" s="222" t="s">
        <v>173</v>
      </c>
      <c r="AU397" s="222" t="s">
        <v>90</v>
      </c>
      <c r="AV397" s="14" t="s">
        <v>90</v>
      </c>
      <c r="AW397" s="14" t="s">
        <v>41</v>
      </c>
      <c r="AX397" s="14" t="s">
        <v>81</v>
      </c>
      <c r="AY397" s="222" t="s">
        <v>160</v>
      </c>
    </row>
    <row r="398" spans="1:65" s="15" customFormat="1" ht="11.25">
      <c r="B398" s="223"/>
      <c r="C398" s="224"/>
      <c r="D398" s="195" t="s">
        <v>173</v>
      </c>
      <c r="E398" s="225" t="s">
        <v>35</v>
      </c>
      <c r="F398" s="226" t="s">
        <v>176</v>
      </c>
      <c r="G398" s="224"/>
      <c r="H398" s="227">
        <v>188.76</v>
      </c>
      <c r="I398" s="228"/>
      <c r="J398" s="224"/>
      <c r="K398" s="224"/>
      <c r="L398" s="229"/>
      <c r="M398" s="230"/>
      <c r="N398" s="231"/>
      <c r="O398" s="231"/>
      <c r="P398" s="231"/>
      <c r="Q398" s="231"/>
      <c r="R398" s="231"/>
      <c r="S398" s="231"/>
      <c r="T398" s="232"/>
      <c r="AT398" s="233" t="s">
        <v>173</v>
      </c>
      <c r="AU398" s="233" t="s">
        <v>90</v>
      </c>
      <c r="AV398" s="15" t="s">
        <v>167</v>
      </c>
      <c r="AW398" s="15" t="s">
        <v>41</v>
      </c>
      <c r="AX398" s="15" t="s">
        <v>21</v>
      </c>
      <c r="AY398" s="233" t="s">
        <v>160</v>
      </c>
    </row>
    <row r="399" spans="1:65" s="2" customFormat="1" ht="33" customHeight="1">
      <c r="A399" s="38"/>
      <c r="B399" s="39"/>
      <c r="C399" s="182" t="s">
        <v>483</v>
      </c>
      <c r="D399" s="182" t="s">
        <v>162</v>
      </c>
      <c r="E399" s="183" t="s">
        <v>484</v>
      </c>
      <c r="F399" s="184" t="s">
        <v>485</v>
      </c>
      <c r="G399" s="185" t="s">
        <v>165</v>
      </c>
      <c r="H399" s="186">
        <v>36.875</v>
      </c>
      <c r="I399" s="187"/>
      <c r="J399" s="188">
        <f>ROUND(I399*H399,2)</f>
        <v>0</v>
      </c>
      <c r="K399" s="184" t="s">
        <v>166</v>
      </c>
      <c r="L399" s="43"/>
      <c r="M399" s="189" t="s">
        <v>35</v>
      </c>
      <c r="N399" s="190" t="s">
        <v>52</v>
      </c>
      <c r="O399" s="68"/>
      <c r="P399" s="191">
        <f>O399*H399</f>
        <v>0</v>
      </c>
      <c r="Q399" s="191">
        <v>0.73404000000000003</v>
      </c>
      <c r="R399" s="191">
        <f>Q399*H399</f>
        <v>27.067724999999999</v>
      </c>
      <c r="S399" s="191">
        <v>0</v>
      </c>
      <c r="T399" s="192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193" t="s">
        <v>167</v>
      </c>
      <c r="AT399" s="193" t="s">
        <v>162</v>
      </c>
      <c r="AU399" s="193" t="s">
        <v>90</v>
      </c>
      <c r="AY399" s="20" t="s">
        <v>160</v>
      </c>
      <c r="BE399" s="194">
        <f>IF(N399="základní",J399,0)</f>
        <v>0</v>
      </c>
      <c r="BF399" s="194">
        <f>IF(N399="snížená",J399,0)</f>
        <v>0</v>
      </c>
      <c r="BG399" s="194">
        <f>IF(N399="zákl. přenesená",J399,0)</f>
        <v>0</v>
      </c>
      <c r="BH399" s="194">
        <f>IF(N399="sníž. přenesená",J399,0)</f>
        <v>0</v>
      </c>
      <c r="BI399" s="194">
        <f>IF(N399="nulová",J399,0)</f>
        <v>0</v>
      </c>
      <c r="BJ399" s="20" t="s">
        <v>21</v>
      </c>
      <c r="BK399" s="194">
        <f>ROUND(I399*H399,2)</f>
        <v>0</v>
      </c>
      <c r="BL399" s="20" t="s">
        <v>167</v>
      </c>
      <c r="BM399" s="193" t="s">
        <v>486</v>
      </c>
    </row>
    <row r="400" spans="1:65" s="2" customFormat="1" ht="29.25">
      <c r="A400" s="38"/>
      <c r="B400" s="39"/>
      <c r="C400" s="40"/>
      <c r="D400" s="195" t="s">
        <v>169</v>
      </c>
      <c r="E400" s="40"/>
      <c r="F400" s="196" t="s">
        <v>487</v>
      </c>
      <c r="G400" s="40"/>
      <c r="H400" s="40"/>
      <c r="I400" s="197"/>
      <c r="J400" s="40"/>
      <c r="K400" s="40"/>
      <c r="L400" s="43"/>
      <c r="M400" s="198"/>
      <c r="N400" s="199"/>
      <c r="O400" s="68"/>
      <c r="P400" s="68"/>
      <c r="Q400" s="68"/>
      <c r="R400" s="68"/>
      <c r="S400" s="68"/>
      <c r="T400" s="69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20" t="s">
        <v>169</v>
      </c>
      <c r="AU400" s="20" t="s">
        <v>90</v>
      </c>
    </row>
    <row r="401" spans="1:65" s="2" customFormat="1" ht="11.25">
      <c r="A401" s="38"/>
      <c r="B401" s="39"/>
      <c r="C401" s="40"/>
      <c r="D401" s="200" t="s">
        <v>171</v>
      </c>
      <c r="E401" s="40"/>
      <c r="F401" s="201" t="s">
        <v>488</v>
      </c>
      <c r="G401" s="40"/>
      <c r="H401" s="40"/>
      <c r="I401" s="197"/>
      <c r="J401" s="40"/>
      <c r="K401" s="40"/>
      <c r="L401" s="43"/>
      <c r="M401" s="198"/>
      <c r="N401" s="199"/>
      <c r="O401" s="68"/>
      <c r="P401" s="68"/>
      <c r="Q401" s="68"/>
      <c r="R401" s="68"/>
      <c r="S401" s="68"/>
      <c r="T401" s="69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20" t="s">
        <v>171</v>
      </c>
      <c r="AU401" s="20" t="s">
        <v>90</v>
      </c>
    </row>
    <row r="402" spans="1:65" s="13" customFormat="1" ht="11.25">
      <c r="B402" s="202"/>
      <c r="C402" s="203"/>
      <c r="D402" s="195" t="s">
        <v>173</v>
      </c>
      <c r="E402" s="204" t="s">
        <v>35</v>
      </c>
      <c r="F402" s="205" t="s">
        <v>243</v>
      </c>
      <c r="G402" s="203"/>
      <c r="H402" s="204" t="s">
        <v>35</v>
      </c>
      <c r="I402" s="206"/>
      <c r="J402" s="203"/>
      <c r="K402" s="203"/>
      <c r="L402" s="207"/>
      <c r="M402" s="208"/>
      <c r="N402" s="209"/>
      <c r="O402" s="209"/>
      <c r="P402" s="209"/>
      <c r="Q402" s="209"/>
      <c r="R402" s="209"/>
      <c r="S402" s="209"/>
      <c r="T402" s="210"/>
      <c r="AT402" s="211" t="s">
        <v>173</v>
      </c>
      <c r="AU402" s="211" t="s">
        <v>90</v>
      </c>
      <c r="AV402" s="13" t="s">
        <v>21</v>
      </c>
      <c r="AW402" s="13" t="s">
        <v>41</v>
      </c>
      <c r="AX402" s="13" t="s">
        <v>81</v>
      </c>
      <c r="AY402" s="211" t="s">
        <v>160</v>
      </c>
    </row>
    <row r="403" spans="1:65" s="14" customFormat="1" ht="22.5">
      <c r="B403" s="212"/>
      <c r="C403" s="213"/>
      <c r="D403" s="195" t="s">
        <v>173</v>
      </c>
      <c r="E403" s="214" t="s">
        <v>35</v>
      </c>
      <c r="F403" s="215" t="s">
        <v>489</v>
      </c>
      <c r="G403" s="213"/>
      <c r="H403" s="216">
        <v>27.05</v>
      </c>
      <c r="I403" s="217"/>
      <c r="J403" s="213"/>
      <c r="K403" s="213"/>
      <c r="L403" s="218"/>
      <c r="M403" s="219"/>
      <c r="N403" s="220"/>
      <c r="O403" s="220"/>
      <c r="P403" s="220"/>
      <c r="Q403" s="220"/>
      <c r="R403" s="220"/>
      <c r="S403" s="220"/>
      <c r="T403" s="221"/>
      <c r="AT403" s="222" t="s">
        <v>173</v>
      </c>
      <c r="AU403" s="222" t="s">
        <v>90</v>
      </c>
      <c r="AV403" s="14" t="s">
        <v>90</v>
      </c>
      <c r="AW403" s="14" t="s">
        <v>41</v>
      </c>
      <c r="AX403" s="14" t="s">
        <v>81</v>
      </c>
      <c r="AY403" s="222" t="s">
        <v>160</v>
      </c>
    </row>
    <row r="404" spans="1:65" s="14" customFormat="1" ht="11.25">
      <c r="B404" s="212"/>
      <c r="C404" s="213"/>
      <c r="D404" s="195" t="s">
        <v>173</v>
      </c>
      <c r="E404" s="214" t="s">
        <v>35</v>
      </c>
      <c r="F404" s="215" t="s">
        <v>490</v>
      </c>
      <c r="G404" s="213"/>
      <c r="H404" s="216">
        <v>9.8249999999999993</v>
      </c>
      <c r="I404" s="217"/>
      <c r="J404" s="213"/>
      <c r="K404" s="213"/>
      <c r="L404" s="218"/>
      <c r="M404" s="219"/>
      <c r="N404" s="220"/>
      <c r="O404" s="220"/>
      <c r="P404" s="220"/>
      <c r="Q404" s="220"/>
      <c r="R404" s="220"/>
      <c r="S404" s="220"/>
      <c r="T404" s="221"/>
      <c r="AT404" s="222" t="s">
        <v>173</v>
      </c>
      <c r="AU404" s="222" t="s">
        <v>90</v>
      </c>
      <c r="AV404" s="14" t="s">
        <v>90</v>
      </c>
      <c r="AW404" s="14" t="s">
        <v>41</v>
      </c>
      <c r="AX404" s="14" t="s">
        <v>81</v>
      </c>
      <c r="AY404" s="222" t="s">
        <v>160</v>
      </c>
    </row>
    <row r="405" spans="1:65" s="15" customFormat="1" ht="11.25">
      <c r="B405" s="223"/>
      <c r="C405" s="224"/>
      <c r="D405" s="195" t="s">
        <v>173</v>
      </c>
      <c r="E405" s="225" t="s">
        <v>35</v>
      </c>
      <c r="F405" s="226" t="s">
        <v>176</v>
      </c>
      <c r="G405" s="224"/>
      <c r="H405" s="227">
        <v>36.875</v>
      </c>
      <c r="I405" s="228"/>
      <c r="J405" s="224"/>
      <c r="K405" s="224"/>
      <c r="L405" s="229"/>
      <c r="M405" s="230"/>
      <c r="N405" s="231"/>
      <c r="O405" s="231"/>
      <c r="P405" s="231"/>
      <c r="Q405" s="231"/>
      <c r="R405" s="231"/>
      <c r="S405" s="231"/>
      <c r="T405" s="232"/>
      <c r="AT405" s="233" t="s">
        <v>173</v>
      </c>
      <c r="AU405" s="233" t="s">
        <v>90</v>
      </c>
      <c r="AV405" s="15" t="s">
        <v>167</v>
      </c>
      <c r="AW405" s="15" t="s">
        <v>41</v>
      </c>
      <c r="AX405" s="15" t="s">
        <v>21</v>
      </c>
      <c r="AY405" s="233" t="s">
        <v>160</v>
      </c>
    </row>
    <row r="406" spans="1:65" s="12" customFormat="1" ht="22.9" customHeight="1">
      <c r="B406" s="166"/>
      <c r="C406" s="167"/>
      <c r="D406" s="168" t="s">
        <v>80</v>
      </c>
      <c r="E406" s="180" t="s">
        <v>184</v>
      </c>
      <c r="F406" s="180" t="s">
        <v>491</v>
      </c>
      <c r="G406" s="167"/>
      <c r="H406" s="167"/>
      <c r="I406" s="170"/>
      <c r="J406" s="181">
        <f>BK406</f>
        <v>0</v>
      </c>
      <c r="K406" s="167"/>
      <c r="L406" s="172"/>
      <c r="M406" s="173"/>
      <c r="N406" s="174"/>
      <c r="O406" s="174"/>
      <c r="P406" s="175">
        <f>SUM(P407:P526)</f>
        <v>0</v>
      </c>
      <c r="Q406" s="174"/>
      <c r="R406" s="175">
        <f>SUM(R407:R526)</f>
        <v>96.140271849999976</v>
      </c>
      <c r="S406" s="174"/>
      <c r="T406" s="176">
        <f>SUM(T407:T526)</f>
        <v>0</v>
      </c>
      <c r="AR406" s="177" t="s">
        <v>21</v>
      </c>
      <c r="AT406" s="178" t="s">
        <v>80</v>
      </c>
      <c r="AU406" s="178" t="s">
        <v>21</v>
      </c>
      <c r="AY406" s="177" t="s">
        <v>160</v>
      </c>
      <c r="BK406" s="179">
        <f>SUM(BK407:BK526)</f>
        <v>0</v>
      </c>
    </row>
    <row r="407" spans="1:65" s="2" customFormat="1" ht="33" customHeight="1">
      <c r="A407" s="38"/>
      <c r="B407" s="39"/>
      <c r="C407" s="182" t="s">
        <v>492</v>
      </c>
      <c r="D407" s="182" t="s">
        <v>162</v>
      </c>
      <c r="E407" s="183" t="s">
        <v>493</v>
      </c>
      <c r="F407" s="184" t="s">
        <v>494</v>
      </c>
      <c r="G407" s="185" t="s">
        <v>165</v>
      </c>
      <c r="H407" s="186">
        <v>213.41900000000001</v>
      </c>
      <c r="I407" s="187"/>
      <c r="J407" s="188">
        <f>ROUND(I407*H407,2)</f>
        <v>0</v>
      </c>
      <c r="K407" s="184" t="s">
        <v>166</v>
      </c>
      <c r="L407" s="43"/>
      <c r="M407" s="189" t="s">
        <v>35</v>
      </c>
      <c r="N407" s="190" t="s">
        <v>52</v>
      </c>
      <c r="O407" s="68"/>
      <c r="P407" s="191">
        <f>O407*H407</f>
        <v>0</v>
      </c>
      <c r="Q407" s="191">
        <v>0.16991999999999999</v>
      </c>
      <c r="R407" s="191">
        <f>Q407*H407</f>
        <v>36.264156479999997</v>
      </c>
      <c r="S407" s="191">
        <v>0</v>
      </c>
      <c r="T407" s="192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193" t="s">
        <v>167</v>
      </c>
      <c r="AT407" s="193" t="s">
        <v>162</v>
      </c>
      <c r="AU407" s="193" t="s">
        <v>90</v>
      </c>
      <c r="AY407" s="20" t="s">
        <v>160</v>
      </c>
      <c r="BE407" s="194">
        <f>IF(N407="základní",J407,0)</f>
        <v>0</v>
      </c>
      <c r="BF407" s="194">
        <f>IF(N407="snížená",J407,0)</f>
        <v>0</v>
      </c>
      <c r="BG407" s="194">
        <f>IF(N407="zákl. přenesená",J407,0)</f>
        <v>0</v>
      </c>
      <c r="BH407" s="194">
        <f>IF(N407="sníž. přenesená",J407,0)</f>
        <v>0</v>
      </c>
      <c r="BI407" s="194">
        <f>IF(N407="nulová",J407,0)</f>
        <v>0</v>
      </c>
      <c r="BJ407" s="20" t="s">
        <v>21</v>
      </c>
      <c r="BK407" s="194">
        <f>ROUND(I407*H407,2)</f>
        <v>0</v>
      </c>
      <c r="BL407" s="20" t="s">
        <v>167</v>
      </c>
      <c r="BM407" s="193" t="s">
        <v>495</v>
      </c>
    </row>
    <row r="408" spans="1:65" s="2" customFormat="1" ht="29.25">
      <c r="A408" s="38"/>
      <c r="B408" s="39"/>
      <c r="C408" s="40"/>
      <c r="D408" s="195" t="s">
        <v>169</v>
      </c>
      <c r="E408" s="40"/>
      <c r="F408" s="196" t="s">
        <v>496</v>
      </c>
      <c r="G408" s="40"/>
      <c r="H408" s="40"/>
      <c r="I408" s="197"/>
      <c r="J408" s="40"/>
      <c r="K408" s="40"/>
      <c r="L408" s="43"/>
      <c r="M408" s="198"/>
      <c r="N408" s="199"/>
      <c r="O408" s="68"/>
      <c r="P408" s="68"/>
      <c r="Q408" s="68"/>
      <c r="R408" s="68"/>
      <c r="S408" s="68"/>
      <c r="T408" s="69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20" t="s">
        <v>169</v>
      </c>
      <c r="AU408" s="20" t="s">
        <v>90</v>
      </c>
    </row>
    <row r="409" spans="1:65" s="2" customFormat="1" ht="11.25">
      <c r="A409" s="38"/>
      <c r="B409" s="39"/>
      <c r="C409" s="40"/>
      <c r="D409" s="200" t="s">
        <v>171</v>
      </c>
      <c r="E409" s="40"/>
      <c r="F409" s="201" t="s">
        <v>497</v>
      </c>
      <c r="G409" s="40"/>
      <c r="H409" s="40"/>
      <c r="I409" s="197"/>
      <c r="J409" s="40"/>
      <c r="K409" s="40"/>
      <c r="L409" s="43"/>
      <c r="M409" s="198"/>
      <c r="N409" s="199"/>
      <c r="O409" s="68"/>
      <c r="P409" s="68"/>
      <c r="Q409" s="68"/>
      <c r="R409" s="68"/>
      <c r="S409" s="68"/>
      <c r="T409" s="69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20" t="s">
        <v>171</v>
      </c>
      <c r="AU409" s="20" t="s">
        <v>90</v>
      </c>
    </row>
    <row r="410" spans="1:65" s="13" customFormat="1" ht="11.25">
      <c r="B410" s="202"/>
      <c r="C410" s="203"/>
      <c r="D410" s="195" t="s">
        <v>173</v>
      </c>
      <c r="E410" s="204" t="s">
        <v>35</v>
      </c>
      <c r="F410" s="205" t="s">
        <v>498</v>
      </c>
      <c r="G410" s="203"/>
      <c r="H410" s="204" t="s">
        <v>35</v>
      </c>
      <c r="I410" s="206"/>
      <c r="J410" s="203"/>
      <c r="K410" s="203"/>
      <c r="L410" s="207"/>
      <c r="M410" s="208"/>
      <c r="N410" s="209"/>
      <c r="O410" s="209"/>
      <c r="P410" s="209"/>
      <c r="Q410" s="209"/>
      <c r="R410" s="209"/>
      <c r="S410" s="209"/>
      <c r="T410" s="210"/>
      <c r="AT410" s="211" t="s">
        <v>173</v>
      </c>
      <c r="AU410" s="211" t="s">
        <v>90</v>
      </c>
      <c r="AV410" s="13" t="s">
        <v>21</v>
      </c>
      <c r="AW410" s="13" t="s">
        <v>41</v>
      </c>
      <c r="AX410" s="13" t="s">
        <v>81</v>
      </c>
      <c r="AY410" s="211" t="s">
        <v>160</v>
      </c>
    </row>
    <row r="411" spans="1:65" s="13" customFormat="1" ht="11.25">
      <c r="B411" s="202"/>
      <c r="C411" s="203"/>
      <c r="D411" s="195" t="s">
        <v>173</v>
      </c>
      <c r="E411" s="204" t="s">
        <v>35</v>
      </c>
      <c r="F411" s="205" t="s">
        <v>499</v>
      </c>
      <c r="G411" s="203"/>
      <c r="H411" s="204" t="s">
        <v>35</v>
      </c>
      <c r="I411" s="206"/>
      <c r="J411" s="203"/>
      <c r="K411" s="203"/>
      <c r="L411" s="207"/>
      <c r="M411" s="208"/>
      <c r="N411" s="209"/>
      <c r="O411" s="209"/>
      <c r="P411" s="209"/>
      <c r="Q411" s="209"/>
      <c r="R411" s="209"/>
      <c r="S411" s="209"/>
      <c r="T411" s="210"/>
      <c r="AT411" s="211" t="s">
        <v>173</v>
      </c>
      <c r="AU411" s="211" t="s">
        <v>90</v>
      </c>
      <c r="AV411" s="13" t="s">
        <v>21</v>
      </c>
      <c r="AW411" s="13" t="s">
        <v>41</v>
      </c>
      <c r="AX411" s="13" t="s">
        <v>81</v>
      </c>
      <c r="AY411" s="211" t="s">
        <v>160</v>
      </c>
    </row>
    <row r="412" spans="1:65" s="14" customFormat="1" ht="11.25">
      <c r="B412" s="212"/>
      <c r="C412" s="213"/>
      <c r="D412" s="195" t="s">
        <v>173</v>
      </c>
      <c r="E412" s="214" t="s">
        <v>35</v>
      </c>
      <c r="F412" s="215" t="s">
        <v>500</v>
      </c>
      <c r="G412" s="213"/>
      <c r="H412" s="216">
        <v>55.784999999999997</v>
      </c>
      <c r="I412" s="217"/>
      <c r="J412" s="213"/>
      <c r="K412" s="213"/>
      <c r="L412" s="218"/>
      <c r="M412" s="219"/>
      <c r="N412" s="220"/>
      <c r="O412" s="220"/>
      <c r="P412" s="220"/>
      <c r="Q412" s="220"/>
      <c r="R412" s="220"/>
      <c r="S412" s="220"/>
      <c r="T412" s="221"/>
      <c r="AT412" s="222" t="s">
        <v>173</v>
      </c>
      <c r="AU412" s="222" t="s">
        <v>90</v>
      </c>
      <c r="AV412" s="14" t="s">
        <v>90</v>
      </c>
      <c r="AW412" s="14" t="s">
        <v>41</v>
      </c>
      <c r="AX412" s="14" t="s">
        <v>81</v>
      </c>
      <c r="AY412" s="222" t="s">
        <v>160</v>
      </c>
    </row>
    <row r="413" spans="1:65" s="14" customFormat="1" ht="11.25">
      <c r="B413" s="212"/>
      <c r="C413" s="213"/>
      <c r="D413" s="195" t="s">
        <v>173</v>
      </c>
      <c r="E413" s="214" t="s">
        <v>35</v>
      </c>
      <c r="F413" s="215" t="s">
        <v>501</v>
      </c>
      <c r="G413" s="213"/>
      <c r="H413" s="216">
        <v>22.364000000000001</v>
      </c>
      <c r="I413" s="217"/>
      <c r="J413" s="213"/>
      <c r="K413" s="213"/>
      <c r="L413" s="218"/>
      <c r="M413" s="219"/>
      <c r="N413" s="220"/>
      <c r="O413" s="220"/>
      <c r="P413" s="220"/>
      <c r="Q413" s="220"/>
      <c r="R413" s="220"/>
      <c r="S413" s="220"/>
      <c r="T413" s="221"/>
      <c r="AT413" s="222" t="s">
        <v>173</v>
      </c>
      <c r="AU413" s="222" t="s">
        <v>90</v>
      </c>
      <c r="AV413" s="14" t="s">
        <v>90</v>
      </c>
      <c r="AW413" s="14" t="s">
        <v>41</v>
      </c>
      <c r="AX413" s="14" t="s">
        <v>81</v>
      </c>
      <c r="AY413" s="222" t="s">
        <v>160</v>
      </c>
    </row>
    <row r="414" spans="1:65" s="14" customFormat="1" ht="11.25">
      <c r="B414" s="212"/>
      <c r="C414" s="213"/>
      <c r="D414" s="195" t="s">
        <v>173</v>
      </c>
      <c r="E414" s="214" t="s">
        <v>35</v>
      </c>
      <c r="F414" s="215" t="s">
        <v>502</v>
      </c>
      <c r="G414" s="213"/>
      <c r="H414" s="216">
        <v>20.527999999999999</v>
      </c>
      <c r="I414" s="217"/>
      <c r="J414" s="213"/>
      <c r="K414" s="213"/>
      <c r="L414" s="218"/>
      <c r="M414" s="219"/>
      <c r="N414" s="220"/>
      <c r="O414" s="220"/>
      <c r="P414" s="220"/>
      <c r="Q414" s="220"/>
      <c r="R414" s="220"/>
      <c r="S414" s="220"/>
      <c r="T414" s="221"/>
      <c r="AT414" s="222" t="s">
        <v>173</v>
      </c>
      <c r="AU414" s="222" t="s">
        <v>90</v>
      </c>
      <c r="AV414" s="14" t="s">
        <v>90</v>
      </c>
      <c r="AW414" s="14" t="s">
        <v>41</v>
      </c>
      <c r="AX414" s="14" t="s">
        <v>81</v>
      </c>
      <c r="AY414" s="222" t="s">
        <v>160</v>
      </c>
    </row>
    <row r="415" spans="1:65" s="14" customFormat="1" ht="11.25">
      <c r="B415" s="212"/>
      <c r="C415" s="213"/>
      <c r="D415" s="195" t="s">
        <v>173</v>
      </c>
      <c r="E415" s="214" t="s">
        <v>35</v>
      </c>
      <c r="F415" s="215" t="s">
        <v>503</v>
      </c>
      <c r="G415" s="213"/>
      <c r="H415" s="216">
        <v>44.017000000000003</v>
      </c>
      <c r="I415" s="217"/>
      <c r="J415" s="213"/>
      <c r="K415" s="213"/>
      <c r="L415" s="218"/>
      <c r="M415" s="219"/>
      <c r="N415" s="220"/>
      <c r="O415" s="220"/>
      <c r="P415" s="220"/>
      <c r="Q415" s="220"/>
      <c r="R415" s="220"/>
      <c r="S415" s="220"/>
      <c r="T415" s="221"/>
      <c r="AT415" s="222" t="s">
        <v>173</v>
      </c>
      <c r="AU415" s="222" t="s">
        <v>90</v>
      </c>
      <c r="AV415" s="14" t="s">
        <v>90</v>
      </c>
      <c r="AW415" s="14" t="s">
        <v>41</v>
      </c>
      <c r="AX415" s="14" t="s">
        <v>81</v>
      </c>
      <c r="AY415" s="222" t="s">
        <v>160</v>
      </c>
    </row>
    <row r="416" spans="1:65" s="14" customFormat="1" ht="11.25">
      <c r="B416" s="212"/>
      <c r="C416" s="213"/>
      <c r="D416" s="195" t="s">
        <v>173</v>
      </c>
      <c r="E416" s="214" t="s">
        <v>35</v>
      </c>
      <c r="F416" s="215" t="s">
        <v>504</v>
      </c>
      <c r="G416" s="213"/>
      <c r="H416" s="216">
        <v>14.409000000000001</v>
      </c>
      <c r="I416" s="217"/>
      <c r="J416" s="213"/>
      <c r="K416" s="213"/>
      <c r="L416" s="218"/>
      <c r="M416" s="219"/>
      <c r="N416" s="220"/>
      <c r="O416" s="220"/>
      <c r="P416" s="220"/>
      <c r="Q416" s="220"/>
      <c r="R416" s="220"/>
      <c r="S416" s="220"/>
      <c r="T416" s="221"/>
      <c r="AT416" s="222" t="s">
        <v>173</v>
      </c>
      <c r="AU416" s="222" t="s">
        <v>90</v>
      </c>
      <c r="AV416" s="14" t="s">
        <v>90</v>
      </c>
      <c r="AW416" s="14" t="s">
        <v>41</v>
      </c>
      <c r="AX416" s="14" t="s">
        <v>81</v>
      </c>
      <c r="AY416" s="222" t="s">
        <v>160</v>
      </c>
    </row>
    <row r="417" spans="1:65" s="14" customFormat="1" ht="11.25">
      <c r="B417" s="212"/>
      <c r="C417" s="213"/>
      <c r="D417" s="195" t="s">
        <v>173</v>
      </c>
      <c r="E417" s="214" t="s">
        <v>35</v>
      </c>
      <c r="F417" s="215" t="s">
        <v>505</v>
      </c>
      <c r="G417" s="213"/>
      <c r="H417" s="216">
        <v>11.500999999999999</v>
      </c>
      <c r="I417" s="217"/>
      <c r="J417" s="213"/>
      <c r="K417" s="213"/>
      <c r="L417" s="218"/>
      <c r="M417" s="219"/>
      <c r="N417" s="220"/>
      <c r="O417" s="220"/>
      <c r="P417" s="220"/>
      <c r="Q417" s="220"/>
      <c r="R417" s="220"/>
      <c r="S417" s="220"/>
      <c r="T417" s="221"/>
      <c r="AT417" s="222" t="s">
        <v>173</v>
      </c>
      <c r="AU417" s="222" t="s">
        <v>90</v>
      </c>
      <c r="AV417" s="14" t="s">
        <v>90</v>
      </c>
      <c r="AW417" s="14" t="s">
        <v>41</v>
      </c>
      <c r="AX417" s="14" t="s">
        <v>81</v>
      </c>
      <c r="AY417" s="222" t="s">
        <v>160</v>
      </c>
    </row>
    <row r="418" spans="1:65" s="14" customFormat="1" ht="11.25">
      <c r="B418" s="212"/>
      <c r="C418" s="213"/>
      <c r="D418" s="195" t="s">
        <v>173</v>
      </c>
      <c r="E418" s="214" t="s">
        <v>35</v>
      </c>
      <c r="F418" s="215" t="s">
        <v>506</v>
      </c>
      <c r="G418" s="213"/>
      <c r="H418" s="216">
        <v>29.440999999999999</v>
      </c>
      <c r="I418" s="217"/>
      <c r="J418" s="213"/>
      <c r="K418" s="213"/>
      <c r="L418" s="218"/>
      <c r="M418" s="219"/>
      <c r="N418" s="220"/>
      <c r="O418" s="220"/>
      <c r="P418" s="220"/>
      <c r="Q418" s="220"/>
      <c r="R418" s="220"/>
      <c r="S418" s="220"/>
      <c r="T418" s="221"/>
      <c r="AT418" s="222" t="s">
        <v>173</v>
      </c>
      <c r="AU418" s="222" t="s">
        <v>90</v>
      </c>
      <c r="AV418" s="14" t="s">
        <v>90</v>
      </c>
      <c r="AW418" s="14" t="s">
        <v>41</v>
      </c>
      <c r="AX418" s="14" t="s">
        <v>81</v>
      </c>
      <c r="AY418" s="222" t="s">
        <v>160</v>
      </c>
    </row>
    <row r="419" spans="1:65" s="14" customFormat="1" ht="11.25">
      <c r="B419" s="212"/>
      <c r="C419" s="213"/>
      <c r="D419" s="195" t="s">
        <v>173</v>
      </c>
      <c r="E419" s="214" t="s">
        <v>35</v>
      </c>
      <c r="F419" s="215" t="s">
        <v>507</v>
      </c>
      <c r="G419" s="213"/>
      <c r="H419" s="216">
        <v>15.374000000000001</v>
      </c>
      <c r="I419" s="217"/>
      <c r="J419" s="213"/>
      <c r="K419" s="213"/>
      <c r="L419" s="218"/>
      <c r="M419" s="219"/>
      <c r="N419" s="220"/>
      <c r="O419" s="220"/>
      <c r="P419" s="220"/>
      <c r="Q419" s="220"/>
      <c r="R419" s="220"/>
      <c r="S419" s="220"/>
      <c r="T419" s="221"/>
      <c r="AT419" s="222" t="s">
        <v>173</v>
      </c>
      <c r="AU419" s="222" t="s">
        <v>90</v>
      </c>
      <c r="AV419" s="14" t="s">
        <v>90</v>
      </c>
      <c r="AW419" s="14" t="s">
        <v>41</v>
      </c>
      <c r="AX419" s="14" t="s">
        <v>81</v>
      </c>
      <c r="AY419" s="222" t="s">
        <v>160</v>
      </c>
    </row>
    <row r="420" spans="1:65" s="15" customFormat="1" ht="11.25">
      <c r="B420" s="223"/>
      <c r="C420" s="224"/>
      <c r="D420" s="195" t="s">
        <v>173</v>
      </c>
      <c r="E420" s="225" t="s">
        <v>35</v>
      </c>
      <c r="F420" s="226" t="s">
        <v>176</v>
      </c>
      <c r="G420" s="224"/>
      <c r="H420" s="227">
        <v>213.41899999999998</v>
      </c>
      <c r="I420" s="228"/>
      <c r="J420" s="224"/>
      <c r="K420" s="224"/>
      <c r="L420" s="229"/>
      <c r="M420" s="230"/>
      <c r="N420" s="231"/>
      <c r="O420" s="231"/>
      <c r="P420" s="231"/>
      <c r="Q420" s="231"/>
      <c r="R420" s="231"/>
      <c r="S420" s="231"/>
      <c r="T420" s="232"/>
      <c r="AT420" s="233" t="s">
        <v>173</v>
      </c>
      <c r="AU420" s="233" t="s">
        <v>90</v>
      </c>
      <c r="AV420" s="15" t="s">
        <v>167</v>
      </c>
      <c r="AW420" s="15" t="s">
        <v>41</v>
      </c>
      <c r="AX420" s="15" t="s">
        <v>21</v>
      </c>
      <c r="AY420" s="233" t="s">
        <v>160</v>
      </c>
    </row>
    <row r="421" spans="1:65" s="2" customFormat="1" ht="37.9" customHeight="1">
      <c r="A421" s="38"/>
      <c r="B421" s="39"/>
      <c r="C421" s="182" t="s">
        <v>508</v>
      </c>
      <c r="D421" s="182" t="s">
        <v>162</v>
      </c>
      <c r="E421" s="183" t="s">
        <v>509</v>
      </c>
      <c r="F421" s="184" t="s">
        <v>510</v>
      </c>
      <c r="G421" s="185" t="s">
        <v>165</v>
      </c>
      <c r="H421" s="186">
        <v>190.65</v>
      </c>
      <c r="I421" s="187"/>
      <c r="J421" s="188">
        <f>ROUND(I421*H421,2)</f>
        <v>0</v>
      </c>
      <c r="K421" s="184" t="s">
        <v>166</v>
      </c>
      <c r="L421" s="43"/>
      <c r="M421" s="189" t="s">
        <v>35</v>
      </c>
      <c r="N421" s="190" t="s">
        <v>52</v>
      </c>
      <c r="O421" s="68"/>
      <c r="P421" s="191">
        <f>O421*H421</f>
        <v>0</v>
      </c>
      <c r="Q421" s="191">
        <v>0.21271999999999999</v>
      </c>
      <c r="R421" s="191">
        <f>Q421*H421</f>
        <v>40.555067999999999</v>
      </c>
      <c r="S421" s="191">
        <v>0</v>
      </c>
      <c r="T421" s="192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193" t="s">
        <v>167</v>
      </c>
      <c r="AT421" s="193" t="s">
        <v>162</v>
      </c>
      <c r="AU421" s="193" t="s">
        <v>90</v>
      </c>
      <c r="AY421" s="20" t="s">
        <v>160</v>
      </c>
      <c r="BE421" s="194">
        <f>IF(N421="základní",J421,0)</f>
        <v>0</v>
      </c>
      <c r="BF421" s="194">
        <f>IF(N421="snížená",J421,0)</f>
        <v>0</v>
      </c>
      <c r="BG421" s="194">
        <f>IF(N421="zákl. přenesená",J421,0)</f>
        <v>0</v>
      </c>
      <c r="BH421" s="194">
        <f>IF(N421="sníž. přenesená",J421,0)</f>
        <v>0</v>
      </c>
      <c r="BI421" s="194">
        <f>IF(N421="nulová",J421,0)</f>
        <v>0</v>
      </c>
      <c r="BJ421" s="20" t="s">
        <v>21</v>
      </c>
      <c r="BK421" s="194">
        <f>ROUND(I421*H421,2)</f>
        <v>0</v>
      </c>
      <c r="BL421" s="20" t="s">
        <v>167</v>
      </c>
      <c r="BM421" s="193" t="s">
        <v>511</v>
      </c>
    </row>
    <row r="422" spans="1:65" s="2" customFormat="1" ht="29.25">
      <c r="A422" s="38"/>
      <c r="B422" s="39"/>
      <c r="C422" s="40"/>
      <c r="D422" s="195" t="s">
        <v>169</v>
      </c>
      <c r="E422" s="40"/>
      <c r="F422" s="196" t="s">
        <v>512</v>
      </c>
      <c r="G422" s="40"/>
      <c r="H422" s="40"/>
      <c r="I422" s="197"/>
      <c r="J422" s="40"/>
      <c r="K422" s="40"/>
      <c r="L422" s="43"/>
      <c r="M422" s="198"/>
      <c r="N422" s="199"/>
      <c r="O422" s="68"/>
      <c r="P422" s="68"/>
      <c r="Q422" s="68"/>
      <c r="R422" s="68"/>
      <c r="S422" s="68"/>
      <c r="T422" s="69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20" t="s">
        <v>169</v>
      </c>
      <c r="AU422" s="20" t="s">
        <v>90</v>
      </c>
    </row>
    <row r="423" spans="1:65" s="2" customFormat="1" ht="11.25">
      <c r="A423" s="38"/>
      <c r="B423" s="39"/>
      <c r="C423" s="40"/>
      <c r="D423" s="200" t="s">
        <v>171</v>
      </c>
      <c r="E423" s="40"/>
      <c r="F423" s="201" t="s">
        <v>513</v>
      </c>
      <c r="G423" s="40"/>
      <c r="H423" s="40"/>
      <c r="I423" s="197"/>
      <c r="J423" s="40"/>
      <c r="K423" s="40"/>
      <c r="L423" s="43"/>
      <c r="M423" s="198"/>
      <c r="N423" s="199"/>
      <c r="O423" s="68"/>
      <c r="P423" s="68"/>
      <c r="Q423" s="68"/>
      <c r="R423" s="68"/>
      <c r="S423" s="68"/>
      <c r="T423" s="69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20" t="s">
        <v>171</v>
      </c>
      <c r="AU423" s="20" t="s">
        <v>90</v>
      </c>
    </row>
    <row r="424" spans="1:65" s="13" customFormat="1" ht="11.25">
      <c r="B424" s="202"/>
      <c r="C424" s="203"/>
      <c r="D424" s="195" t="s">
        <v>173</v>
      </c>
      <c r="E424" s="204" t="s">
        <v>35</v>
      </c>
      <c r="F424" s="205" t="s">
        <v>498</v>
      </c>
      <c r="G424" s="203"/>
      <c r="H424" s="204" t="s">
        <v>35</v>
      </c>
      <c r="I424" s="206"/>
      <c r="J424" s="203"/>
      <c r="K424" s="203"/>
      <c r="L424" s="207"/>
      <c r="M424" s="208"/>
      <c r="N424" s="209"/>
      <c r="O424" s="209"/>
      <c r="P424" s="209"/>
      <c r="Q424" s="209"/>
      <c r="R424" s="209"/>
      <c r="S424" s="209"/>
      <c r="T424" s="210"/>
      <c r="AT424" s="211" t="s">
        <v>173</v>
      </c>
      <c r="AU424" s="211" t="s">
        <v>90</v>
      </c>
      <c r="AV424" s="13" t="s">
        <v>21</v>
      </c>
      <c r="AW424" s="13" t="s">
        <v>41</v>
      </c>
      <c r="AX424" s="13" t="s">
        <v>81</v>
      </c>
      <c r="AY424" s="211" t="s">
        <v>160</v>
      </c>
    </row>
    <row r="425" spans="1:65" s="13" customFormat="1" ht="11.25">
      <c r="B425" s="202"/>
      <c r="C425" s="203"/>
      <c r="D425" s="195" t="s">
        <v>173</v>
      </c>
      <c r="E425" s="204" t="s">
        <v>35</v>
      </c>
      <c r="F425" s="205" t="s">
        <v>514</v>
      </c>
      <c r="G425" s="203"/>
      <c r="H425" s="204" t="s">
        <v>35</v>
      </c>
      <c r="I425" s="206"/>
      <c r="J425" s="203"/>
      <c r="K425" s="203"/>
      <c r="L425" s="207"/>
      <c r="M425" s="208"/>
      <c r="N425" s="209"/>
      <c r="O425" s="209"/>
      <c r="P425" s="209"/>
      <c r="Q425" s="209"/>
      <c r="R425" s="209"/>
      <c r="S425" s="209"/>
      <c r="T425" s="210"/>
      <c r="AT425" s="211" t="s">
        <v>173</v>
      </c>
      <c r="AU425" s="211" t="s">
        <v>90</v>
      </c>
      <c r="AV425" s="13" t="s">
        <v>21</v>
      </c>
      <c r="AW425" s="13" t="s">
        <v>41</v>
      </c>
      <c r="AX425" s="13" t="s">
        <v>81</v>
      </c>
      <c r="AY425" s="211" t="s">
        <v>160</v>
      </c>
    </row>
    <row r="426" spans="1:65" s="14" customFormat="1" ht="11.25">
      <c r="B426" s="212"/>
      <c r="C426" s="213"/>
      <c r="D426" s="195" t="s">
        <v>173</v>
      </c>
      <c r="E426" s="214" t="s">
        <v>35</v>
      </c>
      <c r="F426" s="215" t="s">
        <v>515</v>
      </c>
      <c r="G426" s="213"/>
      <c r="H426" s="216">
        <v>60.459000000000003</v>
      </c>
      <c r="I426" s="217"/>
      <c r="J426" s="213"/>
      <c r="K426" s="213"/>
      <c r="L426" s="218"/>
      <c r="M426" s="219"/>
      <c r="N426" s="220"/>
      <c r="O426" s="220"/>
      <c r="P426" s="220"/>
      <c r="Q426" s="220"/>
      <c r="R426" s="220"/>
      <c r="S426" s="220"/>
      <c r="T426" s="221"/>
      <c r="AT426" s="222" t="s">
        <v>173</v>
      </c>
      <c r="AU426" s="222" t="s">
        <v>90</v>
      </c>
      <c r="AV426" s="14" t="s">
        <v>90</v>
      </c>
      <c r="AW426" s="14" t="s">
        <v>41</v>
      </c>
      <c r="AX426" s="14" t="s">
        <v>81</v>
      </c>
      <c r="AY426" s="222" t="s">
        <v>160</v>
      </c>
    </row>
    <row r="427" spans="1:65" s="14" customFormat="1" ht="11.25">
      <c r="B427" s="212"/>
      <c r="C427" s="213"/>
      <c r="D427" s="195" t="s">
        <v>173</v>
      </c>
      <c r="E427" s="214" t="s">
        <v>35</v>
      </c>
      <c r="F427" s="215" t="s">
        <v>516</v>
      </c>
      <c r="G427" s="213"/>
      <c r="H427" s="216">
        <v>54.613</v>
      </c>
      <c r="I427" s="217"/>
      <c r="J427" s="213"/>
      <c r="K427" s="213"/>
      <c r="L427" s="218"/>
      <c r="M427" s="219"/>
      <c r="N427" s="220"/>
      <c r="O427" s="220"/>
      <c r="P427" s="220"/>
      <c r="Q427" s="220"/>
      <c r="R427" s="220"/>
      <c r="S427" s="220"/>
      <c r="T427" s="221"/>
      <c r="AT427" s="222" t="s">
        <v>173</v>
      </c>
      <c r="AU427" s="222" t="s">
        <v>90</v>
      </c>
      <c r="AV427" s="14" t="s">
        <v>90</v>
      </c>
      <c r="AW427" s="14" t="s">
        <v>41</v>
      </c>
      <c r="AX427" s="14" t="s">
        <v>81</v>
      </c>
      <c r="AY427" s="222" t="s">
        <v>160</v>
      </c>
    </row>
    <row r="428" spans="1:65" s="14" customFormat="1" ht="11.25">
      <c r="B428" s="212"/>
      <c r="C428" s="213"/>
      <c r="D428" s="195" t="s">
        <v>173</v>
      </c>
      <c r="E428" s="214" t="s">
        <v>35</v>
      </c>
      <c r="F428" s="215" t="s">
        <v>517</v>
      </c>
      <c r="G428" s="213"/>
      <c r="H428" s="216">
        <v>22.478999999999999</v>
      </c>
      <c r="I428" s="217"/>
      <c r="J428" s="213"/>
      <c r="K428" s="213"/>
      <c r="L428" s="218"/>
      <c r="M428" s="219"/>
      <c r="N428" s="220"/>
      <c r="O428" s="220"/>
      <c r="P428" s="220"/>
      <c r="Q428" s="220"/>
      <c r="R428" s="220"/>
      <c r="S428" s="220"/>
      <c r="T428" s="221"/>
      <c r="AT428" s="222" t="s">
        <v>173</v>
      </c>
      <c r="AU428" s="222" t="s">
        <v>90</v>
      </c>
      <c r="AV428" s="14" t="s">
        <v>90</v>
      </c>
      <c r="AW428" s="14" t="s">
        <v>41</v>
      </c>
      <c r="AX428" s="14" t="s">
        <v>81</v>
      </c>
      <c r="AY428" s="222" t="s">
        <v>160</v>
      </c>
    </row>
    <row r="429" spans="1:65" s="14" customFormat="1" ht="11.25">
      <c r="B429" s="212"/>
      <c r="C429" s="213"/>
      <c r="D429" s="195" t="s">
        <v>173</v>
      </c>
      <c r="E429" s="214" t="s">
        <v>35</v>
      </c>
      <c r="F429" s="215" t="s">
        <v>518</v>
      </c>
      <c r="G429" s="213"/>
      <c r="H429" s="216">
        <v>53.189</v>
      </c>
      <c r="I429" s="217"/>
      <c r="J429" s="213"/>
      <c r="K429" s="213"/>
      <c r="L429" s="218"/>
      <c r="M429" s="219"/>
      <c r="N429" s="220"/>
      <c r="O429" s="220"/>
      <c r="P429" s="220"/>
      <c r="Q429" s="220"/>
      <c r="R429" s="220"/>
      <c r="S429" s="220"/>
      <c r="T429" s="221"/>
      <c r="AT429" s="222" t="s">
        <v>173</v>
      </c>
      <c r="AU429" s="222" t="s">
        <v>90</v>
      </c>
      <c r="AV429" s="14" t="s">
        <v>90</v>
      </c>
      <c r="AW429" s="14" t="s">
        <v>41</v>
      </c>
      <c r="AX429" s="14" t="s">
        <v>81</v>
      </c>
      <c r="AY429" s="222" t="s">
        <v>160</v>
      </c>
    </row>
    <row r="430" spans="1:65" s="16" customFormat="1" ht="11.25">
      <c r="B430" s="234"/>
      <c r="C430" s="235"/>
      <c r="D430" s="195" t="s">
        <v>173</v>
      </c>
      <c r="E430" s="236" t="s">
        <v>35</v>
      </c>
      <c r="F430" s="237" t="s">
        <v>263</v>
      </c>
      <c r="G430" s="235"/>
      <c r="H430" s="238">
        <v>190.73999999999998</v>
      </c>
      <c r="I430" s="239"/>
      <c r="J430" s="235"/>
      <c r="K430" s="235"/>
      <c r="L430" s="240"/>
      <c r="M430" s="241"/>
      <c r="N430" s="242"/>
      <c r="O430" s="242"/>
      <c r="P430" s="242"/>
      <c r="Q430" s="242"/>
      <c r="R430" s="242"/>
      <c r="S430" s="242"/>
      <c r="T430" s="243"/>
      <c r="AT430" s="244" t="s">
        <v>173</v>
      </c>
      <c r="AU430" s="244" t="s">
        <v>90</v>
      </c>
      <c r="AV430" s="16" t="s">
        <v>184</v>
      </c>
      <c r="AW430" s="16" t="s">
        <v>41</v>
      </c>
      <c r="AX430" s="16" t="s">
        <v>81</v>
      </c>
      <c r="AY430" s="244" t="s">
        <v>160</v>
      </c>
    </row>
    <row r="431" spans="1:65" s="14" customFormat="1" ht="11.25">
      <c r="B431" s="212"/>
      <c r="C431" s="213"/>
      <c r="D431" s="195" t="s">
        <v>173</v>
      </c>
      <c r="E431" s="214" t="s">
        <v>35</v>
      </c>
      <c r="F431" s="215" t="s">
        <v>519</v>
      </c>
      <c r="G431" s="213"/>
      <c r="H431" s="216">
        <v>-0.09</v>
      </c>
      <c r="I431" s="217"/>
      <c r="J431" s="213"/>
      <c r="K431" s="213"/>
      <c r="L431" s="218"/>
      <c r="M431" s="219"/>
      <c r="N431" s="220"/>
      <c r="O431" s="220"/>
      <c r="P431" s="220"/>
      <c r="Q431" s="220"/>
      <c r="R431" s="220"/>
      <c r="S431" s="220"/>
      <c r="T431" s="221"/>
      <c r="AT431" s="222" t="s">
        <v>173</v>
      </c>
      <c r="AU431" s="222" t="s">
        <v>90</v>
      </c>
      <c r="AV431" s="14" t="s">
        <v>90</v>
      </c>
      <c r="AW431" s="14" t="s">
        <v>41</v>
      </c>
      <c r="AX431" s="14" t="s">
        <v>81</v>
      </c>
      <c r="AY431" s="222" t="s">
        <v>160</v>
      </c>
    </row>
    <row r="432" spans="1:65" s="15" customFormat="1" ht="11.25">
      <c r="B432" s="223"/>
      <c r="C432" s="224"/>
      <c r="D432" s="195" t="s">
        <v>173</v>
      </c>
      <c r="E432" s="225" t="s">
        <v>35</v>
      </c>
      <c r="F432" s="226" t="s">
        <v>176</v>
      </c>
      <c r="G432" s="224"/>
      <c r="H432" s="227">
        <v>190.64999999999998</v>
      </c>
      <c r="I432" s="228"/>
      <c r="J432" s="224"/>
      <c r="K432" s="224"/>
      <c r="L432" s="229"/>
      <c r="M432" s="230"/>
      <c r="N432" s="231"/>
      <c r="O432" s="231"/>
      <c r="P432" s="231"/>
      <c r="Q432" s="231"/>
      <c r="R432" s="231"/>
      <c r="S432" s="231"/>
      <c r="T432" s="232"/>
      <c r="AT432" s="233" t="s">
        <v>173</v>
      </c>
      <c r="AU432" s="233" t="s">
        <v>90</v>
      </c>
      <c r="AV432" s="15" t="s">
        <v>167</v>
      </c>
      <c r="AW432" s="15" t="s">
        <v>41</v>
      </c>
      <c r="AX432" s="15" t="s">
        <v>21</v>
      </c>
      <c r="AY432" s="233" t="s">
        <v>160</v>
      </c>
    </row>
    <row r="433" spans="1:65" s="2" customFormat="1" ht="33" customHeight="1">
      <c r="A433" s="38"/>
      <c r="B433" s="39"/>
      <c r="C433" s="182" t="s">
        <v>520</v>
      </c>
      <c r="D433" s="182" t="s">
        <v>162</v>
      </c>
      <c r="E433" s="183" t="s">
        <v>521</v>
      </c>
      <c r="F433" s="184" t="s">
        <v>522</v>
      </c>
      <c r="G433" s="185" t="s">
        <v>523</v>
      </c>
      <c r="H433" s="186">
        <v>18</v>
      </c>
      <c r="I433" s="187"/>
      <c r="J433" s="188">
        <f>ROUND(I433*H433,2)</f>
        <v>0</v>
      </c>
      <c r="K433" s="184" t="s">
        <v>166</v>
      </c>
      <c r="L433" s="43"/>
      <c r="M433" s="189" t="s">
        <v>35</v>
      </c>
      <c r="N433" s="190" t="s">
        <v>52</v>
      </c>
      <c r="O433" s="68"/>
      <c r="P433" s="191">
        <f>O433*H433</f>
        <v>0</v>
      </c>
      <c r="Q433" s="191">
        <v>2.6280000000000001E-2</v>
      </c>
      <c r="R433" s="191">
        <f>Q433*H433</f>
        <v>0.47304000000000002</v>
      </c>
      <c r="S433" s="191">
        <v>0</v>
      </c>
      <c r="T433" s="192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193" t="s">
        <v>167</v>
      </c>
      <c r="AT433" s="193" t="s">
        <v>162</v>
      </c>
      <c r="AU433" s="193" t="s">
        <v>90</v>
      </c>
      <c r="AY433" s="20" t="s">
        <v>160</v>
      </c>
      <c r="BE433" s="194">
        <f>IF(N433="základní",J433,0)</f>
        <v>0</v>
      </c>
      <c r="BF433" s="194">
        <f>IF(N433="snížená",J433,0)</f>
        <v>0</v>
      </c>
      <c r="BG433" s="194">
        <f>IF(N433="zákl. přenesená",J433,0)</f>
        <v>0</v>
      </c>
      <c r="BH433" s="194">
        <f>IF(N433="sníž. přenesená",J433,0)</f>
        <v>0</v>
      </c>
      <c r="BI433" s="194">
        <f>IF(N433="nulová",J433,0)</f>
        <v>0</v>
      </c>
      <c r="BJ433" s="20" t="s">
        <v>21</v>
      </c>
      <c r="BK433" s="194">
        <f>ROUND(I433*H433,2)</f>
        <v>0</v>
      </c>
      <c r="BL433" s="20" t="s">
        <v>167</v>
      </c>
      <c r="BM433" s="193" t="s">
        <v>524</v>
      </c>
    </row>
    <row r="434" spans="1:65" s="2" customFormat="1" ht="29.25">
      <c r="A434" s="38"/>
      <c r="B434" s="39"/>
      <c r="C434" s="40"/>
      <c r="D434" s="195" t="s">
        <v>169</v>
      </c>
      <c r="E434" s="40"/>
      <c r="F434" s="196" t="s">
        <v>525</v>
      </c>
      <c r="G434" s="40"/>
      <c r="H434" s="40"/>
      <c r="I434" s="197"/>
      <c r="J434" s="40"/>
      <c r="K434" s="40"/>
      <c r="L434" s="43"/>
      <c r="M434" s="198"/>
      <c r="N434" s="199"/>
      <c r="O434" s="68"/>
      <c r="P434" s="68"/>
      <c r="Q434" s="68"/>
      <c r="R434" s="68"/>
      <c r="S434" s="68"/>
      <c r="T434" s="69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20" t="s">
        <v>169</v>
      </c>
      <c r="AU434" s="20" t="s">
        <v>90</v>
      </c>
    </row>
    <row r="435" spans="1:65" s="2" customFormat="1" ht="11.25">
      <c r="A435" s="38"/>
      <c r="B435" s="39"/>
      <c r="C435" s="40"/>
      <c r="D435" s="200" t="s">
        <v>171</v>
      </c>
      <c r="E435" s="40"/>
      <c r="F435" s="201" t="s">
        <v>526</v>
      </c>
      <c r="G435" s="40"/>
      <c r="H435" s="40"/>
      <c r="I435" s="197"/>
      <c r="J435" s="40"/>
      <c r="K435" s="40"/>
      <c r="L435" s="43"/>
      <c r="M435" s="198"/>
      <c r="N435" s="199"/>
      <c r="O435" s="68"/>
      <c r="P435" s="68"/>
      <c r="Q435" s="68"/>
      <c r="R435" s="68"/>
      <c r="S435" s="68"/>
      <c r="T435" s="69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20" t="s">
        <v>171</v>
      </c>
      <c r="AU435" s="20" t="s">
        <v>90</v>
      </c>
    </row>
    <row r="436" spans="1:65" s="13" customFormat="1" ht="11.25">
      <c r="B436" s="202"/>
      <c r="C436" s="203"/>
      <c r="D436" s="195" t="s">
        <v>173</v>
      </c>
      <c r="E436" s="204" t="s">
        <v>35</v>
      </c>
      <c r="F436" s="205" t="s">
        <v>498</v>
      </c>
      <c r="G436" s="203"/>
      <c r="H436" s="204" t="s">
        <v>35</v>
      </c>
      <c r="I436" s="206"/>
      <c r="J436" s="203"/>
      <c r="K436" s="203"/>
      <c r="L436" s="207"/>
      <c r="M436" s="208"/>
      <c r="N436" s="209"/>
      <c r="O436" s="209"/>
      <c r="P436" s="209"/>
      <c r="Q436" s="209"/>
      <c r="R436" s="209"/>
      <c r="S436" s="209"/>
      <c r="T436" s="210"/>
      <c r="AT436" s="211" t="s">
        <v>173</v>
      </c>
      <c r="AU436" s="211" t="s">
        <v>90</v>
      </c>
      <c r="AV436" s="13" t="s">
        <v>21</v>
      </c>
      <c r="AW436" s="13" t="s">
        <v>41</v>
      </c>
      <c r="AX436" s="13" t="s">
        <v>81</v>
      </c>
      <c r="AY436" s="211" t="s">
        <v>160</v>
      </c>
    </row>
    <row r="437" spans="1:65" s="14" customFormat="1" ht="11.25">
      <c r="B437" s="212"/>
      <c r="C437" s="213"/>
      <c r="D437" s="195" t="s">
        <v>173</v>
      </c>
      <c r="E437" s="214" t="s">
        <v>35</v>
      </c>
      <c r="F437" s="215" t="s">
        <v>527</v>
      </c>
      <c r="G437" s="213"/>
      <c r="H437" s="216">
        <v>18</v>
      </c>
      <c r="I437" s="217"/>
      <c r="J437" s="213"/>
      <c r="K437" s="213"/>
      <c r="L437" s="218"/>
      <c r="M437" s="219"/>
      <c r="N437" s="220"/>
      <c r="O437" s="220"/>
      <c r="P437" s="220"/>
      <c r="Q437" s="220"/>
      <c r="R437" s="220"/>
      <c r="S437" s="220"/>
      <c r="T437" s="221"/>
      <c r="AT437" s="222" t="s">
        <v>173</v>
      </c>
      <c r="AU437" s="222" t="s">
        <v>90</v>
      </c>
      <c r="AV437" s="14" t="s">
        <v>90</v>
      </c>
      <c r="AW437" s="14" t="s">
        <v>41</v>
      </c>
      <c r="AX437" s="14" t="s">
        <v>81</v>
      </c>
      <c r="AY437" s="222" t="s">
        <v>160</v>
      </c>
    </row>
    <row r="438" spans="1:65" s="15" customFormat="1" ht="11.25">
      <c r="B438" s="223"/>
      <c r="C438" s="224"/>
      <c r="D438" s="195" t="s">
        <v>173</v>
      </c>
      <c r="E438" s="225" t="s">
        <v>35</v>
      </c>
      <c r="F438" s="226" t="s">
        <v>176</v>
      </c>
      <c r="G438" s="224"/>
      <c r="H438" s="227">
        <v>18</v>
      </c>
      <c r="I438" s="228"/>
      <c r="J438" s="224"/>
      <c r="K438" s="224"/>
      <c r="L438" s="229"/>
      <c r="M438" s="230"/>
      <c r="N438" s="231"/>
      <c r="O438" s="231"/>
      <c r="P438" s="231"/>
      <c r="Q438" s="231"/>
      <c r="R438" s="231"/>
      <c r="S438" s="231"/>
      <c r="T438" s="232"/>
      <c r="AT438" s="233" t="s">
        <v>173</v>
      </c>
      <c r="AU438" s="233" t="s">
        <v>90</v>
      </c>
      <c r="AV438" s="15" t="s">
        <v>167</v>
      </c>
      <c r="AW438" s="15" t="s">
        <v>41</v>
      </c>
      <c r="AX438" s="15" t="s">
        <v>21</v>
      </c>
      <c r="AY438" s="233" t="s">
        <v>160</v>
      </c>
    </row>
    <row r="439" spans="1:65" s="2" customFormat="1" ht="33" customHeight="1">
      <c r="A439" s="38"/>
      <c r="B439" s="39"/>
      <c r="C439" s="182" t="s">
        <v>528</v>
      </c>
      <c r="D439" s="182" t="s">
        <v>162</v>
      </c>
      <c r="E439" s="183" t="s">
        <v>529</v>
      </c>
      <c r="F439" s="184" t="s">
        <v>530</v>
      </c>
      <c r="G439" s="185" t="s">
        <v>523</v>
      </c>
      <c r="H439" s="186">
        <v>1</v>
      </c>
      <c r="I439" s="187"/>
      <c r="J439" s="188">
        <f>ROUND(I439*H439,2)</f>
        <v>0</v>
      </c>
      <c r="K439" s="184" t="s">
        <v>166</v>
      </c>
      <c r="L439" s="43"/>
      <c r="M439" s="189" t="s">
        <v>35</v>
      </c>
      <c r="N439" s="190" t="s">
        <v>52</v>
      </c>
      <c r="O439" s="68"/>
      <c r="P439" s="191">
        <f>O439*H439</f>
        <v>0</v>
      </c>
      <c r="Q439" s="191">
        <v>3.9629999999999999E-2</v>
      </c>
      <c r="R439" s="191">
        <f>Q439*H439</f>
        <v>3.9629999999999999E-2</v>
      </c>
      <c r="S439" s="191">
        <v>0</v>
      </c>
      <c r="T439" s="192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193" t="s">
        <v>167</v>
      </c>
      <c r="AT439" s="193" t="s">
        <v>162</v>
      </c>
      <c r="AU439" s="193" t="s">
        <v>90</v>
      </c>
      <c r="AY439" s="20" t="s">
        <v>160</v>
      </c>
      <c r="BE439" s="194">
        <f>IF(N439="základní",J439,0)</f>
        <v>0</v>
      </c>
      <c r="BF439" s="194">
        <f>IF(N439="snížená",J439,0)</f>
        <v>0</v>
      </c>
      <c r="BG439" s="194">
        <f>IF(N439="zákl. přenesená",J439,0)</f>
        <v>0</v>
      </c>
      <c r="BH439" s="194">
        <f>IF(N439="sníž. přenesená",J439,0)</f>
        <v>0</v>
      </c>
      <c r="BI439" s="194">
        <f>IF(N439="nulová",J439,0)</f>
        <v>0</v>
      </c>
      <c r="BJ439" s="20" t="s">
        <v>21</v>
      </c>
      <c r="BK439" s="194">
        <f>ROUND(I439*H439,2)</f>
        <v>0</v>
      </c>
      <c r="BL439" s="20" t="s">
        <v>167</v>
      </c>
      <c r="BM439" s="193" t="s">
        <v>531</v>
      </c>
    </row>
    <row r="440" spans="1:65" s="2" customFormat="1" ht="29.25">
      <c r="A440" s="38"/>
      <c r="B440" s="39"/>
      <c r="C440" s="40"/>
      <c r="D440" s="195" t="s">
        <v>169</v>
      </c>
      <c r="E440" s="40"/>
      <c r="F440" s="196" t="s">
        <v>532</v>
      </c>
      <c r="G440" s="40"/>
      <c r="H440" s="40"/>
      <c r="I440" s="197"/>
      <c r="J440" s="40"/>
      <c r="K440" s="40"/>
      <c r="L440" s="43"/>
      <c r="M440" s="198"/>
      <c r="N440" s="199"/>
      <c r="O440" s="68"/>
      <c r="P440" s="68"/>
      <c r="Q440" s="68"/>
      <c r="R440" s="68"/>
      <c r="S440" s="68"/>
      <c r="T440" s="69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20" t="s">
        <v>169</v>
      </c>
      <c r="AU440" s="20" t="s">
        <v>90</v>
      </c>
    </row>
    <row r="441" spans="1:65" s="2" customFormat="1" ht="11.25">
      <c r="A441" s="38"/>
      <c r="B441" s="39"/>
      <c r="C441" s="40"/>
      <c r="D441" s="200" t="s">
        <v>171</v>
      </c>
      <c r="E441" s="40"/>
      <c r="F441" s="201" t="s">
        <v>533</v>
      </c>
      <c r="G441" s="40"/>
      <c r="H441" s="40"/>
      <c r="I441" s="197"/>
      <c r="J441" s="40"/>
      <c r="K441" s="40"/>
      <c r="L441" s="43"/>
      <c r="M441" s="198"/>
      <c r="N441" s="199"/>
      <c r="O441" s="68"/>
      <c r="P441" s="68"/>
      <c r="Q441" s="68"/>
      <c r="R441" s="68"/>
      <c r="S441" s="68"/>
      <c r="T441" s="69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20" t="s">
        <v>171</v>
      </c>
      <c r="AU441" s="20" t="s">
        <v>90</v>
      </c>
    </row>
    <row r="442" spans="1:65" s="13" customFormat="1" ht="11.25">
      <c r="B442" s="202"/>
      <c r="C442" s="203"/>
      <c r="D442" s="195" t="s">
        <v>173</v>
      </c>
      <c r="E442" s="204" t="s">
        <v>35</v>
      </c>
      <c r="F442" s="205" t="s">
        <v>498</v>
      </c>
      <c r="G442" s="203"/>
      <c r="H442" s="204" t="s">
        <v>35</v>
      </c>
      <c r="I442" s="206"/>
      <c r="J442" s="203"/>
      <c r="K442" s="203"/>
      <c r="L442" s="207"/>
      <c r="M442" s="208"/>
      <c r="N442" s="209"/>
      <c r="O442" s="209"/>
      <c r="P442" s="209"/>
      <c r="Q442" s="209"/>
      <c r="R442" s="209"/>
      <c r="S442" s="209"/>
      <c r="T442" s="210"/>
      <c r="AT442" s="211" t="s">
        <v>173</v>
      </c>
      <c r="AU442" s="211" t="s">
        <v>90</v>
      </c>
      <c r="AV442" s="13" t="s">
        <v>21</v>
      </c>
      <c r="AW442" s="13" t="s">
        <v>41</v>
      </c>
      <c r="AX442" s="13" t="s">
        <v>81</v>
      </c>
      <c r="AY442" s="211" t="s">
        <v>160</v>
      </c>
    </row>
    <row r="443" spans="1:65" s="14" customFormat="1" ht="11.25">
      <c r="B443" s="212"/>
      <c r="C443" s="213"/>
      <c r="D443" s="195" t="s">
        <v>173</v>
      </c>
      <c r="E443" s="214" t="s">
        <v>35</v>
      </c>
      <c r="F443" s="215" t="s">
        <v>534</v>
      </c>
      <c r="G443" s="213"/>
      <c r="H443" s="216">
        <v>1</v>
      </c>
      <c r="I443" s="217"/>
      <c r="J443" s="213"/>
      <c r="K443" s="213"/>
      <c r="L443" s="218"/>
      <c r="M443" s="219"/>
      <c r="N443" s="220"/>
      <c r="O443" s="220"/>
      <c r="P443" s="220"/>
      <c r="Q443" s="220"/>
      <c r="R443" s="220"/>
      <c r="S443" s="220"/>
      <c r="T443" s="221"/>
      <c r="AT443" s="222" t="s">
        <v>173</v>
      </c>
      <c r="AU443" s="222" t="s">
        <v>90</v>
      </c>
      <c r="AV443" s="14" t="s">
        <v>90</v>
      </c>
      <c r="AW443" s="14" t="s">
        <v>41</v>
      </c>
      <c r="AX443" s="14" t="s">
        <v>81</v>
      </c>
      <c r="AY443" s="222" t="s">
        <v>160</v>
      </c>
    </row>
    <row r="444" spans="1:65" s="15" customFormat="1" ht="11.25">
      <c r="B444" s="223"/>
      <c r="C444" s="224"/>
      <c r="D444" s="195" t="s">
        <v>173</v>
      </c>
      <c r="E444" s="225" t="s">
        <v>35</v>
      </c>
      <c r="F444" s="226" t="s">
        <v>176</v>
      </c>
      <c r="G444" s="224"/>
      <c r="H444" s="227">
        <v>1</v>
      </c>
      <c r="I444" s="228"/>
      <c r="J444" s="224"/>
      <c r="K444" s="224"/>
      <c r="L444" s="229"/>
      <c r="M444" s="230"/>
      <c r="N444" s="231"/>
      <c r="O444" s="231"/>
      <c r="P444" s="231"/>
      <c r="Q444" s="231"/>
      <c r="R444" s="231"/>
      <c r="S444" s="231"/>
      <c r="T444" s="232"/>
      <c r="AT444" s="233" t="s">
        <v>173</v>
      </c>
      <c r="AU444" s="233" t="s">
        <v>90</v>
      </c>
      <c r="AV444" s="15" t="s">
        <v>167</v>
      </c>
      <c r="AW444" s="15" t="s">
        <v>41</v>
      </c>
      <c r="AX444" s="15" t="s">
        <v>21</v>
      </c>
      <c r="AY444" s="233" t="s">
        <v>160</v>
      </c>
    </row>
    <row r="445" spans="1:65" s="2" customFormat="1" ht="24.2" customHeight="1">
      <c r="A445" s="38"/>
      <c r="B445" s="39"/>
      <c r="C445" s="182" t="s">
        <v>535</v>
      </c>
      <c r="D445" s="182" t="s">
        <v>162</v>
      </c>
      <c r="E445" s="183" t="s">
        <v>536</v>
      </c>
      <c r="F445" s="184" t="s">
        <v>537</v>
      </c>
      <c r="G445" s="185" t="s">
        <v>523</v>
      </c>
      <c r="H445" s="186">
        <v>4</v>
      </c>
      <c r="I445" s="187"/>
      <c r="J445" s="188">
        <f>ROUND(I445*H445,2)</f>
        <v>0</v>
      </c>
      <c r="K445" s="184" t="s">
        <v>166</v>
      </c>
      <c r="L445" s="43"/>
      <c r="M445" s="189" t="s">
        <v>35</v>
      </c>
      <c r="N445" s="190" t="s">
        <v>52</v>
      </c>
      <c r="O445" s="68"/>
      <c r="P445" s="191">
        <f>O445*H445</f>
        <v>0</v>
      </c>
      <c r="Q445" s="191">
        <v>9.4310000000000005E-2</v>
      </c>
      <c r="R445" s="191">
        <f>Q445*H445</f>
        <v>0.37724000000000002</v>
      </c>
      <c r="S445" s="191">
        <v>0</v>
      </c>
      <c r="T445" s="192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193" t="s">
        <v>167</v>
      </c>
      <c r="AT445" s="193" t="s">
        <v>162</v>
      </c>
      <c r="AU445" s="193" t="s">
        <v>90</v>
      </c>
      <c r="AY445" s="20" t="s">
        <v>160</v>
      </c>
      <c r="BE445" s="194">
        <f>IF(N445="základní",J445,0)</f>
        <v>0</v>
      </c>
      <c r="BF445" s="194">
        <f>IF(N445="snížená",J445,0)</f>
        <v>0</v>
      </c>
      <c r="BG445" s="194">
        <f>IF(N445="zákl. přenesená",J445,0)</f>
        <v>0</v>
      </c>
      <c r="BH445" s="194">
        <f>IF(N445="sníž. přenesená",J445,0)</f>
        <v>0</v>
      </c>
      <c r="BI445" s="194">
        <f>IF(N445="nulová",J445,0)</f>
        <v>0</v>
      </c>
      <c r="BJ445" s="20" t="s">
        <v>21</v>
      </c>
      <c r="BK445" s="194">
        <f>ROUND(I445*H445,2)</f>
        <v>0</v>
      </c>
      <c r="BL445" s="20" t="s">
        <v>167</v>
      </c>
      <c r="BM445" s="193" t="s">
        <v>538</v>
      </c>
    </row>
    <row r="446" spans="1:65" s="2" customFormat="1" ht="19.5">
      <c r="A446" s="38"/>
      <c r="B446" s="39"/>
      <c r="C446" s="40"/>
      <c r="D446" s="195" t="s">
        <v>169</v>
      </c>
      <c r="E446" s="40"/>
      <c r="F446" s="196" t="s">
        <v>539</v>
      </c>
      <c r="G446" s="40"/>
      <c r="H446" s="40"/>
      <c r="I446" s="197"/>
      <c r="J446" s="40"/>
      <c r="K446" s="40"/>
      <c r="L446" s="43"/>
      <c r="M446" s="198"/>
      <c r="N446" s="199"/>
      <c r="O446" s="68"/>
      <c r="P446" s="68"/>
      <c r="Q446" s="68"/>
      <c r="R446" s="68"/>
      <c r="S446" s="68"/>
      <c r="T446" s="69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20" t="s">
        <v>169</v>
      </c>
      <c r="AU446" s="20" t="s">
        <v>90</v>
      </c>
    </row>
    <row r="447" spans="1:65" s="2" customFormat="1" ht="11.25">
      <c r="A447" s="38"/>
      <c r="B447" s="39"/>
      <c r="C447" s="40"/>
      <c r="D447" s="200" t="s">
        <v>171</v>
      </c>
      <c r="E447" s="40"/>
      <c r="F447" s="201" t="s">
        <v>540</v>
      </c>
      <c r="G447" s="40"/>
      <c r="H447" s="40"/>
      <c r="I447" s="197"/>
      <c r="J447" s="40"/>
      <c r="K447" s="40"/>
      <c r="L447" s="43"/>
      <c r="M447" s="198"/>
      <c r="N447" s="199"/>
      <c r="O447" s="68"/>
      <c r="P447" s="68"/>
      <c r="Q447" s="68"/>
      <c r="R447" s="68"/>
      <c r="S447" s="68"/>
      <c r="T447" s="69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20" t="s">
        <v>171</v>
      </c>
      <c r="AU447" s="20" t="s">
        <v>90</v>
      </c>
    </row>
    <row r="448" spans="1:65" s="13" customFormat="1" ht="11.25">
      <c r="B448" s="202"/>
      <c r="C448" s="203"/>
      <c r="D448" s="195" t="s">
        <v>173</v>
      </c>
      <c r="E448" s="204" t="s">
        <v>35</v>
      </c>
      <c r="F448" s="205" t="s">
        <v>541</v>
      </c>
      <c r="G448" s="203"/>
      <c r="H448" s="204" t="s">
        <v>35</v>
      </c>
      <c r="I448" s="206"/>
      <c r="J448" s="203"/>
      <c r="K448" s="203"/>
      <c r="L448" s="207"/>
      <c r="M448" s="208"/>
      <c r="N448" s="209"/>
      <c r="O448" s="209"/>
      <c r="P448" s="209"/>
      <c r="Q448" s="209"/>
      <c r="R448" s="209"/>
      <c r="S448" s="209"/>
      <c r="T448" s="210"/>
      <c r="AT448" s="211" t="s">
        <v>173</v>
      </c>
      <c r="AU448" s="211" t="s">
        <v>90</v>
      </c>
      <c r="AV448" s="13" t="s">
        <v>21</v>
      </c>
      <c r="AW448" s="13" t="s">
        <v>41</v>
      </c>
      <c r="AX448" s="13" t="s">
        <v>81</v>
      </c>
      <c r="AY448" s="211" t="s">
        <v>160</v>
      </c>
    </row>
    <row r="449" spans="1:65" s="14" customFormat="1" ht="11.25">
      <c r="B449" s="212"/>
      <c r="C449" s="213"/>
      <c r="D449" s="195" t="s">
        <v>173</v>
      </c>
      <c r="E449" s="214" t="s">
        <v>35</v>
      </c>
      <c r="F449" s="215" t="s">
        <v>542</v>
      </c>
      <c r="G449" s="213"/>
      <c r="H449" s="216">
        <v>4</v>
      </c>
      <c r="I449" s="217"/>
      <c r="J449" s="213"/>
      <c r="K449" s="213"/>
      <c r="L449" s="218"/>
      <c r="M449" s="219"/>
      <c r="N449" s="220"/>
      <c r="O449" s="220"/>
      <c r="P449" s="220"/>
      <c r="Q449" s="220"/>
      <c r="R449" s="220"/>
      <c r="S449" s="220"/>
      <c r="T449" s="221"/>
      <c r="AT449" s="222" t="s">
        <v>173</v>
      </c>
      <c r="AU449" s="222" t="s">
        <v>90</v>
      </c>
      <c r="AV449" s="14" t="s">
        <v>90</v>
      </c>
      <c r="AW449" s="14" t="s">
        <v>41</v>
      </c>
      <c r="AX449" s="14" t="s">
        <v>81</v>
      </c>
      <c r="AY449" s="222" t="s">
        <v>160</v>
      </c>
    </row>
    <row r="450" spans="1:65" s="15" customFormat="1" ht="11.25">
      <c r="B450" s="223"/>
      <c r="C450" s="224"/>
      <c r="D450" s="195" t="s">
        <v>173</v>
      </c>
      <c r="E450" s="225" t="s">
        <v>35</v>
      </c>
      <c r="F450" s="226" t="s">
        <v>176</v>
      </c>
      <c r="G450" s="224"/>
      <c r="H450" s="227">
        <v>4</v>
      </c>
      <c r="I450" s="228"/>
      <c r="J450" s="224"/>
      <c r="K450" s="224"/>
      <c r="L450" s="229"/>
      <c r="M450" s="230"/>
      <c r="N450" s="231"/>
      <c r="O450" s="231"/>
      <c r="P450" s="231"/>
      <c r="Q450" s="231"/>
      <c r="R450" s="231"/>
      <c r="S450" s="231"/>
      <c r="T450" s="232"/>
      <c r="AT450" s="233" t="s">
        <v>173</v>
      </c>
      <c r="AU450" s="233" t="s">
        <v>90</v>
      </c>
      <c r="AV450" s="15" t="s">
        <v>167</v>
      </c>
      <c r="AW450" s="15" t="s">
        <v>41</v>
      </c>
      <c r="AX450" s="15" t="s">
        <v>21</v>
      </c>
      <c r="AY450" s="233" t="s">
        <v>160</v>
      </c>
    </row>
    <row r="451" spans="1:65" s="2" customFormat="1" ht="37.9" customHeight="1">
      <c r="A451" s="38"/>
      <c r="B451" s="39"/>
      <c r="C451" s="182" t="s">
        <v>29</v>
      </c>
      <c r="D451" s="182" t="s">
        <v>162</v>
      </c>
      <c r="E451" s="183" t="s">
        <v>543</v>
      </c>
      <c r="F451" s="184" t="s">
        <v>544</v>
      </c>
      <c r="G451" s="185" t="s">
        <v>523</v>
      </c>
      <c r="H451" s="186">
        <v>5</v>
      </c>
      <c r="I451" s="187"/>
      <c r="J451" s="188">
        <f>ROUND(I451*H451,2)</f>
        <v>0</v>
      </c>
      <c r="K451" s="184" t="s">
        <v>35</v>
      </c>
      <c r="L451" s="43"/>
      <c r="M451" s="189" t="s">
        <v>35</v>
      </c>
      <c r="N451" s="190" t="s">
        <v>52</v>
      </c>
      <c r="O451" s="68"/>
      <c r="P451" s="191">
        <f>O451*H451</f>
        <v>0</v>
      </c>
      <c r="Q451" s="191">
        <v>0.10326</v>
      </c>
      <c r="R451" s="191">
        <f>Q451*H451</f>
        <v>0.51629999999999998</v>
      </c>
      <c r="S451" s="191">
        <v>0</v>
      </c>
      <c r="T451" s="192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193" t="s">
        <v>167</v>
      </c>
      <c r="AT451" s="193" t="s">
        <v>162</v>
      </c>
      <c r="AU451" s="193" t="s">
        <v>90</v>
      </c>
      <c r="AY451" s="20" t="s">
        <v>160</v>
      </c>
      <c r="BE451" s="194">
        <f>IF(N451="základní",J451,0)</f>
        <v>0</v>
      </c>
      <c r="BF451" s="194">
        <f>IF(N451="snížená",J451,0)</f>
        <v>0</v>
      </c>
      <c r="BG451" s="194">
        <f>IF(N451="zákl. přenesená",J451,0)</f>
        <v>0</v>
      </c>
      <c r="BH451" s="194">
        <f>IF(N451="sníž. přenesená",J451,0)</f>
        <v>0</v>
      </c>
      <c r="BI451" s="194">
        <f>IF(N451="nulová",J451,0)</f>
        <v>0</v>
      </c>
      <c r="BJ451" s="20" t="s">
        <v>21</v>
      </c>
      <c r="BK451" s="194">
        <f>ROUND(I451*H451,2)</f>
        <v>0</v>
      </c>
      <c r="BL451" s="20" t="s">
        <v>167</v>
      </c>
      <c r="BM451" s="193" t="s">
        <v>545</v>
      </c>
    </row>
    <row r="452" spans="1:65" s="2" customFormat="1" ht="19.5">
      <c r="A452" s="38"/>
      <c r="B452" s="39"/>
      <c r="C452" s="40"/>
      <c r="D452" s="195" t="s">
        <v>169</v>
      </c>
      <c r="E452" s="40"/>
      <c r="F452" s="196" t="s">
        <v>544</v>
      </c>
      <c r="G452" s="40"/>
      <c r="H452" s="40"/>
      <c r="I452" s="197"/>
      <c r="J452" s="40"/>
      <c r="K452" s="40"/>
      <c r="L452" s="43"/>
      <c r="M452" s="198"/>
      <c r="N452" s="199"/>
      <c r="O452" s="68"/>
      <c r="P452" s="68"/>
      <c r="Q452" s="68"/>
      <c r="R452" s="68"/>
      <c r="S452" s="68"/>
      <c r="T452" s="69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20" t="s">
        <v>169</v>
      </c>
      <c r="AU452" s="20" t="s">
        <v>90</v>
      </c>
    </row>
    <row r="453" spans="1:65" s="13" customFormat="1" ht="11.25">
      <c r="B453" s="202"/>
      <c r="C453" s="203"/>
      <c r="D453" s="195" t="s">
        <v>173</v>
      </c>
      <c r="E453" s="204" t="s">
        <v>35</v>
      </c>
      <c r="F453" s="205" t="s">
        <v>541</v>
      </c>
      <c r="G453" s="203"/>
      <c r="H453" s="204" t="s">
        <v>35</v>
      </c>
      <c r="I453" s="206"/>
      <c r="J453" s="203"/>
      <c r="K453" s="203"/>
      <c r="L453" s="207"/>
      <c r="M453" s="208"/>
      <c r="N453" s="209"/>
      <c r="O453" s="209"/>
      <c r="P453" s="209"/>
      <c r="Q453" s="209"/>
      <c r="R453" s="209"/>
      <c r="S453" s="209"/>
      <c r="T453" s="210"/>
      <c r="AT453" s="211" t="s">
        <v>173</v>
      </c>
      <c r="AU453" s="211" t="s">
        <v>90</v>
      </c>
      <c r="AV453" s="13" t="s">
        <v>21</v>
      </c>
      <c r="AW453" s="13" t="s">
        <v>41</v>
      </c>
      <c r="AX453" s="13" t="s">
        <v>81</v>
      </c>
      <c r="AY453" s="211" t="s">
        <v>160</v>
      </c>
    </row>
    <row r="454" spans="1:65" s="14" customFormat="1" ht="11.25">
      <c r="B454" s="212"/>
      <c r="C454" s="213"/>
      <c r="D454" s="195" t="s">
        <v>173</v>
      </c>
      <c r="E454" s="214" t="s">
        <v>35</v>
      </c>
      <c r="F454" s="215" t="s">
        <v>546</v>
      </c>
      <c r="G454" s="213"/>
      <c r="H454" s="216">
        <v>2</v>
      </c>
      <c r="I454" s="217"/>
      <c r="J454" s="213"/>
      <c r="K454" s="213"/>
      <c r="L454" s="218"/>
      <c r="M454" s="219"/>
      <c r="N454" s="220"/>
      <c r="O454" s="220"/>
      <c r="P454" s="220"/>
      <c r="Q454" s="220"/>
      <c r="R454" s="220"/>
      <c r="S454" s="220"/>
      <c r="T454" s="221"/>
      <c r="AT454" s="222" t="s">
        <v>173</v>
      </c>
      <c r="AU454" s="222" t="s">
        <v>90</v>
      </c>
      <c r="AV454" s="14" t="s">
        <v>90</v>
      </c>
      <c r="AW454" s="14" t="s">
        <v>41</v>
      </c>
      <c r="AX454" s="14" t="s">
        <v>81</v>
      </c>
      <c r="AY454" s="222" t="s">
        <v>160</v>
      </c>
    </row>
    <row r="455" spans="1:65" s="14" customFormat="1" ht="11.25">
      <c r="B455" s="212"/>
      <c r="C455" s="213"/>
      <c r="D455" s="195" t="s">
        <v>173</v>
      </c>
      <c r="E455" s="214" t="s">
        <v>35</v>
      </c>
      <c r="F455" s="215" t="s">
        <v>547</v>
      </c>
      <c r="G455" s="213"/>
      <c r="H455" s="216">
        <v>1</v>
      </c>
      <c r="I455" s="217"/>
      <c r="J455" s="213"/>
      <c r="K455" s="213"/>
      <c r="L455" s="218"/>
      <c r="M455" s="219"/>
      <c r="N455" s="220"/>
      <c r="O455" s="220"/>
      <c r="P455" s="220"/>
      <c r="Q455" s="220"/>
      <c r="R455" s="220"/>
      <c r="S455" s="220"/>
      <c r="T455" s="221"/>
      <c r="AT455" s="222" t="s">
        <v>173</v>
      </c>
      <c r="AU455" s="222" t="s">
        <v>90</v>
      </c>
      <c r="AV455" s="14" t="s">
        <v>90</v>
      </c>
      <c r="AW455" s="14" t="s">
        <v>41</v>
      </c>
      <c r="AX455" s="14" t="s">
        <v>81</v>
      </c>
      <c r="AY455" s="222" t="s">
        <v>160</v>
      </c>
    </row>
    <row r="456" spans="1:65" s="14" customFormat="1" ht="11.25">
      <c r="B456" s="212"/>
      <c r="C456" s="213"/>
      <c r="D456" s="195" t="s">
        <v>173</v>
      </c>
      <c r="E456" s="214" t="s">
        <v>35</v>
      </c>
      <c r="F456" s="215" t="s">
        <v>548</v>
      </c>
      <c r="G456" s="213"/>
      <c r="H456" s="216">
        <v>2</v>
      </c>
      <c r="I456" s="217"/>
      <c r="J456" s="213"/>
      <c r="K456" s="213"/>
      <c r="L456" s="218"/>
      <c r="M456" s="219"/>
      <c r="N456" s="220"/>
      <c r="O456" s="220"/>
      <c r="P456" s="220"/>
      <c r="Q456" s="220"/>
      <c r="R456" s="220"/>
      <c r="S456" s="220"/>
      <c r="T456" s="221"/>
      <c r="AT456" s="222" t="s">
        <v>173</v>
      </c>
      <c r="AU456" s="222" t="s">
        <v>90</v>
      </c>
      <c r="AV456" s="14" t="s">
        <v>90</v>
      </c>
      <c r="AW456" s="14" t="s">
        <v>41</v>
      </c>
      <c r="AX456" s="14" t="s">
        <v>81</v>
      </c>
      <c r="AY456" s="222" t="s">
        <v>160</v>
      </c>
    </row>
    <row r="457" spans="1:65" s="15" customFormat="1" ht="11.25">
      <c r="B457" s="223"/>
      <c r="C457" s="224"/>
      <c r="D457" s="195" t="s">
        <v>173</v>
      </c>
      <c r="E457" s="225" t="s">
        <v>35</v>
      </c>
      <c r="F457" s="226" t="s">
        <v>176</v>
      </c>
      <c r="G457" s="224"/>
      <c r="H457" s="227">
        <v>5</v>
      </c>
      <c r="I457" s="228"/>
      <c r="J457" s="224"/>
      <c r="K457" s="224"/>
      <c r="L457" s="229"/>
      <c r="M457" s="230"/>
      <c r="N457" s="231"/>
      <c r="O457" s="231"/>
      <c r="P457" s="231"/>
      <c r="Q457" s="231"/>
      <c r="R457" s="231"/>
      <c r="S457" s="231"/>
      <c r="T457" s="232"/>
      <c r="AT457" s="233" t="s">
        <v>173</v>
      </c>
      <c r="AU457" s="233" t="s">
        <v>90</v>
      </c>
      <c r="AV457" s="15" t="s">
        <v>167</v>
      </c>
      <c r="AW457" s="15" t="s">
        <v>41</v>
      </c>
      <c r="AX457" s="15" t="s">
        <v>21</v>
      </c>
      <c r="AY457" s="233" t="s">
        <v>160</v>
      </c>
    </row>
    <row r="458" spans="1:65" s="2" customFormat="1" ht="37.9" customHeight="1">
      <c r="A458" s="38"/>
      <c r="B458" s="39"/>
      <c r="C458" s="182" t="s">
        <v>549</v>
      </c>
      <c r="D458" s="182" t="s">
        <v>162</v>
      </c>
      <c r="E458" s="183" t="s">
        <v>550</v>
      </c>
      <c r="F458" s="184" t="s">
        <v>551</v>
      </c>
      <c r="G458" s="185" t="s">
        <v>334</v>
      </c>
      <c r="H458" s="186">
        <v>1.756</v>
      </c>
      <c r="I458" s="187"/>
      <c r="J458" s="188">
        <f>ROUND(I458*H458,2)</f>
        <v>0</v>
      </c>
      <c r="K458" s="184" t="s">
        <v>166</v>
      </c>
      <c r="L458" s="43"/>
      <c r="M458" s="189" t="s">
        <v>35</v>
      </c>
      <c r="N458" s="190" t="s">
        <v>52</v>
      </c>
      <c r="O458" s="68"/>
      <c r="P458" s="191">
        <f>O458*H458</f>
        <v>0</v>
      </c>
      <c r="Q458" s="191">
        <v>1.7090000000000001E-2</v>
      </c>
      <c r="R458" s="191">
        <f>Q458*H458</f>
        <v>3.0010040000000002E-2</v>
      </c>
      <c r="S458" s="191">
        <v>0</v>
      </c>
      <c r="T458" s="192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193" t="s">
        <v>167</v>
      </c>
      <c r="AT458" s="193" t="s">
        <v>162</v>
      </c>
      <c r="AU458" s="193" t="s">
        <v>90</v>
      </c>
      <c r="AY458" s="20" t="s">
        <v>160</v>
      </c>
      <c r="BE458" s="194">
        <f>IF(N458="základní",J458,0)</f>
        <v>0</v>
      </c>
      <c r="BF458" s="194">
        <f>IF(N458="snížená",J458,0)</f>
        <v>0</v>
      </c>
      <c r="BG458" s="194">
        <f>IF(N458="zákl. přenesená",J458,0)</f>
        <v>0</v>
      </c>
      <c r="BH458" s="194">
        <f>IF(N458="sníž. přenesená",J458,0)</f>
        <v>0</v>
      </c>
      <c r="BI458" s="194">
        <f>IF(N458="nulová",J458,0)</f>
        <v>0</v>
      </c>
      <c r="BJ458" s="20" t="s">
        <v>21</v>
      </c>
      <c r="BK458" s="194">
        <f>ROUND(I458*H458,2)</f>
        <v>0</v>
      </c>
      <c r="BL458" s="20" t="s">
        <v>167</v>
      </c>
      <c r="BM458" s="193" t="s">
        <v>552</v>
      </c>
    </row>
    <row r="459" spans="1:65" s="2" customFormat="1" ht="19.5">
      <c r="A459" s="38"/>
      <c r="B459" s="39"/>
      <c r="C459" s="40"/>
      <c r="D459" s="195" t="s">
        <v>169</v>
      </c>
      <c r="E459" s="40"/>
      <c r="F459" s="196" t="s">
        <v>553</v>
      </c>
      <c r="G459" s="40"/>
      <c r="H459" s="40"/>
      <c r="I459" s="197"/>
      <c r="J459" s="40"/>
      <c r="K459" s="40"/>
      <c r="L459" s="43"/>
      <c r="M459" s="198"/>
      <c r="N459" s="199"/>
      <c r="O459" s="68"/>
      <c r="P459" s="68"/>
      <c r="Q459" s="68"/>
      <c r="R459" s="68"/>
      <c r="S459" s="68"/>
      <c r="T459" s="69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20" t="s">
        <v>169</v>
      </c>
      <c r="AU459" s="20" t="s">
        <v>90</v>
      </c>
    </row>
    <row r="460" spans="1:65" s="2" customFormat="1" ht="11.25">
      <c r="A460" s="38"/>
      <c r="B460" s="39"/>
      <c r="C460" s="40"/>
      <c r="D460" s="200" t="s">
        <v>171</v>
      </c>
      <c r="E460" s="40"/>
      <c r="F460" s="201" t="s">
        <v>554</v>
      </c>
      <c r="G460" s="40"/>
      <c r="H460" s="40"/>
      <c r="I460" s="197"/>
      <c r="J460" s="40"/>
      <c r="K460" s="40"/>
      <c r="L460" s="43"/>
      <c r="M460" s="198"/>
      <c r="N460" s="199"/>
      <c r="O460" s="68"/>
      <c r="P460" s="68"/>
      <c r="Q460" s="68"/>
      <c r="R460" s="68"/>
      <c r="S460" s="68"/>
      <c r="T460" s="69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20" t="s">
        <v>171</v>
      </c>
      <c r="AU460" s="20" t="s">
        <v>90</v>
      </c>
    </row>
    <row r="461" spans="1:65" s="13" customFormat="1" ht="11.25">
      <c r="B461" s="202"/>
      <c r="C461" s="203"/>
      <c r="D461" s="195" t="s">
        <v>173</v>
      </c>
      <c r="E461" s="204" t="s">
        <v>35</v>
      </c>
      <c r="F461" s="205" t="s">
        <v>541</v>
      </c>
      <c r="G461" s="203"/>
      <c r="H461" s="204" t="s">
        <v>35</v>
      </c>
      <c r="I461" s="206"/>
      <c r="J461" s="203"/>
      <c r="K461" s="203"/>
      <c r="L461" s="207"/>
      <c r="M461" s="208"/>
      <c r="N461" s="209"/>
      <c r="O461" s="209"/>
      <c r="P461" s="209"/>
      <c r="Q461" s="209"/>
      <c r="R461" s="209"/>
      <c r="S461" s="209"/>
      <c r="T461" s="210"/>
      <c r="AT461" s="211" t="s">
        <v>173</v>
      </c>
      <c r="AU461" s="211" t="s">
        <v>90</v>
      </c>
      <c r="AV461" s="13" t="s">
        <v>21</v>
      </c>
      <c r="AW461" s="13" t="s">
        <v>41</v>
      </c>
      <c r="AX461" s="13" t="s">
        <v>81</v>
      </c>
      <c r="AY461" s="211" t="s">
        <v>160</v>
      </c>
    </row>
    <row r="462" spans="1:65" s="14" customFormat="1" ht="11.25">
      <c r="B462" s="212"/>
      <c r="C462" s="213"/>
      <c r="D462" s="195" t="s">
        <v>173</v>
      </c>
      <c r="E462" s="214" t="s">
        <v>35</v>
      </c>
      <c r="F462" s="215" t="s">
        <v>555</v>
      </c>
      <c r="G462" s="213"/>
      <c r="H462" s="216">
        <v>0.57199999999999995</v>
      </c>
      <c r="I462" s="217"/>
      <c r="J462" s="213"/>
      <c r="K462" s="213"/>
      <c r="L462" s="218"/>
      <c r="M462" s="219"/>
      <c r="N462" s="220"/>
      <c r="O462" s="220"/>
      <c r="P462" s="220"/>
      <c r="Q462" s="220"/>
      <c r="R462" s="220"/>
      <c r="S462" s="220"/>
      <c r="T462" s="221"/>
      <c r="AT462" s="222" t="s">
        <v>173</v>
      </c>
      <c r="AU462" s="222" t="s">
        <v>90</v>
      </c>
      <c r="AV462" s="14" t="s">
        <v>90</v>
      </c>
      <c r="AW462" s="14" t="s">
        <v>41</v>
      </c>
      <c r="AX462" s="14" t="s">
        <v>81</v>
      </c>
      <c r="AY462" s="222" t="s">
        <v>160</v>
      </c>
    </row>
    <row r="463" spans="1:65" s="14" customFormat="1" ht="11.25">
      <c r="B463" s="212"/>
      <c r="C463" s="213"/>
      <c r="D463" s="195" t="s">
        <v>173</v>
      </c>
      <c r="E463" s="214" t="s">
        <v>35</v>
      </c>
      <c r="F463" s="215" t="s">
        <v>556</v>
      </c>
      <c r="G463" s="213"/>
      <c r="H463" s="216">
        <v>1.052</v>
      </c>
      <c r="I463" s="217"/>
      <c r="J463" s="213"/>
      <c r="K463" s="213"/>
      <c r="L463" s="218"/>
      <c r="M463" s="219"/>
      <c r="N463" s="220"/>
      <c r="O463" s="220"/>
      <c r="P463" s="220"/>
      <c r="Q463" s="220"/>
      <c r="R463" s="220"/>
      <c r="S463" s="220"/>
      <c r="T463" s="221"/>
      <c r="AT463" s="222" t="s">
        <v>173</v>
      </c>
      <c r="AU463" s="222" t="s">
        <v>90</v>
      </c>
      <c r="AV463" s="14" t="s">
        <v>90</v>
      </c>
      <c r="AW463" s="14" t="s">
        <v>41</v>
      </c>
      <c r="AX463" s="14" t="s">
        <v>81</v>
      </c>
      <c r="AY463" s="222" t="s">
        <v>160</v>
      </c>
    </row>
    <row r="464" spans="1:65" s="14" customFormat="1" ht="11.25">
      <c r="B464" s="212"/>
      <c r="C464" s="213"/>
      <c r="D464" s="195" t="s">
        <v>173</v>
      </c>
      <c r="E464" s="214" t="s">
        <v>35</v>
      </c>
      <c r="F464" s="215" t="s">
        <v>557</v>
      </c>
      <c r="G464" s="213"/>
      <c r="H464" s="216">
        <v>0.13200000000000001</v>
      </c>
      <c r="I464" s="217"/>
      <c r="J464" s="213"/>
      <c r="K464" s="213"/>
      <c r="L464" s="218"/>
      <c r="M464" s="219"/>
      <c r="N464" s="220"/>
      <c r="O464" s="220"/>
      <c r="P464" s="220"/>
      <c r="Q464" s="220"/>
      <c r="R464" s="220"/>
      <c r="S464" s="220"/>
      <c r="T464" s="221"/>
      <c r="AT464" s="222" t="s">
        <v>173</v>
      </c>
      <c r="AU464" s="222" t="s">
        <v>90</v>
      </c>
      <c r="AV464" s="14" t="s">
        <v>90</v>
      </c>
      <c r="AW464" s="14" t="s">
        <v>41</v>
      </c>
      <c r="AX464" s="14" t="s">
        <v>81</v>
      </c>
      <c r="AY464" s="222" t="s">
        <v>160</v>
      </c>
    </row>
    <row r="465" spans="1:65" s="15" customFormat="1" ht="11.25">
      <c r="B465" s="223"/>
      <c r="C465" s="224"/>
      <c r="D465" s="195" t="s">
        <v>173</v>
      </c>
      <c r="E465" s="225" t="s">
        <v>35</v>
      </c>
      <c r="F465" s="226" t="s">
        <v>176</v>
      </c>
      <c r="G465" s="224"/>
      <c r="H465" s="227">
        <v>1.7560000000000002</v>
      </c>
      <c r="I465" s="228"/>
      <c r="J465" s="224"/>
      <c r="K465" s="224"/>
      <c r="L465" s="229"/>
      <c r="M465" s="230"/>
      <c r="N465" s="231"/>
      <c r="O465" s="231"/>
      <c r="P465" s="231"/>
      <c r="Q465" s="231"/>
      <c r="R465" s="231"/>
      <c r="S465" s="231"/>
      <c r="T465" s="232"/>
      <c r="AT465" s="233" t="s">
        <v>173</v>
      </c>
      <c r="AU465" s="233" t="s">
        <v>90</v>
      </c>
      <c r="AV465" s="15" t="s">
        <v>167</v>
      </c>
      <c r="AW465" s="15" t="s">
        <v>41</v>
      </c>
      <c r="AX465" s="15" t="s">
        <v>21</v>
      </c>
      <c r="AY465" s="233" t="s">
        <v>160</v>
      </c>
    </row>
    <row r="466" spans="1:65" s="2" customFormat="1" ht="24.2" customHeight="1">
      <c r="A466" s="38"/>
      <c r="B466" s="39"/>
      <c r="C466" s="245" t="s">
        <v>558</v>
      </c>
      <c r="D466" s="245" t="s">
        <v>380</v>
      </c>
      <c r="E466" s="246" t="s">
        <v>559</v>
      </c>
      <c r="F466" s="247" t="s">
        <v>560</v>
      </c>
      <c r="G466" s="248" t="s">
        <v>334</v>
      </c>
      <c r="H466" s="249">
        <v>0.70399999999999996</v>
      </c>
      <c r="I466" s="250"/>
      <c r="J466" s="251">
        <f>ROUND(I466*H466,2)</f>
        <v>0</v>
      </c>
      <c r="K466" s="247" t="s">
        <v>166</v>
      </c>
      <c r="L466" s="252"/>
      <c r="M466" s="253" t="s">
        <v>35</v>
      </c>
      <c r="N466" s="254" t="s">
        <v>52</v>
      </c>
      <c r="O466" s="68"/>
      <c r="P466" s="191">
        <f>O466*H466</f>
        <v>0</v>
      </c>
      <c r="Q466" s="191">
        <v>1</v>
      </c>
      <c r="R466" s="191">
        <f>Q466*H466</f>
        <v>0.70399999999999996</v>
      </c>
      <c r="S466" s="191">
        <v>0</v>
      </c>
      <c r="T466" s="192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193" t="s">
        <v>220</v>
      </c>
      <c r="AT466" s="193" t="s">
        <v>380</v>
      </c>
      <c r="AU466" s="193" t="s">
        <v>90</v>
      </c>
      <c r="AY466" s="20" t="s">
        <v>160</v>
      </c>
      <c r="BE466" s="194">
        <f>IF(N466="základní",J466,0)</f>
        <v>0</v>
      </c>
      <c r="BF466" s="194">
        <f>IF(N466="snížená",J466,0)</f>
        <v>0</v>
      </c>
      <c r="BG466" s="194">
        <f>IF(N466="zákl. přenesená",J466,0)</f>
        <v>0</v>
      </c>
      <c r="BH466" s="194">
        <f>IF(N466="sníž. přenesená",J466,0)</f>
        <v>0</v>
      </c>
      <c r="BI466" s="194">
        <f>IF(N466="nulová",J466,0)</f>
        <v>0</v>
      </c>
      <c r="BJ466" s="20" t="s">
        <v>21</v>
      </c>
      <c r="BK466" s="194">
        <f>ROUND(I466*H466,2)</f>
        <v>0</v>
      </c>
      <c r="BL466" s="20" t="s">
        <v>167</v>
      </c>
      <c r="BM466" s="193" t="s">
        <v>561</v>
      </c>
    </row>
    <row r="467" spans="1:65" s="2" customFormat="1" ht="11.25">
      <c r="A467" s="38"/>
      <c r="B467" s="39"/>
      <c r="C467" s="40"/>
      <c r="D467" s="195" t="s">
        <v>169</v>
      </c>
      <c r="E467" s="40"/>
      <c r="F467" s="196" t="s">
        <v>560</v>
      </c>
      <c r="G467" s="40"/>
      <c r="H467" s="40"/>
      <c r="I467" s="197"/>
      <c r="J467" s="40"/>
      <c r="K467" s="40"/>
      <c r="L467" s="43"/>
      <c r="M467" s="198"/>
      <c r="N467" s="199"/>
      <c r="O467" s="68"/>
      <c r="P467" s="68"/>
      <c r="Q467" s="68"/>
      <c r="R467" s="68"/>
      <c r="S467" s="68"/>
      <c r="T467" s="69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20" t="s">
        <v>169</v>
      </c>
      <c r="AU467" s="20" t="s">
        <v>90</v>
      </c>
    </row>
    <row r="468" spans="1:65" s="13" customFormat="1" ht="11.25">
      <c r="B468" s="202"/>
      <c r="C468" s="203"/>
      <c r="D468" s="195" t="s">
        <v>173</v>
      </c>
      <c r="E468" s="204" t="s">
        <v>35</v>
      </c>
      <c r="F468" s="205" t="s">
        <v>541</v>
      </c>
      <c r="G468" s="203"/>
      <c r="H468" s="204" t="s">
        <v>35</v>
      </c>
      <c r="I468" s="206"/>
      <c r="J468" s="203"/>
      <c r="K468" s="203"/>
      <c r="L468" s="207"/>
      <c r="M468" s="208"/>
      <c r="N468" s="209"/>
      <c r="O468" s="209"/>
      <c r="P468" s="209"/>
      <c r="Q468" s="209"/>
      <c r="R468" s="209"/>
      <c r="S468" s="209"/>
      <c r="T468" s="210"/>
      <c r="AT468" s="211" t="s">
        <v>173</v>
      </c>
      <c r="AU468" s="211" t="s">
        <v>90</v>
      </c>
      <c r="AV468" s="13" t="s">
        <v>21</v>
      </c>
      <c r="AW468" s="13" t="s">
        <v>41</v>
      </c>
      <c r="AX468" s="13" t="s">
        <v>81</v>
      </c>
      <c r="AY468" s="211" t="s">
        <v>160</v>
      </c>
    </row>
    <row r="469" spans="1:65" s="14" customFormat="1" ht="11.25">
      <c r="B469" s="212"/>
      <c r="C469" s="213"/>
      <c r="D469" s="195" t="s">
        <v>173</v>
      </c>
      <c r="E469" s="214" t="s">
        <v>35</v>
      </c>
      <c r="F469" s="215" t="s">
        <v>555</v>
      </c>
      <c r="G469" s="213"/>
      <c r="H469" s="216">
        <v>0.57199999999999995</v>
      </c>
      <c r="I469" s="217"/>
      <c r="J469" s="213"/>
      <c r="K469" s="213"/>
      <c r="L469" s="218"/>
      <c r="M469" s="219"/>
      <c r="N469" s="220"/>
      <c r="O469" s="220"/>
      <c r="P469" s="220"/>
      <c r="Q469" s="220"/>
      <c r="R469" s="220"/>
      <c r="S469" s="220"/>
      <c r="T469" s="221"/>
      <c r="AT469" s="222" t="s">
        <v>173</v>
      </c>
      <c r="AU469" s="222" t="s">
        <v>90</v>
      </c>
      <c r="AV469" s="14" t="s">
        <v>90</v>
      </c>
      <c r="AW469" s="14" t="s">
        <v>41</v>
      </c>
      <c r="AX469" s="14" t="s">
        <v>81</v>
      </c>
      <c r="AY469" s="222" t="s">
        <v>160</v>
      </c>
    </row>
    <row r="470" spans="1:65" s="14" customFormat="1" ht="11.25">
      <c r="B470" s="212"/>
      <c r="C470" s="213"/>
      <c r="D470" s="195" t="s">
        <v>173</v>
      </c>
      <c r="E470" s="214" t="s">
        <v>35</v>
      </c>
      <c r="F470" s="215" t="s">
        <v>562</v>
      </c>
      <c r="G470" s="213"/>
      <c r="H470" s="216">
        <v>0.13200000000000001</v>
      </c>
      <c r="I470" s="217"/>
      <c r="J470" s="213"/>
      <c r="K470" s="213"/>
      <c r="L470" s="218"/>
      <c r="M470" s="219"/>
      <c r="N470" s="220"/>
      <c r="O470" s="220"/>
      <c r="P470" s="220"/>
      <c r="Q470" s="220"/>
      <c r="R470" s="220"/>
      <c r="S470" s="220"/>
      <c r="T470" s="221"/>
      <c r="AT470" s="222" t="s">
        <v>173</v>
      </c>
      <c r="AU470" s="222" t="s">
        <v>90</v>
      </c>
      <c r="AV470" s="14" t="s">
        <v>90</v>
      </c>
      <c r="AW470" s="14" t="s">
        <v>41</v>
      </c>
      <c r="AX470" s="14" t="s">
        <v>81</v>
      </c>
      <c r="AY470" s="222" t="s">
        <v>160</v>
      </c>
    </row>
    <row r="471" spans="1:65" s="15" customFormat="1" ht="11.25">
      <c r="B471" s="223"/>
      <c r="C471" s="224"/>
      <c r="D471" s="195" t="s">
        <v>173</v>
      </c>
      <c r="E471" s="225" t="s">
        <v>35</v>
      </c>
      <c r="F471" s="226" t="s">
        <v>176</v>
      </c>
      <c r="G471" s="224"/>
      <c r="H471" s="227">
        <v>0.70399999999999996</v>
      </c>
      <c r="I471" s="228"/>
      <c r="J471" s="224"/>
      <c r="K471" s="224"/>
      <c r="L471" s="229"/>
      <c r="M471" s="230"/>
      <c r="N471" s="231"/>
      <c r="O471" s="231"/>
      <c r="P471" s="231"/>
      <c r="Q471" s="231"/>
      <c r="R471" s="231"/>
      <c r="S471" s="231"/>
      <c r="T471" s="232"/>
      <c r="AT471" s="233" t="s">
        <v>173</v>
      </c>
      <c r="AU471" s="233" t="s">
        <v>90</v>
      </c>
      <c r="AV471" s="15" t="s">
        <v>167</v>
      </c>
      <c r="AW471" s="15" t="s">
        <v>41</v>
      </c>
      <c r="AX471" s="15" t="s">
        <v>21</v>
      </c>
      <c r="AY471" s="233" t="s">
        <v>160</v>
      </c>
    </row>
    <row r="472" spans="1:65" s="2" customFormat="1" ht="24.2" customHeight="1">
      <c r="A472" s="38"/>
      <c r="B472" s="39"/>
      <c r="C472" s="245" t="s">
        <v>563</v>
      </c>
      <c r="D472" s="245" t="s">
        <v>380</v>
      </c>
      <c r="E472" s="246" t="s">
        <v>564</v>
      </c>
      <c r="F472" s="247" t="s">
        <v>565</v>
      </c>
      <c r="G472" s="248" t="s">
        <v>334</v>
      </c>
      <c r="H472" s="249">
        <v>1.052</v>
      </c>
      <c r="I472" s="250"/>
      <c r="J472" s="251">
        <f>ROUND(I472*H472,2)</f>
        <v>0</v>
      </c>
      <c r="K472" s="247" t="s">
        <v>166</v>
      </c>
      <c r="L472" s="252"/>
      <c r="M472" s="253" t="s">
        <v>35</v>
      </c>
      <c r="N472" s="254" t="s">
        <v>52</v>
      </c>
      <c r="O472" s="68"/>
      <c r="P472" s="191">
        <f>O472*H472</f>
        <v>0</v>
      </c>
      <c r="Q472" s="191">
        <v>1</v>
      </c>
      <c r="R472" s="191">
        <f>Q472*H472</f>
        <v>1.052</v>
      </c>
      <c r="S472" s="191">
        <v>0</v>
      </c>
      <c r="T472" s="192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193" t="s">
        <v>220</v>
      </c>
      <c r="AT472" s="193" t="s">
        <v>380</v>
      </c>
      <c r="AU472" s="193" t="s">
        <v>90</v>
      </c>
      <c r="AY472" s="20" t="s">
        <v>160</v>
      </c>
      <c r="BE472" s="194">
        <f>IF(N472="základní",J472,0)</f>
        <v>0</v>
      </c>
      <c r="BF472" s="194">
        <f>IF(N472="snížená",J472,0)</f>
        <v>0</v>
      </c>
      <c r="BG472" s="194">
        <f>IF(N472="zákl. přenesená",J472,0)</f>
        <v>0</v>
      </c>
      <c r="BH472" s="194">
        <f>IF(N472="sníž. přenesená",J472,0)</f>
        <v>0</v>
      </c>
      <c r="BI472" s="194">
        <f>IF(N472="nulová",J472,0)</f>
        <v>0</v>
      </c>
      <c r="BJ472" s="20" t="s">
        <v>21</v>
      </c>
      <c r="BK472" s="194">
        <f>ROUND(I472*H472,2)</f>
        <v>0</v>
      </c>
      <c r="BL472" s="20" t="s">
        <v>167</v>
      </c>
      <c r="BM472" s="193" t="s">
        <v>566</v>
      </c>
    </row>
    <row r="473" spans="1:65" s="2" customFormat="1" ht="11.25">
      <c r="A473" s="38"/>
      <c r="B473" s="39"/>
      <c r="C473" s="40"/>
      <c r="D473" s="195" t="s">
        <v>169</v>
      </c>
      <c r="E473" s="40"/>
      <c r="F473" s="196" t="s">
        <v>565</v>
      </c>
      <c r="G473" s="40"/>
      <c r="H473" s="40"/>
      <c r="I473" s="197"/>
      <c r="J473" s="40"/>
      <c r="K473" s="40"/>
      <c r="L473" s="43"/>
      <c r="M473" s="198"/>
      <c r="N473" s="199"/>
      <c r="O473" s="68"/>
      <c r="P473" s="68"/>
      <c r="Q473" s="68"/>
      <c r="R473" s="68"/>
      <c r="S473" s="68"/>
      <c r="T473" s="69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20" t="s">
        <v>169</v>
      </c>
      <c r="AU473" s="20" t="s">
        <v>90</v>
      </c>
    </row>
    <row r="474" spans="1:65" s="13" customFormat="1" ht="11.25">
      <c r="B474" s="202"/>
      <c r="C474" s="203"/>
      <c r="D474" s="195" t="s">
        <v>173</v>
      </c>
      <c r="E474" s="204" t="s">
        <v>35</v>
      </c>
      <c r="F474" s="205" t="s">
        <v>541</v>
      </c>
      <c r="G474" s="203"/>
      <c r="H474" s="204" t="s">
        <v>35</v>
      </c>
      <c r="I474" s="206"/>
      <c r="J474" s="203"/>
      <c r="K474" s="203"/>
      <c r="L474" s="207"/>
      <c r="M474" s="208"/>
      <c r="N474" s="209"/>
      <c r="O474" s="209"/>
      <c r="P474" s="209"/>
      <c r="Q474" s="209"/>
      <c r="R474" s="209"/>
      <c r="S474" s="209"/>
      <c r="T474" s="210"/>
      <c r="AT474" s="211" t="s">
        <v>173</v>
      </c>
      <c r="AU474" s="211" t="s">
        <v>90</v>
      </c>
      <c r="AV474" s="13" t="s">
        <v>21</v>
      </c>
      <c r="AW474" s="13" t="s">
        <v>41</v>
      </c>
      <c r="AX474" s="13" t="s">
        <v>81</v>
      </c>
      <c r="AY474" s="211" t="s">
        <v>160</v>
      </c>
    </row>
    <row r="475" spans="1:65" s="14" customFormat="1" ht="11.25">
      <c r="B475" s="212"/>
      <c r="C475" s="213"/>
      <c r="D475" s="195" t="s">
        <v>173</v>
      </c>
      <c r="E475" s="214" t="s">
        <v>35</v>
      </c>
      <c r="F475" s="215" t="s">
        <v>556</v>
      </c>
      <c r="G475" s="213"/>
      <c r="H475" s="216">
        <v>1.052</v>
      </c>
      <c r="I475" s="217"/>
      <c r="J475" s="213"/>
      <c r="K475" s="213"/>
      <c r="L475" s="218"/>
      <c r="M475" s="219"/>
      <c r="N475" s="220"/>
      <c r="O475" s="220"/>
      <c r="P475" s="220"/>
      <c r="Q475" s="220"/>
      <c r="R475" s="220"/>
      <c r="S475" s="220"/>
      <c r="T475" s="221"/>
      <c r="AT475" s="222" t="s">
        <v>173</v>
      </c>
      <c r="AU475" s="222" t="s">
        <v>90</v>
      </c>
      <c r="AV475" s="14" t="s">
        <v>90</v>
      </c>
      <c r="AW475" s="14" t="s">
        <v>41</v>
      </c>
      <c r="AX475" s="14" t="s">
        <v>81</v>
      </c>
      <c r="AY475" s="222" t="s">
        <v>160</v>
      </c>
    </row>
    <row r="476" spans="1:65" s="15" customFormat="1" ht="11.25">
      <c r="B476" s="223"/>
      <c r="C476" s="224"/>
      <c r="D476" s="195" t="s">
        <v>173</v>
      </c>
      <c r="E476" s="225" t="s">
        <v>35</v>
      </c>
      <c r="F476" s="226" t="s">
        <v>176</v>
      </c>
      <c r="G476" s="224"/>
      <c r="H476" s="227">
        <v>1.052</v>
      </c>
      <c r="I476" s="228"/>
      <c r="J476" s="224"/>
      <c r="K476" s="224"/>
      <c r="L476" s="229"/>
      <c r="M476" s="230"/>
      <c r="N476" s="231"/>
      <c r="O476" s="231"/>
      <c r="P476" s="231"/>
      <c r="Q476" s="231"/>
      <c r="R476" s="231"/>
      <c r="S476" s="231"/>
      <c r="T476" s="232"/>
      <c r="AT476" s="233" t="s">
        <v>173</v>
      </c>
      <c r="AU476" s="233" t="s">
        <v>90</v>
      </c>
      <c r="AV476" s="15" t="s">
        <v>167</v>
      </c>
      <c r="AW476" s="15" t="s">
        <v>41</v>
      </c>
      <c r="AX476" s="15" t="s">
        <v>21</v>
      </c>
      <c r="AY476" s="233" t="s">
        <v>160</v>
      </c>
    </row>
    <row r="477" spans="1:65" s="2" customFormat="1" ht="33" customHeight="1">
      <c r="A477" s="38"/>
      <c r="B477" s="39"/>
      <c r="C477" s="182" t="s">
        <v>567</v>
      </c>
      <c r="D477" s="182" t="s">
        <v>162</v>
      </c>
      <c r="E477" s="183" t="s">
        <v>568</v>
      </c>
      <c r="F477" s="184" t="s">
        <v>569</v>
      </c>
      <c r="G477" s="185" t="s">
        <v>334</v>
      </c>
      <c r="H477" s="186">
        <v>0.96299999999999997</v>
      </c>
      <c r="I477" s="187"/>
      <c r="J477" s="188">
        <f>ROUND(I477*H477,2)</f>
        <v>0</v>
      </c>
      <c r="K477" s="184" t="s">
        <v>166</v>
      </c>
      <c r="L477" s="43"/>
      <c r="M477" s="189" t="s">
        <v>35</v>
      </c>
      <c r="N477" s="190" t="s">
        <v>52</v>
      </c>
      <c r="O477" s="68"/>
      <c r="P477" s="191">
        <f>O477*H477</f>
        <v>0</v>
      </c>
      <c r="Q477" s="191">
        <v>1.221E-2</v>
      </c>
      <c r="R477" s="191">
        <f>Q477*H477</f>
        <v>1.175823E-2</v>
      </c>
      <c r="S477" s="191">
        <v>0</v>
      </c>
      <c r="T477" s="192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193" t="s">
        <v>167</v>
      </c>
      <c r="AT477" s="193" t="s">
        <v>162</v>
      </c>
      <c r="AU477" s="193" t="s">
        <v>90</v>
      </c>
      <c r="AY477" s="20" t="s">
        <v>160</v>
      </c>
      <c r="BE477" s="194">
        <f>IF(N477="základní",J477,0)</f>
        <v>0</v>
      </c>
      <c r="BF477" s="194">
        <f>IF(N477="snížená",J477,0)</f>
        <v>0</v>
      </c>
      <c r="BG477" s="194">
        <f>IF(N477="zákl. přenesená",J477,0)</f>
        <v>0</v>
      </c>
      <c r="BH477" s="194">
        <f>IF(N477="sníž. přenesená",J477,0)</f>
        <v>0</v>
      </c>
      <c r="BI477" s="194">
        <f>IF(N477="nulová",J477,0)</f>
        <v>0</v>
      </c>
      <c r="BJ477" s="20" t="s">
        <v>21</v>
      </c>
      <c r="BK477" s="194">
        <f>ROUND(I477*H477,2)</f>
        <v>0</v>
      </c>
      <c r="BL477" s="20" t="s">
        <v>167</v>
      </c>
      <c r="BM477" s="193" t="s">
        <v>570</v>
      </c>
    </row>
    <row r="478" spans="1:65" s="2" customFormat="1" ht="19.5">
      <c r="A478" s="38"/>
      <c r="B478" s="39"/>
      <c r="C478" s="40"/>
      <c r="D478" s="195" t="s">
        <v>169</v>
      </c>
      <c r="E478" s="40"/>
      <c r="F478" s="196" t="s">
        <v>571</v>
      </c>
      <c r="G478" s="40"/>
      <c r="H478" s="40"/>
      <c r="I478" s="197"/>
      <c r="J478" s="40"/>
      <c r="K478" s="40"/>
      <c r="L478" s="43"/>
      <c r="M478" s="198"/>
      <c r="N478" s="199"/>
      <c r="O478" s="68"/>
      <c r="P478" s="68"/>
      <c r="Q478" s="68"/>
      <c r="R478" s="68"/>
      <c r="S478" s="68"/>
      <c r="T478" s="69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20" t="s">
        <v>169</v>
      </c>
      <c r="AU478" s="20" t="s">
        <v>90</v>
      </c>
    </row>
    <row r="479" spans="1:65" s="2" customFormat="1" ht="11.25">
      <c r="A479" s="38"/>
      <c r="B479" s="39"/>
      <c r="C479" s="40"/>
      <c r="D479" s="200" t="s">
        <v>171</v>
      </c>
      <c r="E479" s="40"/>
      <c r="F479" s="201" t="s">
        <v>572</v>
      </c>
      <c r="G479" s="40"/>
      <c r="H479" s="40"/>
      <c r="I479" s="197"/>
      <c r="J479" s="40"/>
      <c r="K479" s="40"/>
      <c r="L479" s="43"/>
      <c r="M479" s="198"/>
      <c r="N479" s="199"/>
      <c r="O479" s="68"/>
      <c r="P479" s="68"/>
      <c r="Q479" s="68"/>
      <c r="R479" s="68"/>
      <c r="S479" s="68"/>
      <c r="T479" s="69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T479" s="20" t="s">
        <v>171</v>
      </c>
      <c r="AU479" s="20" t="s">
        <v>90</v>
      </c>
    </row>
    <row r="480" spans="1:65" s="13" customFormat="1" ht="11.25">
      <c r="B480" s="202"/>
      <c r="C480" s="203"/>
      <c r="D480" s="195" t="s">
        <v>173</v>
      </c>
      <c r="E480" s="204" t="s">
        <v>35</v>
      </c>
      <c r="F480" s="205" t="s">
        <v>541</v>
      </c>
      <c r="G480" s="203"/>
      <c r="H480" s="204" t="s">
        <v>35</v>
      </c>
      <c r="I480" s="206"/>
      <c r="J480" s="203"/>
      <c r="K480" s="203"/>
      <c r="L480" s="207"/>
      <c r="M480" s="208"/>
      <c r="N480" s="209"/>
      <c r="O480" s="209"/>
      <c r="P480" s="209"/>
      <c r="Q480" s="209"/>
      <c r="R480" s="209"/>
      <c r="S480" s="209"/>
      <c r="T480" s="210"/>
      <c r="AT480" s="211" t="s">
        <v>173</v>
      </c>
      <c r="AU480" s="211" t="s">
        <v>90</v>
      </c>
      <c r="AV480" s="13" t="s">
        <v>21</v>
      </c>
      <c r="AW480" s="13" t="s">
        <v>41</v>
      </c>
      <c r="AX480" s="13" t="s">
        <v>81</v>
      </c>
      <c r="AY480" s="211" t="s">
        <v>160</v>
      </c>
    </row>
    <row r="481" spans="1:65" s="14" customFormat="1" ht="11.25">
      <c r="B481" s="212"/>
      <c r="C481" s="213"/>
      <c r="D481" s="195" t="s">
        <v>173</v>
      </c>
      <c r="E481" s="214" t="s">
        <v>35</v>
      </c>
      <c r="F481" s="215" t="s">
        <v>573</v>
      </c>
      <c r="G481" s="213"/>
      <c r="H481" s="216">
        <v>0.49199999999999999</v>
      </c>
      <c r="I481" s="217"/>
      <c r="J481" s="213"/>
      <c r="K481" s="213"/>
      <c r="L481" s="218"/>
      <c r="M481" s="219"/>
      <c r="N481" s="220"/>
      <c r="O481" s="220"/>
      <c r="P481" s="220"/>
      <c r="Q481" s="220"/>
      <c r="R481" s="220"/>
      <c r="S481" s="220"/>
      <c r="T481" s="221"/>
      <c r="AT481" s="222" t="s">
        <v>173</v>
      </c>
      <c r="AU481" s="222" t="s">
        <v>90</v>
      </c>
      <c r="AV481" s="14" t="s">
        <v>90</v>
      </c>
      <c r="AW481" s="14" t="s">
        <v>41</v>
      </c>
      <c r="AX481" s="14" t="s">
        <v>81</v>
      </c>
      <c r="AY481" s="222" t="s">
        <v>160</v>
      </c>
    </row>
    <row r="482" spans="1:65" s="14" customFormat="1" ht="11.25">
      <c r="B482" s="212"/>
      <c r="C482" s="213"/>
      <c r="D482" s="195" t="s">
        <v>173</v>
      </c>
      <c r="E482" s="214" t="s">
        <v>35</v>
      </c>
      <c r="F482" s="215" t="s">
        <v>574</v>
      </c>
      <c r="G482" s="213"/>
      <c r="H482" s="216">
        <v>0.47099999999999997</v>
      </c>
      <c r="I482" s="217"/>
      <c r="J482" s="213"/>
      <c r="K482" s="213"/>
      <c r="L482" s="218"/>
      <c r="M482" s="219"/>
      <c r="N482" s="220"/>
      <c r="O482" s="220"/>
      <c r="P482" s="220"/>
      <c r="Q482" s="220"/>
      <c r="R482" s="220"/>
      <c r="S482" s="220"/>
      <c r="T482" s="221"/>
      <c r="AT482" s="222" t="s">
        <v>173</v>
      </c>
      <c r="AU482" s="222" t="s">
        <v>90</v>
      </c>
      <c r="AV482" s="14" t="s">
        <v>90</v>
      </c>
      <c r="AW482" s="14" t="s">
        <v>41</v>
      </c>
      <c r="AX482" s="14" t="s">
        <v>81</v>
      </c>
      <c r="AY482" s="222" t="s">
        <v>160</v>
      </c>
    </row>
    <row r="483" spans="1:65" s="15" customFormat="1" ht="11.25">
      <c r="B483" s="223"/>
      <c r="C483" s="224"/>
      <c r="D483" s="195" t="s">
        <v>173</v>
      </c>
      <c r="E483" s="225" t="s">
        <v>35</v>
      </c>
      <c r="F483" s="226" t="s">
        <v>176</v>
      </c>
      <c r="G483" s="224"/>
      <c r="H483" s="227">
        <v>0.96299999999999997</v>
      </c>
      <c r="I483" s="228"/>
      <c r="J483" s="224"/>
      <c r="K483" s="224"/>
      <c r="L483" s="229"/>
      <c r="M483" s="230"/>
      <c r="N483" s="231"/>
      <c r="O483" s="231"/>
      <c r="P483" s="231"/>
      <c r="Q483" s="231"/>
      <c r="R483" s="231"/>
      <c r="S483" s="231"/>
      <c r="T483" s="232"/>
      <c r="AT483" s="233" t="s">
        <v>173</v>
      </c>
      <c r="AU483" s="233" t="s">
        <v>90</v>
      </c>
      <c r="AV483" s="15" t="s">
        <v>167</v>
      </c>
      <c r="AW483" s="15" t="s">
        <v>41</v>
      </c>
      <c r="AX483" s="15" t="s">
        <v>21</v>
      </c>
      <c r="AY483" s="233" t="s">
        <v>160</v>
      </c>
    </row>
    <row r="484" spans="1:65" s="2" customFormat="1" ht="24.2" customHeight="1">
      <c r="A484" s="38"/>
      <c r="B484" s="39"/>
      <c r="C484" s="245" t="s">
        <v>575</v>
      </c>
      <c r="D484" s="245" t="s">
        <v>380</v>
      </c>
      <c r="E484" s="246" t="s">
        <v>576</v>
      </c>
      <c r="F484" s="247" t="s">
        <v>577</v>
      </c>
      <c r="G484" s="248" t="s">
        <v>334</v>
      </c>
      <c r="H484" s="249">
        <v>0.96299999999999997</v>
      </c>
      <c r="I484" s="250"/>
      <c r="J484" s="251">
        <f>ROUND(I484*H484,2)</f>
        <v>0</v>
      </c>
      <c r="K484" s="247" t="s">
        <v>166</v>
      </c>
      <c r="L484" s="252"/>
      <c r="M484" s="253" t="s">
        <v>35</v>
      </c>
      <c r="N484" s="254" t="s">
        <v>52</v>
      </c>
      <c r="O484" s="68"/>
      <c r="P484" s="191">
        <f>O484*H484</f>
        <v>0</v>
      </c>
      <c r="Q484" s="191">
        <v>1</v>
      </c>
      <c r="R484" s="191">
        <f>Q484*H484</f>
        <v>0.96299999999999997</v>
      </c>
      <c r="S484" s="191">
        <v>0</v>
      </c>
      <c r="T484" s="192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193" t="s">
        <v>220</v>
      </c>
      <c r="AT484" s="193" t="s">
        <v>380</v>
      </c>
      <c r="AU484" s="193" t="s">
        <v>90</v>
      </c>
      <c r="AY484" s="20" t="s">
        <v>160</v>
      </c>
      <c r="BE484" s="194">
        <f>IF(N484="základní",J484,0)</f>
        <v>0</v>
      </c>
      <c r="BF484" s="194">
        <f>IF(N484="snížená",J484,0)</f>
        <v>0</v>
      </c>
      <c r="BG484" s="194">
        <f>IF(N484="zákl. přenesená",J484,0)</f>
        <v>0</v>
      </c>
      <c r="BH484" s="194">
        <f>IF(N484="sníž. přenesená",J484,0)</f>
        <v>0</v>
      </c>
      <c r="BI484" s="194">
        <f>IF(N484="nulová",J484,0)</f>
        <v>0</v>
      </c>
      <c r="BJ484" s="20" t="s">
        <v>21</v>
      </c>
      <c r="BK484" s="194">
        <f>ROUND(I484*H484,2)</f>
        <v>0</v>
      </c>
      <c r="BL484" s="20" t="s">
        <v>167</v>
      </c>
      <c r="BM484" s="193" t="s">
        <v>578</v>
      </c>
    </row>
    <row r="485" spans="1:65" s="2" customFormat="1" ht="11.25">
      <c r="A485" s="38"/>
      <c r="B485" s="39"/>
      <c r="C485" s="40"/>
      <c r="D485" s="195" t="s">
        <v>169</v>
      </c>
      <c r="E485" s="40"/>
      <c r="F485" s="196" t="s">
        <v>577</v>
      </c>
      <c r="G485" s="40"/>
      <c r="H485" s="40"/>
      <c r="I485" s="197"/>
      <c r="J485" s="40"/>
      <c r="K485" s="40"/>
      <c r="L485" s="43"/>
      <c r="M485" s="198"/>
      <c r="N485" s="199"/>
      <c r="O485" s="68"/>
      <c r="P485" s="68"/>
      <c r="Q485" s="68"/>
      <c r="R485" s="68"/>
      <c r="S485" s="68"/>
      <c r="T485" s="69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20" t="s">
        <v>169</v>
      </c>
      <c r="AU485" s="20" t="s">
        <v>90</v>
      </c>
    </row>
    <row r="486" spans="1:65" s="13" customFormat="1" ht="11.25">
      <c r="B486" s="202"/>
      <c r="C486" s="203"/>
      <c r="D486" s="195" t="s">
        <v>173</v>
      </c>
      <c r="E486" s="204" t="s">
        <v>35</v>
      </c>
      <c r="F486" s="205" t="s">
        <v>541</v>
      </c>
      <c r="G486" s="203"/>
      <c r="H486" s="204" t="s">
        <v>35</v>
      </c>
      <c r="I486" s="206"/>
      <c r="J486" s="203"/>
      <c r="K486" s="203"/>
      <c r="L486" s="207"/>
      <c r="M486" s="208"/>
      <c r="N486" s="209"/>
      <c r="O486" s="209"/>
      <c r="P486" s="209"/>
      <c r="Q486" s="209"/>
      <c r="R486" s="209"/>
      <c r="S486" s="209"/>
      <c r="T486" s="210"/>
      <c r="AT486" s="211" t="s">
        <v>173</v>
      </c>
      <c r="AU486" s="211" t="s">
        <v>90</v>
      </c>
      <c r="AV486" s="13" t="s">
        <v>21</v>
      </c>
      <c r="AW486" s="13" t="s">
        <v>41</v>
      </c>
      <c r="AX486" s="13" t="s">
        <v>81</v>
      </c>
      <c r="AY486" s="211" t="s">
        <v>160</v>
      </c>
    </row>
    <row r="487" spans="1:65" s="14" customFormat="1" ht="11.25">
      <c r="B487" s="212"/>
      <c r="C487" s="213"/>
      <c r="D487" s="195" t="s">
        <v>173</v>
      </c>
      <c r="E487" s="214" t="s">
        <v>35</v>
      </c>
      <c r="F487" s="215" t="s">
        <v>573</v>
      </c>
      <c r="G487" s="213"/>
      <c r="H487" s="216">
        <v>0.49199999999999999</v>
      </c>
      <c r="I487" s="217"/>
      <c r="J487" s="213"/>
      <c r="K487" s="213"/>
      <c r="L487" s="218"/>
      <c r="M487" s="219"/>
      <c r="N487" s="220"/>
      <c r="O487" s="220"/>
      <c r="P487" s="220"/>
      <c r="Q487" s="220"/>
      <c r="R487" s="220"/>
      <c r="S487" s="220"/>
      <c r="T487" s="221"/>
      <c r="AT487" s="222" t="s">
        <v>173</v>
      </c>
      <c r="AU487" s="222" t="s">
        <v>90</v>
      </c>
      <c r="AV487" s="14" t="s">
        <v>90</v>
      </c>
      <c r="AW487" s="14" t="s">
        <v>41</v>
      </c>
      <c r="AX487" s="14" t="s">
        <v>81</v>
      </c>
      <c r="AY487" s="222" t="s">
        <v>160</v>
      </c>
    </row>
    <row r="488" spans="1:65" s="14" customFormat="1" ht="11.25">
      <c r="B488" s="212"/>
      <c r="C488" s="213"/>
      <c r="D488" s="195" t="s">
        <v>173</v>
      </c>
      <c r="E488" s="214" t="s">
        <v>35</v>
      </c>
      <c r="F488" s="215" t="s">
        <v>574</v>
      </c>
      <c r="G488" s="213"/>
      <c r="H488" s="216">
        <v>0.47099999999999997</v>
      </c>
      <c r="I488" s="217"/>
      <c r="J488" s="213"/>
      <c r="K488" s="213"/>
      <c r="L488" s="218"/>
      <c r="M488" s="219"/>
      <c r="N488" s="220"/>
      <c r="O488" s="220"/>
      <c r="P488" s="220"/>
      <c r="Q488" s="220"/>
      <c r="R488" s="220"/>
      <c r="S488" s="220"/>
      <c r="T488" s="221"/>
      <c r="AT488" s="222" t="s">
        <v>173</v>
      </c>
      <c r="AU488" s="222" t="s">
        <v>90</v>
      </c>
      <c r="AV488" s="14" t="s">
        <v>90</v>
      </c>
      <c r="AW488" s="14" t="s">
        <v>41</v>
      </c>
      <c r="AX488" s="14" t="s">
        <v>81</v>
      </c>
      <c r="AY488" s="222" t="s">
        <v>160</v>
      </c>
    </row>
    <row r="489" spans="1:65" s="15" customFormat="1" ht="11.25">
      <c r="B489" s="223"/>
      <c r="C489" s="224"/>
      <c r="D489" s="195" t="s">
        <v>173</v>
      </c>
      <c r="E489" s="225" t="s">
        <v>35</v>
      </c>
      <c r="F489" s="226" t="s">
        <v>176</v>
      </c>
      <c r="G489" s="224"/>
      <c r="H489" s="227">
        <v>0.96299999999999997</v>
      </c>
      <c r="I489" s="228"/>
      <c r="J489" s="224"/>
      <c r="K489" s="224"/>
      <c r="L489" s="229"/>
      <c r="M489" s="230"/>
      <c r="N489" s="231"/>
      <c r="O489" s="231"/>
      <c r="P489" s="231"/>
      <c r="Q489" s="231"/>
      <c r="R489" s="231"/>
      <c r="S489" s="231"/>
      <c r="T489" s="232"/>
      <c r="AT489" s="233" t="s">
        <v>173</v>
      </c>
      <c r="AU489" s="233" t="s">
        <v>90</v>
      </c>
      <c r="AV489" s="15" t="s">
        <v>167</v>
      </c>
      <c r="AW489" s="15" t="s">
        <v>41</v>
      </c>
      <c r="AX489" s="15" t="s">
        <v>21</v>
      </c>
      <c r="AY489" s="233" t="s">
        <v>160</v>
      </c>
    </row>
    <row r="490" spans="1:65" s="2" customFormat="1" ht="24.2" customHeight="1">
      <c r="A490" s="38"/>
      <c r="B490" s="39"/>
      <c r="C490" s="182" t="s">
        <v>579</v>
      </c>
      <c r="D490" s="182" t="s">
        <v>162</v>
      </c>
      <c r="E490" s="183" t="s">
        <v>580</v>
      </c>
      <c r="F490" s="184" t="s">
        <v>581</v>
      </c>
      <c r="G490" s="185" t="s">
        <v>165</v>
      </c>
      <c r="H490" s="186">
        <v>146.178</v>
      </c>
      <c r="I490" s="187"/>
      <c r="J490" s="188">
        <f>ROUND(I490*H490,2)</f>
        <v>0</v>
      </c>
      <c r="K490" s="184" t="s">
        <v>166</v>
      </c>
      <c r="L490" s="43"/>
      <c r="M490" s="189" t="s">
        <v>35</v>
      </c>
      <c r="N490" s="190" t="s">
        <v>52</v>
      </c>
      <c r="O490" s="68"/>
      <c r="P490" s="191">
        <f>O490*H490</f>
        <v>0</v>
      </c>
      <c r="Q490" s="191">
        <v>6.1719999999999997E-2</v>
      </c>
      <c r="R490" s="191">
        <f>Q490*H490</f>
        <v>9.0221061599999999</v>
      </c>
      <c r="S490" s="191">
        <v>0</v>
      </c>
      <c r="T490" s="192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193" t="s">
        <v>167</v>
      </c>
      <c r="AT490" s="193" t="s">
        <v>162</v>
      </c>
      <c r="AU490" s="193" t="s">
        <v>90</v>
      </c>
      <c r="AY490" s="20" t="s">
        <v>160</v>
      </c>
      <c r="BE490" s="194">
        <f>IF(N490="základní",J490,0)</f>
        <v>0</v>
      </c>
      <c r="BF490" s="194">
        <f>IF(N490="snížená",J490,0)</f>
        <v>0</v>
      </c>
      <c r="BG490" s="194">
        <f>IF(N490="zákl. přenesená",J490,0)</f>
        <v>0</v>
      </c>
      <c r="BH490" s="194">
        <f>IF(N490="sníž. přenesená",J490,0)</f>
        <v>0</v>
      </c>
      <c r="BI490" s="194">
        <f>IF(N490="nulová",J490,0)</f>
        <v>0</v>
      </c>
      <c r="BJ490" s="20" t="s">
        <v>21</v>
      </c>
      <c r="BK490" s="194">
        <f>ROUND(I490*H490,2)</f>
        <v>0</v>
      </c>
      <c r="BL490" s="20" t="s">
        <v>167</v>
      </c>
      <c r="BM490" s="193" t="s">
        <v>582</v>
      </c>
    </row>
    <row r="491" spans="1:65" s="2" customFormat="1" ht="19.5">
      <c r="A491" s="38"/>
      <c r="B491" s="39"/>
      <c r="C491" s="40"/>
      <c r="D491" s="195" t="s">
        <v>169</v>
      </c>
      <c r="E491" s="40"/>
      <c r="F491" s="196" t="s">
        <v>583</v>
      </c>
      <c r="G491" s="40"/>
      <c r="H491" s="40"/>
      <c r="I491" s="197"/>
      <c r="J491" s="40"/>
      <c r="K491" s="40"/>
      <c r="L491" s="43"/>
      <c r="M491" s="198"/>
      <c r="N491" s="199"/>
      <c r="O491" s="68"/>
      <c r="P491" s="68"/>
      <c r="Q491" s="68"/>
      <c r="R491" s="68"/>
      <c r="S491" s="68"/>
      <c r="T491" s="69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20" t="s">
        <v>169</v>
      </c>
      <c r="AU491" s="20" t="s">
        <v>90</v>
      </c>
    </row>
    <row r="492" spans="1:65" s="2" customFormat="1" ht="11.25">
      <c r="A492" s="38"/>
      <c r="B492" s="39"/>
      <c r="C492" s="40"/>
      <c r="D492" s="200" t="s">
        <v>171</v>
      </c>
      <c r="E492" s="40"/>
      <c r="F492" s="201" t="s">
        <v>584</v>
      </c>
      <c r="G492" s="40"/>
      <c r="H492" s="40"/>
      <c r="I492" s="197"/>
      <c r="J492" s="40"/>
      <c r="K492" s="40"/>
      <c r="L492" s="43"/>
      <c r="M492" s="198"/>
      <c r="N492" s="199"/>
      <c r="O492" s="68"/>
      <c r="P492" s="68"/>
      <c r="Q492" s="68"/>
      <c r="R492" s="68"/>
      <c r="S492" s="68"/>
      <c r="T492" s="69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20" t="s">
        <v>171</v>
      </c>
      <c r="AU492" s="20" t="s">
        <v>90</v>
      </c>
    </row>
    <row r="493" spans="1:65" s="13" customFormat="1" ht="11.25">
      <c r="B493" s="202"/>
      <c r="C493" s="203"/>
      <c r="D493" s="195" t="s">
        <v>173</v>
      </c>
      <c r="E493" s="204" t="s">
        <v>35</v>
      </c>
      <c r="F493" s="205" t="s">
        <v>541</v>
      </c>
      <c r="G493" s="203"/>
      <c r="H493" s="204" t="s">
        <v>35</v>
      </c>
      <c r="I493" s="206"/>
      <c r="J493" s="203"/>
      <c r="K493" s="203"/>
      <c r="L493" s="207"/>
      <c r="M493" s="208"/>
      <c r="N493" s="209"/>
      <c r="O493" s="209"/>
      <c r="P493" s="209"/>
      <c r="Q493" s="209"/>
      <c r="R493" s="209"/>
      <c r="S493" s="209"/>
      <c r="T493" s="210"/>
      <c r="AT493" s="211" t="s">
        <v>173</v>
      </c>
      <c r="AU493" s="211" t="s">
        <v>90</v>
      </c>
      <c r="AV493" s="13" t="s">
        <v>21</v>
      </c>
      <c r="AW493" s="13" t="s">
        <v>41</v>
      </c>
      <c r="AX493" s="13" t="s">
        <v>81</v>
      </c>
      <c r="AY493" s="211" t="s">
        <v>160</v>
      </c>
    </row>
    <row r="494" spans="1:65" s="14" customFormat="1" ht="11.25">
      <c r="B494" s="212"/>
      <c r="C494" s="213"/>
      <c r="D494" s="195" t="s">
        <v>173</v>
      </c>
      <c r="E494" s="214" t="s">
        <v>35</v>
      </c>
      <c r="F494" s="215" t="s">
        <v>585</v>
      </c>
      <c r="G494" s="213"/>
      <c r="H494" s="216">
        <v>11.885</v>
      </c>
      <c r="I494" s="217"/>
      <c r="J494" s="213"/>
      <c r="K494" s="213"/>
      <c r="L494" s="218"/>
      <c r="M494" s="219"/>
      <c r="N494" s="220"/>
      <c r="O494" s="220"/>
      <c r="P494" s="220"/>
      <c r="Q494" s="220"/>
      <c r="R494" s="220"/>
      <c r="S494" s="220"/>
      <c r="T494" s="221"/>
      <c r="AT494" s="222" t="s">
        <v>173</v>
      </c>
      <c r="AU494" s="222" t="s">
        <v>90</v>
      </c>
      <c r="AV494" s="14" t="s">
        <v>90</v>
      </c>
      <c r="AW494" s="14" t="s">
        <v>41</v>
      </c>
      <c r="AX494" s="14" t="s">
        <v>81</v>
      </c>
      <c r="AY494" s="222" t="s">
        <v>160</v>
      </c>
    </row>
    <row r="495" spans="1:65" s="14" customFormat="1" ht="11.25">
      <c r="B495" s="212"/>
      <c r="C495" s="213"/>
      <c r="D495" s="195" t="s">
        <v>173</v>
      </c>
      <c r="E495" s="214" t="s">
        <v>35</v>
      </c>
      <c r="F495" s="215" t="s">
        <v>586</v>
      </c>
      <c r="G495" s="213"/>
      <c r="H495" s="216">
        <v>15.037000000000001</v>
      </c>
      <c r="I495" s="217"/>
      <c r="J495" s="213"/>
      <c r="K495" s="213"/>
      <c r="L495" s="218"/>
      <c r="M495" s="219"/>
      <c r="N495" s="220"/>
      <c r="O495" s="220"/>
      <c r="P495" s="220"/>
      <c r="Q495" s="220"/>
      <c r="R495" s="220"/>
      <c r="S495" s="220"/>
      <c r="T495" s="221"/>
      <c r="AT495" s="222" t="s">
        <v>173</v>
      </c>
      <c r="AU495" s="222" t="s">
        <v>90</v>
      </c>
      <c r="AV495" s="14" t="s">
        <v>90</v>
      </c>
      <c r="AW495" s="14" t="s">
        <v>41</v>
      </c>
      <c r="AX495" s="14" t="s">
        <v>81</v>
      </c>
      <c r="AY495" s="222" t="s">
        <v>160</v>
      </c>
    </row>
    <row r="496" spans="1:65" s="14" customFormat="1" ht="11.25">
      <c r="B496" s="212"/>
      <c r="C496" s="213"/>
      <c r="D496" s="195" t="s">
        <v>173</v>
      </c>
      <c r="E496" s="214" t="s">
        <v>35</v>
      </c>
      <c r="F496" s="215" t="s">
        <v>587</v>
      </c>
      <c r="G496" s="213"/>
      <c r="H496" s="216">
        <v>10.944000000000001</v>
      </c>
      <c r="I496" s="217"/>
      <c r="J496" s="213"/>
      <c r="K496" s="213"/>
      <c r="L496" s="218"/>
      <c r="M496" s="219"/>
      <c r="N496" s="220"/>
      <c r="O496" s="220"/>
      <c r="P496" s="220"/>
      <c r="Q496" s="220"/>
      <c r="R496" s="220"/>
      <c r="S496" s="220"/>
      <c r="T496" s="221"/>
      <c r="AT496" s="222" t="s">
        <v>173</v>
      </c>
      <c r="AU496" s="222" t="s">
        <v>90</v>
      </c>
      <c r="AV496" s="14" t="s">
        <v>90</v>
      </c>
      <c r="AW496" s="14" t="s">
        <v>41</v>
      </c>
      <c r="AX496" s="14" t="s">
        <v>81</v>
      </c>
      <c r="AY496" s="222" t="s">
        <v>160</v>
      </c>
    </row>
    <row r="497" spans="1:65" s="14" customFormat="1" ht="11.25">
      <c r="B497" s="212"/>
      <c r="C497" s="213"/>
      <c r="D497" s="195" t="s">
        <v>173</v>
      </c>
      <c r="E497" s="214" t="s">
        <v>35</v>
      </c>
      <c r="F497" s="215" t="s">
        <v>588</v>
      </c>
      <c r="G497" s="213"/>
      <c r="H497" s="216">
        <v>5.5910000000000002</v>
      </c>
      <c r="I497" s="217"/>
      <c r="J497" s="213"/>
      <c r="K497" s="213"/>
      <c r="L497" s="218"/>
      <c r="M497" s="219"/>
      <c r="N497" s="220"/>
      <c r="O497" s="220"/>
      <c r="P497" s="220"/>
      <c r="Q497" s="220"/>
      <c r="R497" s="220"/>
      <c r="S497" s="220"/>
      <c r="T497" s="221"/>
      <c r="AT497" s="222" t="s">
        <v>173</v>
      </c>
      <c r="AU497" s="222" t="s">
        <v>90</v>
      </c>
      <c r="AV497" s="14" t="s">
        <v>90</v>
      </c>
      <c r="AW497" s="14" t="s">
        <v>41</v>
      </c>
      <c r="AX497" s="14" t="s">
        <v>81</v>
      </c>
      <c r="AY497" s="222" t="s">
        <v>160</v>
      </c>
    </row>
    <row r="498" spans="1:65" s="14" customFormat="1" ht="11.25">
      <c r="B498" s="212"/>
      <c r="C498" s="213"/>
      <c r="D498" s="195" t="s">
        <v>173</v>
      </c>
      <c r="E498" s="214" t="s">
        <v>35</v>
      </c>
      <c r="F498" s="215" t="s">
        <v>589</v>
      </c>
      <c r="G498" s="213"/>
      <c r="H498" s="216">
        <v>1.9650000000000001</v>
      </c>
      <c r="I498" s="217"/>
      <c r="J498" s="213"/>
      <c r="K498" s="213"/>
      <c r="L498" s="218"/>
      <c r="M498" s="219"/>
      <c r="N498" s="220"/>
      <c r="O498" s="220"/>
      <c r="P498" s="220"/>
      <c r="Q498" s="220"/>
      <c r="R498" s="220"/>
      <c r="S498" s="220"/>
      <c r="T498" s="221"/>
      <c r="AT498" s="222" t="s">
        <v>173</v>
      </c>
      <c r="AU498" s="222" t="s">
        <v>90</v>
      </c>
      <c r="AV498" s="14" t="s">
        <v>90</v>
      </c>
      <c r="AW498" s="14" t="s">
        <v>41</v>
      </c>
      <c r="AX498" s="14" t="s">
        <v>81</v>
      </c>
      <c r="AY498" s="222" t="s">
        <v>160</v>
      </c>
    </row>
    <row r="499" spans="1:65" s="14" customFormat="1" ht="11.25">
      <c r="B499" s="212"/>
      <c r="C499" s="213"/>
      <c r="D499" s="195" t="s">
        <v>173</v>
      </c>
      <c r="E499" s="214" t="s">
        <v>35</v>
      </c>
      <c r="F499" s="215" t="s">
        <v>590</v>
      </c>
      <c r="G499" s="213"/>
      <c r="H499" s="216">
        <v>11.856</v>
      </c>
      <c r="I499" s="217"/>
      <c r="J499" s="213"/>
      <c r="K499" s="213"/>
      <c r="L499" s="218"/>
      <c r="M499" s="219"/>
      <c r="N499" s="220"/>
      <c r="O499" s="220"/>
      <c r="P499" s="220"/>
      <c r="Q499" s="220"/>
      <c r="R499" s="220"/>
      <c r="S499" s="220"/>
      <c r="T499" s="221"/>
      <c r="AT499" s="222" t="s">
        <v>173</v>
      </c>
      <c r="AU499" s="222" t="s">
        <v>90</v>
      </c>
      <c r="AV499" s="14" t="s">
        <v>90</v>
      </c>
      <c r="AW499" s="14" t="s">
        <v>41</v>
      </c>
      <c r="AX499" s="14" t="s">
        <v>81</v>
      </c>
      <c r="AY499" s="222" t="s">
        <v>160</v>
      </c>
    </row>
    <row r="500" spans="1:65" s="14" customFormat="1" ht="11.25">
      <c r="B500" s="212"/>
      <c r="C500" s="213"/>
      <c r="D500" s="195" t="s">
        <v>173</v>
      </c>
      <c r="E500" s="214" t="s">
        <v>35</v>
      </c>
      <c r="F500" s="215" t="s">
        <v>591</v>
      </c>
      <c r="G500" s="213"/>
      <c r="H500" s="216">
        <v>4.2</v>
      </c>
      <c r="I500" s="217"/>
      <c r="J500" s="213"/>
      <c r="K500" s="213"/>
      <c r="L500" s="218"/>
      <c r="M500" s="219"/>
      <c r="N500" s="220"/>
      <c r="O500" s="220"/>
      <c r="P500" s="220"/>
      <c r="Q500" s="220"/>
      <c r="R500" s="220"/>
      <c r="S500" s="220"/>
      <c r="T500" s="221"/>
      <c r="AT500" s="222" t="s">
        <v>173</v>
      </c>
      <c r="AU500" s="222" t="s">
        <v>90</v>
      </c>
      <c r="AV500" s="14" t="s">
        <v>90</v>
      </c>
      <c r="AW500" s="14" t="s">
        <v>41</v>
      </c>
      <c r="AX500" s="14" t="s">
        <v>81</v>
      </c>
      <c r="AY500" s="222" t="s">
        <v>160</v>
      </c>
    </row>
    <row r="501" spans="1:65" s="14" customFormat="1" ht="11.25">
      <c r="B501" s="212"/>
      <c r="C501" s="213"/>
      <c r="D501" s="195" t="s">
        <v>173</v>
      </c>
      <c r="E501" s="214" t="s">
        <v>35</v>
      </c>
      <c r="F501" s="215" t="s">
        <v>592</v>
      </c>
      <c r="G501" s="213"/>
      <c r="H501" s="216">
        <v>27.388999999999999</v>
      </c>
      <c r="I501" s="217"/>
      <c r="J501" s="213"/>
      <c r="K501" s="213"/>
      <c r="L501" s="218"/>
      <c r="M501" s="219"/>
      <c r="N501" s="220"/>
      <c r="O501" s="220"/>
      <c r="P501" s="220"/>
      <c r="Q501" s="220"/>
      <c r="R501" s="220"/>
      <c r="S501" s="220"/>
      <c r="T501" s="221"/>
      <c r="AT501" s="222" t="s">
        <v>173</v>
      </c>
      <c r="AU501" s="222" t="s">
        <v>90</v>
      </c>
      <c r="AV501" s="14" t="s">
        <v>90</v>
      </c>
      <c r="AW501" s="14" t="s">
        <v>41</v>
      </c>
      <c r="AX501" s="14" t="s">
        <v>81</v>
      </c>
      <c r="AY501" s="222" t="s">
        <v>160</v>
      </c>
    </row>
    <row r="502" spans="1:65" s="14" customFormat="1" ht="11.25">
      <c r="B502" s="212"/>
      <c r="C502" s="213"/>
      <c r="D502" s="195" t="s">
        <v>173</v>
      </c>
      <c r="E502" s="214" t="s">
        <v>35</v>
      </c>
      <c r="F502" s="215" t="s">
        <v>593</v>
      </c>
      <c r="G502" s="213"/>
      <c r="H502" s="216">
        <v>15.026</v>
      </c>
      <c r="I502" s="217"/>
      <c r="J502" s="213"/>
      <c r="K502" s="213"/>
      <c r="L502" s="218"/>
      <c r="M502" s="219"/>
      <c r="N502" s="220"/>
      <c r="O502" s="220"/>
      <c r="P502" s="220"/>
      <c r="Q502" s="220"/>
      <c r="R502" s="220"/>
      <c r="S502" s="220"/>
      <c r="T502" s="221"/>
      <c r="AT502" s="222" t="s">
        <v>173</v>
      </c>
      <c r="AU502" s="222" t="s">
        <v>90</v>
      </c>
      <c r="AV502" s="14" t="s">
        <v>90</v>
      </c>
      <c r="AW502" s="14" t="s">
        <v>41</v>
      </c>
      <c r="AX502" s="14" t="s">
        <v>81</v>
      </c>
      <c r="AY502" s="222" t="s">
        <v>160</v>
      </c>
    </row>
    <row r="503" spans="1:65" s="14" customFormat="1" ht="11.25">
      <c r="B503" s="212"/>
      <c r="C503" s="213"/>
      <c r="D503" s="195" t="s">
        <v>173</v>
      </c>
      <c r="E503" s="214" t="s">
        <v>35</v>
      </c>
      <c r="F503" s="215" t="s">
        <v>594</v>
      </c>
      <c r="G503" s="213"/>
      <c r="H503" s="216">
        <v>6.6879999999999997</v>
      </c>
      <c r="I503" s="217"/>
      <c r="J503" s="213"/>
      <c r="K503" s="213"/>
      <c r="L503" s="218"/>
      <c r="M503" s="219"/>
      <c r="N503" s="220"/>
      <c r="O503" s="220"/>
      <c r="P503" s="220"/>
      <c r="Q503" s="220"/>
      <c r="R503" s="220"/>
      <c r="S503" s="220"/>
      <c r="T503" s="221"/>
      <c r="AT503" s="222" t="s">
        <v>173</v>
      </c>
      <c r="AU503" s="222" t="s">
        <v>90</v>
      </c>
      <c r="AV503" s="14" t="s">
        <v>90</v>
      </c>
      <c r="AW503" s="14" t="s">
        <v>41</v>
      </c>
      <c r="AX503" s="14" t="s">
        <v>81</v>
      </c>
      <c r="AY503" s="222" t="s">
        <v>160</v>
      </c>
    </row>
    <row r="504" spans="1:65" s="14" customFormat="1" ht="11.25">
      <c r="B504" s="212"/>
      <c r="C504" s="213"/>
      <c r="D504" s="195" t="s">
        <v>173</v>
      </c>
      <c r="E504" s="214" t="s">
        <v>35</v>
      </c>
      <c r="F504" s="215" t="s">
        <v>595</v>
      </c>
      <c r="G504" s="213"/>
      <c r="H504" s="216">
        <v>5.0049999999999999</v>
      </c>
      <c r="I504" s="217"/>
      <c r="J504" s="213"/>
      <c r="K504" s="213"/>
      <c r="L504" s="218"/>
      <c r="M504" s="219"/>
      <c r="N504" s="220"/>
      <c r="O504" s="220"/>
      <c r="P504" s="220"/>
      <c r="Q504" s="220"/>
      <c r="R504" s="220"/>
      <c r="S504" s="220"/>
      <c r="T504" s="221"/>
      <c r="AT504" s="222" t="s">
        <v>173</v>
      </c>
      <c r="AU504" s="222" t="s">
        <v>90</v>
      </c>
      <c r="AV504" s="14" t="s">
        <v>90</v>
      </c>
      <c r="AW504" s="14" t="s">
        <v>41</v>
      </c>
      <c r="AX504" s="14" t="s">
        <v>81</v>
      </c>
      <c r="AY504" s="222" t="s">
        <v>160</v>
      </c>
    </row>
    <row r="505" spans="1:65" s="14" customFormat="1" ht="11.25">
      <c r="B505" s="212"/>
      <c r="C505" s="213"/>
      <c r="D505" s="195" t="s">
        <v>173</v>
      </c>
      <c r="E505" s="214" t="s">
        <v>35</v>
      </c>
      <c r="F505" s="215" t="s">
        <v>596</v>
      </c>
      <c r="G505" s="213"/>
      <c r="H505" s="216">
        <v>18.736000000000001</v>
      </c>
      <c r="I505" s="217"/>
      <c r="J505" s="213"/>
      <c r="K505" s="213"/>
      <c r="L505" s="218"/>
      <c r="M505" s="219"/>
      <c r="N505" s="220"/>
      <c r="O505" s="220"/>
      <c r="P505" s="220"/>
      <c r="Q505" s="220"/>
      <c r="R505" s="220"/>
      <c r="S505" s="220"/>
      <c r="T505" s="221"/>
      <c r="AT505" s="222" t="s">
        <v>173</v>
      </c>
      <c r="AU505" s="222" t="s">
        <v>90</v>
      </c>
      <c r="AV505" s="14" t="s">
        <v>90</v>
      </c>
      <c r="AW505" s="14" t="s">
        <v>41</v>
      </c>
      <c r="AX505" s="14" t="s">
        <v>81</v>
      </c>
      <c r="AY505" s="222" t="s">
        <v>160</v>
      </c>
    </row>
    <row r="506" spans="1:65" s="14" customFormat="1" ht="11.25">
      <c r="B506" s="212"/>
      <c r="C506" s="213"/>
      <c r="D506" s="195" t="s">
        <v>173</v>
      </c>
      <c r="E506" s="214" t="s">
        <v>35</v>
      </c>
      <c r="F506" s="215" t="s">
        <v>597</v>
      </c>
      <c r="G506" s="213"/>
      <c r="H506" s="216">
        <v>11.856</v>
      </c>
      <c r="I506" s="217"/>
      <c r="J506" s="213"/>
      <c r="K506" s="213"/>
      <c r="L506" s="218"/>
      <c r="M506" s="219"/>
      <c r="N506" s="220"/>
      <c r="O506" s="220"/>
      <c r="P506" s="220"/>
      <c r="Q506" s="220"/>
      <c r="R506" s="220"/>
      <c r="S506" s="220"/>
      <c r="T506" s="221"/>
      <c r="AT506" s="222" t="s">
        <v>173</v>
      </c>
      <c r="AU506" s="222" t="s">
        <v>90</v>
      </c>
      <c r="AV506" s="14" t="s">
        <v>90</v>
      </c>
      <c r="AW506" s="14" t="s">
        <v>41</v>
      </c>
      <c r="AX506" s="14" t="s">
        <v>81</v>
      </c>
      <c r="AY506" s="222" t="s">
        <v>160</v>
      </c>
    </row>
    <row r="507" spans="1:65" s="15" customFormat="1" ht="11.25">
      <c r="B507" s="223"/>
      <c r="C507" s="224"/>
      <c r="D507" s="195" t="s">
        <v>173</v>
      </c>
      <c r="E507" s="225" t="s">
        <v>35</v>
      </c>
      <c r="F507" s="226" t="s">
        <v>176</v>
      </c>
      <c r="G507" s="224"/>
      <c r="H507" s="227">
        <v>146.178</v>
      </c>
      <c r="I507" s="228"/>
      <c r="J507" s="224"/>
      <c r="K507" s="224"/>
      <c r="L507" s="229"/>
      <c r="M507" s="230"/>
      <c r="N507" s="231"/>
      <c r="O507" s="231"/>
      <c r="P507" s="231"/>
      <c r="Q507" s="231"/>
      <c r="R507" s="231"/>
      <c r="S507" s="231"/>
      <c r="T507" s="232"/>
      <c r="AT507" s="233" t="s">
        <v>173</v>
      </c>
      <c r="AU507" s="233" t="s">
        <v>90</v>
      </c>
      <c r="AV507" s="15" t="s">
        <v>167</v>
      </c>
      <c r="AW507" s="15" t="s">
        <v>41</v>
      </c>
      <c r="AX507" s="15" t="s">
        <v>21</v>
      </c>
      <c r="AY507" s="233" t="s">
        <v>160</v>
      </c>
    </row>
    <row r="508" spans="1:65" s="2" customFormat="1" ht="24.2" customHeight="1">
      <c r="A508" s="38"/>
      <c r="B508" s="39"/>
      <c r="C508" s="182" t="s">
        <v>598</v>
      </c>
      <c r="D508" s="182" t="s">
        <v>162</v>
      </c>
      <c r="E508" s="183" t="s">
        <v>599</v>
      </c>
      <c r="F508" s="184" t="s">
        <v>600</v>
      </c>
      <c r="G508" s="185" t="s">
        <v>165</v>
      </c>
      <c r="H508" s="186">
        <v>77.414000000000001</v>
      </c>
      <c r="I508" s="187"/>
      <c r="J508" s="188">
        <f>ROUND(I508*H508,2)</f>
        <v>0</v>
      </c>
      <c r="K508" s="184" t="s">
        <v>166</v>
      </c>
      <c r="L508" s="43"/>
      <c r="M508" s="189" t="s">
        <v>35</v>
      </c>
      <c r="N508" s="190" t="s">
        <v>52</v>
      </c>
      <c r="O508" s="68"/>
      <c r="P508" s="191">
        <f>O508*H508</f>
        <v>0</v>
      </c>
      <c r="Q508" s="191">
        <v>7.9210000000000003E-2</v>
      </c>
      <c r="R508" s="191">
        <f>Q508*H508</f>
        <v>6.1319629400000002</v>
      </c>
      <c r="S508" s="191">
        <v>0</v>
      </c>
      <c r="T508" s="192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193" t="s">
        <v>167</v>
      </c>
      <c r="AT508" s="193" t="s">
        <v>162</v>
      </c>
      <c r="AU508" s="193" t="s">
        <v>90</v>
      </c>
      <c r="AY508" s="20" t="s">
        <v>160</v>
      </c>
      <c r="BE508" s="194">
        <f>IF(N508="základní",J508,0)</f>
        <v>0</v>
      </c>
      <c r="BF508" s="194">
        <f>IF(N508="snížená",J508,0)</f>
        <v>0</v>
      </c>
      <c r="BG508" s="194">
        <f>IF(N508="zákl. přenesená",J508,0)</f>
        <v>0</v>
      </c>
      <c r="BH508" s="194">
        <f>IF(N508="sníž. přenesená",J508,0)</f>
        <v>0</v>
      </c>
      <c r="BI508" s="194">
        <f>IF(N508="nulová",J508,0)</f>
        <v>0</v>
      </c>
      <c r="BJ508" s="20" t="s">
        <v>21</v>
      </c>
      <c r="BK508" s="194">
        <f>ROUND(I508*H508,2)</f>
        <v>0</v>
      </c>
      <c r="BL508" s="20" t="s">
        <v>167</v>
      </c>
      <c r="BM508" s="193" t="s">
        <v>601</v>
      </c>
    </row>
    <row r="509" spans="1:65" s="2" customFormat="1" ht="19.5">
      <c r="A509" s="38"/>
      <c r="B509" s="39"/>
      <c r="C509" s="40"/>
      <c r="D509" s="195" t="s">
        <v>169</v>
      </c>
      <c r="E509" s="40"/>
      <c r="F509" s="196" t="s">
        <v>602</v>
      </c>
      <c r="G509" s="40"/>
      <c r="H509" s="40"/>
      <c r="I509" s="197"/>
      <c r="J509" s="40"/>
      <c r="K509" s="40"/>
      <c r="L509" s="43"/>
      <c r="M509" s="198"/>
      <c r="N509" s="199"/>
      <c r="O509" s="68"/>
      <c r="P509" s="68"/>
      <c r="Q509" s="68"/>
      <c r="R509" s="68"/>
      <c r="S509" s="68"/>
      <c r="T509" s="69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20" t="s">
        <v>169</v>
      </c>
      <c r="AU509" s="20" t="s">
        <v>90</v>
      </c>
    </row>
    <row r="510" spans="1:65" s="2" customFormat="1" ht="11.25">
      <c r="A510" s="38"/>
      <c r="B510" s="39"/>
      <c r="C510" s="40"/>
      <c r="D510" s="200" t="s">
        <v>171</v>
      </c>
      <c r="E510" s="40"/>
      <c r="F510" s="201" t="s">
        <v>603</v>
      </c>
      <c r="G510" s="40"/>
      <c r="H510" s="40"/>
      <c r="I510" s="197"/>
      <c r="J510" s="40"/>
      <c r="K510" s="40"/>
      <c r="L510" s="43"/>
      <c r="M510" s="198"/>
      <c r="N510" s="199"/>
      <c r="O510" s="68"/>
      <c r="P510" s="68"/>
      <c r="Q510" s="68"/>
      <c r="R510" s="68"/>
      <c r="S510" s="68"/>
      <c r="T510" s="69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T510" s="20" t="s">
        <v>171</v>
      </c>
      <c r="AU510" s="20" t="s">
        <v>90</v>
      </c>
    </row>
    <row r="511" spans="1:65" s="13" customFormat="1" ht="11.25">
      <c r="B511" s="202"/>
      <c r="C511" s="203"/>
      <c r="D511" s="195" t="s">
        <v>173</v>
      </c>
      <c r="E511" s="204" t="s">
        <v>35</v>
      </c>
      <c r="F511" s="205" t="s">
        <v>541</v>
      </c>
      <c r="G511" s="203"/>
      <c r="H511" s="204" t="s">
        <v>35</v>
      </c>
      <c r="I511" s="206"/>
      <c r="J511" s="203"/>
      <c r="K511" s="203"/>
      <c r="L511" s="207"/>
      <c r="M511" s="208"/>
      <c r="N511" s="209"/>
      <c r="O511" s="209"/>
      <c r="P511" s="209"/>
      <c r="Q511" s="209"/>
      <c r="R511" s="209"/>
      <c r="S511" s="209"/>
      <c r="T511" s="210"/>
      <c r="AT511" s="211" t="s">
        <v>173</v>
      </c>
      <c r="AU511" s="211" t="s">
        <v>90</v>
      </c>
      <c r="AV511" s="13" t="s">
        <v>21</v>
      </c>
      <c r="AW511" s="13" t="s">
        <v>41</v>
      </c>
      <c r="AX511" s="13" t="s">
        <v>81</v>
      </c>
      <c r="AY511" s="211" t="s">
        <v>160</v>
      </c>
    </row>
    <row r="512" spans="1:65" s="14" customFormat="1" ht="11.25">
      <c r="B512" s="212"/>
      <c r="C512" s="213"/>
      <c r="D512" s="195" t="s">
        <v>173</v>
      </c>
      <c r="E512" s="214" t="s">
        <v>35</v>
      </c>
      <c r="F512" s="215" t="s">
        <v>604</v>
      </c>
      <c r="G512" s="213"/>
      <c r="H512" s="216">
        <v>16.416</v>
      </c>
      <c r="I512" s="217"/>
      <c r="J512" s="213"/>
      <c r="K512" s="213"/>
      <c r="L512" s="218"/>
      <c r="M512" s="219"/>
      <c r="N512" s="220"/>
      <c r="O512" s="220"/>
      <c r="P512" s="220"/>
      <c r="Q512" s="220"/>
      <c r="R512" s="220"/>
      <c r="S512" s="220"/>
      <c r="T512" s="221"/>
      <c r="AT512" s="222" t="s">
        <v>173</v>
      </c>
      <c r="AU512" s="222" t="s">
        <v>90</v>
      </c>
      <c r="AV512" s="14" t="s">
        <v>90</v>
      </c>
      <c r="AW512" s="14" t="s">
        <v>41</v>
      </c>
      <c r="AX512" s="14" t="s">
        <v>81</v>
      </c>
      <c r="AY512" s="222" t="s">
        <v>160</v>
      </c>
    </row>
    <row r="513" spans="1:65" s="14" customFormat="1" ht="11.25">
      <c r="B513" s="212"/>
      <c r="C513" s="213"/>
      <c r="D513" s="195" t="s">
        <v>173</v>
      </c>
      <c r="E513" s="214" t="s">
        <v>35</v>
      </c>
      <c r="F513" s="215" t="s">
        <v>605</v>
      </c>
      <c r="G513" s="213"/>
      <c r="H513" s="216">
        <v>8.8160000000000007</v>
      </c>
      <c r="I513" s="217"/>
      <c r="J513" s="213"/>
      <c r="K513" s="213"/>
      <c r="L513" s="218"/>
      <c r="M513" s="219"/>
      <c r="N513" s="220"/>
      <c r="O513" s="220"/>
      <c r="P513" s="220"/>
      <c r="Q513" s="220"/>
      <c r="R513" s="220"/>
      <c r="S513" s="220"/>
      <c r="T513" s="221"/>
      <c r="AT513" s="222" t="s">
        <v>173</v>
      </c>
      <c r="AU513" s="222" t="s">
        <v>90</v>
      </c>
      <c r="AV513" s="14" t="s">
        <v>90</v>
      </c>
      <c r="AW513" s="14" t="s">
        <v>41</v>
      </c>
      <c r="AX513" s="14" t="s">
        <v>81</v>
      </c>
      <c r="AY513" s="222" t="s">
        <v>160</v>
      </c>
    </row>
    <row r="514" spans="1:65" s="14" customFormat="1" ht="11.25">
      <c r="B514" s="212"/>
      <c r="C514" s="213"/>
      <c r="D514" s="195" t="s">
        <v>173</v>
      </c>
      <c r="E514" s="214" t="s">
        <v>35</v>
      </c>
      <c r="F514" s="215" t="s">
        <v>606</v>
      </c>
      <c r="G514" s="213"/>
      <c r="H514" s="216">
        <v>21.28</v>
      </c>
      <c r="I514" s="217"/>
      <c r="J514" s="213"/>
      <c r="K514" s="213"/>
      <c r="L514" s="218"/>
      <c r="M514" s="219"/>
      <c r="N514" s="220"/>
      <c r="O514" s="220"/>
      <c r="P514" s="220"/>
      <c r="Q514" s="220"/>
      <c r="R514" s="220"/>
      <c r="S514" s="220"/>
      <c r="T514" s="221"/>
      <c r="AT514" s="222" t="s">
        <v>173</v>
      </c>
      <c r="AU514" s="222" t="s">
        <v>90</v>
      </c>
      <c r="AV514" s="14" t="s">
        <v>90</v>
      </c>
      <c r="AW514" s="14" t="s">
        <v>41</v>
      </c>
      <c r="AX514" s="14" t="s">
        <v>81</v>
      </c>
      <c r="AY514" s="222" t="s">
        <v>160</v>
      </c>
    </row>
    <row r="515" spans="1:65" s="14" customFormat="1" ht="11.25">
      <c r="B515" s="212"/>
      <c r="C515" s="213"/>
      <c r="D515" s="195" t="s">
        <v>173</v>
      </c>
      <c r="E515" s="214" t="s">
        <v>35</v>
      </c>
      <c r="F515" s="215" t="s">
        <v>607</v>
      </c>
      <c r="G515" s="213"/>
      <c r="H515" s="216">
        <v>30.902000000000001</v>
      </c>
      <c r="I515" s="217"/>
      <c r="J515" s="213"/>
      <c r="K515" s="213"/>
      <c r="L515" s="218"/>
      <c r="M515" s="219"/>
      <c r="N515" s="220"/>
      <c r="O515" s="220"/>
      <c r="P515" s="220"/>
      <c r="Q515" s="220"/>
      <c r="R515" s="220"/>
      <c r="S515" s="220"/>
      <c r="T515" s="221"/>
      <c r="AT515" s="222" t="s">
        <v>173</v>
      </c>
      <c r="AU515" s="222" t="s">
        <v>90</v>
      </c>
      <c r="AV515" s="14" t="s">
        <v>90</v>
      </c>
      <c r="AW515" s="14" t="s">
        <v>41</v>
      </c>
      <c r="AX515" s="14" t="s">
        <v>81</v>
      </c>
      <c r="AY515" s="222" t="s">
        <v>160</v>
      </c>
    </row>
    <row r="516" spans="1:65" s="15" customFormat="1" ht="11.25">
      <c r="B516" s="223"/>
      <c r="C516" s="224"/>
      <c r="D516" s="195" t="s">
        <v>173</v>
      </c>
      <c r="E516" s="225" t="s">
        <v>35</v>
      </c>
      <c r="F516" s="226" t="s">
        <v>176</v>
      </c>
      <c r="G516" s="224"/>
      <c r="H516" s="227">
        <v>77.414000000000001</v>
      </c>
      <c r="I516" s="228"/>
      <c r="J516" s="224"/>
      <c r="K516" s="224"/>
      <c r="L516" s="229"/>
      <c r="M516" s="230"/>
      <c r="N516" s="231"/>
      <c r="O516" s="231"/>
      <c r="P516" s="231"/>
      <c r="Q516" s="231"/>
      <c r="R516" s="231"/>
      <c r="S516" s="231"/>
      <c r="T516" s="232"/>
      <c r="AT516" s="233" t="s">
        <v>173</v>
      </c>
      <c r="AU516" s="233" t="s">
        <v>90</v>
      </c>
      <c r="AV516" s="15" t="s">
        <v>167</v>
      </c>
      <c r="AW516" s="15" t="s">
        <v>41</v>
      </c>
      <c r="AX516" s="15" t="s">
        <v>21</v>
      </c>
      <c r="AY516" s="233" t="s">
        <v>160</v>
      </c>
    </row>
    <row r="517" spans="1:65" s="2" customFormat="1" ht="21.75" customHeight="1">
      <c r="A517" s="38"/>
      <c r="B517" s="39"/>
      <c r="C517" s="182" t="s">
        <v>608</v>
      </c>
      <c r="D517" s="182" t="s">
        <v>162</v>
      </c>
      <c r="E517" s="183" t="s">
        <v>609</v>
      </c>
      <c r="F517" s="184" t="s">
        <v>610</v>
      </c>
      <c r="G517" s="185" t="s">
        <v>194</v>
      </c>
      <c r="H517" s="186">
        <v>201.2</v>
      </c>
      <c r="I517" s="187"/>
      <c r="J517" s="188">
        <f>ROUND(I517*H517,2)</f>
        <v>0</v>
      </c>
      <c r="K517" s="184" t="s">
        <v>166</v>
      </c>
      <c r="L517" s="43"/>
      <c r="M517" s="189" t="s">
        <v>35</v>
      </c>
      <c r="N517" s="190" t="s">
        <v>52</v>
      </c>
      <c r="O517" s="68"/>
      <c r="P517" s="191">
        <f>O517*H517</f>
        <v>0</v>
      </c>
      <c r="Q517" s="191">
        <v>0</v>
      </c>
      <c r="R517" s="191">
        <f>Q517*H517</f>
        <v>0</v>
      </c>
      <c r="S517" s="191">
        <v>0</v>
      </c>
      <c r="T517" s="192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193" t="s">
        <v>167</v>
      </c>
      <c r="AT517" s="193" t="s">
        <v>162</v>
      </c>
      <c r="AU517" s="193" t="s">
        <v>90</v>
      </c>
      <c r="AY517" s="20" t="s">
        <v>160</v>
      </c>
      <c r="BE517" s="194">
        <f>IF(N517="základní",J517,0)</f>
        <v>0</v>
      </c>
      <c r="BF517" s="194">
        <f>IF(N517="snížená",J517,0)</f>
        <v>0</v>
      </c>
      <c r="BG517" s="194">
        <f>IF(N517="zákl. přenesená",J517,0)</f>
        <v>0</v>
      </c>
      <c r="BH517" s="194">
        <f>IF(N517="sníž. přenesená",J517,0)</f>
        <v>0</v>
      </c>
      <c r="BI517" s="194">
        <f>IF(N517="nulová",J517,0)</f>
        <v>0</v>
      </c>
      <c r="BJ517" s="20" t="s">
        <v>21</v>
      </c>
      <c r="BK517" s="194">
        <f>ROUND(I517*H517,2)</f>
        <v>0</v>
      </c>
      <c r="BL517" s="20" t="s">
        <v>167</v>
      </c>
      <c r="BM517" s="193" t="s">
        <v>611</v>
      </c>
    </row>
    <row r="518" spans="1:65" s="2" customFormat="1" ht="11.25">
      <c r="A518" s="38"/>
      <c r="B518" s="39"/>
      <c r="C518" s="40"/>
      <c r="D518" s="195" t="s">
        <v>169</v>
      </c>
      <c r="E518" s="40"/>
      <c r="F518" s="196" t="s">
        <v>612</v>
      </c>
      <c r="G518" s="40"/>
      <c r="H518" s="40"/>
      <c r="I518" s="197"/>
      <c r="J518" s="40"/>
      <c r="K518" s="40"/>
      <c r="L518" s="43"/>
      <c r="M518" s="198"/>
      <c r="N518" s="199"/>
      <c r="O518" s="68"/>
      <c r="P518" s="68"/>
      <c r="Q518" s="68"/>
      <c r="R518" s="68"/>
      <c r="S518" s="68"/>
      <c r="T518" s="69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T518" s="20" t="s">
        <v>169</v>
      </c>
      <c r="AU518" s="20" t="s">
        <v>90</v>
      </c>
    </row>
    <row r="519" spans="1:65" s="2" customFormat="1" ht="11.25">
      <c r="A519" s="38"/>
      <c r="B519" s="39"/>
      <c r="C519" s="40"/>
      <c r="D519" s="200" t="s">
        <v>171</v>
      </c>
      <c r="E519" s="40"/>
      <c r="F519" s="201" t="s">
        <v>613</v>
      </c>
      <c r="G519" s="40"/>
      <c r="H519" s="40"/>
      <c r="I519" s="197"/>
      <c r="J519" s="40"/>
      <c r="K519" s="40"/>
      <c r="L519" s="43"/>
      <c r="M519" s="198"/>
      <c r="N519" s="199"/>
      <c r="O519" s="68"/>
      <c r="P519" s="68"/>
      <c r="Q519" s="68"/>
      <c r="R519" s="68"/>
      <c r="S519" s="68"/>
      <c r="T519" s="69"/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T519" s="20" t="s">
        <v>171</v>
      </c>
      <c r="AU519" s="20" t="s">
        <v>90</v>
      </c>
    </row>
    <row r="520" spans="1:65" s="13" customFormat="1" ht="11.25">
      <c r="B520" s="202"/>
      <c r="C520" s="203"/>
      <c r="D520" s="195" t="s">
        <v>173</v>
      </c>
      <c r="E520" s="204" t="s">
        <v>35</v>
      </c>
      <c r="F520" s="205" t="s">
        <v>392</v>
      </c>
      <c r="G520" s="203"/>
      <c r="H520" s="204" t="s">
        <v>35</v>
      </c>
      <c r="I520" s="206"/>
      <c r="J520" s="203"/>
      <c r="K520" s="203"/>
      <c r="L520" s="207"/>
      <c r="M520" s="208"/>
      <c r="N520" s="209"/>
      <c r="O520" s="209"/>
      <c r="P520" s="209"/>
      <c r="Q520" s="209"/>
      <c r="R520" s="209"/>
      <c r="S520" s="209"/>
      <c r="T520" s="210"/>
      <c r="AT520" s="211" t="s">
        <v>173</v>
      </c>
      <c r="AU520" s="211" t="s">
        <v>90</v>
      </c>
      <c r="AV520" s="13" t="s">
        <v>21</v>
      </c>
      <c r="AW520" s="13" t="s">
        <v>41</v>
      </c>
      <c r="AX520" s="13" t="s">
        <v>81</v>
      </c>
      <c r="AY520" s="211" t="s">
        <v>160</v>
      </c>
    </row>
    <row r="521" spans="1:65" s="14" customFormat="1" ht="11.25">
      <c r="B521" s="212"/>
      <c r="C521" s="213"/>
      <c r="D521" s="195" t="s">
        <v>173</v>
      </c>
      <c r="E521" s="214" t="s">
        <v>35</v>
      </c>
      <c r="F521" s="215" t="s">
        <v>614</v>
      </c>
      <c r="G521" s="213"/>
      <c r="H521" s="216">
        <v>65</v>
      </c>
      <c r="I521" s="217"/>
      <c r="J521" s="213"/>
      <c r="K521" s="213"/>
      <c r="L521" s="218"/>
      <c r="M521" s="219"/>
      <c r="N521" s="220"/>
      <c r="O521" s="220"/>
      <c r="P521" s="220"/>
      <c r="Q521" s="220"/>
      <c r="R521" s="220"/>
      <c r="S521" s="220"/>
      <c r="T521" s="221"/>
      <c r="AT521" s="222" t="s">
        <v>173</v>
      </c>
      <c r="AU521" s="222" t="s">
        <v>90</v>
      </c>
      <c r="AV521" s="14" t="s">
        <v>90</v>
      </c>
      <c r="AW521" s="14" t="s">
        <v>41</v>
      </c>
      <c r="AX521" s="14" t="s">
        <v>81</v>
      </c>
      <c r="AY521" s="222" t="s">
        <v>160</v>
      </c>
    </row>
    <row r="522" spans="1:65" s="14" customFormat="1" ht="11.25">
      <c r="B522" s="212"/>
      <c r="C522" s="213"/>
      <c r="D522" s="195" t="s">
        <v>173</v>
      </c>
      <c r="E522" s="214" t="s">
        <v>35</v>
      </c>
      <c r="F522" s="215" t="s">
        <v>615</v>
      </c>
      <c r="G522" s="213"/>
      <c r="H522" s="216">
        <v>9</v>
      </c>
      <c r="I522" s="217"/>
      <c r="J522" s="213"/>
      <c r="K522" s="213"/>
      <c r="L522" s="218"/>
      <c r="M522" s="219"/>
      <c r="N522" s="220"/>
      <c r="O522" s="220"/>
      <c r="P522" s="220"/>
      <c r="Q522" s="220"/>
      <c r="R522" s="220"/>
      <c r="S522" s="220"/>
      <c r="T522" s="221"/>
      <c r="AT522" s="222" t="s">
        <v>173</v>
      </c>
      <c r="AU522" s="222" t="s">
        <v>90</v>
      </c>
      <c r="AV522" s="14" t="s">
        <v>90</v>
      </c>
      <c r="AW522" s="14" t="s">
        <v>41</v>
      </c>
      <c r="AX522" s="14" t="s">
        <v>81</v>
      </c>
      <c r="AY522" s="222" t="s">
        <v>160</v>
      </c>
    </row>
    <row r="523" spans="1:65" s="14" customFormat="1" ht="11.25">
      <c r="B523" s="212"/>
      <c r="C523" s="213"/>
      <c r="D523" s="195" t="s">
        <v>173</v>
      </c>
      <c r="E523" s="214" t="s">
        <v>35</v>
      </c>
      <c r="F523" s="215" t="s">
        <v>616</v>
      </c>
      <c r="G523" s="213"/>
      <c r="H523" s="216">
        <v>15.2</v>
      </c>
      <c r="I523" s="217"/>
      <c r="J523" s="213"/>
      <c r="K523" s="213"/>
      <c r="L523" s="218"/>
      <c r="M523" s="219"/>
      <c r="N523" s="220"/>
      <c r="O523" s="220"/>
      <c r="P523" s="220"/>
      <c r="Q523" s="220"/>
      <c r="R523" s="220"/>
      <c r="S523" s="220"/>
      <c r="T523" s="221"/>
      <c r="AT523" s="222" t="s">
        <v>173</v>
      </c>
      <c r="AU523" s="222" t="s">
        <v>90</v>
      </c>
      <c r="AV523" s="14" t="s">
        <v>90</v>
      </c>
      <c r="AW523" s="14" t="s">
        <v>41</v>
      </c>
      <c r="AX523" s="14" t="s">
        <v>81</v>
      </c>
      <c r="AY523" s="222" t="s">
        <v>160</v>
      </c>
    </row>
    <row r="524" spans="1:65" s="14" customFormat="1" ht="11.25">
      <c r="B524" s="212"/>
      <c r="C524" s="213"/>
      <c r="D524" s="195" t="s">
        <v>173</v>
      </c>
      <c r="E524" s="214" t="s">
        <v>35</v>
      </c>
      <c r="F524" s="215" t="s">
        <v>617</v>
      </c>
      <c r="G524" s="213"/>
      <c r="H524" s="216">
        <v>101.5</v>
      </c>
      <c r="I524" s="217"/>
      <c r="J524" s="213"/>
      <c r="K524" s="213"/>
      <c r="L524" s="218"/>
      <c r="M524" s="219"/>
      <c r="N524" s="220"/>
      <c r="O524" s="220"/>
      <c r="P524" s="220"/>
      <c r="Q524" s="220"/>
      <c r="R524" s="220"/>
      <c r="S524" s="220"/>
      <c r="T524" s="221"/>
      <c r="AT524" s="222" t="s">
        <v>173</v>
      </c>
      <c r="AU524" s="222" t="s">
        <v>90</v>
      </c>
      <c r="AV524" s="14" t="s">
        <v>90</v>
      </c>
      <c r="AW524" s="14" t="s">
        <v>41</v>
      </c>
      <c r="AX524" s="14" t="s">
        <v>81</v>
      </c>
      <c r="AY524" s="222" t="s">
        <v>160</v>
      </c>
    </row>
    <row r="525" spans="1:65" s="14" customFormat="1" ht="11.25">
      <c r="B525" s="212"/>
      <c r="C525" s="213"/>
      <c r="D525" s="195" t="s">
        <v>173</v>
      </c>
      <c r="E525" s="214" t="s">
        <v>35</v>
      </c>
      <c r="F525" s="215" t="s">
        <v>618</v>
      </c>
      <c r="G525" s="213"/>
      <c r="H525" s="216">
        <v>10.5</v>
      </c>
      <c r="I525" s="217"/>
      <c r="J525" s="213"/>
      <c r="K525" s="213"/>
      <c r="L525" s="218"/>
      <c r="M525" s="219"/>
      <c r="N525" s="220"/>
      <c r="O525" s="220"/>
      <c r="P525" s="220"/>
      <c r="Q525" s="220"/>
      <c r="R525" s="220"/>
      <c r="S525" s="220"/>
      <c r="T525" s="221"/>
      <c r="AT525" s="222" t="s">
        <v>173</v>
      </c>
      <c r="AU525" s="222" t="s">
        <v>90</v>
      </c>
      <c r="AV525" s="14" t="s">
        <v>90</v>
      </c>
      <c r="AW525" s="14" t="s">
        <v>41</v>
      </c>
      <c r="AX525" s="14" t="s">
        <v>81</v>
      </c>
      <c r="AY525" s="222" t="s">
        <v>160</v>
      </c>
    </row>
    <row r="526" spans="1:65" s="15" customFormat="1" ht="11.25">
      <c r="B526" s="223"/>
      <c r="C526" s="224"/>
      <c r="D526" s="195" t="s">
        <v>173</v>
      </c>
      <c r="E526" s="225" t="s">
        <v>35</v>
      </c>
      <c r="F526" s="226" t="s">
        <v>176</v>
      </c>
      <c r="G526" s="224"/>
      <c r="H526" s="227">
        <v>201.2</v>
      </c>
      <c r="I526" s="228"/>
      <c r="J526" s="224"/>
      <c r="K526" s="224"/>
      <c r="L526" s="229"/>
      <c r="M526" s="230"/>
      <c r="N526" s="231"/>
      <c r="O526" s="231"/>
      <c r="P526" s="231"/>
      <c r="Q526" s="231"/>
      <c r="R526" s="231"/>
      <c r="S526" s="231"/>
      <c r="T526" s="232"/>
      <c r="AT526" s="233" t="s">
        <v>173</v>
      </c>
      <c r="AU526" s="233" t="s">
        <v>90</v>
      </c>
      <c r="AV526" s="15" t="s">
        <v>167</v>
      </c>
      <c r="AW526" s="15" t="s">
        <v>41</v>
      </c>
      <c r="AX526" s="15" t="s">
        <v>21</v>
      </c>
      <c r="AY526" s="233" t="s">
        <v>160</v>
      </c>
    </row>
    <row r="527" spans="1:65" s="12" customFormat="1" ht="22.9" customHeight="1">
      <c r="B527" s="166"/>
      <c r="C527" s="167"/>
      <c r="D527" s="168" t="s">
        <v>80</v>
      </c>
      <c r="E527" s="180" t="s">
        <v>167</v>
      </c>
      <c r="F527" s="180" t="s">
        <v>619</v>
      </c>
      <c r="G527" s="167"/>
      <c r="H527" s="167"/>
      <c r="I527" s="170"/>
      <c r="J527" s="181">
        <f>BK527</f>
        <v>0</v>
      </c>
      <c r="K527" s="167"/>
      <c r="L527" s="172"/>
      <c r="M527" s="173"/>
      <c r="N527" s="174"/>
      <c r="O527" s="174"/>
      <c r="P527" s="175">
        <f>SUM(P528:P610)</f>
        <v>0</v>
      </c>
      <c r="Q527" s="174"/>
      <c r="R527" s="175">
        <f>SUM(R528:R610)</f>
        <v>32.194389510000001</v>
      </c>
      <c r="S527" s="174"/>
      <c r="T527" s="176">
        <f>SUM(T528:T610)</f>
        <v>0</v>
      </c>
      <c r="AR527" s="177" t="s">
        <v>21</v>
      </c>
      <c r="AT527" s="178" t="s">
        <v>80</v>
      </c>
      <c r="AU527" s="178" t="s">
        <v>21</v>
      </c>
      <c r="AY527" s="177" t="s">
        <v>160</v>
      </c>
      <c r="BK527" s="179">
        <f>SUM(BK528:BK610)</f>
        <v>0</v>
      </c>
    </row>
    <row r="528" spans="1:65" s="2" customFormat="1" ht="24.2" customHeight="1">
      <c r="A528" s="38"/>
      <c r="B528" s="39"/>
      <c r="C528" s="182" t="s">
        <v>620</v>
      </c>
      <c r="D528" s="182" t="s">
        <v>162</v>
      </c>
      <c r="E528" s="183" t="s">
        <v>621</v>
      </c>
      <c r="F528" s="184" t="s">
        <v>622</v>
      </c>
      <c r="G528" s="185" t="s">
        <v>623</v>
      </c>
      <c r="H528" s="186">
        <v>1</v>
      </c>
      <c r="I528" s="187"/>
      <c r="J528" s="188">
        <f>ROUND(I528*H528,2)</f>
        <v>0</v>
      </c>
      <c r="K528" s="184" t="s">
        <v>35</v>
      </c>
      <c r="L528" s="43"/>
      <c r="M528" s="189" t="s">
        <v>35</v>
      </c>
      <c r="N528" s="190" t="s">
        <v>52</v>
      </c>
      <c r="O528" s="68"/>
      <c r="P528" s="191">
        <f>O528*H528</f>
        <v>0</v>
      </c>
      <c r="Q528" s="191">
        <v>2.7999999999999998E-4</v>
      </c>
      <c r="R528" s="191">
        <f>Q528*H528</f>
        <v>2.7999999999999998E-4</v>
      </c>
      <c r="S528" s="191">
        <v>0</v>
      </c>
      <c r="T528" s="192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193" t="s">
        <v>167</v>
      </c>
      <c r="AT528" s="193" t="s">
        <v>162</v>
      </c>
      <c r="AU528" s="193" t="s">
        <v>90</v>
      </c>
      <c r="AY528" s="20" t="s">
        <v>160</v>
      </c>
      <c r="BE528" s="194">
        <f>IF(N528="základní",J528,0)</f>
        <v>0</v>
      </c>
      <c r="BF528" s="194">
        <f>IF(N528="snížená",J528,0)</f>
        <v>0</v>
      </c>
      <c r="BG528" s="194">
        <f>IF(N528="zákl. přenesená",J528,0)</f>
        <v>0</v>
      </c>
      <c r="BH528" s="194">
        <f>IF(N528="sníž. přenesená",J528,0)</f>
        <v>0</v>
      </c>
      <c r="BI528" s="194">
        <f>IF(N528="nulová",J528,0)</f>
        <v>0</v>
      </c>
      <c r="BJ528" s="20" t="s">
        <v>21</v>
      </c>
      <c r="BK528" s="194">
        <f>ROUND(I528*H528,2)</f>
        <v>0</v>
      </c>
      <c r="BL528" s="20" t="s">
        <v>167</v>
      </c>
      <c r="BM528" s="193" t="s">
        <v>624</v>
      </c>
    </row>
    <row r="529" spans="1:65" s="2" customFormat="1" ht="11.25">
      <c r="A529" s="38"/>
      <c r="B529" s="39"/>
      <c r="C529" s="40"/>
      <c r="D529" s="195" t="s">
        <v>169</v>
      </c>
      <c r="E529" s="40"/>
      <c r="F529" s="196" t="s">
        <v>622</v>
      </c>
      <c r="G529" s="40"/>
      <c r="H529" s="40"/>
      <c r="I529" s="197"/>
      <c r="J529" s="40"/>
      <c r="K529" s="40"/>
      <c r="L529" s="43"/>
      <c r="M529" s="198"/>
      <c r="N529" s="199"/>
      <c r="O529" s="68"/>
      <c r="P529" s="68"/>
      <c r="Q529" s="68"/>
      <c r="R529" s="68"/>
      <c r="S529" s="68"/>
      <c r="T529" s="69"/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T529" s="20" t="s">
        <v>169</v>
      </c>
      <c r="AU529" s="20" t="s">
        <v>90</v>
      </c>
    </row>
    <row r="530" spans="1:65" s="2" customFormat="1" ht="48.75">
      <c r="A530" s="38"/>
      <c r="B530" s="39"/>
      <c r="C530" s="40"/>
      <c r="D530" s="195" t="s">
        <v>625</v>
      </c>
      <c r="E530" s="40"/>
      <c r="F530" s="255" t="s">
        <v>626</v>
      </c>
      <c r="G530" s="40"/>
      <c r="H530" s="40"/>
      <c r="I530" s="197"/>
      <c r="J530" s="40"/>
      <c r="K530" s="40"/>
      <c r="L530" s="43"/>
      <c r="M530" s="198"/>
      <c r="N530" s="199"/>
      <c r="O530" s="68"/>
      <c r="P530" s="68"/>
      <c r="Q530" s="68"/>
      <c r="R530" s="68"/>
      <c r="S530" s="68"/>
      <c r="T530" s="69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T530" s="20" t="s">
        <v>625</v>
      </c>
      <c r="AU530" s="20" t="s">
        <v>90</v>
      </c>
    </row>
    <row r="531" spans="1:65" s="13" customFormat="1" ht="11.25">
      <c r="B531" s="202"/>
      <c r="C531" s="203"/>
      <c r="D531" s="195" t="s">
        <v>173</v>
      </c>
      <c r="E531" s="204" t="s">
        <v>35</v>
      </c>
      <c r="F531" s="205" t="s">
        <v>627</v>
      </c>
      <c r="G531" s="203"/>
      <c r="H531" s="204" t="s">
        <v>35</v>
      </c>
      <c r="I531" s="206"/>
      <c r="J531" s="203"/>
      <c r="K531" s="203"/>
      <c r="L531" s="207"/>
      <c r="M531" s="208"/>
      <c r="N531" s="209"/>
      <c r="O531" s="209"/>
      <c r="P531" s="209"/>
      <c r="Q531" s="209"/>
      <c r="R531" s="209"/>
      <c r="S531" s="209"/>
      <c r="T531" s="210"/>
      <c r="AT531" s="211" t="s">
        <v>173</v>
      </c>
      <c r="AU531" s="211" t="s">
        <v>90</v>
      </c>
      <c r="AV531" s="13" t="s">
        <v>21</v>
      </c>
      <c r="AW531" s="13" t="s">
        <v>41</v>
      </c>
      <c r="AX531" s="13" t="s">
        <v>81</v>
      </c>
      <c r="AY531" s="211" t="s">
        <v>160</v>
      </c>
    </row>
    <row r="532" spans="1:65" s="14" customFormat="1" ht="11.25">
      <c r="B532" s="212"/>
      <c r="C532" s="213"/>
      <c r="D532" s="195" t="s">
        <v>173</v>
      </c>
      <c r="E532" s="214" t="s">
        <v>35</v>
      </c>
      <c r="F532" s="215" t="s">
        <v>628</v>
      </c>
      <c r="G532" s="213"/>
      <c r="H532" s="216">
        <v>1</v>
      </c>
      <c r="I532" s="217"/>
      <c r="J532" s="213"/>
      <c r="K532" s="213"/>
      <c r="L532" s="218"/>
      <c r="M532" s="219"/>
      <c r="N532" s="220"/>
      <c r="O532" s="220"/>
      <c r="P532" s="220"/>
      <c r="Q532" s="220"/>
      <c r="R532" s="220"/>
      <c r="S532" s="220"/>
      <c r="T532" s="221"/>
      <c r="AT532" s="222" t="s">
        <v>173</v>
      </c>
      <c r="AU532" s="222" t="s">
        <v>90</v>
      </c>
      <c r="AV532" s="14" t="s">
        <v>90</v>
      </c>
      <c r="AW532" s="14" t="s">
        <v>41</v>
      </c>
      <c r="AX532" s="14" t="s">
        <v>81</v>
      </c>
      <c r="AY532" s="222" t="s">
        <v>160</v>
      </c>
    </row>
    <row r="533" spans="1:65" s="15" customFormat="1" ht="11.25">
      <c r="B533" s="223"/>
      <c r="C533" s="224"/>
      <c r="D533" s="195" t="s">
        <v>173</v>
      </c>
      <c r="E533" s="225" t="s">
        <v>35</v>
      </c>
      <c r="F533" s="226" t="s">
        <v>176</v>
      </c>
      <c r="G533" s="224"/>
      <c r="H533" s="227">
        <v>1</v>
      </c>
      <c r="I533" s="228"/>
      <c r="J533" s="224"/>
      <c r="K533" s="224"/>
      <c r="L533" s="229"/>
      <c r="M533" s="230"/>
      <c r="N533" s="231"/>
      <c r="O533" s="231"/>
      <c r="P533" s="231"/>
      <c r="Q533" s="231"/>
      <c r="R533" s="231"/>
      <c r="S533" s="231"/>
      <c r="T533" s="232"/>
      <c r="AT533" s="233" t="s">
        <v>173</v>
      </c>
      <c r="AU533" s="233" t="s">
        <v>90</v>
      </c>
      <c r="AV533" s="15" t="s">
        <v>167</v>
      </c>
      <c r="AW533" s="15" t="s">
        <v>41</v>
      </c>
      <c r="AX533" s="15" t="s">
        <v>21</v>
      </c>
      <c r="AY533" s="233" t="s">
        <v>160</v>
      </c>
    </row>
    <row r="534" spans="1:65" s="2" customFormat="1" ht="24.2" customHeight="1">
      <c r="A534" s="38"/>
      <c r="B534" s="39"/>
      <c r="C534" s="182" t="s">
        <v>629</v>
      </c>
      <c r="D534" s="182" t="s">
        <v>162</v>
      </c>
      <c r="E534" s="183" t="s">
        <v>630</v>
      </c>
      <c r="F534" s="184" t="s">
        <v>631</v>
      </c>
      <c r="G534" s="185" t="s">
        <v>623</v>
      </c>
      <c r="H534" s="186">
        <v>1</v>
      </c>
      <c r="I534" s="187"/>
      <c r="J534" s="188">
        <f>ROUND(I534*H534,2)</f>
        <v>0</v>
      </c>
      <c r="K534" s="184" t="s">
        <v>35</v>
      </c>
      <c r="L534" s="43"/>
      <c r="M534" s="189" t="s">
        <v>35</v>
      </c>
      <c r="N534" s="190" t="s">
        <v>52</v>
      </c>
      <c r="O534" s="68"/>
      <c r="P534" s="191">
        <f>O534*H534</f>
        <v>0</v>
      </c>
      <c r="Q534" s="191">
        <v>1.7090000000000001E-2</v>
      </c>
      <c r="R534" s="191">
        <f>Q534*H534</f>
        <v>1.7090000000000001E-2</v>
      </c>
      <c r="S534" s="191">
        <v>0</v>
      </c>
      <c r="T534" s="192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193" t="s">
        <v>167</v>
      </c>
      <c r="AT534" s="193" t="s">
        <v>162</v>
      </c>
      <c r="AU534" s="193" t="s">
        <v>90</v>
      </c>
      <c r="AY534" s="20" t="s">
        <v>160</v>
      </c>
      <c r="BE534" s="194">
        <f>IF(N534="základní",J534,0)</f>
        <v>0</v>
      </c>
      <c r="BF534" s="194">
        <f>IF(N534="snížená",J534,0)</f>
        <v>0</v>
      </c>
      <c r="BG534" s="194">
        <f>IF(N534="zákl. přenesená",J534,0)</f>
        <v>0</v>
      </c>
      <c r="BH534" s="194">
        <f>IF(N534="sníž. přenesená",J534,0)</f>
        <v>0</v>
      </c>
      <c r="BI534" s="194">
        <f>IF(N534="nulová",J534,0)</f>
        <v>0</v>
      </c>
      <c r="BJ534" s="20" t="s">
        <v>21</v>
      </c>
      <c r="BK534" s="194">
        <f>ROUND(I534*H534,2)</f>
        <v>0</v>
      </c>
      <c r="BL534" s="20" t="s">
        <v>167</v>
      </c>
      <c r="BM534" s="193" t="s">
        <v>632</v>
      </c>
    </row>
    <row r="535" spans="1:65" s="2" customFormat="1" ht="19.5">
      <c r="A535" s="38"/>
      <c r="B535" s="39"/>
      <c r="C535" s="40"/>
      <c r="D535" s="195" t="s">
        <v>169</v>
      </c>
      <c r="E535" s="40"/>
      <c r="F535" s="196" t="s">
        <v>633</v>
      </c>
      <c r="G535" s="40"/>
      <c r="H535" s="40"/>
      <c r="I535" s="197"/>
      <c r="J535" s="40"/>
      <c r="K535" s="40"/>
      <c r="L535" s="43"/>
      <c r="M535" s="198"/>
      <c r="N535" s="199"/>
      <c r="O535" s="68"/>
      <c r="P535" s="68"/>
      <c r="Q535" s="68"/>
      <c r="R535" s="68"/>
      <c r="S535" s="68"/>
      <c r="T535" s="69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T535" s="20" t="s">
        <v>169</v>
      </c>
      <c r="AU535" s="20" t="s">
        <v>90</v>
      </c>
    </row>
    <row r="536" spans="1:65" s="2" customFormat="1" ht="29.25">
      <c r="A536" s="38"/>
      <c r="B536" s="39"/>
      <c r="C536" s="40"/>
      <c r="D536" s="195" t="s">
        <v>625</v>
      </c>
      <c r="E536" s="40"/>
      <c r="F536" s="255" t="s">
        <v>634</v>
      </c>
      <c r="G536" s="40"/>
      <c r="H536" s="40"/>
      <c r="I536" s="197"/>
      <c r="J536" s="40"/>
      <c r="K536" s="40"/>
      <c r="L536" s="43"/>
      <c r="M536" s="198"/>
      <c r="N536" s="199"/>
      <c r="O536" s="68"/>
      <c r="P536" s="68"/>
      <c r="Q536" s="68"/>
      <c r="R536" s="68"/>
      <c r="S536" s="68"/>
      <c r="T536" s="69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T536" s="20" t="s">
        <v>625</v>
      </c>
      <c r="AU536" s="20" t="s">
        <v>90</v>
      </c>
    </row>
    <row r="537" spans="1:65" s="14" customFormat="1" ht="11.25">
      <c r="B537" s="212"/>
      <c r="C537" s="213"/>
      <c r="D537" s="195" t="s">
        <v>173</v>
      </c>
      <c r="E537" s="214" t="s">
        <v>35</v>
      </c>
      <c r="F537" s="215" t="s">
        <v>635</v>
      </c>
      <c r="G537" s="213"/>
      <c r="H537" s="216">
        <v>1</v>
      </c>
      <c r="I537" s="217"/>
      <c r="J537" s="213"/>
      <c r="K537" s="213"/>
      <c r="L537" s="218"/>
      <c r="M537" s="219"/>
      <c r="N537" s="220"/>
      <c r="O537" s="220"/>
      <c r="P537" s="220"/>
      <c r="Q537" s="220"/>
      <c r="R537" s="220"/>
      <c r="S537" s="220"/>
      <c r="T537" s="221"/>
      <c r="AT537" s="222" t="s">
        <v>173</v>
      </c>
      <c r="AU537" s="222" t="s">
        <v>90</v>
      </c>
      <c r="AV537" s="14" t="s">
        <v>90</v>
      </c>
      <c r="AW537" s="14" t="s">
        <v>41</v>
      </c>
      <c r="AX537" s="14" t="s">
        <v>81</v>
      </c>
      <c r="AY537" s="222" t="s">
        <v>160</v>
      </c>
    </row>
    <row r="538" spans="1:65" s="13" customFormat="1" ht="11.25">
      <c r="B538" s="202"/>
      <c r="C538" s="203"/>
      <c r="D538" s="195" t="s">
        <v>173</v>
      </c>
      <c r="E538" s="204" t="s">
        <v>35</v>
      </c>
      <c r="F538" s="205" t="s">
        <v>636</v>
      </c>
      <c r="G538" s="203"/>
      <c r="H538" s="204" t="s">
        <v>35</v>
      </c>
      <c r="I538" s="206"/>
      <c r="J538" s="203"/>
      <c r="K538" s="203"/>
      <c r="L538" s="207"/>
      <c r="M538" s="208"/>
      <c r="N538" s="209"/>
      <c r="O538" s="209"/>
      <c r="P538" s="209"/>
      <c r="Q538" s="209"/>
      <c r="R538" s="209"/>
      <c r="S538" s="209"/>
      <c r="T538" s="210"/>
      <c r="AT538" s="211" t="s">
        <v>173</v>
      </c>
      <c r="AU538" s="211" t="s">
        <v>90</v>
      </c>
      <c r="AV538" s="13" t="s">
        <v>21</v>
      </c>
      <c r="AW538" s="13" t="s">
        <v>41</v>
      </c>
      <c r="AX538" s="13" t="s">
        <v>81</v>
      </c>
      <c r="AY538" s="211" t="s">
        <v>160</v>
      </c>
    </row>
    <row r="539" spans="1:65" s="15" customFormat="1" ht="11.25">
      <c r="B539" s="223"/>
      <c r="C539" s="224"/>
      <c r="D539" s="195" t="s">
        <v>173</v>
      </c>
      <c r="E539" s="225" t="s">
        <v>35</v>
      </c>
      <c r="F539" s="226" t="s">
        <v>176</v>
      </c>
      <c r="G539" s="224"/>
      <c r="H539" s="227">
        <v>1</v>
      </c>
      <c r="I539" s="228"/>
      <c r="J539" s="224"/>
      <c r="K539" s="224"/>
      <c r="L539" s="229"/>
      <c r="M539" s="230"/>
      <c r="N539" s="231"/>
      <c r="O539" s="231"/>
      <c r="P539" s="231"/>
      <c r="Q539" s="231"/>
      <c r="R539" s="231"/>
      <c r="S539" s="231"/>
      <c r="T539" s="232"/>
      <c r="AT539" s="233" t="s">
        <v>173</v>
      </c>
      <c r="AU539" s="233" t="s">
        <v>90</v>
      </c>
      <c r="AV539" s="15" t="s">
        <v>167</v>
      </c>
      <c r="AW539" s="15" t="s">
        <v>41</v>
      </c>
      <c r="AX539" s="15" t="s">
        <v>21</v>
      </c>
      <c r="AY539" s="233" t="s">
        <v>160</v>
      </c>
    </row>
    <row r="540" spans="1:65" s="2" customFormat="1" ht="24.2" customHeight="1">
      <c r="A540" s="38"/>
      <c r="B540" s="39"/>
      <c r="C540" s="182" t="s">
        <v>637</v>
      </c>
      <c r="D540" s="182" t="s">
        <v>162</v>
      </c>
      <c r="E540" s="183" t="s">
        <v>638</v>
      </c>
      <c r="F540" s="184" t="s">
        <v>639</v>
      </c>
      <c r="G540" s="185" t="s">
        <v>334</v>
      </c>
      <c r="H540" s="186">
        <v>19.731000000000002</v>
      </c>
      <c r="I540" s="187"/>
      <c r="J540" s="188">
        <f>ROUND(I540*H540,2)</f>
        <v>0</v>
      </c>
      <c r="K540" s="184" t="s">
        <v>166</v>
      </c>
      <c r="L540" s="43"/>
      <c r="M540" s="189" t="s">
        <v>35</v>
      </c>
      <c r="N540" s="190" t="s">
        <v>52</v>
      </c>
      <c r="O540" s="68"/>
      <c r="P540" s="191">
        <f>O540*H540</f>
        <v>0</v>
      </c>
      <c r="Q540" s="191">
        <v>1.7090000000000001E-2</v>
      </c>
      <c r="R540" s="191">
        <f>Q540*H540</f>
        <v>0.33720279000000003</v>
      </c>
      <c r="S540" s="191">
        <v>0</v>
      </c>
      <c r="T540" s="192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193" t="s">
        <v>167</v>
      </c>
      <c r="AT540" s="193" t="s">
        <v>162</v>
      </c>
      <c r="AU540" s="193" t="s">
        <v>90</v>
      </c>
      <c r="AY540" s="20" t="s">
        <v>160</v>
      </c>
      <c r="BE540" s="194">
        <f>IF(N540="základní",J540,0)</f>
        <v>0</v>
      </c>
      <c r="BF540" s="194">
        <f>IF(N540="snížená",J540,0)</f>
        <v>0</v>
      </c>
      <c r="BG540" s="194">
        <f>IF(N540="zákl. přenesená",J540,0)</f>
        <v>0</v>
      </c>
      <c r="BH540" s="194">
        <f>IF(N540="sníž. přenesená",J540,0)</f>
        <v>0</v>
      </c>
      <c r="BI540" s="194">
        <f>IF(N540="nulová",J540,0)</f>
        <v>0</v>
      </c>
      <c r="BJ540" s="20" t="s">
        <v>21</v>
      </c>
      <c r="BK540" s="194">
        <f>ROUND(I540*H540,2)</f>
        <v>0</v>
      </c>
      <c r="BL540" s="20" t="s">
        <v>167</v>
      </c>
      <c r="BM540" s="193" t="s">
        <v>640</v>
      </c>
    </row>
    <row r="541" spans="1:65" s="2" customFormat="1" ht="19.5">
      <c r="A541" s="38"/>
      <c r="B541" s="39"/>
      <c r="C541" s="40"/>
      <c r="D541" s="195" t="s">
        <v>169</v>
      </c>
      <c r="E541" s="40"/>
      <c r="F541" s="196" t="s">
        <v>633</v>
      </c>
      <c r="G541" s="40"/>
      <c r="H541" s="40"/>
      <c r="I541" s="197"/>
      <c r="J541" s="40"/>
      <c r="K541" s="40"/>
      <c r="L541" s="43"/>
      <c r="M541" s="198"/>
      <c r="N541" s="199"/>
      <c r="O541" s="68"/>
      <c r="P541" s="68"/>
      <c r="Q541" s="68"/>
      <c r="R541" s="68"/>
      <c r="S541" s="68"/>
      <c r="T541" s="69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T541" s="20" t="s">
        <v>169</v>
      </c>
      <c r="AU541" s="20" t="s">
        <v>90</v>
      </c>
    </row>
    <row r="542" spans="1:65" s="2" customFormat="1" ht="11.25">
      <c r="A542" s="38"/>
      <c r="B542" s="39"/>
      <c r="C542" s="40"/>
      <c r="D542" s="200" t="s">
        <v>171</v>
      </c>
      <c r="E542" s="40"/>
      <c r="F542" s="201" t="s">
        <v>641</v>
      </c>
      <c r="G542" s="40"/>
      <c r="H542" s="40"/>
      <c r="I542" s="197"/>
      <c r="J542" s="40"/>
      <c r="K542" s="40"/>
      <c r="L542" s="43"/>
      <c r="M542" s="198"/>
      <c r="N542" s="199"/>
      <c r="O542" s="68"/>
      <c r="P542" s="68"/>
      <c r="Q542" s="68"/>
      <c r="R542" s="68"/>
      <c r="S542" s="68"/>
      <c r="T542" s="69"/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T542" s="20" t="s">
        <v>171</v>
      </c>
      <c r="AU542" s="20" t="s">
        <v>90</v>
      </c>
    </row>
    <row r="543" spans="1:65" s="2" customFormat="1" ht="19.5">
      <c r="A543" s="38"/>
      <c r="B543" s="39"/>
      <c r="C543" s="40"/>
      <c r="D543" s="195" t="s">
        <v>625</v>
      </c>
      <c r="E543" s="40"/>
      <c r="F543" s="255" t="s">
        <v>642</v>
      </c>
      <c r="G543" s="40"/>
      <c r="H543" s="40"/>
      <c r="I543" s="197"/>
      <c r="J543" s="40"/>
      <c r="K543" s="40"/>
      <c r="L543" s="43"/>
      <c r="M543" s="198"/>
      <c r="N543" s="199"/>
      <c r="O543" s="68"/>
      <c r="P543" s="68"/>
      <c r="Q543" s="68"/>
      <c r="R543" s="68"/>
      <c r="S543" s="68"/>
      <c r="T543" s="69"/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T543" s="20" t="s">
        <v>625</v>
      </c>
      <c r="AU543" s="20" t="s">
        <v>90</v>
      </c>
    </row>
    <row r="544" spans="1:65" s="13" customFormat="1" ht="11.25">
      <c r="B544" s="202"/>
      <c r="C544" s="203"/>
      <c r="D544" s="195" t="s">
        <v>173</v>
      </c>
      <c r="E544" s="204" t="s">
        <v>35</v>
      </c>
      <c r="F544" s="205" t="s">
        <v>643</v>
      </c>
      <c r="G544" s="203"/>
      <c r="H544" s="204" t="s">
        <v>35</v>
      </c>
      <c r="I544" s="206"/>
      <c r="J544" s="203"/>
      <c r="K544" s="203"/>
      <c r="L544" s="207"/>
      <c r="M544" s="208"/>
      <c r="N544" s="209"/>
      <c r="O544" s="209"/>
      <c r="P544" s="209"/>
      <c r="Q544" s="209"/>
      <c r="R544" s="209"/>
      <c r="S544" s="209"/>
      <c r="T544" s="210"/>
      <c r="AT544" s="211" t="s">
        <v>173</v>
      </c>
      <c r="AU544" s="211" t="s">
        <v>90</v>
      </c>
      <c r="AV544" s="13" t="s">
        <v>21</v>
      </c>
      <c r="AW544" s="13" t="s">
        <v>41</v>
      </c>
      <c r="AX544" s="13" t="s">
        <v>81</v>
      </c>
      <c r="AY544" s="211" t="s">
        <v>160</v>
      </c>
    </row>
    <row r="545" spans="1:65" s="14" customFormat="1" ht="11.25">
      <c r="B545" s="212"/>
      <c r="C545" s="213"/>
      <c r="D545" s="195" t="s">
        <v>173</v>
      </c>
      <c r="E545" s="214" t="s">
        <v>35</v>
      </c>
      <c r="F545" s="215" t="s">
        <v>644</v>
      </c>
      <c r="G545" s="213"/>
      <c r="H545" s="216">
        <v>11.775</v>
      </c>
      <c r="I545" s="217"/>
      <c r="J545" s="213"/>
      <c r="K545" s="213"/>
      <c r="L545" s="218"/>
      <c r="M545" s="219"/>
      <c r="N545" s="220"/>
      <c r="O545" s="220"/>
      <c r="P545" s="220"/>
      <c r="Q545" s="220"/>
      <c r="R545" s="220"/>
      <c r="S545" s="220"/>
      <c r="T545" s="221"/>
      <c r="AT545" s="222" t="s">
        <v>173</v>
      </c>
      <c r="AU545" s="222" t="s">
        <v>90</v>
      </c>
      <c r="AV545" s="14" t="s">
        <v>90</v>
      </c>
      <c r="AW545" s="14" t="s">
        <v>41</v>
      </c>
      <c r="AX545" s="14" t="s">
        <v>81</v>
      </c>
      <c r="AY545" s="222" t="s">
        <v>160</v>
      </c>
    </row>
    <row r="546" spans="1:65" s="14" customFormat="1" ht="11.25">
      <c r="B546" s="212"/>
      <c r="C546" s="213"/>
      <c r="D546" s="195" t="s">
        <v>173</v>
      </c>
      <c r="E546" s="214" t="s">
        <v>35</v>
      </c>
      <c r="F546" s="215" t="s">
        <v>645</v>
      </c>
      <c r="G546" s="213"/>
      <c r="H546" s="216">
        <v>3.3660000000000001</v>
      </c>
      <c r="I546" s="217"/>
      <c r="J546" s="213"/>
      <c r="K546" s="213"/>
      <c r="L546" s="218"/>
      <c r="M546" s="219"/>
      <c r="N546" s="220"/>
      <c r="O546" s="220"/>
      <c r="P546" s="220"/>
      <c r="Q546" s="220"/>
      <c r="R546" s="220"/>
      <c r="S546" s="220"/>
      <c r="T546" s="221"/>
      <c r="AT546" s="222" t="s">
        <v>173</v>
      </c>
      <c r="AU546" s="222" t="s">
        <v>90</v>
      </c>
      <c r="AV546" s="14" t="s">
        <v>90</v>
      </c>
      <c r="AW546" s="14" t="s">
        <v>41</v>
      </c>
      <c r="AX546" s="14" t="s">
        <v>81</v>
      </c>
      <c r="AY546" s="222" t="s">
        <v>160</v>
      </c>
    </row>
    <row r="547" spans="1:65" s="14" customFormat="1" ht="11.25">
      <c r="B547" s="212"/>
      <c r="C547" s="213"/>
      <c r="D547" s="195" t="s">
        <v>173</v>
      </c>
      <c r="E547" s="214" t="s">
        <v>35</v>
      </c>
      <c r="F547" s="215" t="s">
        <v>646</v>
      </c>
      <c r="G547" s="213"/>
      <c r="H547" s="216">
        <v>4.59</v>
      </c>
      <c r="I547" s="217"/>
      <c r="J547" s="213"/>
      <c r="K547" s="213"/>
      <c r="L547" s="218"/>
      <c r="M547" s="219"/>
      <c r="N547" s="220"/>
      <c r="O547" s="220"/>
      <c r="P547" s="220"/>
      <c r="Q547" s="220"/>
      <c r="R547" s="220"/>
      <c r="S547" s="220"/>
      <c r="T547" s="221"/>
      <c r="AT547" s="222" t="s">
        <v>173</v>
      </c>
      <c r="AU547" s="222" t="s">
        <v>90</v>
      </c>
      <c r="AV547" s="14" t="s">
        <v>90</v>
      </c>
      <c r="AW547" s="14" t="s">
        <v>41</v>
      </c>
      <c r="AX547" s="14" t="s">
        <v>81</v>
      </c>
      <c r="AY547" s="222" t="s">
        <v>160</v>
      </c>
    </row>
    <row r="548" spans="1:65" s="15" customFormat="1" ht="11.25">
      <c r="B548" s="223"/>
      <c r="C548" s="224"/>
      <c r="D548" s="195" t="s">
        <v>173</v>
      </c>
      <c r="E548" s="225" t="s">
        <v>35</v>
      </c>
      <c r="F548" s="226" t="s">
        <v>176</v>
      </c>
      <c r="G548" s="224"/>
      <c r="H548" s="227">
        <v>19.731000000000002</v>
      </c>
      <c r="I548" s="228"/>
      <c r="J548" s="224"/>
      <c r="K548" s="224"/>
      <c r="L548" s="229"/>
      <c r="M548" s="230"/>
      <c r="N548" s="231"/>
      <c r="O548" s="231"/>
      <c r="P548" s="231"/>
      <c r="Q548" s="231"/>
      <c r="R548" s="231"/>
      <c r="S548" s="231"/>
      <c r="T548" s="232"/>
      <c r="AT548" s="233" t="s">
        <v>173</v>
      </c>
      <c r="AU548" s="233" t="s">
        <v>90</v>
      </c>
      <c r="AV548" s="15" t="s">
        <v>167</v>
      </c>
      <c r="AW548" s="15" t="s">
        <v>41</v>
      </c>
      <c r="AX548" s="15" t="s">
        <v>21</v>
      </c>
      <c r="AY548" s="233" t="s">
        <v>160</v>
      </c>
    </row>
    <row r="549" spans="1:65" s="2" customFormat="1" ht="21.75" customHeight="1">
      <c r="A549" s="38"/>
      <c r="B549" s="39"/>
      <c r="C549" s="245" t="s">
        <v>647</v>
      </c>
      <c r="D549" s="245" t="s">
        <v>380</v>
      </c>
      <c r="E549" s="246" t="s">
        <v>648</v>
      </c>
      <c r="F549" s="247" t="s">
        <v>649</v>
      </c>
      <c r="G549" s="248" t="s">
        <v>334</v>
      </c>
      <c r="H549" s="249">
        <v>11.775</v>
      </c>
      <c r="I549" s="250"/>
      <c r="J549" s="251">
        <f>ROUND(I549*H549,2)</f>
        <v>0</v>
      </c>
      <c r="K549" s="247" t="s">
        <v>166</v>
      </c>
      <c r="L549" s="252"/>
      <c r="M549" s="253" t="s">
        <v>35</v>
      </c>
      <c r="N549" s="254" t="s">
        <v>52</v>
      </c>
      <c r="O549" s="68"/>
      <c r="P549" s="191">
        <f>O549*H549</f>
        <v>0</v>
      </c>
      <c r="Q549" s="191">
        <v>1</v>
      </c>
      <c r="R549" s="191">
        <f>Q549*H549</f>
        <v>11.775</v>
      </c>
      <c r="S549" s="191">
        <v>0</v>
      </c>
      <c r="T549" s="192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193" t="s">
        <v>220</v>
      </c>
      <c r="AT549" s="193" t="s">
        <v>380</v>
      </c>
      <c r="AU549" s="193" t="s">
        <v>90</v>
      </c>
      <c r="AY549" s="20" t="s">
        <v>160</v>
      </c>
      <c r="BE549" s="194">
        <f>IF(N549="základní",J549,0)</f>
        <v>0</v>
      </c>
      <c r="BF549" s="194">
        <f>IF(N549="snížená",J549,0)</f>
        <v>0</v>
      </c>
      <c r="BG549" s="194">
        <f>IF(N549="zákl. přenesená",J549,0)</f>
        <v>0</v>
      </c>
      <c r="BH549" s="194">
        <f>IF(N549="sníž. přenesená",J549,0)</f>
        <v>0</v>
      </c>
      <c r="BI549" s="194">
        <f>IF(N549="nulová",J549,0)</f>
        <v>0</v>
      </c>
      <c r="BJ549" s="20" t="s">
        <v>21</v>
      </c>
      <c r="BK549" s="194">
        <f>ROUND(I549*H549,2)</f>
        <v>0</v>
      </c>
      <c r="BL549" s="20" t="s">
        <v>167</v>
      </c>
      <c r="BM549" s="193" t="s">
        <v>650</v>
      </c>
    </row>
    <row r="550" spans="1:65" s="2" customFormat="1" ht="11.25">
      <c r="A550" s="38"/>
      <c r="B550" s="39"/>
      <c r="C550" s="40"/>
      <c r="D550" s="195" t="s">
        <v>169</v>
      </c>
      <c r="E550" s="40"/>
      <c r="F550" s="196" t="s">
        <v>649</v>
      </c>
      <c r="G550" s="40"/>
      <c r="H550" s="40"/>
      <c r="I550" s="197"/>
      <c r="J550" s="40"/>
      <c r="K550" s="40"/>
      <c r="L550" s="43"/>
      <c r="M550" s="198"/>
      <c r="N550" s="199"/>
      <c r="O550" s="68"/>
      <c r="P550" s="68"/>
      <c r="Q550" s="68"/>
      <c r="R550" s="68"/>
      <c r="S550" s="68"/>
      <c r="T550" s="69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20" t="s">
        <v>169</v>
      </c>
      <c r="AU550" s="20" t="s">
        <v>90</v>
      </c>
    </row>
    <row r="551" spans="1:65" s="13" customFormat="1" ht="11.25">
      <c r="B551" s="202"/>
      <c r="C551" s="203"/>
      <c r="D551" s="195" t="s">
        <v>173</v>
      </c>
      <c r="E551" s="204" t="s">
        <v>35</v>
      </c>
      <c r="F551" s="205" t="s">
        <v>643</v>
      </c>
      <c r="G551" s="203"/>
      <c r="H551" s="204" t="s">
        <v>35</v>
      </c>
      <c r="I551" s="206"/>
      <c r="J551" s="203"/>
      <c r="K551" s="203"/>
      <c r="L551" s="207"/>
      <c r="M551" s="208"/>
      <c r="N551" s="209"/>
      <c r="O551" s="209"/>
      <c r="P551" s="209"/>
      <c r="Q551" s="209"/>
      <c r="R551" s="209"/>
      <c r="S551" s="209"/>
      <c r="T551" s="210"/>
      <c r="AT551" s="211" t="s">
        <v>173</v>
      </c>
      <c r="AU551" s="211" t="s">
        <v>90</v>
      </c>
      <c r="AV551" s="13" t="s">
        <v>21</v>
      </c>
      <c r="AW551" s="13" t="s">
        <v>41</v>
      </c>
      <c r="AX551" s="13" t="s">
        <v>81</v>
      </c>
      <c r="AY551" s="211" t="s">
        <v>160</v>
      </c>
    </row>
    <row r="552" spans="1:65" s="14" customFormat="1" ht="11.25">
      <c r="B552" s="212"/>
      <c r="C552" s="213"/>
      <c r="D552" s="195" t="s">
        <v>173</v>
      </c>
      <c r="E552" s="214" t="s">
        <v>35</v>
      </c>
      <c r="F552" s="215" t="s">
        <v>644</v>
      </c>
      <c r="G552" s="213"/>
      <c r="H552" s="216">
        <v>11.775</v>
      </c>
      <c r="I552" s="217"/>
      <c r="J552" s="213"/>
      <c r="K552" s="213"/>
      <c r="L552" s="218"/>
      <c r="M552" s="219"/>
      <c r="N552" s="220"/>
      <c r="O552" s="220"/>
      <c r="P552" s="220"/>
      <c r="Q552" s="220"/>
      <c r="R552" s="220"/>
      <c r="S552" s="220"/>
      <c r="T552" s="221"/>
      <c r="AT552" s="222" t="s">
        <v>173</v>
      </c>
      <c r="AU552" s="222" t="s">
        <v>90</v>
      </c>
      <c r="AV552" s="14" t="s">
        <v>90</v>
      </c>
      <c r="AW552" s="14" t="s">
        <v>41</v>
      </c>
      <c r="AX552" s="14" t="s">
        <v>81</v>
      </c>
      <c r="AY552" s="222" t="s">
        <v>160</v>
      </c>
    </row>
    <row r="553" spans="1:65" s="15" customFormat="1" ht="11.25">
      <c r="B553" s="223"/>
      <c r="C553" s="224"/>
      <c r="D553" s="195" t="s">
        <v>173</v>
      </c>
      <c r="E553" s="225" t="s">
        <v>35</v>
      </c>
      <c r="F553" s="226" t="s">
        <v>176</v>
      </c>
      <c r="G553" s="224"/>
      <c r="H553" s="227">
        <v>11.775</v>
      </c>
      <c r="I553" s="228"/>
      <c r="J553" s="224"/>
      <c r="K553" s="224"/>
      <c r="L553" s="229"/>
      <c r="M553" s="230"/>
      <c r="N553" s="231"/>
      <c r="O553" s="231"/>
      <c r="P553" s="231"/>
      <c r="Q553" s="231"/>
      <c r="R553" s="231"/>
      <c r="S553" s="231"/>
      <c r="T553" s="232"/>
      <c r="AT553" s="233" t="s">
        <v>173</v>
      </c>
      <c r="AU553" s="233" t="s">
        <v>90</v>
      </c>
      <c r="AV553" s="15" t="s">
        <v>167</v>
      </c>
      <c r="AW553" s="15" t="s">
        <v>41</v>
      </c>
      <c r="AX553" s="15" t="s">
        <v>21</v>
      </c>
      <c r="AY553" s="233" t="s">
        <v>160</v>
      </c>
    </row>
    <row r="554" spans="1:65" s="2" customFormat="1" ht="21.75" customHeight="1">
      <c r="A554" s="38"/>
      <c r="B554" s="39"/>
      <c r="C554" s="245" t="s">
        <v>651</v>
      </c>
      <c r="D554" s="245" t="s">
        <v>380</v>
      </c>
      <c r="E554" s="246" t="s">
        <v>652</v>
      </c>
      <c r="F554" s="247" t="s">
        <v>653</v>
      </c>
      <c r="G554" s="248" t="s">
        <v>334</v>
      </c>
      <c r="H554" s="249">
        <v>7.9560000000000004</v>
      </c>
      <c r="I554" s="250"/>
      <c r="J554" s="251">
        <f>ROUND(I554*H554,2)</f>
        <v>0</v>
      </c>
      <c r="K554" s="247" t="s">
        <v>166</v>
      </c>
      <c r="L554" s="252"/>
      <c r="M554" s="253" t="s">
        <v>35</v>
      </c>
      <c r="N554" s="254" t="s">
        <v>52</v>
      </c>
      <c r="O554" s="68"/>
      <c r="P554" s="191">
        <f>O554*H554</f>
        <v>0</v>
      </c>
      <c r="Q554" s="191">
        <v>1</v>
      </c>
      <c r="R554" s="191">
        <f>Q554*H554</f>
        <v>7.9560000000000004</v>
      </c>
      <c r="S554" s="191">
        <v>0</v>
      </c>
      <c r="T554" s="192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193" t="s">
        <v>220</v>
      </c>
      <c r="AT554" s="193" t="s">
        <v>380</v>
      </c>
      <c r="AU554" s="193" t="s">
        <v>90</v>
      </c>
      <c r="AY554" s="20" t="s">
        <v>160</v>
      </c>
      <c r="BE554" s="194">
        <f>IF(N554="základní",J554,0)</f>
        <v>0</v>
      </c>
      <c r="BF554" s="194">
        <f>IF(N554="snížená",J554,0)</f>
        <v>0</v>
      </c>
      <c r="BG554" s="194">
        <f>IF(N554="zákl. přenesená",J554,0)</f>
        <v>0</v>
      </c>
      <c r="BH554" s="194">
        <f>IF(N554="sníž. přenesená",J554,0)</f>
        <v>0</v>
      </c>
      <c r="BI554" s="194">
        <f>IF(N554="nulová",J554,0)</f>
        <v>0</v>
      </c>
      <c r="BJ554" s="20" t="s">
        <v>21</v>
      </c>
      <c r="BK554" s="194">
        <f>ROUND(I554*H554,2)</f>
        <v>0</v>
      </c>
      <c r="BL554" s="20" t="s">
        <v>167</v>
      </c>
      <c r="BM554" s="193" t="s">
        <v>654</v>
      </c>
    </row>
    <row r="555" spans="1:65" s="2" customFormat="1" ht="11.25">
      <c r="A555" s="38"/>
      <c r="B555" s="39"/>
      <c r="C555" s="40"/>
      <c r="D555" s="195" t="s">
        <v>169</v>
      </c>
      <c r="E555" s="40"/>
      <c r="F555" s="196" t="s">
        <v>653</v>
      </c>
      <c r="G555" s="40"/>
      <c r="H555" s="40"/>
      <c r="I555" s="197"/>
      <c r="J555" s="40"/>
      <c r="K555" s="40"/>
      <c r="L555" s="43"/>
      <c r="M555" s="198"/>
      <c r="N555" s="199"/>
      <c r="O555" s="68"/>
      <c r="P555" s="68"/>
      <c r="Q555" s="68"/>
      <c r="R555" s="68"/>
      <c r="S555" s="68"/>
      <c r="T555" s="69"/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T555" s="20" t="s">
        <v>169</v>
      </c>
      <c r="AU555" s="20" t="s">
        <v>90</v>
      </c>
    </row>
    <row r="556" spans="1:65" s="13" customFormat="1" ht="11.25">
      <c r="B556" s="202"/>
      <c r="C556" s="203"/>
      <c r="D556" s="195" t="s">
        <v>173</v>
      </c>
      <c r="E556" s="204" t="s">
        <v>35</v>
      </c>
      <c r="F556" s="205" t="s">
        <v>643</v>
      </c>
      <c r="G556" s="203"/>
      <c r="H556" s="204" t="s">
        <v>35</v>
      </c>
      <c r="I556" s="206"/>
      <c r="J556" s="203"/>
      <c r="K556" s="203"/>
      <c r="L556" s="207"/>
      <c r="M556" s="208"/>
      <c r="N556" s="209"/>
      <c r="O556" s="209"/>
      <c r="P556" s="209"/>
      <c r="Q556" s="209"/>
      <c r="R556" s="209"/>
      <c r="S556" s="209"/>
      <c r="T556" s="210"/>
      <c r="AT556" s="211" t="s">
        <v>173</v>
      </c>
      <c r="AU556" s="211" t="s">
        <v>90</v>
      </c>
      <c r="AV556" s="13" t="s">
        <v>21</v>
      </c>
      <c r="AW556" s="13" t="s">
        <v>41</v>
      </c>
      <c r="AX556" s="13" t="s">
        <v>81</v>
      </c>
      <c r="AY556" s="211" t="s">
        <v>160</v>
      </c>
    </row>
    <row r="557" spans="1:65" s="14" customFormat="1" ht="11.25">
      <c r="B557" s="212"/>
      <c r="C557" s="213"/>
      <c r="D557" s="195" t="s">
        <v>173</v>
      </c>
      <c r="E557" s="214" t="s">
        <v>35</v>
      </c>
      <c r="F557" s="215" t="s">
        <v>645</v>
      </c>
      <c r="G557" s="213"/>
      <c r="H557" s="216">
        <v>3.3660000000000001</v>
      </c>
      <c r="I557" s="217"/>
      <c r="J557" s="213"/>
      <c r="K557" s="213"/>
      <c r="L557" s="218"/>
      <c r="M557" s="219"/>
      <c r="N557" s="220"/>
      <c r="O557" s="220"/>
      <c r="P557" s="220"/>
      <c r="Q557" s="220"/>
      <c r="R557" s="220"/>
      <c r="S557" s="220"/>
      <c r="T557" s="221"/>
      <c r="AT557" s="222" t="s">
        <v>173</v>
      </c>
      <c r="AU557" s="222" t="s">
        <v>90</v>
      </c>
      <c r="AV557" s="14" t="s">
        <v>90</v>
      </c>
      <c r="AW557" s="14" t="s">
        <v>41</v>
      </c>
      <c r="AX557" s="14" t="s">
        <v>81</v>
      </c>
      <c r="AY557" s="222" t="s">
        <v>160</v>
      </c>
    </row>
    <row r="558" spans="1:65" s="14" customFormat="1" ht="11.25">
      <c r="B558" s="212"/>
      <c r="C558" s="213"/>
      <c r="D558" s="195" t="s">
        <v>173</v>
      </c>
      <c r="E558" s="214" t="s">
        <v>35</v>
      </c>
      <c r="F558" s="215" t="s">
        <v>646</v>
      </c>
      <c r="G558" s="213"/>
      <c r="H558" s="216">
        <v>4.59</v>
      </c>
      <c r="I558" s="217"/>
      <c r="J558" s="213"/>
      <c r="K558" s="213"/>
      <c r="L558" s="218"/>
      <c r="M558" s="219"/>
      <c r="N558" s="220"/>
      <c r="O558" s="220"/>
      <c r="P558" s="220"/>
      <c r="Q558" s="220"/>
      <c r="R558" s="220"/>
      <c r="S558" s="220"/>
      <c r="T558" s="221"/>
      <c r="AT558" s="222" t="s">
        <v>173</v>
      </c>
      <c r="AU558" s="222" t="s">
        <v>90</v>
      </c>
      <c r="AV558" s="14" t="s">
        <v>90</v>
      </c>
      <c r="AW558" s="14" t="s">
        <v>41</v>
      </c>
      <c r="AX558" s="14" t="s">
        <v>81</v>
      </c>
      <c r="AY558" s="222" t="s">
        <v>160</v>
      </c>
    </row>
    <row r="559" spans="1:65" s="15" customFormat="1" ht="11.25">
      <c r="B559" s="223"/>
      <c r="C559" s="224"/>
      <c r="D559" s="195" t="s">
        <v>173</v>
      </c>
      <c r="E559" s="225" t="s">
        <v>35</v>
      </c>
      <c r="F559" s="226" t="s">
        <v>176</v>
      </c>
      <c r="G559" s="224"/>
      <c r="H559" s="227">
        <v>7.9559999999999995</v>
      </c>
      <c r="I559" s="228"/>
      <c r="J559" s="224"/>
      <c r="K559" s="224"/>
      <c r="L559" s="229"/>
      <c r="M559" s="230"/>
      <c r="N559" s="231"/>
      <c r="O559" s="231"/>
      <c r="P559" s="231"/>
      <c r="Q559" s="231"/>
      <c r="R559" s="231"/>
      <c r="S559" s="231"/>
      <c r="T559" s="232"/>
      <c r="AT559" s="233" t="s">
        <v>173</v>
      </c>
      <c r="AU559" s="233" t="s">
        <v>90</v>
      </c>
      <c r="AV559" s="15" t="s">
        <v>167</v>
      </c>
      <c r="AW559" s="15" t="s">
        <v>41</v>
      </c>
      <c r="AX559" s="15" t="s">
        <v>21</v>
      </c>
      <c r="AY559" s="233" t="s">
        <v>160</v>
      </c>
    </row>
    <row r="560" spans="1:65" s="2" customFormat="1" ht="24.2" customHeight="1">
      <c r="A560" s="38"/>
      <c r="B560" s="39"/>
      <c r="C560" s="182" t="s">
        <v>655</v>
      </c>
      <c r="D560" s="182" t="s">
        <v>162</v>
      </c>
      <c r="E560" s="183" t="s">
        <v>656</v>
      </c>
      <c r="F560" s="184" t="s">
        <v>657</v>
      </c>
      <c r="G560" s="185" t="s">
        <v>334</v>
      </c>
      <c r="H560" s="186">
        <v>3.57</v>
      </c>
      <c r="I560" s="187"/>
      <c r="J560" s="188">
        <f>ROUND(I560*H560,2)</f>
        <v>0</v>
      </c>
      <c r="K560" s="184" t="s">
        <v>166</v>
      </c>
      <c r="L560" s="43"/>
      <c r="M560" s="189" t="s">
        <v>35</v>
      </c>
      <c r="N560" s="190" t="s">
        <v>52</v>
      </c>
      <c r="O560" s="68"/>
      <c r="P560" s="191">
        <f>O560*H560</f>
        <v>0</v>
      </c>
      <c r="Q560" s="191">
        <v>8.5500000000000003E-3</v>
      </c>
      <c r="R560" s="191">
        <f>Q560*H560</f>
        <v>3.0523499999999999E-2</v>
      </c>
      <c r="S560" s="191">
        <v>0</v>
      </c>
      <c r="T560" s="192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193" t="s">
        <v>167</v>
      </c>
      <c r="AT560" s="193" t="s">
        <v>162</v>
      </c>
      <c r="AU560" s="193" t="s">
        <v>90</v>
      </c>
      <c r="AY560" s="20" t="s">
        <v>160</v>
      </c>
      <c r="BE560" s="194">
        <f>IF(N560="základní",J560,0)</f>
        <v>0</v>
      </c>
      <c r="BF560" s="194">
        <f>IF(N560="snížená",J560,0)</f>
        <v>0</v>
      </c>
      <c r="BG560" s="194">
        <f>IF(N560="zákl. přenesená",J560,0)</f>
        <v>0</v>
      </c>
      <c r="BH560" s="194">
        <f>IF(N560="sníž. přenesená",J560,0)</f>
        <v>0</v>
      </c>
      <c r="BI560" s="194">
        <f>IF(N560="nulová",J560,0)</f>
        <v>0</v>
      </c>
      <c r="BJ560" s="20" t="s">
        <v>21</v>
      </c>
      <c r="BK560" s="194">
        <f>ROUND(I560*H560,2)</f>
        <v>0</v>
      </c>
      <c r="BL560" s="20" t="s">
        <v>167</v>
      </c>
      <c r="BM560" s="193" t="s">
        <v>658</v>
      </c>
    </row>
    <row r="561" spans="1:65" s="2" customFormat="1" ht="19.5">
      <c r="A561" s="38"/>
      <c r="B561" s="39"/>
      <c r="C561" s="40"/>
      <c r="D561" s="195" t="s">
        <v>169</v>
      </c>
      <c r="E561" s="40"/>
      <c r="F561" s="196" t="s">
        <v>659</v>
      </c>
      <c r="G561" s="40"/>
      <c r="H561" s="40"/>
      <c r="I561" s="197"/>
      <c r="J561" s="40"/>
      <c r="K561" s="40"/>
      <c r="L561" s="43"/>
      <c r="M561" s="198"/>
      <c r="N561" s="199"/>
      <c r="O561" s="68"/>
      <c r="P561" s="68"/>
      <c r="Q561" s="68"/>
      <c r="R561" s="68"/>
      <c r="S561" s="68"/>
      <c r="T561" s="69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T561" s="20" t="s">
        <v>169</v>
      </c>
      <c r="AU561" s="20" t="s">
        <v>90</v>
      </c>
    </row>
    <row r="562" spans="1:65" s="2" customFormat="1" ht="11.25">
      <c r="A562" s="38"/>
      <c r="B562" s="39"/>
      <c r="C562" s="40"/>
      <c r="D562" s="200" t="s">
        <v>171</v>
      </c>
      <c r="E562" s="40"/>
      <c r="F562" s="201" t="s">
        <v>660</v>
      </c>
      <c r="G562" s="40"/>
      <c r="H562" s="40"/>
      <c r="I562" s="197"/>
      <c r="J562" s="40"/>
      <c r="K562" s="40"/>
      <c r="L562" s="43"/>
      <c r="M562" s="198"/>
      <c r="N562" s="199"/>
      <c r="O562" s="68"/>
      <c r="P562" s="68"/>
      <c r="Q562" s="68"/>
      <c r="R562" s="68"/>
      <c r="S562" s="68"/>
      <c r="T562" s="69"/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T562" s="20" t="s">
        <v>171</v>
      </c>
      <c r="AU562" s="20" t="s">
        <v>90</v>
      </c>
    </row>
    <row r="563" spans="1:65" s="13" customFormat="1" ht="11.25">
      <c r="B563" s="202"/>
      <c r="C563" s="203"/>
      <c r="D563" s="195" t="s">
        <v>173</v>
      </c>
      <c r="E563" s="204" t="s">
        <v>35</v>
      </c>
      <c r="F563" s="205" t="s">
        <v>643</v>
      </c>
      <c r="G563" s="203"/>
      <c r="H563" s="204" t="s">
        <v>35</v>
      </c>
      <c r="I563" s="206"/>
      <c r="J563" s="203"/>
      <c r="K563" s="203"/>
      <c r="L563" s="207"/>
      <c r="M563" s="208"/>
      <c r="N563" s="209"/>
      <c r="O563" s="209"/>
      <c r="P563" s="209"/>
      <c r="Q563" s="209"/>
      <c r="R563" s="209"/>
      <c r="S563" s="209"/>
      <c r="T563" s="210"/>
      <c r="AT563" s="211" t="s">
        <v>173</v>
      </c>
      <c r="AU563" s="211" t="s">
        <v>90</v>
      </c>
      <c r="AV563" s="13" t="s">
        <v>21</v>
      </c>
      <c r="AW563" s="13" t="s">
        <v>41</v>
      </c>
      <c r="AX563" s="13" t="s">
        <v>81</v>
      </c>
      <c r="AY563" s="211" t="s">
        <v>160</v>
      </c>
    </row>
    <row r="564" spans="1:65" s="14" customFormat="1" ht="11.25">
      <c r="B564" s="212"/>
      <c r="C564" s="213"/>
      <c r="D564" s="195" t="s">
        <v>173</v>
      </c>
      <c r="E564" s="214" t="s">
        <v>35</v>
      </c>
      <c r="F564" s="215" t="s">
        <v>661</v>
      </c>
      <c r="G564" s="213"/>
      <c r="H564" s="216">
        <v>3.57</v>
      </c>
      <c r="I564" s="217"/>
      <c r="J564" s="213"/>
      <c r="K564" s="213"/>
      <c r="L564" s="218"/>
      <c r="M564" s="219"/>
      <c r="N564" s="220"/>
      <c r="O564" s="220"/>
      <c r="P564" s="220"/>
      <c r="Q564" s="220"/>
      <c r="R564" s="220"/>
      <c r="S564" s="220"/>
      <c r="T564" s="221"/>
      <c r="AT564" s="222" t="s">
        <v>173</v>
      </c>
      <c r="AU564" s="222" t="s">
        <v>90</v>
      </c>
      <c r="AV564" s="14" t="s">
        <v>90</v>
      </c>
      <c r="AW564" s="14" t="s">
        <v>41</v>
      </c>
      <c r="AX564" s="14" t="s">
        <v>81</v>
      </c>
      <c r="AY564" s="222" t="s">
        <v>160</v>
      </c>
    </row>
    <row r="565" spans="1:65" s="15" customFormat="1" ht="11.25">
      <c r="B565" s="223"/>
      <c r="C565" s="224"/>
      <c r="D565" s="195" t="s">
        <v>173</v>
      </c>
      <c r="E565" s="225" t="s">
        <v>35</v>
      </c>
      <c r="F565" s="226" t="s">
        <v>176</v>
      </c>
      <c r="G565" s="224"/>
      <c r="H565" s="227">
        <v>3.57</v>
      </c>
      <c r="I565" s="228"/>
      <c r="J565" s="224"/>
      <c r="K565" s="224"/>
      <c r="L565" s="229"/>
      <c r="M565" s="230"/>
      <c r="N565" s="231"/>
      <c r="O565" s="231"/>
      <c r="P565" s="231"/>
      <c r="Q565" s="231"/>
      <c r="R565" s="231"/>
      <c r="S565" s="231"/>
      <c r="T565" s="232"/>
      <c r="AT565" s="233" t="s">
        <v>173</v>
      </c>
      <c r="AU565" s="233" t="s">
        <v>90</v>
      </c>
      <c r="AV565" s="15" t="s">
        <v>167</v>
      </c>
      <c r="AW565" s="15" t="s">
        <v>41</v>
      </c>
      <c r="AX565" s="15" t="s">
        <v>21</v>
      </c>
      <c r="AY565" s="233" t="s">
        <v>160</v>
      </c>
    </row>
    <row r="566" spans="1:65" s="2" customFormat="1" ht="21.75" customHeight="1">
      <c r="A566" s="38"/>
      <c r="B566" s="39"/>
      <c r="C566" s="245" t="s">
        <v>662</v>
      </c>
      <c r="D566" s="245" t="s">
        <v>380</v>
      </c>
      <c r="E566" s="246" t="s">
        <v>663</v>
      </c>
      <c r="F566" s="247" t="s">
        <v>664</v>
      </c>
      <c r="G566" s="248" t="s">
        <v>334</v>
      </c>
      <c r="H566" s="249">
        <v>3.57</v>
      </c>
      <c r="I566" s="250"/>
      <c r="J566" s="251">
        <f>ROUND(I566*H566,2)</f>
        <v>0</v>
      </c>
      <c r="K566" s="247" t="s">
        <v>166</v>
      </c>
      <c r="L566" s="252"/>
      <c r="M566" s="253" t="s">
        <v>35</v>
      </c>
      <c r="N566" s="254" t="s">
        <v>52</v>
      </c>
      <c r="O566" s="68"/>
      <c r="P566" s="191">
        <f>O566*H566</f>
        <v>0</v>
      </c>
      <c r="Q566" s="191">
        <v>1</v>
      </c>
      <c r="R566" s="191">
        <f>Q566*H566</f>
        <v>3.57</v>
      </c>
      <c r="S566" s="191">
        <v>0</v>
      </c>
      <c r="T566" s="192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193" t="s">
        <v>220</v>
      </c>
      <c r="AT566" s="193" t="s">
        <v>380</v>
      </c>
      <c r="AU566" s="193" t="s">
        <v>90</v>
      </c>
      <c r="AY566" s="20" t="s">
        <v>160</v>
      </c>
      <c r="BE566" s="194">
        <f>IF(N566="základní",J566,0)</f>
        <v>0</v>
      </c>
      <c r="BF566" s="194">
        <f>IF(N566="snížená",J566,0)</f>
        <v>0</v>
      </c>
      <c r="BG566" s="194">
        <f>IF(N566="zákl. přenesená",J566,0)</f>
        <v>0</v>
      </c>
      <c r="BH566" s="194">
        <f>IF(N566="sníž. přenesená",J566,0)</f>
        <v>0</v>
      </c>
      <c r="BI566" s="194">
        <f>IF(N566="nulová",J566,0)</f>
        <v>0</v>
      </c>
      <c r="BJ566" s="20" t="s">
        <v>21</v>
      </c>
      <c r="BK566" s="194">
        <f>ROUND(I566*H566,2)</f>
        <v>0</v>
      </c>
      <c r="BL566" s="20" t="s">
        <v>167</v>
      </c>
      <c r="BM566" s="193" t="s">
        <v>665</v>
      </c>
    </row>
    <row r="567" spans="1:65" s="2" customFormat="1" ht="11.25">
      <c r="A567" s="38"/>
      <c r="B567" s="39"/>
      <c r="C567" s="40"/>
      <c r="D567" s="195" t="s">
        <v>169</v>
      </c>
      <c r="E567" s="40"/>
      <c r="F567" s="196" t="s">
        <v>664</v>
      </c>
      <c r="G567" s="40"/>
      <c r="H567" s="40"/>
      <c r="I567" s="197"/>
      <c r="J567" s="40"/>
      <c r="K567" s="40"/>
      <c r="L567" s="43"/>
      <c r="M567" s="198"/>
      <c r="N567" s="199"/>
      <c r="O567" s="68"/>
      <c r="P567" s="68"/>
      <c r="Q567" s="68"/>
      <c r="R567" s="68"/>
      <c r="S567" s="68"/>
      <c r="T567" s="69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T567" s="20" t="s">
        <v>169</v>
      </c>
      <c r="AU567" s="20" t="s">
        <v>90</v>
      </c>
    </row>
    <row r="568" spans="1:65" s="13" customFormat="1" ht="11.25">
      <c r="B568" s="202"/>
      <c r="C568" s="203"/>
      <c r="D568" s="195" t="s">
        <v>173</v>
      </c>
      <c r="E568" s="204" t="s">
        <v>35</v>
      </c>
      <c r="F568" s="205" t="s">
        <v>643</v>
      </c>
      <c r="G568" s="203"/>
      <c r="H568" s="204" t="s">
        <v>35</v>
      </c>
      <c r="I568" s="206"/>
      <c r="J568" s="203"/>
      <c r="K568" s="203"/>
      <c r="L568" s="207"/>
      <c r="M568" s="208"/>
      <c r="N568" s="209"/>
      <c r="O568" s="209"/>
      <c r="P568" s="209"/>
      <c r="Q568" s="209"/>
      <c r="R568" s="209"/>
      <c r="S568" s="209"/>
      <c r="T568" s="210"/>
      <c r="AT568" s="211" t="s">
        <v>173</v>
      </c>
      <c r="AU568" s="211" t="s">
        <v>90</v>
      </c>
      <c r="AV568" s="13" t="s">
        <v>21</v>
      </c>
      <c r="AW568" s="13" t="s">
        <v>41</v>
      </c>
      <c r="AX568" s="13" t="s">
        <v>81</v>
      </c>
      <c r="AY568" s="211" t="s">
        <v>160</v>
      </c>
    </row>
    <row r="569" spans="1:65" s="14" customFormat="1" ht="11.25">
      <c r="B569" s="212"/>
      <c r="C569" s="213"/>
      <c r="D569" s="195" t="s">
        <v>173</v>
      </c>
      <c r="E569" s="214" t="s">
        <v>35</v>
      </c>
      <c r="F569" s="215" t="s">
        <v>661</v>
      </c>
      <c r="G569" s="213"/>
      <c r="H569" s="216">
        <v>3.57</v>
      </c>
      <c r="I569" s="217"/>
      <c r="J569" s="213"/>
      <c r="K569" s="213"/>
      <c r="L569" s="218"/>
      <c r="M569" s="219"/>
      <c r="N569" s="220"/>
      <c r="O569" s="220"/>
      <c r="P569" s="220"/>
      <c r="Q569" s="220"/>
      <c r="R569" s="220"/>
      <c r="S569" s="220"/>
      <c r="T569" s="221"/>
      <c r="AT569" s="222" t="s">
        <v>173</v>
      </c>
      <c r="AU569" s="222" t="s">
        <v>90</v>
      </c>
      <c r="AV569" s="14" t="s">
        <v>90</v>
      </c>
      <c r="AW569" s="14" t="s">
        <v>41</v>
      </c>
      <c r="AX569" s="14" t="s">
        <v>81</v>
      </c>
      <c r="AY569" s="222" t="s">
        <v>160</v>
      </c>
    </row>
    <row r="570" spans="1:65" s="15" customFormat="1" ht="11.25">
      <c r="B570" s="223"/>
      <c r="C570" s="224"/>
      <c r="D570" s="195" t="s">
        <v>173</v>
      </c>
      <c r="E570" s="225" t="s">
        <v>35</v>
      </c>
      <c r="F570" s="226" t="s">
        <v>176</v>
      </c>
      <c r="G570" s="224"/>
      <c r="H570" s="227">
        <v>3.57</v>
      </c>
      <c r="I570" s="228"/>
      <c r="J570" s="224"/>
      <c r="K570" s="224"/>
      <c r="L570" s="229"/>
      <c r="M570" s="230"/>
      <c r="N570" s="231"/>
      <c r="O570" s="231"/>
      <c r="P570" s="231"/>
      <c r="Q570" s="231"/>
      <c r="R570" s="231"/>
      <c r="S570" s="231"/>
      <c r="T570" s="232"/>
      <c r="AT570" s="233" t="s">
        <v>173</v>
      </c>
      <c r="AU570" s="233" t="s">
        <v>90</v>
      </c>
      <c r="AV570" s="15" t="s">
        <v>167</v>
      </c>
      <c r="AW570" s="15" t="s">
        <v>41</v>
      </c>
      <c r="AX570" s="15" t="s">
        <v>21</v>
      </c>
      <c r="AY570" s="233" t="s">
        <v>160</v>
      </c>
    </row>
    <row r="571" spans="1:65" s="2" customFormat="1" ht="16.5" customHeight="1">
      <c r="A571" s="38"/>
      <c r="B571" s="39"/>
      <c r="C571" s="182" t="s">
        <v>666</v>
      </c>
      <c r="D571" s="182" t="s">
        <v>162</v>
      </c>
      <c r="E571" s="183" t="s">
        <v>667</v>
      </c>
      <c r="F571" s="184" t="s">
        <v>668</v>
      </c>
      <c r="G571" s="185" t="s">
        <v>239</v>
      </c>
      <c r="H571" s="186">
        <v>2.532</v>
      </c>
      <c r="I571" s="187"/>
      <c r="J571" s="188">
        <f>ROUND(I571*H571,2)</f>
        <v>0</v>
      </c>
      <c r="K571" s="184" t="s">
        <v>166</v>
      </c>
      <c r="L571" s="43"/>
      <c r="M571" s="189" t="s">
        <v>35</v>
      </c>
      <c r="N571" s="190" t="s">
        <v>52</v>
      </c>
      <c r="O571" s="68"/>
      <c r="P571" s="191">
        <f>O571*H571</f>
        <v>0</v>
      </c>
      <c r="Q571" s="191">
        <v>2.5019800000000001</v>
      </c>
      <c r="R571" s="191">
        <f>Q571*H571</f>
        <v>6.3350133600000005</v>
      </c>
      <c r="S571" s="191">
        <v>0</v>
      </c>
      <c r="T571" s="192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193" t="s">
        <v>167</v>
      </c>
      <c r="AT571" s="193" t="s">
        <v>162</v>
      </c>
      <c r="AU571" s="193" t="s">
        <v>90</v>
      </c>
      <c r="AY571" s="20" t="s">
        <v>160</v>
      </c>
      <c r="BE571" s="194">
        <f>IF(N571="základní",J571,0)</f>
        <v>0</v>
      </c>
      <c r="BF571" s="194">
        <f>IF(N571="snížená",J571,0)</f>
        <v>0</v>
      </c>
      <c r="BG571" s="194">
        <f>IF(N571="zákl. přenesená",J571,0)</f>
        <v>0</v>
      </c>
      <c r="BH571" s="194">
        <f>IF(N571="sníž. přenesená",J571,0)</f>
        <v>0</v>
      </c>
      <c r="BI571" s="194">
        <f>IF(N571="nulová",J571,0)</f>
        <v>0</v>
      </c>
      <c r="BJ571" s="20" t="s">
        <v>21</v>
      </c>
      <c r="BK571" s="194">
        <f>ROUND(I571*H571,2)</f>
        <v>0</v>
      </c>
      <c r="BL571" s="20" t="s">
        <v>167</v>
      </c>
      <c r="BM571" s="193" t="s">
        <v>669</v>
      </c>
    </row>
    <row r="572" spans="1:65" s="2" customFormat="1" ht="19.5">
      <c r="A572" s="38"/>
      <c r="B572" s="39"/>
      <c r="C572" s="40"/>
      <c r="D572" s="195" t="s">
        <v>169</v>
      </c>
      <c r="E572" s="40"/>
      <c r="F572" s="196" t="s">
        <v>670</v>
      </c>
      <c r="G572" s="40"/>
      <c r="H572" s="40"/>
      <c r="I572" s="197"/>
      <c r="J572" s="40"/>
      <c r="K572" s="40"/>
      <c r="L572" s="43"/>
      <c r="M572" s="198"/>
      <c r="N572" s="199"/>
      <c r="O572" s="68"/>
      <c r="P572" s="68"/>
      <c r="Q572" s="68"/>
      <c r="R572" s="68"/>
      <c r="S572" s="68"/>
      <c r="T572" s="69"/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T572" s="20" t="s">
        <v>169</v>
      </c>
      <c r="AU572" s="20" t="s">
        <v>90</v>
      </c>
    </row>
    <row r="573" spans="1:65" s="2" customFormat="1" ht="11.25">
      <c r="A573" s="38"/>
      <c r="B573" s="39"/>
      <c r="C573" s="40"/>
      <c r="D573" s="200" t="s">
        <v>171</v>
      </c>
      <c r="E573" s="40"/>
      <c r="F573" s="201" t="s">
        <v>671</v>
      </c>
      <c r="G573" s="40"/>
      <c r="H573" s="40"/>
      <c r="I573" s="197"/>
      <c r="J573" s="40"/>
      <c r="K573" s="40"/>
      <c r="L573" s="43"/>
      <c r="M573" s="198"/>
      <c r="N573" s="199"/>
      <c r="O573" s="68"/>
      <c r="P573" s="68"/>
      <c r="Q573" s="68"/>
      <c r="R573" s="68"/>
      <c r="S573" s="68"/>
      <c r="T573" s="69"/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T573" s="20" t="s">
        <v>171</v>
      </c>
      <c r="AU573" s="20" t="s">
        <v>90</v>
      </c>
    </row>
    <row r="574" spans="1:65" s="13" customFormat="1" ht="11.25">
      <c r="B574" s="202"/>
      <c r="C574" s="203"/>
      <c r="D574" s="195" t="s">
        <v>173</v>
      </c>
      <c r="E574" s="204" t="s">
        <v>35</v>
      </c>
      <c r="F574" s="205" t="s">
        <v>541</v>
      </c>
      <c r="G574" s="203"/>
      <c r="H574" s="204" t="s">
        <v>35</v>
      </c>
      <c r="I574" s="206"/>
      <c r="J574" s="203"/>
      <c r="K574" s="203"/>
      <c r="L574" s="207"/>
      <c r="M574" s="208"/>
      <c r="N574" s="209"/>
      <c r="O574" s="209"/>
      <c r="P574" s="209"/>
      <c r="Q574" s="209"/>
      <c r="R574" s="209"/>
      <c r="S574" s="209"/>
      <c r="T574" s="210"/>
      <c r="AT574" s="211" t="s">
        <v>173</v>
      </c>
      <c r="AU574" s="211" t="s">
        <v>90</v>
      </c>
      <c r="AV574" s="13" t="s">
        <v>21</v>
      </c>
      <c r="AW574" s="13" t="s">
        <v>41</v>
      </c>
      <c r="AX574" s="13" t="s">
        <v>81</v>
      </c>
      <c r="AY574" s="211" t="s">
        <v>160</v>
      </c>
    </row>
    <row r="575" spans="1:65" s="14" customFormat="1" ht="11.25">
      <c r="B575" s="212"/>
      <c r="C575" s="213"/>
      <c r="D575" s="195" t="s">
        <v>173</v>
      </c>
      <c r="E575" s="214" t="s">
        <v>35</v>
      </c>
      <c r="F575" s="215" t="s">
        <v>672</v>
      </c>
      <c r="G575" s="213"/>
      <c r="H575" s="216">
        <v>2.532</v>
      </c>
      <c r="I575" s="217"/>
      <c r="J575" s="213"/>
      <c r="K575" s="213"/>
      <c r="L575" s="218"/>
      <c r="M575" s="219"/>
      <c r="N575" s="220"/>
      <c r="O575" s="220"/>
      <c r="P575" s="220"/>
      <c r="Q575" s="220"/>
      <c r="R575" s="220"/>
      <c r="S575" s="220"/>
      <c r="T575" s="221"/>
      <c r="AT575" s="222" t="s">
        <v>173</v>
      </c>
      <c r="AU575" s="222" t="s">
        <v>90</v>
      </c>
      <c r="AV575" s="14" t="s">
        <v>90</v>
      </c>
      <c r="AW575" s="14" t="s">
        <v>41</v>
      </c>
      <c r="AX575" s="14" t="s">
        <v>81</v>
      </c>
      <c r="AY575" s="222" t="s">
        <v>160</v>
      </c>
    </row>
    <row r="576" spans="1:65" s="15" customFormat="1" ht="11.25">
      <c r="B576" s="223"/>
      <c r="C576" s="224"/>
      <c r="D576" s="195" t="s">
        <v>173</v>
      </c>
      <c r="E576" s="225" t="s">
        <v>35</v>
      </c>
      <c r="F576" s="226" t="s">
        <v>176</v>
      </c>
      <c r="G576" s="224"/>
      <c r="H576" s="227">
        <v>2.532</v>
      </c>
      <c r="I576" s="228"/>
      <c r="J576" s="224"/>
      <c r="K576" s="224"/>
      <c r="L576" s="229"/>
      <c r="M576" s="230"/>
      <c r="N576" s="231"/>
      <c r="O576" s="231"/>
      <c r="P576" s="231"/>
      <c r="Q576" s="231"/>
      <c r="R576" s="231"/>
      <c r="S576" s="231"/>
      <c r="T576" s="232"/>
      <c r="AT576" s="233" t="s">
        <v>173</v>
      </c>
      <c r="AU576" s="233" t="s">
        <v>90</v>
      </c>
      <c r="AV576" s="15" t="s">
        <v>167</v>
      </c>
      <c r="AW576" s="15" t="s">
        <v>41</v>
      </c>
      <c r="AX576" s="15" t="s">
        <v>21</v>
      </c>
      <c r="AY576" s="233" t="s">
        <v>160</v>
      </c>
    </row>
    <row r="577" spans="1:65" s="2" customFormat="1" ht="24.2" customHeight="1">
      <c r="A577" s="38"/>
      <c r="B577" s="39"/>
      <c r="C577" s="182" t="s">
        <v>673</v>
      </c>
      <c r="D577" s="182" t="s">
        <v>162</v>
      </c>
      <c r="E577" s="183" t="s">
        <v>674</v>
      </c>
      <c r="F577" s="184" t="s">
        <v>675</v>
      </c>
      <c r="G577" s="185" t="s">
        <v>194</v>
      </c>
      <c r="H577" s="186">
        <v>76.599999999999994</v>
      </c>
      <c r="I577" s="187"/>
      <c r="J577" s="188">
        <f>ROUND(I577*H577,2)</f>
        <v>0</v>
      </c>
      <c r="K577" s="184" t="s">
        <v>35</v>
      </c>
      <c r="L577" s="43"/>
      <c r="M577" s="189" t="s">
        <v>35</v>
      </c>
      <c r="N577" s="190" t="s">
        <v>52</v>
      </c>
      <c r="O577" s="68"/>
      <c r="P577" s="191">
        <f>O577*H577</f>
        <v>0</v>
      </c>
      <c r="Q577" s="191">
        <v>2.7689999999999999E-2</v>
      </c>
      <c r="R577" s="191">
        <f>Q577*H577</f>
        <v>2.121054</v>
      </c>
      <c r="S577" s="191">
        <v>0</v>
      </c>
      <c r="T577" s="192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193" t="s">
        <v>167</v>
      </c>
      <c r="AT577" s="193" t="s">
        <v>162</v>
      </c>
      <c r="AU577" s="193" t="s">
        <v>90</v>
      </c>
      <c r="AY577" s="20" t="s">
        <v>160</v>
      </c>
      <c r="BE577" s="194">
        <f>IF(N577="základní",J577,0)</f>
        <v>0</v>
      </c>
      <c r="BF577" s="194">
        <f>IF(N577="snížená",J577,0)</f>
        <v>0</v>
      </c>
      <c r="BG577" s="194">
        <f>IF(N577="zákl. přenesená",J577,0)</f>
        <v>0</v>
      </c>
      <c r="BH577" s="194">
        <f>IF(N577="sníž. přenesená",J577,0)</f>
        <v>0</v>
      </c>
      <c r="BI577" s="194">
        <f>IF(N577="nulová",J577,0)</f>
        <v>0</v>
      </c>
      <c r="BJ577" s="20" t="s">
        <v>21</v>
      </c>
      <c r="BK577" s="194">
        <f>ROUND(I577*H577,2)</f>
        <v>0</v>
      </c>
      <c r="BL577" s="20" t="s">
        <v>167</v>
      </c>
      <c r="BM577" s="193" t="s">
        <v>676</v>
      </c>
    </row>
    <row r="578" spans="1:65" s="2" customFormat="1" ht="19.5">
      <c r="A578" s="38"/>
      <c r="B578" s="39"/>
      <c r="C578" s="40"/>
      <c r="D578" s="195" t="s">
        <v>169</v>
      </c>
      <c r="E578" s="40"/>
      <c r="F578" s="196" t="s">
        <v>675</v>
      </c>
      <c r="G578" s="40"/>
      <c r="H578" s="40"/>
      <c r="I578" s="197"/>
      <c r="J578" s="40"/>
      <c r="K578" s="40"/>
      <c r="L578" s="43"/>
      <c r="M578" s="198"/>
      <c r="N578" s="199"/>
      <c r="O578" s="68"/>
      <c r="P578" s="68"/>
      <c r="Q578" s="68"/>
      <c r="R578" s="68"/>
      <c r="S578" s="68"/>
      <c r="T578" s="69"/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T578" s="20" t="s">
        <v>169</v>
      </c>
      <c r="AU578" s="20" t="s">
        <v>90</v>
      </c>
    </row>
    <row r="579" spans="1:65" s="13" customFormat="1" ht="11.25">
      <c r="B579" s="202"/>
      <c r="C579" s="203"/>
      <c r="D579" s="195" t="s">
        <v>173</v>
      </c>
      <c r="E579" s="204" t="s">
        <v>35</v>
      </c>
      <c r="F579" s="205" t="s">
        <v>541</v>
      </c>
      <c r="G579" s="203"/>
      <c r="H579" s="204" t="s">
        <v>35</v>
      </c>
      <c r="I579" s="206"/>
      <c r="J579" s="203"/>
      <c r="K579" s="203"/>
      <c r="L579" s="207"/>
      <c r="M579" s="208"/>
      <c r="N579" s="209"/>
      <c r="O579" s="209"/>
      <c r="P579" s="209"/>
      <c r="Q579" s="209"/>
      <c r="R579" s="209"/>
      <c r="S579" s="209"/>
      <c r="T579" s="210"/>
      <c r="AT579" s="211" t="s">
        <v>173</v>
      </c>
      <c r="AU579" s="211" t="s">
        <v>90</v>
      </c>
      <c r="AV579" s="13" t="s">
        <v>21</v>
      </c>
      <c r="AW579" s="13" t="s">
        <v>41</v>
      </c>
      <c r="AX579" s="13" t="s">
        <v>81</v>
      </c>
      <c r="AY579" s="211" t="s">
        <v>160</v>
      </c>
    </row>
    <row r="580" spans="1:65" s="14" customFormat="1" ht="11.25">
      <c r="B580" s="212"/>
      <c r="C580" s="213"/>
      <c r="D580" s="195" t="s">
        <v>173</v>
      </c>
      <c r="E580" s="214" t="s">
        <v>35</v>
      </c>
      <c r="F580" s="215" t="s">
        <v>677</v>
      </c>
      <c r="G580" s="213"/>
      <c r="H580" s="216">
        <v>147.19999999999999</v>
      </c>
      <c r="I580" s="217"/>
      <c r="J580" s="213"/>
      <c r="K580" s="213"/>
      <c r="L580" s="218"/>
      <c r="M580" s="219"/>
      <c r="N580" s="220"/>
      <c r="O580" s="220"/>
      <c r="P580" s="220"/>
      <c r="Q580" s="220"/>
      <c r="R580" s="220"/>
      <c r="S580" s="220"/>
      <c r="T580" s="221"/>
      <c r="AT580" s="222" t="s">
        <v>173</v>
      </c>
      <c r="AU580" s="222" t="s">
        <v>90</v>
      </c>
      <c r="AV580" s="14" t="s">
        <v>90</v>
      </c>
      <c r="AW580" s="14" t="s">
        <v>41</v>
      </c>
      <c r="AX580" s="14" t="s">
        <v>81</v>
      </c>
      <c r="AY580" s="222" t="s">
        <v>160</v>
      </c>
    </row>
    <row r="581" spans="1:65" s="14" customFormat="1" ht="11.25">
      <c r="B581" s="212"/>
      <c r="C581" s="213"/>
      <c r="D581" s="195" t="s">
        <v>173</v>
      </c>
      <c r="E581" s="214" t="s">
        <v>35</v>
      </c>
      <c r="F581" s="215" t="s">
        <v>678</v>
      </c>
      <c r="G581" s="213"/>
      <c r="H581" s="216">
        <v>-70.599999999999994</v>
      </c>
      <c r="I581" s="217"/>
      <c r="J581" s="213"/>
      <c r="K581" s="213"/>
      <c r="L581" s="218"/>
      <c r="M581" s="219"/>
      <c r="N581" s="220"/>
      <c r="O581" s="220"/>
      <c r="P581" s="220"/>
      <c r="Q581" s="220"/>
      <c r="R581" s="220"/>
      <c r="S581" s="220"/>
      <c r="T581" s="221"/>
      <c r="AT581" s="222" t="s">
        <v>173</v>
      </c>
      <c r="AU581" s="222" t="s">
        <v>90</v>
      </c>
      <c r="AV581" s="14" t="s">
        <v>90</v>
      </c>
      <c r="AW581" s="14" t="s">
        <v>41</v>
      </c>
      <c r="AX581" s="14" t="s">
        <v>81</v>
      </c>
      <c r="AY581" s="222" t="s">
        <v>160</v>
      </c>
    </row>
    <row r="582" spans="1:65" s="15" customFormat="1" ht="11.25">
      <c r="B582" s="223"/>
      <c r="C582" s="224"/>
      <c r="D582" s="195" t="s">
        <v>173</v>
      </c>
      <c r="E582" s="225" t="s">
        <v>35</v>
      </c>
      <c r="F582" s="226" t="s">
        <v>176</v>
      </c>
      <c r="G582" s="224"/>
      <c r="H582" s="227">
        <v>76.599999999999994</v>
      </c>
      <c r="I582" s="228"/>
      <c r="J582" s="224"/>
      <c r="K582" s="224"/>
      <c r="L582" s="229"/>
      <c r="M582" s="230"/>
      <c r="N582" s="231"/>
      <c r="O582" s="231"/>
      <c r="P582" s="231"/>
      <c r="Q582" s="231"/>
      <c r="R582" s="231"/>
      <c r="S582" s="231"/>
      <c r="T582" s="232"/>
      <c r="AT582" s="233" t="s">
        <v>173</v>
      </c>
      <c r="AU582" s="233" t="s">
        <v>90</v>
      </c>
      <c r="AV582" s="15" t="s">
        <v>167</v>
      </c>
      <c r="AW582" s="15" t="s">
        <v>41</v>
      </c>
      <c r="AX582" s="15" t="s">
        <v>21</v>
      </c>
      <c r="AY582" s="233" t="s">
        <v>160</v>
      </c>
    </row>
    <row r="583" spans="1:65" s="2" customFormat="1" ht="24.2" customHeight="1">
      <c r="A583" s="38"/>
      <c r="B583" s="39"/>
      <c r="C583" s="182" t="s">
        <v>679</v>
      </c>
      <c r="D583" s="182" t="s">
        <v>162</v>
      </c>
      <c r="E583" s="183" t="s">
        <v>680</v>
      </c>
      <c r="F583" s="184" t="s">
        <v>681</v>
      </c>
      <c r="G583" s="185" t="s">
        <v>334</v>
      </c>
      <c r="H583" s="186">
        <v>4.5999999999999999E-2</v>
      </c>
      <c r="I583" s="187"/>
      <c r="J583" s="188">
        <f>ROUND(I583*H583,2)</f>
        <v>0</v>
      </c>
      <c r="K583" s="184" t="s">
        <v>166</v>
      </c>
      <c r="L583" s="43"/>
      <c r="M583" s="189" t="s">
        <v>35</v>
      </c>
      <c r="N583" s="190" t="s">
        <v>52</v>
      </c>
      <c r="O583" s="68"/>
      <c r="P583" s="191">
        <f>O583*H583</f>
        <v>0</v>
      </c>
      <c r="Q583" s="191">
        <v>1.05291</v>
      </c>
      <c r="R583" s="191">
        <f>Q583*H583</f>
        <v>4.8433860000000002E-2</v>
      </c>
      <c r="S583" s="191">
        <v>0</v>
      </c>
      <c r="T583" s="192">
        <f>S583*H583</f>
        <v>0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193" t="s">
        <v>167</v>
      </c>
      <c r="AT583" s="193" t="s">
        <v>162</v>
      </c>
      <c r="AU583" s="193" t="s">
        <v>90</v>
      </c>
      <c r="AY583" s="20" t="s">
        <v>160</v>
      </c>
      <c r="BE583" s="194">
        <f>IF(N583="základní",J583,0)</f>
        <v>0</v>
      </c>
      <c r="BF583" s="194">
        <f>IF(N583="snížená",J583,0)</f>
        <v>0</v>
      </c>
      <c r="BG583" s="194">
        <f>IF(N583="zákl. přenesená",J583,0)</f>
        <v>0</v>
      </c>
      <c r="BH583" s="194">
        <f>IF(N583="sníž. přenesená",J583,0)</f>
        <v>0</v>
      </c>
      <c r="BI583" s="194">
        <f>IF(N583="nulová",J583,0)</f>
        <v>0</v>
      </c>
      <c r="BJ583" s="20" t="s">
        <v>21</v>
      </c>
      <c r="BK583" s="194">
        <f>ROUND(I583*H583,2)</f>
        <v>0</v>
      </c>
      <c r="BL583" s="20" t="s">
        <v>167</v>
      </c>
      <c r="BM583" s="193" t="s">
        <v>682</v>
      </c>
    </row>
    <row r="584" spans="1:65" s="2" customFormat="1" ht="19.5">
      <c r="A584" s="38"/>
      <c r="B584" s="39"/>
      <c r="C584" s="40"/>
      <c r="D584" s="195" t="s">
        <v>169</v>
      </c>
      <c r="E584" s="40"/>
      <c r="F584" s="196" t="s">
        <v>683</v>
      </c>
      <c r="G584" s="40"/>
      <c r="H584" s="40"/>
      <c r="I584" s="197"/>
      <c r="J584" s="40"/>
      <c r="K584" s="40"/>
      <c r="L584" s="43"/>
      <c r="M584" s="198"/>
      <c r="N584" s="199"/>
      <c r="O584" s="68"/>
      <c r="P584" s="68"/>
      <c r="Q584" s="68"/>
      <c r="R584" s="68"/>
      <c r="S584" s="68"/>
      <c r="T584" s="69"/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T584" s="20" t="s">
        <v>169</v>
      </c>
      <c r="AU584" s="20" t="s">
        <v>90</v>
      </c>
    </row>
    <row r="585" spans="1:65" s="2" customFormat="1" ht="11.25">
      <c r="A585" s="38"/>
      <c r="B585" s="39"/>
      <c r="C585" s="40"/>
      <c r="D585" s="200" t="s">
        <v>171</v>
      </c>
      <c r="E585" s="40"/>
      <c r="F585" s="201" t="s">
        <v>684</v>
      </c>
      <c r="G585" s="40"/>
      <c r="H585" s="40"/>
      <c r="I585" s="197"/>
      <c r="J585" s="40"/>
      <c r="K585" s="40"/>
      <c r="L585" s="43"/>
      <c r="M585" s="198"/>
      <c r="N585" s="199"/>
      <c r="O585" s="68"/>
      <c r="P585" s="68"/>
      <c r="Q585" s="68"/>
      <c r="R585" s="68"/>
      <c r="S585" s="68"/>
      <c r="T585" s="69"/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T585" s="20" t="s">
        <v>171</v>
      </c>
      <c r="AU585" s="20" t="s">
        <v>90</v>
      </c>
    </row>
    <row r="586" spans="1:65" s="14" customFormat="1" ht="11.25">
      <c r="B586" s="212"/>
      <c r="C586" s="213"/>
      <c r="D586" s="195" t="s">
        <v>173</v>
      </c>
      <c r="E586" s="214" t="s">
        <v>35</v>
      </c>
      <c r="F586" s="215" t="s">
        <v>685</v>
      </c>
      <c r="G586" s="213"/>
      <c r="H586" s="216">
        <v>3.6999999999999998E-2</v>
      </c>
      <c r="I586" s="217"/>
      <c r="J586" s="213"/>
      <c r="K586" s="213"/>
      <c r="L586" s="218"/>
      <c r="M586" s="219"/>
      <c r="N586" s="220"/>
      <c r="O586" s="220"/>
      <c r="P586" s="220"/>
      <c r="Q586" s="220"/>
      <c r="R586" s="220"/>
      <c r="S586" s="220"/>
      <c r="T586" s="221"/>
      <c r="AT586" s="222" t="s">
        <v>173</v>
      </c>
      <c r="AU586" s="222" t="s">
        <v>90</v>
      </c>
      <c r="AV586" s="14" t="s">
        <v>90</v>
      </c>
      <c r="AW586" s="14" t="s">
        <v>41</v>
      </c>
      <c r="AX586" s="14" t="s">
        <v>81</v>
      </c>
      <c r="AY586" s="222" t="s">
        <v>160</v>
      </c>
    </row>
    <row r="587" spans="1:65" s="14" customFormat="1" ht="11.25">
      <c r="B587" s="212"/>
      <c r="C587" s="213"/>
      <c r="D587" s="195" t="s">
        <v>173</v>
      </c>
      <c r="E587" s="214" t="s">
        <v>35</v>
      </c>
      <c r="F587" s="215" t="s">
        <v>686</v>
      </c>
      <c r="G587" s="213"/>
      <c r="H587" s="216">
        <v>8.9999999999999993E-3</v>
      </c>
      <c r="I587" s="217"/>
      <c r="J587" s="213"/>
      <c r="K587" s="213"/>
      <c r="L587" s="218"/>
      <c r="M587" s="219"/>
      <c r="N587" s="220"/>
      <c r="O587" s="220"/>
      <c r="P587" s="220"/>
      <c r="Q587" s="220"/>
      <c r="R587" s="220"/>
      <c r="S587" s="220"/>
      <c r="T587" s="221"/>
      <c r="AT587" s="222" t="s">
        <v>173</v>
      </c>
      <c r="AU587" s="222" t="s">
        <v>90</v>
      </c>
      <c r="AV587" s="14" t="s">
        <v>90</v>
      </c>
      <c r="AW587" s="14" t="s">
        <v>41</v>
      </c>
      <c r="AX587" s="14" t="s">
        <v>81</v>
      </c>
      <c r="AY587" s="222" t="s">
        <v>160</v>
      </c>
    </row>
    <row r="588" spans="1:65" s="15" customFormat="1" ht="11.25">
      <c r="B588" s="223"/>
      <c r="C588" s="224"/>
      <c r="D588" s="195" t="s">
        <v>173</v>
      </c>
      <c r="E588" s="225" t="s">
        <v>35</v>
      </c>
      <c r="F588" s="226" t="s">
        <v>176</v>
      </c>
      <c r="G588" s="224"/>
      <c r="H588" s="227">
        <v>4.5999999999999999E-2</v>
      </c>
      <c r="I588" s="228"/>
      <c r="J588" s="224"/>
      <c r="K588" s="224"/>
      <c r="L588" s="229"/>
      <c r="M588" s="230"/>
      <c r="N588" s="231"/>
      <c r="O588" s="231"/>
      <c r="P588" s="231"/>
      <c r="Q588" s="231"/>
      <c r="R588" s="231"/>
      <c r="S588" s="231"/>
      <c r="T588" s="232"/>
      <c r="AT588" s="233" t="s">
        <v>173</v>
      </c>
      <c r="AU588" s="233" t="s">
        <v>90</v>
      </c>
      <c r="AV588" s="15" t="s">
        <v>167</v>
      </c>
      <c r="AW588" s="15" t="s">
        <v>41</v>
      </c>
      <c r="AX588" s="15" t="s">
        <v>21</v>
      </c>
      <c r="AY588" s="233" t="s">
        <v>160</v>
      </c>
    </row>
    <row r="589" spans="1:65" s="2" customFormat="1" ht="16.5" customHeight="1">
      <c r="A589" s="38"/>
      <c r="B589" s="39"/>
      <c r="C589" s="182" t="s">
        <v>687</v>
      </c>
      <c r="D589" s="182" t="s">
        <v>162</v>
      </c>
      <c r="E589" s="183" t="s">
        <v>688</v>
      </c>
      <c r="F589" s="184" t="s">
        <v>689</v>
      </c>
      <c r="G589" s="185" t="s">
        <v>239</v>
      </c>
      <c r="H589" s="186">
        <v>26.18</v>
      </c>
      <c r="I589" s="187"/>
      <c r="J589" s="188">
        <f>ROUND(I589*H589,2)</f>
        <v>0</v>
      </c>
      <c r="K589" s="184" t="s">
        <v>166</v>
      </c>
      <c r="L589" s="43"/>
      <c r="M589" s="189" t="s">
        <v>35</v>
      </c>
      <c r="N589" s="190" t="s">
        <v>52</v>
      </c>
      <c r="O589" s="68"/>
      <c r="P589" s="191">
        <f>O589*H589</f>
        <v>0</v>
      </c>
      <c r="Q589" s="191">
        <v>0</v>
      </c>
      <c r="R589" s="191">
        <f>Q589*H589</f>
        <v>0</v>
      </c>
      <c r="S589" s="191">
        <v>0</v>
      </c>
      <c r="T589" s="192">
        <f>S589*H589</f>
        <v>0</v>
      </c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193" t="s">
        <v>167</v>
      </c>
      <c r="AT589" s="193" t="s">
        <v>162</v>
      </c>
      <c r="AU589" s="193" t="s">
        <v>90</v>
      </c>
      <c r="AY589" s="20" t="s">
        <v>160</v>
      </c>
      <c r="BE589" s="194">
        <f>IF(N589="základní",J589,0)</f>
        <v>0</v>
      </c>
      <c r="BF589" s="194">
        <f>IF(N589="snížená",J589,0)</f>
        <v>0</v>
      </c>
      <c r="BG589" s="194">
        <f>IF(N589="zákl. přenesená",J589,0)</f>
        <v>0</v>
      </c>
      <c r="BH589" s="194">
        <f>IF(N589="sníž. přenesená",J589,0)</f>
        <v>0</v>
      </c>
      <c r="BI589" s="194">
        <f>IF(N589="nulová",J589,0)</f>
        <v>0</v>
      </c>
      <c r="BJ589" s="20" t="s">
        <v>21</v>
      </c>
      <c r="BK589" s="194">
        <f>ROUND(I589*H589,2)</f>
        <v>0</v>
      </c>
      <c r="BL589" s="20" t="s">
        <v>167</v>
      </c>
      <c r="BM589" s="193" t="s">
        <v>690</v>
      </c>
    </row>
    <row r="590" spans="1:65" s="2" customFormat="1" ht="19.5">
      <c r="A590" s="38"/>
      <c r="B590" s="39"/>
      <c r="C590" s="40"/>
      <c r="D590" s="195" t="s">
        <v>169</v>
      </c>
      <c r="E590" s="40"/>
      <c r="F590" s="196" t="s">
        <v>691</v>
      </c>
      <c r="G590" s="40"/>
      <c r="H590" s="40"/>
      <c r="I590" s="197"/>
      <c r="J590" s="40"/>
      <c r="K590" s="40"/>
      <c r="L590" s="43"/>
      <c r="M590" s="198"/>
      <c r="N590" s="199"/>
      <c r="O590" s="68"/>
      <c r="P590" s="68"/>
      <c r="Q590" s="68"/>
      <c r="R590" s="68"/>
      <c r="S590" s="68"/>
      <c r="T590" s="69"/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T590" s="20" t="s">
        <v>169</v>
      </c>
      <c r="AU590" s="20" t="s">
        <v>90</v>
      </c>
    </row>
    <row r="591" spans="1:65" s="2" customFormat="1" ht="11.25">
      <c r="A591" s="38"/>
      <c r="B591" s="39"/>
      <c r="C591" s="40"/>
      <c r="D591" s="200" t="s">
        <v>171</v>
      </c>
      <c r="E591" s="40"/>
      <c r="F591" s="201" t="s">
        <v>692</v>
      </c>
      <c r="G591" s="40"/>
      <c r="H591" s="40"/>
      <c r="I591" s="197"/>
      <c r="J591" s="40"/>
      <c r="K591" s="40"/>
      <c r="L591" s="43"/>
      <c r="M591" s="198"/>
      <c r="N591" s="199"/>
      <c r="O591" s="68"/>
      <c r="P591" s="68"/>
      <c r="Q591" s="68"/>
      <c r="R591" s="68"/>
      <c r="S591" s="68"/>
      <c r="T591" s="69"/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T591" s="20" t="s">
        <v>171</v>
      </c>
      <c r="AU591" s="20" t="s">
        <v>90</v>
      </c>
    </row>
    <row r="592" spans="1:65" s="13" customFormat="1" ht="11.25">
      <c r="B592" s="202"/>
      <c r="C592" s="203"/>
      <c r="D592" s="195" t="s">
        <v>173</v>
      </c>
      <c r="E592" s="204" t="s">
        <v>35</v>
      </c>
      <c r="F592" s="205" t="s">
        <v>392</v>
      </c>
      <c r="G592" s="203"/>
      <c r="H592" s="204" t="s">
        <v>35</v>
      </c>
      <c r="I592" s="206"/>
      <c r="J592" s="203"/>
      <c r="K592" s="203"/>
      <c r="L592" s="207"/>
      <c r="M592" s="208"/>
      <c r="N592" s="209"/>
      <c r="O592" s="209"/>
      <c r="P592" s="209"/>
      <c r="Q592" s="209"/>
      <c r="R592" s="209"/>
      <c r="S592" s="209"/>
      <c r="T592" s="210"/>
      <c r="AT592" s="211" t="s">
        <v>173</v>
      </c>
      <c r="AU592" s="211" t="s">
        <v>90</v>
      </c>
      <c r="AV592" s="13" t="s">
        <v>21</v>
      </c>
      <c r="AW592" s="13" t="s">
        <v>41</v>
      </c>
      <c r="AX592" s="13" t="s">
        <v>81</v>
      </c>
      <c r="AY592" s="211" t="s">
        <v>160</v>
      </c>
    </row>
    <row r="593" spans="1:65" s="14" customFormat="1" ht="22.5">
      <c r="B593" s="212"/>
      <c r="C593" s="213"/>
      <c r="D593" s="195" t="s">
        <v>173</v>
      </c>
      <c r="E593" s="214" t="s">
        <v>35</v>
      </c>
      <c r="F593" s="215" t="s">
        <v>693</v>
      </c>
      <c r="G593" s="213"/>
      <c r="H593" s="216">
        <v>6.5</v>
      </c>
      <c r="I593" s="217"/>
      <c r="J593" s="213"/>
      <c r="K593" s="213"/>
      <c r="L593" s="218"/>
      <c r="M593" s="219"/>
      <c r="N593" s="220"/>
      <c r="O593" s="220"/>
      <c r="P593" s="220"/>
      <c r="Q593" s="220"/>
      <c r="R593" s="220"/>
      <c r="S593" s="220"/>
      <c r="T593" s="221"/>
      <c r="AT593" s="222" t="s">
        <v>173</v>
      </c>
      <c r="AU593" s="222" t="s">
        <v>90</v>
      </c>
      <c r="AV593" s="14" t="s">
        <v>90</v>
      </c>
      <c r="AW593" s="14" t="s">
        <v>41</v>
      </c>
      <c r="AX593" s="14" t="s">
        <v>81</v>
      </c>
      <c r="AY593" s="222" t="s">
        <v>160</v>
      </c>
    </row>
    <row r="594" spans="1:65" s="14" customFormat="1" ht="22.5">
      <c r="B594" s="212"/>
      <c r="C594" s="213"/>
      <c r="D594" s="195" t="s">
        <v>173</v>
      </c>
      <c r="E594" s="214" t="s">
        <v>35</v>
      </c>
      <c r="F594" s="215" t="s">
        <v>694</v>
      </c>
      <c r="G594" s="213"/>
      <c r="H594" s="216">
        <v>0.9</v>
      </c>
      <c r="I594" s="217"/>
      <c r="J594" s="213"/>
      <c r="K594" s="213"/>
      <c r="L594" s="218"/>
      <c r="M594" s="219"/>
      <c r="N594" s="220"/>
      <c r="O594" s="220"/>
      <c r="P594" s="220"/>
      <c r="Q594" s="220"/>
      <c r="R594" s="220"/>
      <c r="S594" s="220"/>
      <c r="T594" s="221"/>
      <c r="AT594" s="222" t="s">
        <v>173</v>
      </c>
      <c r="AU594" s="222" t="s">
        <v>90</v>
      </c>
      <c r="AV594" s="14" t="s">
        <v>90</v>
      </c>
      <c r="AW594" s="14" t="s">
        <v>41</v>
      </c>
      <c r="AX594" s="14" t="s">
        <v>81</v>
      </c>
      <c r="AY594" s="222" t="s">
        <v>160</v>
      </c>
    </row>
    <row r="595" spans="1:65" s="14" customFormat="1" ht="22.5">
      <c r="B595" s="212"/>
      <c r="C595" s="213"/>
      <c r="D595" s="195" t="s">
        <v>173</v>
      </c>
      <c r="E595" s="214" t="s">
        <v>35</v>
      </c>
      <c r="F595" s="215" t="s">
        <v>695</v>
      </c>
      <c r="G595" s="213"/>
      <c r="H595" s="216">
        <v>1.52</v>
      </c>
      <c r="I595" s="217"/>
      <c r="J595" s="213"/>
      <c r="K595" s="213"/>
      <c r="L595" s="218"/>
      <c r="M595" s="219"/>
      <c r="N595" s="220"/>
      <c r="O595" s="220"/>
      <c r="P595" s="220"/>
      <c r="Q595" s="220"/>
      <c r="R595" s="220"/>
      <c r="S595" s="220"/>
      <c r="T595" s="221"/>
      <c r="AT595" s="222" t="s">
        <v>173</v>
      </c>
      <c r="AU595" s="222" t="s">
        <v>90</v>
      </c>
      <c r="AV595" s="14" t="s">
        <v>90</v>
      </c>
      <c r="AW595" s="14" t="s">
        <v>41</v>
      </c>
      <c r="AX595" s="14" t="s">
        <v>81</v>
      </c>
      <c r="AY595" s="222" t="s">
        <v>160</v>
      </c>
    </row>
    <row r="596" spans="1:65" s="14" customFormat="1" ht="22.5">
      <c r="B596" s="212"/>
      <c r="C596" s="213"/>
      <c r="D596" s="195" t="s">
        <v>173</v>
      </c>
      <c r="E596" s="214" t="s">
        <v>35</v>
      </c>
      <c r="F596" s="215" t="s">
        <v>696</v>
      </c>
      <c r="G596" s="213"/>
      <c r="H596" s="216">
        <v>10.15</v>
      </c>
      <c r="I596" s="217"/>
      <c r="J596" s="213"/>
      <c r="K596" s="213"/>
      <c r="L596" s="218"/>
      <c r="M596" s="219"/>
      <c r="N596" s="220"/>
      <c r="O596" s="220"/>
      <c r="P596" s="220"/>
      <c r="Q596" s="220"/>
      <c r="R596" s="220"/>
      <c r="S596" s="220"/>
      <c r="T596" s="221"/>
      <c r="AT596" s="222" t="s">
        <v>173</v>
      </c>
      <c r="AU596" s="222" t="s">
        <v>90</v>
      </c>
      <c r="AV596" s="14" t="s">
        <v>90</v>
      </c>
      <c r="AW596" s="14" t="s">
        <v>41</v>
      </c>
      <c r="AX596" s="14" t="s">
        <v>81</v>
      </c>
      <c r="AY596" s="222" t="s">
        <v>160</v>
      </c>
    </row>
    <row r="597" spans="1:65" s="14" customFormat="1" ht="22.5">
      <c r="B597" s="212"/>
      <c r="C597" s="213"/>
      <c r="D597" s="195" t="s">
        <v>173</v>
      </c>
      <c r="E597" s="214" t="s">
        <v>35</v>
      </c>
      <c r="F597" s="215" t="s">
        <v>697</v>
      </c>
      <c r="G597" s="213"/>
      <c r="H597" s="216">
        <v>1.05</v>
      </c>
      <c r="I597" s="217"/>
      <c r="J597" s="213"/>
      <c r="K597" s="213"/>
      <c r="L597" s="218"/>
      <c r="M597" s="219"/>
      <c r="N597" s="220"/>
      <c r="O597" s="220"/>
      <c r="P597" s="220"/>
      <c r="Q597" s="220"/>
      <c r="R597" s="220"/>
      <c r="S597" s="220"/>
      <c r="T597" s="221"/>
      <c r="AT597" s="222" t="s">
        <v>173</v>
      </c>
      <c r="AU597" s="222" t="s">
        <v>90</v>
      </c>
      <c r="AV597" s="14" t="s">
        <v>90</v>
      </c>
      <c r="AW597" s="14" t="s">
        <v>41</v>
      </c>
      <c r="AX597" s="14" t="s">
        <v>81</v>
      </c>
      <c r="AY597" s="222" t="s">
        <v>160</v>
      </c>
    </row>
    <row r="598" spans="1:65" s="14" customFormat="1" ht="22.5">
      <c r="B598" s="212"/>
      <c r="C598" s="213"/>
      <c r="D598" s="195" t="s">
        <v>173</v>
      </c>
      <c r="E598" s="214" t="s">
        <v>35</v>
      </c>
      <c r="F598" s="215" t="s">
        <v>698</v>
      </c>
      <c r="G598" s="213"/>
      <c r="H598" s="216">
        <v>6.06</v>
      </c>
      <c r="I598" s="217"/>
      <c r="J598" s="213"/>
      <c r="K598" s="213"/>
      <c r="L598" s="218"/>
      <c r="M598" s="219"/>
      <c r="N598" s="220"/>
      <c r="O598" s="220"/>
      <c r="P598" s="220"/>
      <c r="Q598" s="220"/>
      <c r="R598" s="220"/>
      <c r="S598" s="220"/>
      <c r="T598" s="221"/>
      <c r="AT598" s="222" t="s">
        <v>173</v>
      </c>
      <c r="AU598" s="222" t="s">
        <v>90</v>
      </c>
      <c r="AV598" s="14" t="s">
        <v>90</v>
      </c>
      <c r="AW598" s="14" t="s">
        <v>41</v>
      </c>
      <c r="AX598" s="14" t="s">
        <v>81</v>
      </c>
      <c r="AY598" s="222" t="s">
        <v>160</v>
      </c>
    </row>
    <row r="599" spans="1:65" s="15" customFormat="1" ht="11.25">
      <c r="B599" s="223"/>
      <c r="C599" s="224"/>
      <c r="D599" s="195" t="s">
        <v>173</v>
      </c>
      <c r="E599" s="225" t="s">
        <v>35</v>
      </c>
      <c r="F599" s="226" t="s">
        <v>176</v>
      </c>
      <c r="G599" s="224"/>
      <c r="H599" s="227">
        <v>26.18</v>
      </c>
      <c r="I599" s="228"/>
      <c r="J599" s="224"/>
      <c r="K599" s="224"/>
      <c r="L599" s="229"/>
      <c r="M599" s="230"/>
      <c r="N599" s="231"/>
      <c r="O599" s="231"/>
      <c r="P599" s="231"/>
      <c r="Q599" s="231"/>
      <c r="R599" s="231"/>
      <c r="S599" s="231"/>
      <c r="T599" s="232"/>
      <c r="AT599" s="233" t="s">
        <v>173</v>
      </c>
      <c r="AU599" s="233" t="s">
        <v>90</v>
      </c>
      <c r="AV599" s="15" t="s">
        <v>167</v>
      </c>
      <c r="AW599" s="15" t="s">
        <v>41</v>
      </c>
      <c r="AX599" s="15" t="s">
        <v>21</v>
      </c>
      <c r="AY599" s="233" t="s">
        <v>160</v>
      </c>
    </row>
    <row r="600" spans="1:65" s="2" customFormat="1" ht="33" customHeight="1">
      <c r="A600" s="38"/>
      <c r="B600" s="39"/>
      <c r="C600" s="182" t="s">
        <v>699</v>
      </c>
      <c r="D600" s="182" t="s">
        <v>162</v>
      </c>
      <c r="E600" s="183" t="s">
        <v>700</v>
      </c>
      <c r="F600" s="184" t="s">
        <v>701</v>
      </c>
      <c r="G600" s="185" t="s">
        <v>239</v>
      </c>
      <c r="H600" s="186">
        <v>0.22500000000000001</v>
      </c>
      <c r="I600" s="187"/>
      <c r="J600" s="188">
        <f>ROUND(I600*H600,2)</f>
        <v>0</v>
      </c>
      <c r="K600" s="184" t="s">
        <v>166</v>
      </c>
      <c r="L600" s="43"/>
      <c r="M600" s="189" t="s">
        <v>35</v>
      </c>
      <c r="N600" s="190" t="s">
        <v>52</v>
      </c>
      <c r="O600" s="68"/>
      <c r="P600" s="191">
        <f>O600*H600</f>
        <v>0</v>
      </c>
      <c r="Q600" s="191">
        <v>0</v>
      </c>
      <c r="R600" s="191">
        <f>Q600*H600</f>
        <v>0</v>
      </c>
      <c r="S600" s="191">
        <v>0</v>
      </c>
      <c r="T600" s="192">
        <f>S600*H600</f>
        <v>0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193" t="s">
        <v>167</v>
      </c>
      <c r="AT600" s="193" t="s">
        <v>162</v>
      </c>
      <c r="AU600" s="193" t="s">
        <v>90</v>
      </c>
      <c r="AY600" s="20" t="s">
        <v>160</v>
      </c>
      <c r="BE600" s="194">
        <f>IF(N600="základní",J600,0)</f>
        <v>0</v>
      </c>
      <c r="BF600" s="194">
        <f>IF(N600="snížená",J600,0)</f>
        <v>0</v>
      </c>
      <c r="BG600" s="194">
        <f>IF(N600="zákl. přenesená",J600,0)</f>
        <v>0</v>
      </c>
      <c r="BH600" s="194">
        <f>IF(N600="sníž. přenesená",J600,0)</f>
        <v>0</v>
      </c>
      <c r="BI600" s="194">
        <f>IF(N600="nulová",J600,0)</f>
        <v>0</v>
      </c>
      <c r="BJ600" s="20" t="s">
        <v>21</v>
      </c>
      <c r="BK600" s="194">
        <f>ROUND(I600*H600,2)</f>
        <v>0</v>
      </c>
      <c r="BL600" s="20" t="s">
        <v>167</v>
      </c>
      <c r="BM600" s="193" t="s">
        <v>702</v>
      </c>
    </row>
    <row r="601" spans="1:65" s="2" customFormat="1" ht="29.25">
      <c r="A601" s="38"/>
      <c r="B601" s="39"/>
      <c r="C601" s="40"/>
      <c r="D601" s="195" t="s">
        <v>169</v>
      </c>
      <c r="E601" s="40"/>
      <c r="F601" s="196" t="s">
        <v>703</v>
      </c>
      <c r="G601" s="40"/>
      <c r="H601" s="40"/>
      <c r="I601" s="197"/>
      <c r="J601" s="40"/>
      <c r="K601" s="40"/>
      <c r="L601" s="43"/>
      <c r="M601" s="198"/>
      <c r="N601" s="199"/>
      <c r="O601" s="68"/>
      <c r="P601" s="68"/>
      <c r="Q601" s="68"/>
      <c r="R601" s="68"/>
      <c r="S601" s="68"/>
      <c r="T601" s="69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T601" s="20" t="s">
        <v>169</v>
      </c>
      <c r="AU601" s="20" t="s">
        <v>90</v>
      </c>
    </row>
    <row r="602" spans="1:65" s="2" customFormat="1" ht="11.25">
      <c r="A602" s="38"/>
      <c r="B602" s="39"/>
      <c r="C602" s="40"/>
      <c r="D602" s="200" t="s">
        <v>171</v>
      </c>
      <c r="E602" s="40"/>
      <c r="F602" s="201" t="s">
        <v>704</v>
      </c>
      <c r="G602" s="40"/>
      <c r="H602" s="40"/>
      <c r="I602" s="197"/>
      <c r="J602" s="40"/>
      <c r="K602" s="40"/>
      <c r="L602" s="43"/>
      <c r="M602" s="198"/>
      <c r="N602" s="199"/>
      <c r="O602" s="68"/>
      <c r="P602" s="68"/>
      <c r="Q602" s="68"/>
      <c r="R602" s="68"/>
      <c r="S602" s="68"/>
      <c r="T602" s="69"/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T602" s="20" t="s">
        <v>171</v>
      </c>
      <c r="AU602" s="20" t="s">
        <v>90</v>
      </c>
    </row>
    <row r="603" spans="1:65" s="13" customFormat="1" ht="11.25">
      <c r="B603" s="202"/>
      <c r="C603" s="203"/>
      <c r="D603" s="195" t="s">
        <v>173</v>
      </c>
      <c r="E603" s="204" t="s">
        <v>35</v>
      </c>
      <c r="F603" s="205" t="s">
        <v>705</v>
      </c>
      <c r="G603" s="203"/>
      <c r="H603" s="204" t="s">
        <v>35</v>
      </c>
      <c r="I603" s="206"/>
      <c r="J603" s="203"/>
      <c r="K603" s="203"/>
      <c r="L603" s="207"/>
      <c r="M603" s="208"/>
      <c r="N603" s="209"/>
      <c r="O603" s="209"/>
      <c r="P603" s="209"/>
      <c r="Q603" s="209"/>
      <c r="R603" s="209"/>
      <c r="S603" s="209"/>
      <c r="T603" s="210"/>
      <c r="AT603" s="211" t="s">
        <v>173</v>
      </c>
      <c r="AU603" s="211" t="s">
        <v>90</v>
      </c>
      <c r="AV603" s="13" t="s">
        <v>21</v>
      </c>
      <c r="AW603" s="13" t="s">
        <v>41</v>
      </c>
      <c r="AX603" s="13" t="s">
        <v>81</v>
      </c>
      <c r="AY603" s="211" t="s">
        <v>160</v>
      </c>
    </row>
    <row r="604" spans="1:65" s="14" customFormat="1" ht="11.25">
      <c r="B604" s="212"/>
      <c r="C604" s="213"/>
      <c r="D604" s="195" t="s">
        <v>173</v>
      </c>
      <c r="E604" s="214" t="s">
        <v>35</v>
      </c>
      <c r="F604" s="215" t="s">
        <v>706</v>
      </c>
      <c r="G604" s="213"/>
      <c r="H604" s="216">
        <v>0.22500000000000001</v>
      </c>
      <c r="I604" s="217"/>
      <c r="J604" s="213"/>
      <c r="K604" s="213"/>
      <c r="L604" s="218"/>
      <c r="M604" s="219"/>
      <c r="N604" s="220"/>
      <c r="O604" s="220"/>
      <c r="P604" s="220"/>
      <c r="Q604" s="220"/>
      <c r="R604" s="220"/>
      <c r="S604" s="220"/>
      <c r="T604" s="221"/>
      <c r="AT604" s="222" t="s">
        <v>173</v>
      </c>
      <c r="AU604" s="222" t="s">
        <v>90</v>
      </c>
      <c r="AV604" s="14" t="s">
        <v>90</v>
      </c>
      <c r="AW604" s="14" t="s">
        <v>41</v>
      </c>
      <c r="AX604" s="14" t="s">
        <v>81</v>
      </c>
      <c r="AY604" s="222" t="s">
        <v>160</v>
      </c>
    </row>
    <row r="605" spans="1:65" s="15" customFormat="1" ht="11.25">
      <c r="B605" s="223"/>
      <c r="C605" s="224"/>
      <c r="D605" s="195" t="s">
        <v>173</v>
      </c>
      <c r="E605" s="225" t="s">
        <v>35</v>
      </c>
      <c r="F605" s="226" t="s">
        <v>176</v>
      </c>
      <c r="G605" s="224"/>
      <c r="H605" s="227">
        <v>0.22500000000000001</v>
      </c>
      <c r="I605" s="228"/>
      <c r="J605" s="224"/>
      <c r="K605" s="224"/>
      <c r="L605" s="229"/>
      <c r="M605" s="230"/>
      <c r="N605" s="231"/>
      <c r="O605" s="231"/>
      <c r="P605" s="231"/>
      <c r="Q605" s="231"/>
      <c r="R605" s="231"/>
      <c r="S605" s="231"/>
      <c r="T605" s="232"/>
      <c r="AT605" s="233" t="s">
        <v>173</v>
      </c>
      <c r="AU605" s="233" t="s">
        <v>90</v>
      </c>
      <c r="AV605" s="15" t="s">
        <v>167</v>
      </c>
      <c r="AW605" s="15" t="s">
        <v>41</v>
      </c>
      <c r="AX605" s="15" t="s">
        <v>21</v>
      </c>
      <c r="AY605" s="233" t="s">
        <v>160</v>
      </c>
    </row>
    <row r="606" spans="1:65" s="2" customFormat="1" ht="24.2" customHeight="1">
      <c r="A606" s="38"/>
      <c r="B606" s="39"/>
      <c r="C606" s="182" t="s">
        <v>707</v>
      </c>
      <c r="D606" s="182" t="s">
        <v>162</v>
      </c>
      <c r="E606" s="183" t="s">
        <v>708</v>
      </c>
      <c r="F606" s="184" t="s">
        <v>709</v>
      </c>
      <c r="G606" s="185" t="s">
        <v>165</v>
      </c>
      <c r="H606" s="186">
        <v>0.6</v>
      </c>
      <c r="I606" s="187"/>
      <c r="J606" s="188">
        <f>ROUND(I606*H606,2)</f>
        <v>0</v>
      </c>
      <c r="K606" s="184" t="s">
        <v>166</v>
      </c>
      <c r="L606" s="43"/>
      <c r="M606" s="189" t="s">
        <v>35</v>
      </c>
      <c r="N606" s="190" t="s">
        <v>52</v>
      </c>
      <c r="O606" s="68"/>
      <c r="P606" s="191">
        <f>O606*H606</f>
        <v>0</v>
      </c>
      <c r="Q606" s="191">
        <v>6.3200000000000001E-3</v>
      </c>
      <c r="R606" s="191">
        <f>Q606*H606</f>
        <v>3.7919999999999998E-3</v>
      </c>
      <c r="S606" s="191">
        <v>0</v>
      </c>
      <c r="T606" s="192">
        <f>S606*H606</f>
        <v>0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193" t="s">
        <v>167</v>
      </c>
      <c r="AT606" s="193" t="s">
        <v>162</v>
      </c>
      <c r="AU606" s="193" t="s">
        <v>90</v>
      </c>
      <c r="AY606" s="20" t="s">
        <v>160</v>
      </c>
      <c r="BE606" s="194">
        <f>IF(N606="základní",J606,0)</f>
        <v>0</v>
      </c>
      <c r="BF606" s="194">
        <f>IF(N606="snížená",J606,0)</f>
        <v>0</v>
      </c>
      <c r="BG606" s="194">
        <f>IF(N606="zákl. přenesená",J606,0)</f>
        <v>0</v>
      </c>
      <c r="BH606" s="194">
        <f>IF(N606="sníž. přenesená",J606,0)</f>
        <v>0</v>
      </c>
      <c r="BI606" s="194">
        <f>IF(N606="nulová",J606,0)</f>
        <v>0</v>
      </c>
      <c r="BJ606" s="20" t="s">
        <v>21</v>
      </c>
      <c r="BK606" s="194">
        <f>ROUND(I606*H606,2)</f>
        <v>0</v>
      </c>
      <c r="BL606" s="20" t="s">
        <v>167</v>
      </c>
      <c r="BM606" s="193" t="s">
        <v>710</v>
      </c>
    </row>
    <row r="607" spans="1:65" s="2" customFormat="1" ht="29.25">
      <c r="A607" s="38"/>
      <c r="B607" s="39"/>
      <c r="C607" s="40"/>
      <c r="D607" s="195" t="s">
        <v>169</v>
      </c>
      <c r="E607" s="40"/>
      <c r="F607" s="196" t="s">
        <v>711</v>
      </c>
      <c r="G607" s="40"/>
      <c r="H607" s="40"/>
      <c r="I607" s="197"/>
      <c r="J607" s="40"/>
      <c r="K607" s="40"/>
      <c r="L607" s="43"/>
      <c r="M607" s="198"/>
      <c r="N607" s="199"/>
      <c r="O607" s="68"/>
      <c r="P607" s="68"/>
      <c r="Q607" s="68"/>
      <c r="R607" s="68"/>
      <c r="S607" s="68"/>
      <c r="T607" s="69"/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T607" s="20" t="s">
        <v>169</v>
      </c>
      <c r="AU607" s="20" t="s">
        <v>90</v>
      </c>
    </row>
    <row r="608" spans="1:65" s="2" customFormat="1" ht="11.25">
      <c r="A608" s="38"/>
      <c r="B608" s="39"/>
      <c r="C608" s="40"/>
      <c r="D608" s="200" t="s">
        <v>171</v>
      </c>
      <c r="E608" s="40"/>
      <c r="F608" s="201" t="s">
        <v>712</v>
      </c>
      <c r="G608" s="40"/>
      <c r="H608" s="40"/>
      <c r="I608" s="197"/>
      <c r="J608" s="40"/>
      <c r="K608" s="40"/>
      <c r="L608" s="43"/>
      <c r="M608" s="198"/>
      <c r="N608" s="199"/>
      <c r="O608" s="68"/>
      <c r="P608" s="68"/>
      <c r="Q608" s="68"/>
      <c r="R608" s="68"/>
      <c r="S608" s="68"/>
      <c r="T608" s="69"/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T608" s="20" t="s">
        <v>171</v>
      </c>
      <c r="AU608" s="20" t="s">
        <v>90</v>
      </c>
    </row>
    <row r="609" spans="1:65" s="14" customFormat="1" ht="11.25">
      <c r="B609" s="212"/>
      <c r="C609" s="213"/>
      <c r="D609" s="195" t="s">
        <v>173</v>
      </c>
      <c r="E609" s="214" t="s">
        <v>35</v>
      </c>
      <c r="F609" s="215" t="s">
        <v>713</v>
      </c>
      <c r="G609" s="213"/>
      <c r="H609" s="216">
        <v>0.6</v>
      </c>
      <c r="I609" s="217"/>
      <c r="J609" s="213"/>
      <c r="K609" s="213"/>
      <c r="L609" s="218"/>
      <c r="M609" s="219"/>
      <c r="N609" s="220"/>
      <c r="O609" s="220"/>
      <c r="P609" s="220"/>
      <c r="Q609" s="220"/>
      <c r="R609" s="220"/>
      <c r="S609" s="220"/>
      <c r="T609" s="221"/>
      <c r="AT609" s="222" t="s">
        <v>173</v>
      </c>
      <c r="AU609" s="222" t="s">
        <v>90</v>
      </c>
      <c r="AV609" s="14" t="s">
        <v>90</v>
      </c>
      <c r="AW609" s="14" t="s">
        <v>41</v>
      </c>
      <c r="AX609" s="14" t="s">
        <v>81</v>
      </c>
      <c r="AY609" s="222" t="s">
        <v>160</v>
      </c>
    </row>
    <row r="610" spans="1:65" s="15" customFormat="1" ht="11.25">
      <c r="B610" s="223"/>
      <c r="C610" s="224"/>
      <c r="D610" s="195" t="s">
        <v>173</v>
      </c>
      <c r="E610" s="225" t="s">
        <v>35</v>
      </c>
      <c r="F610" s="226" t="s">
        <v>176</v>
      </c>
      <c r="G610" s="224"/>
      <c r="H610" s="227">
        <v>0.6</v>
      </c>
      <c r="I610" s="228"/>
      <c r="J610" s="224"/>
      <c r="K610" s="224"/>
      <c r="L610" s="229"/>
      <c r="M610" s="230"/>
      <c r="N610" s="231"/>
      <c r="O610" s="231"/>
      <c r="P610" s="231"/>
      <c r="Q610" s="231"/>
      <c r="R610" s="231"/>
      <c r="S610" s="231"/>
      <c r="T610" s="232"/>
      <c r="AT610" s="233" t="s">
        <v>173</v>
      </c>
      <c r="AU610" s="233" t="s">
        <v>90</v>
      </c>
      <c r="AV610" s="15" t="s">
        <v>167</v>
      </c>
      <c r="AW610" s="15" t="s">
        <v>41</v>
      </c>
      <c r="AX610" s="15" t="s">
        <v>21</v>
      </c>
      <c r="AY610" s="233" t="s">
        <v>160</v>
      </c>
    </row>
    <row r="611" spans="1:65" s="12" customFormat="1" ht="22.9" customHeight="1">
      <c r="B611" s="166"/>
      <c r="C611" s="167"/>
      <c r="D611" s="168" t="s">
        <v>80</v>
      </c>
      <c r="E611" s="180" t="s">
        <v>200</v>
      </c>
      <c r="F611" s="180" t="s">
        <v>714</v>
      </c>
      <c r="G611" s="167"/>
      <c r="H611" s="167"/>
      <c r="I611" s="170"/>
      <c r="J611" s="181">
        <f>BK611</f>
        <v>0</v>
      </c>
      <c r="K611" s="167"/>
      <c r="L611" s="172"/>
      <c r="M611" s="173"/>
      <c r="N611" s="174"/>
      <c r="O611" s="174"/>
      <c r="P611" s="175">
        <f>SUM(P612:P617)</f>
        <v>0</v>
      </c>
      <c r="Q611" s="174"/>
      <c r="R611" s="175">
        <f>SUM(R612:R617)</f>
        <v>0</v>
      </c>
      <c r="S611" s="174"/>
      <c r="T611" s="176">
        <f>SUM(T612:T617)</f>
        <v>0</v>
      </c>
      <c r="AR611" s="177" t="s">
        <v>21</v>
      </c>
      <c r="AT611" s="178" t="s">
        <v>80</v>
      </c>
      <c r="AU611" s="178" t="s">
        <v>21</v>
      </c>
      <c r="AY611" s="177" t="s">
        <v>160</v>
      </c>
      <c r="BK611" s="179">
        <f>SUM(BK612:BK617)</f>
        <v>0</v>
      </c>
    </row>
    <row r="612" spans="1:65" s="2" customFormat="1" ht="24.2" customHeight="1">
      <c r="A612" s="38"/>
      <c r="B612" s="39"/>
      <c r="C612" s="182" t="s">
        <v>715</v>
      </c>
      <c r="D612" s="182" t="s">
        <v>162</v>
      </c>
      <c r="E612" s="183" t="s">
        <v>716</v>
      </c>
      <c r="F612" s="184" t="s">
        <v>717</v>
      </c>
      <c r="G612" s="185" t="s">
        <v>165</v>
      </c>
      <c r="H612" s="186">
        <v>31.8</v>
      </c>
      <c r="I612" s="187"/>
      <c r="J612" s="188">
        <f>ROUND(I612*H612,2)</f>
        <v>0</v>
      </c>
      <c r="K612" s="184" t="s">
        <v>166</v>
      </c>
      <c r="L612" s="43"/>
      <c r="M612" s="189" t="s">
        <v>35</v>
      </c>
      <c r="N612" s="190" t="s">
        <v>52</v>
      </c>
      <c r="O612" s="68"/>
      <c r="P612" s="191">
        <f>O612*H612</f>
        <v>0</v>
      </c>
      <c r="Q612" s="191">
        <v>0</v>
      </c>
      <c r="R612" s="191">
        <f>Q612*H612</f>
        <v>0</v>
      </c>
      <c r="S612" s="191">
        <v>0</v>
      </c>
      <c r="T612" s="192">
        <f>S612*H612</f>
        <v>0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193" t="s">
        <v>167</v>
      </c>
      <c r="AT612" s="193" t="s">
        <v>162</v>
      </c>
      <c r="AU612" s="193" t="s">
        <v>90</v>
      </c>
      <c r="AY612" s="20" t="s">
        <v>160</v>
      </c>
      <c r="BE612" s="194">
        <f>IF(N612="základní",J612,0)</f>
        <v>0</v>
      </c>
      <c r="BF612" s="194">
        <f>IF(N612="snížená",J612,0)</f>
        <v>0</v>
      </c>
      <c r="BG612" s="194">
        <f>IF(N612="zákl. přenesená",J612,0)</f>
        <v>0</v>
      </c>
      <c r="BH612" s="194">
        <f>IF(N612="sníž. přenesená",J612,0)</f>
        <v>0</v>
      </c>
      <c r="BI612" s="194">
        <f>IF(N612="nulová",J612,0)</f>
        <v>0</v>
      </c>
      <c r="BJ612" s="20" t="s">
        <v>21</v>
      </c>
      <c r="BK612" s="194">
        <f>ROUND(I612*H612,2)</f>
        <v>0</v>
      </c>
      <c r="BL612" s="20" t="s">
        <v>167</v>
      </c>
      <c r="BM612" s="193" t="s">
        <v>718</v>
      </c>
    </row>
    <row r="613" spans="1:65" s="2" customFormat="1" ht="29.25">
      <c r="A613" s="38"/>
      <c r="B613" s="39"/>
      <c r="C613" s="40"/>
      <c r="D613" s="195" t="s">
        <v>169</v>
      </c>
      <c r="E613" s="40"/>
      <c r="F613" s="196" t="s">
        <v>719</v>
      </c>
      <c r="G613" s="40"/>
      <c r="H613" s="40"/>
      <c r="I613" s="197"/>
      <c r="J613" s="40"/>
      <c r="K613" s="40"/>
      <c r="L613" s="43"/>
      <c r="M613" s="198"/>
      <c r="N613" s="199"/>
      <c r="O613" s="68"/>
      <c r="P613" s="68"/>
      <c r="Q613" s="68"/>
      <c r="R613" s="68"/>
      <c r="S613" s="68"/>
      <c r="T613" s="69"/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T613" s="20" t="s">
        <v>169</v>
      </c>
      <c r="AU613" s="20" t="s">
        <v>90</v>
      </c>
    </row>
    <row r="614" spans="1:65" s="2" customFormat="1" ht="11.25">
      <c r="A614" s="38"/>
      <c r="B614" s="39"/>
      <c r="C614" s="40"/>
      <c r="D614" s="200" t="s">
        <v>171</v>
      </c>
      <c r="E614" s="40"/>
      <c r="F614" s="201" t="s">
        <v>720</v>
      </c>
      <c r="G614" s="40"/>
      <c r="H614" s="40"/>
      <c r="I614" s="197"/>
      <c r="J614" s="40"/>
      <c r="K614" s="40"/>
      <c r="L614" s="43"/>
      <c r="M614" s="198"/>
      <c r="N614" s="199"/>
      <c r="O614" s="68"/>
      <c r="P614" s="68"/>
      <c r="Q614" s="68"/>
      <c r="R614" s="68"/>
      <c r="S614" s="68"/>
      <c r="T614" s="69"/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T614" s="20" t="s">
        <v>171</v>
      </c>
      <c r="AU614" s="20" t="s">
        <v>90</v>
      </c>
    </row>
    <row r="615" spans="1:65" s="13" customFormat="1" ht="11.25">
      <c r="B615" s="202"/>
      <c r="C615" s="203"/>
      <c r="D615" s="195" t="s">
        <v>173</v>
      </c>
      <c r="E615" s="204" t="s">
        <v>35</v>
      </c>
      <c r="F615" s="205" t="s">
        <v>721</v>
      </c>
      <c r="G615" s="203"/>
      <c r="H615" s="204" t="s">
        <v>35</v>
      </c>
      <c r="I615" s="206"/>
      <c r="J615" s="203"/>
      <c r="K615" s="203"/>
      <c r="L615" s="207"/>
      <c r="M615" s="208"/>
      <c r="N615" s="209"/>
      <c r="O615" s="209"/>
      <c r="P615" s="209"/>
      <c r="Q615" s="209"/>
      <c r="R615" s="209"/>
      <c r="S615" s="209"/>
      <c r="T615" s="210"/>
      <c r="AT615" s="211" t="s">
        <v>173</v>
      </c>
      <c r="AU615" s="211" t="s">
        <v>90</v>
      </c>
      <c r="AV615" s="13" t="s">
        <v>21</v>
      </c>
      <c r="AW615" s="13" t="s">
        <v>41</v>
      </c>
      <c r="AX615" s="13" t="s">
        <v>81</v>
      </c>
      <c r="AY615" s="211" t="s">
        <v>160</v>
      </c>
    </row>
    <row r="616" spans="1:65" s="14" customFormat="1" ht="22.5">
      <c r="B616" s="212"/>
      <c r="C616" s="213"/>
      <c r="D616" s="195" t="s">
        <v>173</v>
      </c>
      <c r="E616" s="214" t="s">
        <v>35</v>
      </c>
      <c r="F616" s="215" t="s">
        <v>722</v>
      </c>
      <c r="G616" s="213"/>
      <c r="H616" s="216">
        <v>31.8</v>
      </c>
      <c r="I616" s="217"/>
      <c r="J616" s="213"/>
      <c r="K616" s="213"/>
      <c r="L616" s="218"/>
      <c r="M616" s="219"/>
      <c r="N616" s="220"/>
      <c r="O616" s="220"/>
      <c r="P616" s="220"/>
      <c r="Q616" s="220"/>
      <c r="R616" s="220"/>
      <c r="S616" s="220"/>
      <c r="T616" s="221"/>
      <c r="AT616" s="222" t="s">
        <v>173</v>
      </c>
      <c r="AU616" s="222" t="s">
        <v>90</v>
      </c>
      <c r="AV616" s="14" t="s">
        <v>90</v>
      </c>
      <c r="AW616" s="14" t="s">
        <v>41</v>
      </c>
      <c r="AX616" s="14" t="s">
        <v>81</v>
      </c>
      <c r="AY616" s="222" t="s">
        <v>160</v>
      </c>
    </row>
    <row r="617" spans="1:65" s="15" customFormat="1" ht="11.25">
      <c r="B617" s="223"/>
      <c r="C617" s="224"/>
      <c r="D617" s="195" t="s">
        <v>173</v>
      </c>
      <c r="E617" s="225" t="s">
        <v>35</v>
      </c>
      <c r="F617" s="226" t="s">
        <v>176</v>
      </c>
      <c r="G617" s="224"/>
      <c r="H617" s="227">
        <v>31.8</v>
      </c>
      <c r="I617" s="228"/>
      <c r="J617" s="224"/>
      <c r="K617" s="224"/>
      <c r="L617" s="229"/>
      <c r="M617" s="230"/>
      <c r="N617" s="231"/>
      <c r="O617" s="231"/>
      <c r="P617" s="231"/>
      <c r="Q617" s="231"/>
      <c r="R617" s="231"/>
      <c r="S617" s="231"/>
      <c r="T617" s="232"/>
      <c r="AT617" s="233" t="s">
        <v>173</v>
      </c>
      <c r="AU617" s="233" t="s">
        <v>90</v>
      </c>
      <c r="AV617" s="15" t="s">
        <v>167</v>
      </c>
      <c r="AW617" s="15" t="s">
        <v>41</v>
      </c>
      <c r="AX617" s="15" t="s">
        <v>21</v>
      </c>
      <c r="AY617" s="233" t="s">
        <v>160</v>
      </c>
    </row>
    <row r="618" spans="1:65" s="12" customFormat="1" ht="22.9" customHeight="1">
      <c r="B618" s="166"/>
      <c r="C618" s="167"/>
      <c r="D618" s="168" t="s">
        <v>80</v>
      </c>
      <c r="E618" s="180" t="s">
        <v>207</v>
      </c>
      <c r="F618" s="180" t="s">
        <v>723</v>
      </c>
      <c r="G618" s="167"/>
      <c r="H618" s="167"/>
      <c r="I618" s="170"/>
      <c r="J618" s="181">
        <f>BK618</f>
        <v>0</v>
      </c>
      <c r="K618" s="167"/>
      <c r="L618" s="172"/>
      <c r="M618" s="173"/>
      <c r="N618" s="174"/>
      <c r="O618" s="174"/>
      <c r="P618" s="175">
        <f>SUM(P619:P765)</f>
        <v>0</v>
      </c>
      <c r="Q618" s="174"/>
      <c r="R618" s="175">
        <f>SUM(R619:R765)</f>
        <v>128.95637808000001</v>
      </c>
      <c r="S618" s="174"/>
      <c r="T618" s="176">
        <f>SUM(T619:T765)</f>
        <v>0</v>
      </c>
      <c r="AR618" s="177" t="s">
        <v>21</v>
      </c>
      <c r="AT618" s="178" t="s">
        <v>80</v>
      </c>
      <c r="AU618" s="178" t="s">
        <v>21</v>
      </c>
      <c r="AY618" s="177" t="s">
        <v>160</v>
      </c>
      <c r="BK618" s="179">
        <f>SUM(BK619:BK765)</f>
        <v>0</v>
      </c>
    </row>
    <row r="619" spans="1:65" s="2" customFormat="1" ht="24.2" customHeight="1">
      <c r="A619" s="38"/>
      <c r="B619" s="39"/>
      <c r="C619" s="182" t="s">
        <v>724</v>
      </c>
      <c r="D619" s="182" t="s">
        <v>162</v>
      </c>
      <c r="E619" s="183" t="s">
        <v>725</v>
      </c>
      <c r="F619" s="184" t="s">
        <v>726</v>
      </c>
      <c r="G619" s="185" t="s">
        <v>165</v>
      </c>
      <c r="H619" s="186">
        <v>731.596</v>
      </c>
      <c r="I619" s="187"/>
      <c r="J619" s="188">
        <f>ROUND(I619*H619,2)</f>
        <v>0</v>
      </c>
      <c r="K619" s="184" t="s">
        <v>166</v>
      </c>
      <c r="L619" s="43"/>
      <c r="M619" s="189" t="s">
        <v>35</v>
      </c>
      <c r="N619" s="190" t="s">
        <v>52</v>
      </c>
      <c r="O619" s="68"/>
      <c r="P619" s="191">
        <f>O619*H619</f>
        <v>0</v>
      </c>
      <c r="Q619" s="191">
        <v>1.8380000000000001E-2</v>
      </c>
      <c r="R619" s="191">
        <f>Q619*H619</f>
        <v>13.44673448</v>
      </c>
      <c r="S619" s="191">
        <v>0</v>
      </c>
      <c r="T619" s="192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193" t="s">
        <v>167</v>
      </c>
      <c r="AT619" s="193" t="s">
        <v>162</v>
      </c>
      <c r="AU619" s="193" t="s">
        <v>90</v>
      </c>
      <c r="AY619" s="20" t="s">
        <v>160</v>
      </c>
      <c r="BE619" s="194">
        <f>IF(N619="základní",J619,0)</f>
        <v>0</v>
      </c>
      <c r="BF619" s="194">
        <f>IF(N619="snížená",J619,0)</f>
        <v>0</v>
      </c>
      <c r="BG619" s="194">
        <f>IF(N619="zákl. přenesená",J619,0)</f>
        <v>0</v>
      </c>
      <c r="BH619" s="194">
        <f>IF(N619="sníž. přenesená",J619,0)</f>
        <v>0</v>
      </c>
      <c r="BI619" s="194">
        <f>IF(N619="nulová",J619,0)</f>
        <v>0</v>
      </c>
      <c r="BJ619" s="20" t="s">
        <v>21</v>
      </c>
      <c r="BK619" s="194">
        <f>ROUND(I619*H619,2)</f>
        <v>0</v>
      </c>
      <c r="BL619" s="20" t="s">
        <v>167</v>
      </c>
      <c r="BM619" s="193" t="s">
        <v>727</v>
      </c>
    </row>
    <row r="620" spans="1:65" s="2" customFormat="1" ht="29.25">
      <c r="A620" s="38"/>
      <c r="B620" s="39"/>
      <c r="C620" s="40"/>
      <c r="D620" s="195" t="s">
        <v>169</v>
      </c>
      <c r="E620" s="40"/>
      <c r="F620" s="196" t="s">
        <v>728</v>
      </c>
      <c r="G620" s="40"/>
      <c r="H620" s="40"/>
      <c r="I620" s="197"/>
      <c r="J620" s="40"/>
      <c r="K620" s="40"/>
      <c r="L620" s="43"/>
      <c r="M620" s="198"/>
      <c r="N620" s="199"/>
      <c r="O620" s="68"/>
      <c r="P620" s="68"/>
      <c r="Q620" s="68"/>
      <c r="R620" s="68"/>
      <c r="S620" s="68"/>
      <c r="T620" s="69"/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T620" s="20" t="s">
        <v>169</v>
      </c>
      <c r="AU620" s="20" t="s">
        <v>90</v>
      </c>
    </row>
    <row r="621" spans="1:65" s="2" customFormat="1" ht="11.25">
      <c r="A621" s="38"/>
      <c r="B621" s="39"/>
      <c r="C621" s="40"/>
      <c r="D621" s="200" t="s">
        <v>171</v>
      </c>
      <c r="E621" s="40"/>
      <c r="F621" s="201" t="s">
        <v>729</v>
      </c>
      <c r="G621" s="40"/>
      <c r="H621" s="40"/>
      <c r="I621" s="197"/>
      <c r="J621" s="40"/>
      <c r="K621" s="40"/>
      <c r="L621" s="43"/>
      <c r="M621" s="198"/>
      <c r="N621" s="199"/>
      <c r="O621" s="68"/>
      <c r="P621" s="68"/>
      <c r="Q621" s="68"/>
      <c r="R621" s="68"/>
      <c r="S621" s="68"/>
      <c r="T621" s="69"/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T621" s="20" t="s">
        <v>171</v>
      </c>
      <c r="AU621" s="20" t="s">
        <v>90</v>
      </c>
    </row>
    <row r="622" spans="1:65" s="13" customFormat="1" ht="11.25">
      <c r="B622" s="202"/>
      <c r="C622" s="203"/>
      <c r="D622" s="195" t="s">
        <v>173</v>
      </c>
      <c r="E622" s="204" t="s">
        <v>35</v>
      </c>
      <c r="F622" s="205" t="s">
        <v>541</v>
      </c>
      <c r="G622" s="203"/>
      <c r="H622" s="204" t="s">
        <v>35</v>
      </c>
      <c r="I622" s="206"/>
      <c r="J622" s="203"/>
      <c r="K622" s="203"/>
      <c r="L622" s="207"/>
      <c r="M622" s="208"/>
      <c r="N622" s="209"/>
      <c r="O622" s="209"/>
      <c r="P622" s="209"/>
      <c r="Q622" s="209"/>
      <c r="R622" s="209"/>
      <c r="S622" s="209"/>
      <c r="T622" s="210"/>
      <c r="AT622" s="211" t="s">
        <v>173</v>
      </c>
      <c r="AU622" s="211" t="s">
        <v>90</v>
      </c>
      <c r="AV622" s="13" t="s">
        <v>21</v>
      </c>
      <c r="AW622" s="13" t="s">
        <v>41</v>
      </c>
      <c r="AX622" s="13" t="s">
        <v>81</v>
      </c>
      <c r="AY622" s="211" t="s">
        <v>160</v>
      </c>
    </row>
    <row r="623" spans="1:65" s="14" customFormat="1" ht="22.5">
      <c r="B623" s="212"/>
      <c r="C623" s="213"/>
      <c r="D623" s="195" t="s">
        <v>173</v>
      </c>
      <c r="E623" s="214" t="s">
        <v>35</v>
      </c>
      <c r="F623" s="215" t="s">
        <v>730</v>
      </c>
      <c r="G623" s="213"/>
      <c r="H623" s="216">
        <v>347.91800000000001</v>
      </c>
      <c r="I623" s="217"/>
      <c r="J623" s="213"/>
      <c r="K623" s="213"/>
      <c r="L623" s="218"/>
      <c r="M623" s="219"/>
      <c r="N623" s="220"/>
      <c r="O623" s="220"/>
      <c r="P623" s="220"/>
      <c r="Q623" s="220"/>
      <c r="R623" s="220"/>
      <c r="S623" s="220"/>
      <c r="T623" s="221"/>
      <c r="AT623" s="222" t="s">
        <v>173</v>
      </c>
      <c r="AU623" s="222" t="s">
        <v>90</v>
      </c>
      <c r="AV623" s="14" t="s">
        <v>90</v>
      </c>
      <c r="AW623" s="14" t="s">
        <v>41</v>
      </c>
      <c r="AX623" s="14" t="s">
        <v>81</v>
      </c>
      <c r="AY623" s="222" t="s">
        <v>160</v>
      </c>
    </row>
    <row r="624" spans="1:65" s="16" customFormat="1" ht="11.25">
      <c r="B624" s="234"/>
      <c r="C624" s="235"/>
      <c r="D624" s="195" t="s">
        <v>173</v>
      </c>
      <c r="E624" s="236" t="s">
        <v>35</v>
      </c>
      <c r="F624" s="237" t="s">
        <v>263</v>
      </c>
      <c r="G624" s="235"/>
      <c r="H624" s="238">
        <v>347.91800000000001</v>
      </c>
      <c r="I624" s="239"/>
      <c r="J624" s="235"/>
      <c r="K624" s="235"/>
      <c r="L624" s="240"/>
      <c r="M624" s="241"/>
      <c r="N624" s="242"/>
      <c r="O624" s="242"/>
      <c r="P624" s="242"/>
      <c r="Q624" s="242"/>
      <c r="R624" s="242"/>
      <c r="S624" s="242"/>
      <c r="T624" s="243"/>
      <c r="AT624" s="244" t="s">
        <v>173</v>
      </c>
      <c r="AU624" s="244" t="s">
        <v>90</v>
      </c>
      <c r="AV624" s="16" t="s">
        <v>184</v>
      </c>
      <c r="AW624" s="16" t="s">
        <v>41</v>
      </c>
      <c r="AX624" s="16" t="s">
        <v>81</v>
      </c>
      <c r="AY624" s="244" t="s">
        <v>160</v>
      </c>
    </row>
    <row r="625" spans="1:65" s="14" customFormat="1" ht="11.25">
      <c r="B625" s="212"/>
      <c r="C625" s="213"/>
      <c r="D625" s="195" t="s">
        <v>173</v>
      </c>
      <c r="E625" s="214" t="s">
        <v>35</v>
      </c>
      <c r="F625" s="215" t="s">
        <v>731</v>
      </c>
      <c r="G625" s="213"/>
      <c r="H625" s="216">
        <v>148.02000000000001</v>
      </c>
      <c r="I625" s="217"/>
      <c r="J625" s="213"/>
      <c r="K625" s="213"/>
      <c r="L625" s="218"/>
      <c r="M625" s="219"/>
      <c r="N625" s="220"/>
      <c r="O625" s="220"/>
      <c r="P625" s="220"/>
      <c r="Q625" s="220"/>
      <c r="R625" s="220"/>
      <c r="S625" s="220"/>
      <c r="T625" s="221"/>
      <c r="AT625" s="222" t="s">
        <v>173</v>
      </c>
      <c r="AU625" s="222" t="s">
        <v>90</v>
      </c>
      <c r="AV625" s="14" t="s">
        <v>90</v>
      </c>
      <c r="AW625" s="14" t="s">
        <v>41</v>
      </c>
      <c r="AX625" s="14" t="s">
        <v>81</v>
      </c>
      <c r="AY625" s="222" t="s">
        <v>160</v>
      </c>
    </row>
    <row r="626" spans="1:65" s="16" customFormat="1" ht="11.25">
      <c r="B626" s="234"/>
      <c r="C626" s="235"/>
      <c r="D626" s="195" t="s">
        <v>173</v>
      </c>
      <c r="E626" s="236" t="s">
        <v>35</v>
      </c>
      <c r="F626" s="237" t="s">
        <v>263</v>
      </c>
      <c r="G626" s="235"/>
      <c r="H626" s="238">
        <v>148.02000000000001</v>
      </c>
      <c r="I626" s="239"/>
      <c r="J626" s="235"/>
      <c r="K626" s="235"/>
      <c r="L626" s="240"/>
      <c r="M626" s="241"/>
      <c r="N626" s="242"/>
      <c r="O626" s="242"/>
      <c r="P626" s="242"/>
      <c r="Q626" s="242"/>
      <c r="R626" s="242"/>
      <c r="S626" s="242"/>
      <c r="T626" s="243"/>
      <c r="AT626" s="244" t="s">
        <v>173</v>
      </c>
      <c r="AU626" s="244" t="s">
        <v>90</v>
      </c>
      <c r="AV626" s="16" t="s">
        <v>184</v>
      </c>
      <c r="AW626" s="16" t="s">
        <v>41</v>
      </c>
      <c r="AX626" s="16" t="s">
        <v>81</v>
      </c>
      <c r="AY626" s="244" t="s">
        <v>160</v>
      </c>
    </row>
    <row r="627" spans="1:65" s="14" customFormat="1" ht="11.25">
      <c r="B627" s="212"/>
      <c r="C627" s="213"/>
      <c r="D627" s="195" t="s">
        <v>173</v>
      </c>
      <c r="E627" s="214" t="s">
        <v>35</v>
      </c>
      <c r="F627" s="215" t="s">
        <v>732</v>
      </c>
      <c r="G627" s="213"/>
      <c r="H627" s="216">
        <v>235.65799999999999</v>
      </c>
      <c r="I627" s="217"/>
      <c r="J627" s="213"/>
      <c r="K627" s="213"/>
      <c r="L627" s="218"/>
      <c r="M627" s="219"/>
      <c r="N627" s="220"/>
      <c r="O627" s="220"/>
      <c r="P627" s="220"/>
      <c r="Q627" s="220"/>
      <c r="R627" s="220"/>
      <c r="S627" s="220"/>
      <c r="T627" s="221"/>
      <c r="AT627" s="222" t="s">
        <v>173</v>
      </c>
      <c r="AU627" s="222" t="s">
        <v>90</v>
      </c>
      <c r="AV627" s="14" t="s">
        <v>90</v>
      </c>
      <c r="AW627" s="14" t="s">
        <v>41</v>
      </c>
      <c r="AX627" s="14" t="s">
        <v>81</v>
      </c>
      <c r="AY627" s="222" t="s">
        <v>160</v>
      </c>
    </row>
    <row r="628" spans="1:65" s="16" customFormat="1" ht="11.25">
      <c r="B628" s="234"/>
      <c r="C628" s="235"/>
      <c r="D628" s="195" t="s">
        <v>173</v>
      </c>
      <c r="E628" s="236" t="s">
        <v>35</v>
      </c>
      <c r="F628" s="237" t="s">
        <v>263</v>
      </c>
      <c r="G628" s="235"/>
      <c r="H628" s="238">
        <v>235.65799999999999</v>
      </c>
      <c r="I628" s="239"/>
      <c r="J628" s="235"/>
      <c r="K628" s="235"/>
      <c r="L628" s="240"/>
      <c r="M628" s="241"/>
      <c r="N628" s="242"/>
      <c r="O628" s="242"/>
      <c r="P628" s="242"/>
      <c r="Q628" s="242"/>
      <c r="R628" s="242"/>
      <c r="S628" s="242"/>
      <c r="T628" s="243"/>
      <c r="AT628" s="244" t="s">
        <v>173</v>
      </c>
      <c r="AU628" s="244" t="s">
        <v>90</v>
      </c>
      <c r="AV628" s="16" t="s">
        <v>184</v>
      </c>
      <c r="AW628" s="16" t="s">
        <v>41</v>
      </c>
      <c r="AX628" s="16" t="s">
        <v>81</v>
      </c>
      <c r="AY628" s="244" t="s">
        <v>160</v>
      </c>
    </row>
    <row r="629" spans="1:65" s="15" customFormat="1" ht="11.25">
      <c r="B629" s="223"/>
      <c r="C629" s="224"/>
      <c r="D629" s="195" t="s">
        <v>173</v>
      </c>
      <c r="E629" s="225" t="s">
        <v>35</v>
      </c>
      <c r="F629" s="226" t="s">
        <v>176</v>
      </c>
      <c r="G629" s="224"/>
      <c r="H629" s="227">
        <v>731.596</v>
      </c>
      <c r="I629" s="228"/>
      <c r="J629" s="224"/>
      <c r="K629" s="224"/>
      <c r="L629" s="229"/>
      <c r="M629" s="230"/>
      <c r="N629" s="231"/>
      <c r="O629" s="231"/>
      <c r="P629" s="231"/>
      <c r="Q629" s="231"/>
      <c r="R629" s="231"/>
      <c r="S629" s="231"/>
      <c r="T629" s="232"/>
      <c r="AT629" s="233" t="s">
        <v>173</v>
      </c>
      <c r="AU629" s="233" t="s">
        <v>90</v>
      </c>
      <c r="AV629" s="15" t="s">
        <v>167</v>
      </c>
      <c r="AW629" s="15" t="s">
        <v>41</v>
      </c>
      <c r="AX629" s="15" t="s">
        <v>21</v>
      </c>
      <c r="AY629" s="233" t="s">
        <v>160</v>
      </c>
    </row>
    <row r="630" spans="1:65" s="2" customFormat="1" ht="24.2" customHeight="1">
      <c r="A630" s="38"/>
      <c r="B630" s="39"/>
      <c r="C630" s="182" t="s">
        <v>733</v>
      </c>
      <c r="D630" s="182" t="s">
        <v>162</v>
      </c>
      <c r="E630" s="183" t="s">
        <v>734</v>
      </c>
      <c r="F630" s="184" t="s">
        <v>735</v>
      </c>
      <c r="G630" s="185" t="s">
        <v>165</v>
      </c>
      <c r="H630" s="186">
        <v>864.69600000000003</v>
      </c>
      <c r="I630" s="187"/>
      <c r="J630" s="188">
        <f>ROUND(I630*H630,2)</f>
        <v>0</v>
      </c>
      <c r="K630" s="184" t="s">
        <v>166</v>
      </c>
      <c r="L630" s="43"/>
      <c r="M630" s="189" t="s">
        <v>35</v>
      </c>
      <c r="N630" s="190" t="s">
        <v>52</v>
      </c>
      <c r="O630" s="68"/>
      <c r="P630" s="191">
        <f>O630*H630</f>
        <v>0</v>
      </c>
      <c r="Q630" s="191">
        <v>1.8380000000000001E-2</v>
      </c>
      <c r="R630" s="191">
        <f>Q630*H630</f>
        <v>15.893112480000001</v>
      </c>
      <c r="S630" s="191">
        <v>0</v>
      </c>
      <c r="T630" s="192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193" t="s">
        <v>317</v>
      </c>
      <c r="AT630" s="193" t="s">
        <v>162</v>
      </c>
      <c r="AU630" s="193" t="s">
        <v>90</v>
      </c>
      <c r="AY630" s="20" t="s">
        <v>160</v>
      </c>
      <c r="BE630" s="194">
        <f>IF(N630="základní",J630,0)</f>
        <v>0</v>
      </c>
      <c r="BF630" s="194">
        <f>IF(N630="snížená",J630,0)</f>
        <v>0</v>
      </c>
      <c r="BG630" s="194">
        <f>IF(N630="zákl. přenesená",J630,0)</f>
        <v>0</v>
      </c>
      <c r="BH630" s="194">
        <f>IF(N630="sníž. přenesená",J630,0)</f>
        <v>0</v>
      </c>
      <c r="BI630" s="194">
        <f>IF(N630="nulová",J630,0)</f>
        <v>0</v>
      </c>
      <c r="BJ630" s="20" t="s">
        <v>21</v>
      </c>
      <c r="BK630" s="194">
        <f>ROUND(I630*H630,2)</f>
        <v>0</v>
      </c>
      <c r="BL630" s="20" t="s">
        <v>317</v>
      </c>
      <c r="BM630" s="193" t="s">
        <v>736</v>
      </c>
    </row>
    <row r="631" spans="1:65" s="2" customFormat="1" ht="29.25">
      <c r="A631" s="38"/>
      <c r="B631" s="39"/>
      <c r="C631" s="40"/>
      <c r="D631" s="195" t="s">
        <v>169</v>
      </c>
      <c r="E631" s="40"/>
      <c r="F631" s="196" t="s">
        <v>737</v>
      </c>
      <c r="G631" s="40"/>
      <c r="H631" s="40"/>
      <c r="I631" s="197"/>
      <c r="J631" s="40"/>
      <c r="K631" s="40"/>
      <c r="L631" s="43"/>
      <c r="M631" s="198"/>
      <c r="N631" s="199"/>
      <c r="O631" s="68"/>
      <c r="P631" s="68"/>
      <c r="Q631" s="68"/>
      <c r="R631" s="68"/>
      <c r="S631" s="68"/>
      <c r="T631" s="69"/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T631" s="20" t="s">
        <v>169</v>
      </c>
      <c r="AU631" s="20" t="s">
        <v>90</v>
      </c>
    </row>
    <row r="632" spans="1:65" s="2" customFormat="1" ht="11.25">
      <c r="A632" s="38"/>
      <c r="B632" s="39"/>
      <c r="C632" s="40"/>
      <c r="D632" s="200" t="s">
        <v>171</v>
      </c>
      <c r="E632" s="40"/>
      <c r="F632" s="201" t="s">
        <v>738</v>
      </c>
      <c r="G632" s="40"/>
      <c r="H632" s="40"/>
      <c r="I632" s="197"/>
      <c r="J632" s="40"/>
      <c r="K632" s="40"/>
      <c r="L632" s="43"/>
      <c r="M632" s="198"/>
      <c r="N632" s="199"/>
      <c r="O632" s="68"/>
      <c r="P632" s="68"/>
      <c r="Q632" s="68"/>
      <c r="R632" s="68"/>
      <c r="S632" s="68"/>
      <c r="T632" s="69"/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T632" s="20" t="s">
        <v>171</v>
      </c>
      <c r="AU632" s="20" t="s">
        <v>90</v>
      </c>
    </row>
    <row r="633" spans="1:65" s="13" customFormat="1" ht="11.25">
      <c r="B633" s="202"/>
      <c r="C633" s="203"/>
      <c r="D633" s="195" t="s">
        <v>173</v>
      </c>
      <c r="E633" s="204" t="s">
        <v>35</v>
      </c>
      <c r="F633" s="205" t="s">
        <v>739</v>
      </c>
      <c r="G633" s="203"/>
      <c r="H633" s="204" t="s">
        <v>35</v>
      </c>
      <c r="I633" s="206"/>
      <c r="J633" s="203"/>
      <c r="K633" s="203"/>
      <c r="L633" s="207"/>
      <c r="M633" s="208"/>
      <c r="N633" s="209"/>
      <c r="O633" s="209"/>
      <c r="P633" s="209"/>
      <c r="Q633" s="209"/>
      <c r="R633" s="209"/>
      <c r="S633" s="209"/>
      <c r="T633" s="210"/>
      <c r="AT633" s="211" t="s">
        <v>173</v>
      </c>
      <c r="AU633" s="211" t="s">
        <v>90</v>
      </c>
      <c r="AV633" s="13" t="s">
        <v>21</v>
      </c>
      <c r="AW633" s="13" t="s">
        <v>41</v>
      </c>
      <c r="AX633" s="13" t="s">
        <v>81</v>
      </c>
      <c r="AY633" s="211" t="s">
        <v>160</v>
      </c>
    </row>
    <row r="634" spans="1:65" s="14" customFormat="1" ht="22.5">
      <c r="B634" s="212"/>
      <c r="C634" s="213"/>
      <c r="D634" s="195" t="s">
        <v>173</v>
      </c>
      <c r="E634" s="214" t="s">
        <v>35</v>
      </c>
      <c r="F634" s="215" t="s">
        <v>740</v>
      </c>
      <c r="G634" s="213"/>
      <c r="H634" s="216">
        <v>29.113</v>
      </c>
      <c r="I634" s="217"/>
      <c r="J634" s="213"/>
      <c r="K634" s="213"/>
      <c r="L634" s="218"/>
      <c r="M634" s="219"/>
      <c r="N634" s="220"/>
      <c r="O634" s="220"/>
      <c r="P634" s="220"/>
      <c r="Q634" s="220"/>
      <c r="R634" s="220"/>
      <c r="S634" s="220"/>
      <c r="T634" s="221"/>
      <c r="AT634" s="222" t="s">
        <v>173</v>
      </c>
      <c r="AU634" s="222" t="s">
        <v>90</v>
      </c>
      <c r="AV634" s="14" t="s">
        <v>90</v>
      </c>
      <c r="AW634" s="14" t="s">
        <v>41</v>
      </c>
      <c r="AX634" s="14" t="s">
        <v>81</v>
      </c>
      <c r="AY634" s="222" t="s">
        <v>160</v>
      </c>
    </row>
    <row r="635" spans="1:65" s="14" customFormat="1" ht="33.75">
      <c r="B635" s="212"/>
      <c r="C635" s="213"/>
      <c r="D635" s="195" t="s">
        <v>173</v>
      </c>
      <c r="E635" s="214" t="s">
        <v>35</v>
      </c>
      <c r="F635" s="215" t="s">
        <v>741</v>
      </c>
      <c r="G635" s="213"/>
      <c r="H635" s="216">
        <v>119.086</v>
      </c>
      <c r="I635" s="217"/>
      <c r="J635" s="213"/>
      <c r="K635" s="213"/>
      <c r="L635" s="218"/>
      <c r="M635" s="219"/>
      <c r="N635" s="220"/>
      <c r="O635" s="220"/>
      <c r="P635" s="220"/>
      <c r="Q635" s="220"/>
      <c r="R635" s="220"/>
      <c r="S635" s="220"/>
      <c r="T635" s="221"/>
      <c r="AT635" s="222" t="s">
        <v>173</v>
      </c>
      <c r="AU635" s="222" t="s">
        <v>90</v>
      </c>
      <c r="AV635" s="14" t="s">
        <v>90</v>
      </c>
      <c r="AW635" s="14" t="s">
        <v>41</v>
      </c>
      <c r="AX635" s="14" t="s">
        <v>81</v>
      </c>
      <c r="AY635" s="222" t="s">
        <v>160</v>
      </c>
    </row>
    <row r="636" spans="1:65" s="14" customFormat="1" ht="11.25">
      <c r="B636" s="212"/>
      <c r="C636" s="213"/>
      <c r="D636" s="195" t="s">
        <v>173</v>
      </c>
      <c r="E636" s="214" t="s">
        <v>35</v>
      </c>
      <c r="F636" s="215" t="s">
        <v>742</v>
      </c>
      <c r="G636" s="213"/>
      <c r="H636" s="216">
        <v>17.463999999999999</v>
      </c>
      <c r="I636" s="217"/>
      <c r="J636" s="213"/>
      <c r="K636" s="213"/>
      <c r="L636" s="218"/>
      <c r="M636" s="219"/>
      <c r="N636" s="220"/>
      <c r="O636" s="220"/>
      <c r="P636" s="220"/>
      <c r="Q636" s="220"/>
      <c r="R636" s="220"/>
      <c r="S636" s="220"/>
      <c r="T636" s="221"/>
      <c r="AT636" s="222" t="s">
        <v>173</v>
      </c>
      <c r="AU636" s="222" t="s">
        <v>90</v>
      </c>
      <c r="AV636" s="14" t="s">
        <v>90</v>
      </c>
      <c r="AW636" s="14" t="s">
        <v>41</v>
      </c>
      <c r="AX636" s="14" t="s">
        <v>81</v>
      </c>
      <c r="AY636" s="222" t="s">
        <v>160</v>
      </c>
    </row>
    <row r="637" spans="1:65" s="14" customFormat="1" ht="11.25">
      <c r="B637" s="212"/>
      <c r="C637" s="213"/>
      <c r="D637" s="195" t="s">
        <v>173</v>
      </c>
      <c r="E637" s="214" t="s">
        <v>35</v>
      </c>
      <c r="F637" s="215" t="s">
        <v>743</v>
      </c>
      <c r="G637" s="213"/>
      <c r="H637" s="216">
        <v>25.864000000000001</v>
      </c>
      <c r="I637" s="217"/>
      <c r="J637" s="213"/>
      <c r="K637" s="213"/>
      <c r="L637" s="218"/>
      <c r="M637" s="219"/>
      <c r="N637" s="220"/>
      <c r="O637" s="220"/>
      <c r="P637" s="220"/>
      <c r="Q637" s="220"/>
      <c r="R637" s="220"/>
      <c r="S637" s="220"/>
      <c r="T637" s="221"/>
      <c r="AT637" s="222" t="s">
        <v>173</v>
      </c>
      <c r="AU637" s="222" t="s">
        <v>90</v>
      </c>
      <c r="AV637" s="14" t="s">
        <v>90</v>
      </c>
      <c r="AW637" s="14" t="s">
        <v>41</v>
      </c>
      <c r="AX637" s="14" t="s">
        <v>81</v>
      </c>
      <c r="AY637" s="222" t="s">
        <v>160</v>
      </c>
    </row>
    <row r="638" spans="1:65" s="14" customFormat="1" ht="11.25">
      <c r="B638" s="212"/>
      <c r="C638" s="213"/>
      <c r="D638" s="195" t="s">
        <v>173</v>
      </c>
      <c r="E638" s="214" t="s">
        <v>35</v>
      </c>
      <c r="F638" s="215" t="s">
        <v>744</v>
      </c>
      <c r="G638" s="213"/>
      <c r="H638" s="216">
        <v>32.863999999999997</v>
      </c>
      <c r="I638" s="217"/>
      <c r="J638" s="213"/>
      <c r="K638" s="213"/>
      <c r="L638" s="218"/>
      <c r="M638" s="219"/>
      <c r="N638" s="220"/>
      <c r="O638" s="220"/>
      <c r="P638" s="220"/>
      <c r="Q638" s="220"/>
      <c r="R638" s="220"/>
      <c r="S638" s="220"/>
      <c r="T638" s="221"/>
      <c r="AT638" s="222" t="s">
        <v>173</v>
      </c>
      <c r="AU638" s="222" t="s">
        <v>90</v>
      </c>
      <c r="AV638" s="14" t="s">
        <v>90</v>
      </c>
      <c r="AW638" s="14" t="s">
        <v>41</v>
      </c>
      <c r="AX638" s="14" t="s">
        <v>81</v>
      </c>
      <c r="AY638" s="222" t="s">
        <v>160</v>
      </c>
    </row>
    <row r="639" spans="1:65" s="14" customFormat="1" ht="11.25">
      <c r="B639" s="212"/>
      <c r="C639" s="213"/>
      <c r="D639" s="195" t="s">
        <v>173</v>
      </c>
      <c r="E639" s="214" t="s">
        <v>35</v>
      </c>
      <c r="F639" s="215" t="s">
        <v>745</v>
      </c>
      <c r="G639" s="213"/>
      <c r="H639" s="216">
        <v>27.488</v>
      </c>
      <c r="I639" s="217"/>
      <c r="J639" s="213"/>
      <c r="K639" s="213"/>
      <c r="L639" s="218"/>
      <c r="M639" s="219"/>
      <c r="N639" s="220"/>
      <c r="O639" s="220"/>
      <c r="P639" s="220"/>
      <c r="Q639" s="220"/>
      <c r="R639" s="220"/>
      <c r="S639" s="220"/>
      <c r="T639" s="221"/>
      <c r="AT639" s="222" t="s">
        <v>173</v>
      </c>
      <c r="AU639" s="222" t="s">
        <v>90</v>
      </c>
      <c r="AV639" s="14" t="s">
        <v>90</v>
      </c>
      <c r="AW639" s="14" t="s">
        <v>41</v>
      </c>
      <c r="AX639" s="14" t="s">
        <v>81</v>
      </c>
      <c r="AY639" s="222" t="s">
        <v>160</v>
      </c>
    </row>
    <row r="640" spans="1:65" s="14" customFormat="1" ht="11.25">
      <c r="B640" s="212"/>
      <c r="C640" s="213"/>
      <c r="D640" s="195" t="s">
        <v>173</v>
      </c>
      <c r="E640" s="214" t="s">
        <v>35</v>
      </c>
      <c r="F640" s="215" t="s">
        <v>746</v>
      </c>
      <c r="G640" s="213"/>
      <c r="H640" s="216">
        <v>40.268999999999998</v>
      </c>
      <c r="I640" s="217"/>
      <c r="J640" s="213"/>
      <c r="K640" s="213"/>
      <c r="L640" s="218"/>
      <c r="M640" s="219"/>
      <c r="N640" s="220"/>
      <c r="O640" s="220"/>
      <c r="P640" s="220"/>
      <c r="Q640" s="220"/>
      <c r="R640" s="220"/>
      <c r="S640" s="220"/>
      <c r="T640" s="221"/>
      <c r="AT640" s="222" t="s">
        <v>173</v>
      </c>
      <c r="AU640" s="222" t="s">
        <v>90</v>
      </c>
      <c r="AV640" s="14" t="s">
        <v>90</v>
      </c>
      <c r="AW640" s="14" t="s">
        <v>41</v>
      </c>
      <c r="AX640" s="14" t="s">
        <v>81</v>
      </c>
      <c r="AY640" s="222" t="s">
        <v>160</v>
      </c>
    </row>
    <row r="641" spans="1:65" s="14" customFormat="1" ht="22.5">
      <c r="B641" s="212"/>
      <c r="C641" s="213"/>
      <c r="D641" s="195" t="s">
        <v>173</v>
      </c>
      <c r="E641" s="214" t="s">
        <v>35</v>
      </c>
      <c r="F641" s="215" t="s">
        <v>747</v>
      </c>
      <c r="G641" s="213"/>
      <c r="H641" s="216">
        <v>192.464</v>
      </c>
      <c r="I641" s="217"/>
      <c r="J641" s="213"/>
      <c r="K641" s="213"/>
      <c r="L641" s="218"/>
      <c r="M641" s="219"/>
      <c r="N641" s="220"/>
      <c r="O641" s="220"/>
      <c r="P641" s="220"/>
      <c r="Q641" s="220"/>
      <c r="R641" s="220"/>
      <c r="S641" s="220"/>
      <c r="T641" s="221"/>
      <c r="AT641" s="222" t="s">
        <v>173</v>
      </c>
      <c r="AU641" s="222" t="s">
        <v>90</v>
      </c>
      <c r="AV641" s="14" t="s">
        <v>90</v>
      </c>
      <c r="AW641" s="14" t="s">
        <v>41</v>
      </c>
      <c r="AX641" s="14" t="s">
        <v>81</v>
      </c>
      <c r="AY641" s="222" t="s">
        <v>160</v>
      </c>
    </row>
    <row r="642" spans="1:65" s="14" customFormat="1" ht="11.25">
      <c r="B642" s="212"/>
      <c r="C642" s="213"/>
      <c r="D642" s="195" t="s">
        <v>173</v>
      </c>
      <c r="E642" s="214" t="s">
        <v>35</v>
      </c>
      <c r="F642" s="215" t="s">
        <v>748</v>
      </c>
      <c r="G642" s="213"/>
      <c r="H642" s="216">
        <v>64.024000000000001</v>
      </c>
      <c r="I642" s="217"/>
      <c r="J642" s="213"/>
      <c r="K642" s="213"/>
      <c r="L642" s="218"/>
      <c r="M642" s="219"/>
      <c r="N642" s="220"/>
      <c r="O642" s="220"/>
      <c r="P642" s="220"/>
      <c r="Q642" s="220"/>
      <c r="R642" s="220"/>
      <c r="S642" s="220"/>
      <c r="T642" s="221"/>
      <c r="AT642" s="222" t="s">
        <v>173</v>
      </c>
      <c r="AU642" s="222" t="s">
        <v>90</v>
      </c>
      <c r="AV642" s="14" t="s">
        <v>90</v>
      </c>
      <c r="AW642" s="14" t="s">
        <v>41</v>
      </c>
      <c r="AX642" s="14" t="s">
        <v>81</v>
      </c>
      <c r="AY642" s="222" t="s">
        <v>160</v>
      </c>
    </row>
    <row r="643" spans="1:65" s="14" customFormat="1" ht="11.25">
      <c r="B643" s="212"/>
      <c r="C643" s="213"/>
      <c r="D643" s="195" t="s">
        <v>173</v>
      </c>
      <c r="E643" s="214" t="s">
        <v>35</v>
      </c>
      <c r="F643" s="215" t="s">
        <v>749</v>
      </c>
      <c r="G643" s="213"/>
      <c r="H643" s="216">
        <v>46.423999999999999</v>
      </c>
      <c r="I643" s="217"/>
      <c r="J643" s="213"/>
      <c r="K643" s="213"/>
      <c r="L643" s="218"/>
      <c r="M643" s="219"/>
      <c r="N643" s="220"/>
      <c r="O643" s="220"/>
      <c r="P643" s="220"/>
      <c r="Q643" s="220"/>
      <c r="R643" s="220"/>
      <c r="S643" s="220"/>
      <c r="T643" s="221"/>
      <c r="AT643" s="222" t="s">
        <v>173</v>
      </c>
      <c r="AU643" s="222" t="s">
        <v>90</v>
      </c>
      <c r="AV643" s="14" t="s">
        <v>90</v>
      </c>
      <c r="AW643" s="14" t="s">
        <v>41</v>
      </c>
      <c r="AX643" s="14" t="s">
        <v>81</v>
      </c>
      <c r="AY643" s="222" t="s">
        <v>160</v>
      </c>
    </row>
    <row r="644" spans="1:65" s="14" customFormat="1" ht="22.5">
      <c r="B644" s="212"/>
      <c r="C644" s="213"/>
      <c r="D644" s="195" t="s">
        <v>173</v>
      </c>
      <c r="E644" s="214" t="s">
        <v>35</v>
      </c>
      <c r="F644" s="215" t="s">
        <v>750</v>
      </c>
      <c r="G644" s="213"/>
      <c r="H644" s="216">
        <v>38.61</v>
      </c>
      <c r="I644" s="217"/>
      <c r="J644" s="213"/>
      <c r="K644" s="213"/>
      <c r="L644" s="218"/>
      <c r="M644" s="219"/>
      <c r="N644" s="220"/>
      <c r="O644" s="220"/>
      <c r="P644" s="220"/>
      <c r="Q644" s="220"/>
      <c r="R644" s="220"/>
      <c r="S644" s="220"/>
      <c r="T644" s="221"/>
      <c r="AT644" s="222" t="s">
        <v>173</v>
      </c>
      <c r="AU644" s="222" t="s">
        <v>90</v>
      </c>
      <c r="AV644" s="14" t="s">
        <v>90</v>
      </c>
      <c r="AW644" s="14" t="s">
        <v>41</v>
      </c>
      <c r="AX644" s="14" t="s">
        <v>81</v>
      </c>
      <c r="AY644" s="222" t="s">
        <v>160</v>
      </c>
    </row>
    <row r="645" spans="1:65" s="14" customFormat="1" ht="11.25">
      <c r="B645" s="212"/>
      <c r="C645" s="213"/>
      <c r="D645" s="195" t="s">
        <v>173</v>
      </c>
      <c r="E645" s="214" t="s">
        <v>35</v>
      </c>
      <c r="F645" s="215" t="s">
        <v>751</v>
      </c>
      <c r="G645" s="213"/>
      <c r="H645" s="216">
        <v>16.001999999999999</v>
      </c>
      <c r="I645" s="217"/>
      <c r="J645" s="213"/>
      <c r="K645" s="213"/>
      <c r="L645" s="218"/>
      <c r="M645" s="219"/>
      <c r="N645" s="220"/>
      <c r="O645" s="220"/>
      <c r="P645" s="220"/>
      <c r="Q645" s="220"/>
      <c r="R645" s="220"/>
      <c r="S645" s="220"/>
      <c r="T645" s="221"/>
      <c r="AT645" s="222" t="s">
        <v>173</v>
      </c>
      <c r="AU645" s="222" t="s">
        <v>90</v>
      </c>
      <c r="AV645" s="14" t="s">
        <v>90</v>
      </c>
      <c r="AW645" s="14" t="s">
        <v>41</v>
      </c>
      <c r="AX645" s="14" t="s">
        <v>81</v>
      </c>
      <c r="AY645" s="222" t="s">
        <v>160</v>
      </c>
    </row>
    <row r="646" spans="1:65" s="14" customFormat="1" ht="22.5">
      <c r="B646" s="212"/>
      <c r="C646" s="213"/>
      <c r="D646" s="195" t="s">
        <v>173</v>
      </c>
      <c r="E646" s="214" t="s">
        <v>35</v>
      </c>
      <c r="F646" s="215" t="s">
        <v>752</v>
      </c>
      <c r="G646" s="213"/>
      <c r="H646" s="216">
        <v>55.307000000000002</v>
      </c>
      <c r="I646" s="217"/>
      <c r="J646" s="213"/>
      <c r="K646" s="213"/>
      <c r="L646" s="218"/>
      <c r="M646" s="219"/>
      <c r="N646" s="220"/>
      <c r="O646" s="220"/>
      <c r="P646" s="220"/>
      <c r="Q646" s="220"/>
      <c r="R646" s="220"/>
      <c r="S646" s="220"/>
      <c r="T646" s="221"/>
      <c r="AT646" s="222" t="s">
        <v>173</v>
      </c>
      <c r="AU646" s="222" t="s">
        <v>90</v>
      </c>
      <c r="AV646" s="14" t="s">
        <v>90</v>
      </c>
      <c r="AW646" s="14" t="s">
        <v>41</v>
      </c>
      <c r="AX646" s="14" t="s">
        <v>81</v>
      </c>
      <c r="AY646" s="222" t="s">
        <v>160</v>
      </c>
    </row>
    <row r="647" spans="1:65" s="14" customFormat="1" ht="11.25">
      <c r="B647" s="212"/>
      <c r="C647" s="213"/>
      <c r="D647" s="195" t="s">
        <v>173</v>
      </c>
      <c r="E647" s="214" t="s">
        <v>35</v>
      </c>
      <c r="F647" s="215" t="s">
        <v>753</v>
      </c>
      <c r="G647" s="213"/>
      <c r="H647" s="216">
        <v>20.067</v>
      </c>
      <c r="I647" s="217"/>
      <c r="J647" s="213"/>
      <c r="K647" s="213"/>
      <c r="L647" s="218"/>
      <c r="M647" s="219"/>
      <c r="N647" s="220"/>
      <c r="O647" s="220"/>
      <c r="P647" s="220"/>
      <c r="Q647" s="220"/>
      <c r="R647" s="220"/>
      <c r="S647" s="220"/>
      <c r="T647" s="221"/>
      <c r="AT647" s="222" t="s">
        <v>173</v>
      </c>
      <c r="AU647" s="222" t="s">
        <v>90</v>
      </c>
      <c r="AV647" s="14" t="s">
        <v>90</v>
      </c>
      <c r="AW647" s="14" t="s">
        <v>41</v>
      </c>
      <c r="AX647" s="14" t="s">
        <v>81</v>
      </c>
      <c r="AY647" s="222" t="s">
        <v>160</v>
      </c>
    </row>
    <row r="648" spans="1:65" s="14" customFormat="1" ht="33.75">
      <c r="B648" s="212"/>
      <c r="C648" s="213"/>
      <c r="D648" s="195" t="s">
        <v>173</v>
      </c>
      <c r="E648" s="214" t="s">
        <v>35</v>
      </c>
      <c r="F648" s="215" t="s">
        <v>754</v>
      </c>
      <c r="G648" s="213"/>
      <c r="H648" s="216">
        <v>40.963999999999999</v>
      </c>
      <c r="I648" s="217"/>
      <c r="J648" s="213"/>
      <c r="K648" s="213"/>
      <c r="L648" s="218"/>
      <c r="M648" s="219"/>
      <c r="N648" s="220"/>
      <c r="O648" s="220"/>
      <c r="P648" s="220"/>
      <c r="Q648" s="220"/>
      <c r="R648" s="220"/>
      <c r="S648" s="220"/>
      <c r="T648" s="221"/>
      <c r="AT648" s="222" t="s">
        <v>173</v>
      </c>
      <c r="AU648" s="222" t="s">
        <v>90</v>
      </c>
      <c r="AV648" s="14" t="s">
        <v>90</v>
      </c>
      <c r="AW648" s="14" t="s">
        <v>41</v>
      </c>
      <c r="AX648" s="14" t="s">
        <v>81</v>
      </c>
      <c r="AY648" s="222" t="s">
        <v>160</v>
      </c>
    </row>
    <row r="649" spans="1:65" s="14" customFormat="1" ht="11.25">
      <c r="B649" s="212"/>
      <c r="C649" s="213"/>
      <c r="D649" s="195" t="s">
        <v>173</v>
      </c>
      <c r="E649" s="214" t="s">
        <v>35</v>
      </c>
      <c r="F649" s="215" t="s">
        <v>755</v>
      </c>
      <c r="G649" s="213"/>
      <c r="H649" s="216">
        <v>10.941000000000001</v>
      </c>
      <c r="I649" s="217"/>
      <c r="J649" s="213"/>
      <c r="K649" s="213"/>
      <c r="L649" s="218"/>
      <c r="M649" s="219"/>
      <c r="N649" s="220"/>
      <c r="O649" s="220"/>
      <c r="P649" s="220"/>
      <c r="Q649" s="220"/>
      <c r="R649" s="220"/>
      <c r="S649" s="220"/>
      <c r="T649" s="221"/>
      <c r="AT649" s="222" t="s">
        <v>173</v>
      </c>
      <c r="AU649" s="222" t="s">
        <v>90</v>
      </c>
      <c r="AV649" s="14" t="s">
        <v>90</v>
      </c>
      <c r="AW649" s="14" t="s">
        <v>41</v>
      </c>
      <c r="AX649" s="14" t="s">
        <v>81</v>
      </c>
      <c r="AY649" s="222" t="s">
        <v>160</v>
      </c>
    </row>
    <row r="650" spans="1:65" s="14" customFormat="1" ht="22.5">
      <c r="B650" s="212"/>
      <c r="C650" s="213"/>
      <c r="D650" s="195" t="s">
        <v>173</v>
      </c>
      <c r="E650" s="214" t="s">
        <v>35</v>
      </c>
      <c r="F650" s="215" t="s">
        <v>756</v>
      </c>
      <c r="G650" s="213"/>
      <c r="H650" s="216">
        <v>38.423000000000002</v>
      </c>
      <c r="I650" s="217"/>
      <c r="J650" s="213"/>
      <c r="K650" s="213"/>
      <c r="L650" s="218"/>
      <c r="M650" s="219"/>
      <c r="N650" s="220"/>
      <c r="O650" s="220"/>
      <c r="P650" s="220"/>
      <c r="Q650" s="220"/>
      <c r="R650" s="220"/>
      <c r="S650" s="220"/>
      <c r="T650" s="221"/>
      <c r="AT650" s="222" t="s">
        <v>173</v>
      </c>
      <c r="AU650" s="222" t="s">
        <v>90</v>
      </c>
      <c r="AV650" s="14" t="s">
        <v>90</v>
      </c>
      <c r="AW650" s="14" t="s">
        <v>41</v>
      </c>
      <c r="AX650" s="14" t="s">
        <v>81</v>
      </c>
      <c r="AY650" s="222" t="s">
        <v>160</v>
      </c>
    </row>
    <row r="651" spans="1:65" s="14" customFormat="1" ht="22.5">
      <c r="B651" s="212"/>
      <c r="C651" s="213"/>
      <c r="D651" s="195" t="s">
        <v>173</v>
      </c>
      <c r="E651" s="214" t="s">
        <v>35</v>
      </c>
      <c r="F651" s="215" t="s">
        <v>757</v>
      </c>
      <c r="G651" s="213"/>
      <c r="H651" s="216">
        <v>49.322000000000003</v>
      </c>
      <c r="I651" s="217"/>
      <c r="J651" s="213"/>
      <c r="K651" s="213"/>
      <c r="L651" s="218"/>
      <c r="M651" s="219"/>
      <c r="N651" s="220"/>
      <c r="O651" s="220"/>
      <c r="P651" s="220"/>
      <c r="Q651" s="220"/>
      <c r="R651" s="220"/>
      <c r="S651" s="220"/>
      <c r="T651" s="221"/>
      <c r="AT651" s="222" t="s">
        <v>173</v>
      </c>
      <c r="AU651" s="222" t="s">
        <v>90</v>
      </c>
      <c r="AV651" s="14" t="s">
        <v>90</v>
      </c>
      <c r="AW651" s="14" t="s">
        <v>41</v>
      </c>
      <c r="AX651" s="14" t="s">
        <v>81</v>
      </c>
      <c r="AY651" s="222" t="s">
        <v>160</v>
      </c>
    </row>
    <row r="652" spans="1:65" s="15" customFormat="1" ht="11.25">
      <c r="B652" s="223"/>
      <c r="C652" s="224"/>
      <c r="D652" s="195" t="s">
        <v>173</v>
      </c>
      <c r="E652" s="225" t="s">
        <v>35</v>
      </c>
      <c r="F652" s="226" t="s">
        <v>176</v>
      </c>
      <c r="G652" s="224"/>
      <c r="H652" s="227">
        <v>864.69600000000003</v>
      </c>
      <c r="I652" s="228"/>
      <c r="J652" s="224"/>
      <c r="K652" s="224"/>
      <c r="L652" s="229"/>
      <c r="M652" s="230"/>
      <c r="N652" s="231"/>
      <c r="O652" s="231"/>
      <c r="P652" s="231"/>
      <c r="Q652" s="231"/>
      <c r="R652" s="231"/>
      <c r="S652" s="231"/>
      <c r="T652" s="232"/>
      <c r="AT652" s="233" t="s">
        <v>173</v>
      </c>
      <c r="AU652" s="233" t="s">
        <v>90</v>
      </c>
      <c r="AV652" s="15" t="s">
        <v>167</v>
      </c>
      <c r="AW652" s="15" t="s">
        <v>41</v>
      </c>
      <c r="AX652" s="15" t="s">
        <v>21</v>
      </c>
      <c r="AY652" s="233" t="s">
        <v>160</v>
      </c>
    </row>
    <row r="653" spans="1:65" s="2" customFormat="1" ht="24.2" customHeight="1">
      <c r="A653" s="38"/>
      <c r="B653" s="39"/>
      <c r="C653" s="182" t="s">
        <v>758</v>
      </c>
      <c r="D653" s="182" t="s">
        <v>162</v>
      </c>
      <c r="E653" s="183" t="s">
        <v>759</v>
      </c>
      <c r="F653" s="184" t="s">
        <v>760</v>
      </c>
      <c r="G653" s="185" t="s">
        <v>165</v>
      </c>
      <c r="H653" s="186">
        <v>8.91</v>
      </c>
      <c r="I653" s="187"/>
      <c r="J653" s="188">
        <f>ROUND(I653*H653,2)</f>
        <v>0</v>
      </c>
      <c r="K653" s="184" t="s">
        <v>166</v>
      </c>
      <c r="L653" s="43"/>
      <c r="M653" s="189" t="s">
        <v>35</v>
      </c>
      <c r="N653" s="190" t="s">
        <v>52</v>
      </c>
      <c r="O653" s="68"/>
      <c r="P653" s="191">
        <f>O653*H653</f>
        <v>0</v>
      </c>
      <c r="Q653" s="191">
        <v>1.5820000000000001E-2</v>
      </c>
      <c r="R653" s="191">
        <f>Q653*H653</f>
        <v>0.1409562</v>
      </c>
      <c r="S653" s="191">
        <v>0</v>
      </c>
      <c r="T653" s="192">
        <f>S653*H653</f>
        <v>0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193" t="s">
        <v>167</v>
      </c>
      <c r="AT653" s="193" t="s">
        <v>162</v>
      </c>
      <c r="AU653" s="193" t="s">
        <v>90</v>
      </c>
      <c r="AY653" s="20" t="s">
        <v>160</v>
      </c>
      <c r="BE653" s="194">
        <f>IF(N653="základní",J653,0)</f>
        <v>0</v>
      </c>
      <c r="BF653" s="194">
        <f>IF(N653="snížená",J653,0)</f>
        <v>0</v>
      </c>
      <c r="BG653" s="194">
        <f>IF(N653="zákl. přenesená",J653,0)</f>
        <v>0</v>
      </c>
      <c r="BH653" s="194">
        <f>IF(N653="sníž. přenesená",J653,0)</f>
        <v>0</v>
      </c>
      <c r="BI653" s="194">
        <f>IF(N653="nulová",J653,0)</f>
        <v>0</v>
      </c>
      <c r="BJ653" s="20" t="s">
        <v>21</v>
      </c>
      <c r="BK653" s="194">
        <f>ROUND(I653*H653,2)</f>
        <v>0</v>
      </c>
      <c r="BL653" s="20" t="s">
        <v>167</v>
      </c>
      <c r="BM653" s="193" t="s">
        <v>761</v>
      </c>
    </row>
    <row r="654" spans="1:65" s="2" customFormat="1" ht="39">
      <c r="A654" s="38"/>
      <c r="B654" s="39"/>
      <c r="C654" s="40"/>
      <c r="D654" s="195" t="s">
        <v>169</v>
      </c>
      <c r="E654" s="40"/>
      <c r="F654" s="196" t="s">
        <v>762</v>
      </c>
      <c r="G654" s="40"/>
      <c r="H654" s="40"/>
      <c r="I654" s="197"/>
      <c r="J654" s="40"/>
      <c r="K654" s="40"/>
      <c r="L654" s="43"/>
      <c r="M654" s="198"/>
      <c r="N654" s="199"/>
      <c r="O654" s="68"/>
      <c r="P654" s="68"/>
      <c r="Q654" s="68"/>
      <c r="R654" s="68"/>
      <c r="S654" s="68"/>
      <c r="T654" s="69"/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T654" s="20" t="s">
        <v>169</v>
      </c>
      <c r="AU654" s="20" t="s">
        <v>90</v>
      </c>
    </row>
    <row r="655" spans="1:65" s="2" customFormat="1" ht="11.25">
      <c r="A655" s="38"/>
      <c r="B655" s="39"/>
      <c r="C655" s="40"/>
      <c r="D655" s="200" t="s">
        <v>171</v>
      </c>
      <c r="E655" s="40"/>
      <c r="F655" s="201" t="s">
        <v>763</v>
      </c>
      <c r="G655" s="40"/>
      <c r="H655" s="40"/>
      <c r="I655" s="197"/>
      <c r="J655" s="40"/>
      <c r="K655" s="40"/>
      <c r="L655" s="43"/>
      <c r="M655" s="198"/>
      <c r="N655" s="199"/>
      <c r="O655" s="68"/>
      <c r="P655" s="68"/>
      <c r="Q655" s="68"/>
      <c r="R655" s="68"/>
      <c r="S655" s="68"/>
      <c r="T655" s="69"/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T655" s="20" t="s">
        <v>171</v>
      </c>
      <c r="AU655" s="20" t="s">
        <v>90</v>
      </c>
    </row>
    <row r="656" spans="1:65" s="13" customFormat="1" ht="11.25">
      <c r="B656" s="202"/>
      <c r="C656" s="203"/>
      <c r="D656" s="195" t="s">
        <v>173</v>
      </c>
      <c r="E656" s="204" t="s">
        <v>35</v>
      </c>
      <c r="F656" s="205" t="s">
        <v>764</v>
      </c>
      <c r="G656" s="203"/>
      <c r="H656" s="204" t="s">
        <v>35</v>
      </c>
      <c r="I656" s="206"/>
      <c r="J656" s="203"/>
      <c r="K656" s="203"/>
      <c r="L656" s="207"/>
      <c r="M656" s="208"/>
      <c r="N656" s="209"/>
      <c r="O656" s="209"/>
      <c r="P656" s="209"/>
      <c r="Q656" s="209"/>
      <c r="R656" s="209"/>
      <c r="S656" s="209"/>
      <c r="T656" s="210"/>
      <c r="AT656" s="211" t="s">
        <v>173</v>
      </c>
      <c r="AU656" s="211" t="s">
        <v>90</v>
      </c>
      <c r="AV656" s="13" t="s">
        <v>21</v>
      </c>
      <c r="AW656" s="13" t="s">
        <v>41</v>
      </c>
      <c r="AX656" s="13" t="s">
        <v>81</v>
      </c>
      <c r="AY656" s="211" t="s">
        <v>160</v>
      </c>
    </row>
    <row r="657" spans="1:65" s="14" customFormat="1" ht="11.25">
      <c r="B657" s="212"/>
      <c r="C657" s="213"/>
      <c r="D657" s="195" t="s">
        <v>173</v>
      </c>
      <c r="E657" s="214" t="s">
        <v>35</v>
      </c>
      <c r="F657" s="215" t="s">
        <v>765</v>
      </c>
      <c r="G657" s="213"/>
      <c r="H657" s="216">
        <v>8.91</v>
      </c>
      <c r="I657" s="217"/>
      <c r="J657" s="213"/>
      <c r="K657" s="213"/>
      <c r="L657" s="218"/>
      <c r="M657" s="219"/>
      <c r="N657" s="220"/>
      <c r="O657" s="220"/>
      <c r="P657" s="220"/>
      <c r="Q657" s="220"/>
      <c r="R657" s="220"/>
      <c r="S657" s="220"/>
      <c r="T657" s="221"/>
      <c r="AT657" s="222" t="s">
        <v>173</v>
      </c>
      <c r="AU657" s="222" t="s">
        <v>90</v>
      </c>
      <c r="AV657" s="14" t="s">
        <v>90</v>
      </c>
      <c r="AW657" s="14" t="s">
        <v>41</v>
      </c>
      <c r="AX657" s="14" t="s">
        <v>81</v>
      </c>
      <c r="AY657" s="222" t="s">
        <v>160</v>
      </c>
    </row>
    <row r="658" spans="1:65" s="15" customFormat="1" ht="11.25">
      <c r="B658" s="223"/>
      <c r="C658" s="224"/>
      <c r="D658" s="195" t="s">
        <v>173</v>
      </c>
      <c r="E658" s="225" t="s">
        <v>35</v>
      </c>
      <c r="F658" s="226" t="s">
        <v>176</v>
      </c>
      <c r="G658" s="224"/>
      <c r="H658" s="227">
        <v>8.91</v>
      </c>
      <c r="I658" s="228"/>
      <c r="J658" s="224"/>
      <c r="K658" s="224"/>
      <c r="L658" s="229"/>
      <c r="M658" s="230"/>
      <c r="N658" s="231"/>
      <c r="O658" s="231"/>
      <c r="P658" s="231"/>
      <c r="Q658" s="231"/>
      <c r="R658" s="231"/>
      <c r="S658" s="231"/>
      <c r="T658" s="232"/>
      <c r="AT658" s="233" t="s">
        <v>173</v>
      </c>
      <c r="AU658" s="233" t="s">
        <v>90</v>
      </c>
      <c r="AV658" s="15" t="s">
        <v>167</v>
      </c>
      <c r="AW658" s="15" t="s">
        <v>41</v>
      </c>
      <c r="AX658" s="15" t="s">
        <v>21</v>
      </c>
      <c r="AY658" s="233" t="s">
        <v>160</v>
      </c>
    </row>
    <row r="659" spans="1:65" s="2" customFormat="1" ht="16.5" customHeight="1">
      <c r="A659" s="38"/>
      <c r="B659" s="39"/>
      <c r="C659" s="245" t="s">
        <v>766</v>
      </c>
      <c r="D659" s="245" t="s">
        <v>380</v>
      </c>
      <c r="E659" s="246" t="s">
        <v>767</v>
      </c>
      <c r="F659" s="247" t="s">
        <v>768</v>
      </c>
      <c r="G659" s="248" t="s">
        <v>165</v>
      </c>
      <c r="H659" s="249">
        <v>11.138</v>
      </c>
      <c r="I659" s="250"/>
      <c r="J659" s="251">
        <f>ROUND(I659*H659,2)</f>
        <v>0</v>
      </c>
      <c r="K659" s="247" t="s">
        <v>166</v>
      </c>
      <c r="L659" s="252"/>
      <c r="M659" s="253" t="s">
        <v>35</v>
      </c>
      <c r="N659" s="254" t="s">
        <v>52</v>
      </c>
      <c r="O659" s="68"/>
      <c r="P659" s="191">
        <f>O659*H659</f>
        <v>0</v>
      </c>
      <c r="Q659" s="191">
        <v>1.3299999999999999E-2</v>
      </c>
      <c r="R659" s="191">
        <f>Q659*H659</f>
        <v>0.1481354</v>
      </c>
      <c r="S659" s="191">
        <v>0</v>
      </c>
      <c r="T659" s="192">
        <f>S659*H659</f>
        <v>0</v>
      </c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193" t="s">
        <v>220</v>
      </c>
      <c r="AT659" s="193" t="s">
        <v>380</v>
      </c>
      <c r="AU659" s="193" t="s">
        <v>90</v>
      </c>
      <c r="AY659" s="20" t="s">
        <v>160</v>
      </c>
      <c r="BE659" s="194">
        <f>IF(N659="základní",J659,0)</f>
        <v>0</v>
      </c>
      <c r="BF659" s="194">
        <f>IF(N659="snížená",J659,0)</f>
        <v>0</v>
      </c>
      <c r="BG659" s="194">
        <f>IF(N659="zákl. přenesená",J659,0)</f>
        <v>0</v>
      </c>
      <c r="BH659" s="194">
        <f>IF(N659="sníž. přenesená",J659,0)</f>
        <v>0</v>
      </c>
      <c r="BI659" s="194">
        <f>IF(N659="nulová",J659,0)</f>
        <v>0</v>
      </c>
      <c r="BJ659" s="20" t="s">
        <v>21</v>
      </c>
      <c r="BK659" s="194">
        <f>ROUND(I659*H659,2)</f>
        <v>0</v>
      </c>
      <c r="BL659" s="20" t="s">
        <v>167</v>
      </c>
      <c r="BM659" s="193" t="s">
        <v>769</v>
      </c>
    </row>
    <row r="660" spans="1:65" s="2" customFormat="1" ht="11.25">
      <c r="A660" s="38"/>
      <c r="B660" s="39"/>
      <c r="C660" s="40"/>
      <c r="D660" s="195" t="s">
        <v>169</v>
      </c>
      <c r="E660" s="40"/>
      <c r="F660" s="196" t="s">
        <v>768</v>
      </c>
      <c r="G660" s="40"/>
      <c r="H660" s="40"/>
      <c r="I660" s="197"/>
      <c r="J660" s="40"/>
      <c r="K660" s="40"/>
      <c r="L660" s="43"/>
      <c r="M660" s="198"/>
      <c r="N660" s="199"/>
      <c r="O660" s="68"/>
      <c r="P660" s="68"/>
      <c r="Q660" s="68"/>
      <c r="R660" s="68"/>
      <c r="S660" s="68"/>
      <c r="T660" s="69"/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T660" s="20" t="s">
        <v>169</v>
      </c>
      <c r="AU660" s="20" t="s">
        <v>90</v>
      </c>
    </row>
    <row r="661" spans="1:65" s="14" customFormat="1" ht="11.25">
      <c r="B661" s="212"/>
      <c r="C661" s="213"/>
      <c r="D661" s="195" t="s">
        <v>173</v>
      </c>
      <c r="E661" s="214" t="s">
        <v>35</v>
      </c>
      <c r="F661" s="215" t="s">
        <v>770</v>
      </c>
      <c r="G661" s="213"/>
      <c r="H661" s="216">
        <v>11.138</v>
      </c>
      <c r="I661" s="217"/>
      <c r="J661" s="213"/>
      <c r="K661" s="213"/>
      <c r="L661" s="218"/>
      <c r="M661" s="219"/>
      <c r="N661" s="220"/>
      <c r="O661" s="220"/>
      <c r="P661" s="220"/>
      <c r="Q661" s="220"/>
      <c r="R661" s="220"/>
      <c r="S661" s="220"/>
      <c r="T661" s="221"/>
      <c r="AT661" s="222" t="s">
        <v>173</v>
      </c>
      <c r="AU661" s="222" t="s">
        <v>90</v>
      </c>
      <c r="AV661" s="14" t="s">
        <v>90</v>
      </c>
      <c r="AW661" s="14" t="s">
        <v>41</v>
      </c>
      <c r="AX661" s="14" t="s">
        <v>81</v>
      </c>
      <c r="AY661" s="222" t="s">
        <v>160</v>
      </c>
    </row>
    <row r="662" spans="1:65" s="15" customFormat="1" ht="11.25">
      <c r="B662" s="223"/>
      <c r="C662" s="224"/>
      <c r="D662" s="195" t="s">
        <v>173</v>
      </c>
      <c r="E662" s="225" t="s">
        <v>35</v>
      </c>
      <c r="F662" s="226" t="s">
        <v>176</v>
      </c>
      <c r="G662" s="224"/>
      <c r="H662" s="227">
        <v>11.138</v>
      </c>
      <c r="I662" s="228"/>
      <c r="J662" s="224"/>
      <c r="K662" s="224"/>
      <c r="L662" s="229"/>
      <c r="M662" s="230"/>
      <c r="N662" s="231"/>
      <c r="O662" s="231"/>
      <c r="P662" s="231"/>
      <c r="Q662" s="231"/>
      <c r="R662" s="231"/>
      <c r="S662" s="231"/>
      <c r="T662" s="232"/>
      <c r="AT662" s="233" t="s">
        <v>173</v>
      </c>
      <c r="AU662" s="233" t="s">
        <v>90</v>
      </c>
      <c r="AV662" s="15" t="s">
        <v>167</v>
      </c>
      <c r="AW662" s="15" t="s">
        <v>41</v>
      </c>
      <c r="AX662" s="15" t="s">
        <v>21</v>
      </c>
      <c r="AY662" s="233" t="s">
        <v>160</v>
      </c>
    </row>
    <row r="663" spans="1:65" s="2" customFormat="1" ht="24.2" customHeight="1">
      <c r="A663" s="38"/>
      <c r="B663" s="39"/>
      <c r="C663" s="182" t="s">
        <v>771</v>
      </c>
      <c r="D663" s="182" t="s">
        <v>162</v>
      </c>
      <c r="E663" s="183" t="s">
        <v>772</v>
      </c>
      <c r="F663" s="184" t="s">
        <v>773</v>
      </c>
      <c r="G663" s="185" t="s">
        <v>165</v>
      </c>
      <c r="H663" s="186">
        <v>378.53300000000002</v>
      </c>
      <c r="I663" s="187"/>
      <c r="J663" s="188">
        <f>ROUND(I663*H663,2)</f>
        <v>0</v>
      </c>
      <c r="K663" s="184" t="s">
        <v>166</v>
      </c>
      <c r="L663" s="43"/>
      <c r="M663" s="189" t="s">
        <v>35</v>
      </c>
      <c r="N663" s="190" t="s">
        <v>52</v>
      </c>
      <c r="O663" s="68"/>
      <c r="P663" s="191">
        <f>O663*H663</f>
        <v>0</v>
      </c>
      <c r="Q663" s="191">
        <v>2.5000000000000001E-2</v>
      </c>
      <c r="R663" s="191">
        <f>Q663*H663</f>
        <v>9.4633250000000011</v>
      </c>
      <c r="S663" s="191">
        <v>0</v>
      </c>
      <c r="T663" s="192">
        <f>S663*H663</f>
        <v>0</v>
      </c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193" t="s">
        <v>167</v>
      </c>
      <c r="AT663" s="193" t="s">
        <v>162</v>
      </c>
      <c r="AU663" s="193" t="s">
        <v>90</v>
      </c>
      <c r="AY663" s="20" t="s">
        <v>160</v>
      </c>
      <c r="BE663" s="194">
        <f>IF(N663="základní",J663,0)</f>
        <v>0</v>
      </c>
      <c r="BF663" s="194">
        <f>IF(N663="snížená",J663,0)</f>
        <v>0</v>
      </c>
      <c r="BG663" s="194">
        <f>IF(N663="zákl. přenesená",J663,0)</f>
        <v>0</v>
      </c>
      <c r="BH663" s="194">
        <f>IF(N663="sníž. přenesená",J663,0)</f>
        <v>0</v>
      </c>
      <c r="BI663" s="194">
        <f>IF(N663="nulová",J663,0)</f>
        <v>0</v>
      </c>
      <c r="BJ663" s="20" t="s">
        <v>21</v>
      </c>
      <c r="BK663" s="194">
        <f>ROUND(I663*H663,2)</f>
        <v>0</v>
      </c>
      <c r="BL663" s="20" t="s">
        <v>167</v>
      </c>
      <c r="BM663" s="193" t="s">
        <v>774</v>
      </c>
    </row>
    <row r="664" spans="1:65" s="2" customFormat="1" ht="29.25">
      <c r="A664" s="38"/>
      <c r="B664" s="39"/>
      <c r="C664" s="40"/>
      <c r="D664" s="195" t="s">
        <v>169</v>
      </c>
      <c r="E664" s="40"/>
      <c r="F664" s="196" t="s">
        <v>775</v>
      </c>
      <c r="G664" s="40"/>
      <c r="H664" s="40"/>
      <c r="I664" s="197"/>
      <c r="J664" s="40"/>
      <c r="K664" s="40"/>
      <c r="L664" s="43"/>
      <c r="M664" s="198"/>
      <c r="N664" s="199"/>
      <c r="O664" s="68"/>
      <c r="P664" s="68"/>
      <c r="Q664" s="68"/>
      <c r="R664" s="68"/>
      <c r="S664" s="68"/>
      <c r="T664" s="69"/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  <c r="AE664" s="38"/>
      <c r="AT664" s="20" t="s">
        <v>169</v>
      </c>
      <c r="AU664" s="20" t="s">
        <v>90</v>
      </c>
    </row>
    <row r="665" spans="1:65" s="2" customFormat="1" ht="11.25">
      <c r="A665" s="38"/>
      <c r="B665" s="39"/>
      <c r="C665" s="40"/>
      <c r="D665" s="200" t="s">
        <v>171</v>
      </c>
      <c r="E665" s="40"/>
      <c r="F665" s="201" t="s">
        <v>776</v>
      </c>
      <c r="G665" s="40"/>
      <c r="H665" s="40"/>
      <c r="I665" s="197"/>
      <c r="J665" s="40"/>
      <c r="K665" s="40"/>
      <c r="L665" s="43"/>
      <c r="M665" s="198"/>
      <c r="N665" s="199"/>
      <c r="O665" s="68"/>
      <c r="P665" s="68"/>
      <c r="Q665" s="68"/>
      <c r="R665" s="68"/>
      <c r="S665" s="68"/>
      <c r="T665" s="69"/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T665" s="20" t="s">
        <v>171</v>
      </c>
      <c r="AU665" s="20" t="s">
        <v>90</v>
      </c>
    </row>
    <row r="666" spans="1:65" s="13" customFormat="1" ht="11.25">
      <c r="B666" s="202"/>
      <c r="C666" s="203"/>
      <c r="D666" s="195" t="s">
        <v>173</v>
      </c>
      <c r="E666" s="204" t="s">
        <v>35</v>
      </c>
      <c r="F666" s="205" t="s">
        <v>777</v>
      </c>
      <c r="G666" s="203"/>
      <c r="H666" s="204" t="s">
        <v>35</v>
      </c>
      <c r="I666" s="206"/>
      <c r="J666" s="203"/>
      <c r="K666" s="203"/>
      <c r="L666" s="207"/>
      <c r="M666" s="208"/>
      <c r="N666" s="209"/>
      <c r="O666" s="209"/>
      <c r="P666" s="209"/>
      <c r="Q666" s="209"/>
      <c r="R666" s="209"/>
      <c r="S666" s="209"/>
      <c r="T666" s="210"/>
      <c r="AT666" s="211" t="s">
        <v>173</v>
      </c>
      <c r="AU666" s="211" t="s">
        <v>90</v>
      </c>
      <c r="AV666" s="13" t="s">
        <v>21</v>
      </c>
      <c r="AW666" s="13" t="s">
        <v>41</v>
      </c>
      <c r="AX666" s="13" t="s">
        <v>81</v>
      </c>
      <c r="AY666" s="211" t="s">
        <v>160</v>
      </c>
    </row>
    <row r="667" spans="1:65" s="14" customFormat="1" ht="22.5">
      <c r="B667" s="212"/>
      <c r="C667" s="213"/>
      <c r="D667" s="195" t="s">
        <v>173</v>
      </c>
      <c r="E667" s="214" t="s">
        <v>35</v>
      </c>
      <c r="F667" s="215" t="s">
        <v>778</v>
      </c>
      <c r="G667" s="213"/>
      <c r="H667" s="216">
        <v>163.03299999999999</v>
      </c>
      <c r="I667" s="217"/>
      <c r="J667" s="213"/>
      <c r="K667" s="213"/>
      <c r="L667" s="218"/>
      <c r="M667" s="219"/>
      <c r="N667" s="220"/>
      <c r="O667" s="220"/>
      <c r="P667" s="220"/>
      <c r="Q667" s="220"/>
      <c r="R667" s="220"/>
      <c r="S667" s="220"/>
      <c r="T667" s="221"/>
      <c r="AT667" s="222" t="s">
        <v>173</v>
      </c>
      <c r="AU667" s="222" t="s">
        <v>90</v>
      </c>
      <c r="AV667" s="14" t="s">
        <v>90</v>
      </c>
      <c r="AW667" s="14" t="s">
        <v>41</v>
      </c>
      <c r="AX667" s="14" t="s">
        <v>81</v>
      </c>
      <c r="AY667" s="222" t="s">
        <v>160</v>
      </c>
    </row>
    <row r="668" spans="1:65" s="14" customFormat="1" ht="11.25">
      <c r="B668" s="212"/>
      <c r="C668" s="213"/>
      <c r="D668" s="195" t="s">
        <v>173</v>
      </c>
      <c r="E668" s="214" t="s">
        <v>35</v>
      </c>
      <c r="F668" s="215" t="s">
        <v>779</v>
      </c>
      <c r="G668" s="213"/>
      <c r="H668" s="216">
        <v>215.5</v>
      </c>
      <c r="I668" s="217"/>
      <c r="J668" s="213"/>
      <c r="K668" s="213"/>
      <c r="L668" s="218"/>
      <c r="M668" s="219"/>
      <c r="N668" s="220"/>
      <c r="O668" s="220"/>
      <c r="P668" s="220"/>
      <c r="Q668" s="220"/>
      <c r="R668" s="220"/>
      <c r="S668" s="220"/>
      <c r="T668" s="221"/>
      <c r="AT668" s="222" t="s">
        <v>173</v>
      </c>
      <c r="AU668" s="222" t="s">
        <v>90</v>
      </c>
      <c r="AV668" s="14" t="s">
        <v>90</v>
      </c>
      <c r="AW668" s="14" t="s">
        <v>41</v>
      </c>
      <c r="AX668" s="14" t="s">
        <v>81</v>
      </c>
      <c r="AY668" s="222" t="s">
        <v>160</v>
      </c>
    </row>
    <row r="669" spans="1:65" s="15" customFormat="1" ht="11.25">
      <c r="B669" s="223"/>
      <c r="C669" s="224"/>
      <c r="D669" s="195" t="s">
        <v>173</v>
      </c>
      <c r="E669" s="225" t="s">
        <v>35</v>
      </c>
      <c r="F669" s="226" t="s">
        <v>176</v>
      </c>
      <c r="G669" s="224"/>
      <c r="H669" s="227">
        <v>378.53300000000002</v>
      </c>
      <c r="I669" s="228"/>
      <c r="J669" s="224"/>
      <c r="K669" s="224"/>
      <c r="L669" s="229"/>
      <c r="M669" s="230"/>
      <c r="N669" s="231"/>
      <c r="O669" s="231"/>
      <c r="P669" s="231"/>
      <c r="Q669" s="231"/>
      <c r="R669" s="231"/>
      <c r="S669" s="231"/>
      <c r="T669" s="232"/>
      <c r="AT669" s="233" t="s">
        <v>173</v>
      </c>
      <c r="AU669" s="233" t="s">
        <v>90</v>
      </c>
      <c r="AV669" s="15" t="s">
        <v>167</v>
      </c>
      <c r="AW669" s="15" t="s">
        <v>41</v>
      </c>
      <c r="AX669" s="15" t="s">
        <v>21</v>
      </c>
      <c r="AY669" s="233" t="s">
        <v>160</v>
      </c>
    </row>
    <row r="670" spans="1:65" s="2" customFormat="1" ht="24.2" customHeight="1">
      <c r="A670" s="38"/>
      <c r="B670" s="39"/>
      <c r="C670" s="182" t="s">
        <v>780</v>
      </c>
      <c r="D670" s="182" t="s">
        <v>162</v>
      </c>
      <c r="E670" s="183" t="s">
        <v>781</v>
      </c>
      <c r="F670" s="184" t="s">
        <v>782</v>
      </c>
      <c r="G670" s="185" t="s">
        <v>239</v>
      </c>
      <c r="H670" s="186">
        <v>13.766</v>
      </c>
      <c r="I670" s="187"/>
      <c r="J670" s="188">
        <f>ROUND(I670*H670,2)</f>
        <v>0</v>
      </c>
      <c r="K670" s="184" t="s">
        <v>166</v>
      </c>
      <c r="L670" s="43"/>
      <c r="M670" s="189" t="s">
        <v>35</v>
      </c>
      <c r="N670" s="190" t="s">
        <v>52</v>
      </c>
      <c r="O670" s="68"/>
      <c r="P670" s="191">
        <f>O670*H670</f>
        <v>0</v>
      </c>
      <c r="Q670" s="191">
        <v>2.3010199999999998</v>
      </c>
      <c r="R670" s="191">
        <f>Q670*H670</f>
        <v>31.675841319999996</v>
      </c>
      <c r="S670" s="191">
        <v>0</v>
      </c>
      <c r="T670" s="192">
        <f>S670*H670</f>
        <v>0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193" t="s">
        <v>167</v>
      </c>
      <c r="AT670" s="193" t="s">
        <v>162</v>
      </c>
      <c r="AU670" s="193" t="s">
        <v>90</v>
      </c>
      <c r="AY670" s="20" t="s">
        <v>160</v>
      </c>
      <c r="BE670" s="194">
        <f>IF(N670="základní",J670,0)</f>
        <v>0</v>
      </c>
      <c r="BF670" s="194">
        <f>IF(N670="snížená",J670,0)</f>
        <v>0</v>
      </c>
      <c r="BG670" s="194">
        <f>IF(N670="zákl. přenesená",J670,0)</f>
        <v>0</v>
      </c>
      <c r="BH670" s="194">
        <f>IF(N670="sníž. přenesená",J670,0)</f>
        <v>0</v>
      </c>
      <c r="BI670" s="194">
        <f>IF(N670="nulová",J670,0)</f>
        <v>0</v>
      </c>
      <c r="BJ670" s="20" t="s">
        <v>21</v>
      </c>
      <c r="BK670" s="194">
        <f>ROUND(I670*H670,2)</f>
        <v>0</v>
      </c>
      <c r="BL670" s="20" t="s">
        <v>167</v>
      </c>
      <c r="BM670" s="193" t="s">
        <v>783</v>
      </c>
    </row>
    <row r="671" spans="1:65" s="2" customFormat="1" ht="19.5">
      <c r="A671" s="38"/>
      <c r="B671" s="39"/>
      <c r="C671" s="40"/>
      <c r="D671" s="195" t="s">
        <v>169</v>
      </c>
      <c r="E671" s="40"/>
      <c r="F671" s="196" t="s">
        <v>784</v>
      </c>
      <c r="G671" s="40"/>
      <c r="H671" s="40"/>
      <c r="I671" s="197"/>
      <c r="J671" s="40"/>
      <c r="K671" s="40"/>
      <c r="L671" s="43"/>
      <c r="M671" s="198"/>
      <c r="N671" s="199"/>
      <c r="O671" s="68"/>
      <c r="P671" s="68"/>
      <c r="Q671" s="68"/>
      <c r="R671" s="68"/>
      <c r="S671" s="68"/>
      <c r="T671" s="69"/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T671" s="20" t="s">
        <v>169</v>
      </c>
      <c r="AU671" s="20" t="s">
        <v>90</v>
      </c>
    </row>
    <row r="672" spans="1:65" s="2" customFormat="1" ht="11.25">
      <c r="A672" s="38"/>
      <c r="B672" s="39"/>
      <c r="C672" s="40"/>
      <c r="D672" s="200" t="s">
        <v>171</v>
      </c>
      <c r="E672" s="40"/>
      <c r="F672" s="201" t="s">
        <v>785</v>
      </c>
      <c r="G672" s="40"/>
      <c r="H672" s="40"/>
      <c r="I672" s="197"/>
      <c r="J672" s="40"/>
      <c r="K672" s="40"/>
      <c r="L672" s="43"/>
      <c r="M672" s="198"/>
      <c r="N672" s="199"/>
      <c r="O672" s="68"/>
      <c r="P672" s="68"/>
      <c r="Q672" s="68"/>
      <c r="R672" s="68"/>
      <c r="S672" s="68"/>
      <c r="T672" s="69"/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T672" s="20" t="s">
        <v>171</v>
      </c>
      <c r="AU672" s="20" t="s">
        <v>90</v>
      </c>
    </row>
    <row r="673" spans="1:65" s="13" customFormat="1" ht="11.25">
      <c r="B673" s="202"/>
      <c r="C673" s="203"/>
      <c r="D673" s="195" t="s">
        <v>173</v>
      </c>
      <c r="E673" s="204" t="s">
        <v>35</v>
      </c>
      <c r="F673" s="205" t="s">
        <v>457</v>
      </c>
      <c r="G673" s="203"/>
      <c r="H673" s="204" t="s">
        <v>35</v>
      </c>
      <c r="I673" s="206"/>
      <c r="J673" s="203"/>
      <c r="K673" s="203"/>
      <c r="L673" s="207"/>
      <c r="M673" s="208"/>
      <c r="N673" s="209"/>
      <c r="O673" s="209"/>
      <c r="P673" s="209"/>
      <c r="Q673" s="209"/>
      <c r="R673" s="209"/>
      <c r="S673" s="209"/>
      <c r="T673" s="210"/>
      <c r="AT673" s="211" t="s">
        <v>173</v>
      </c>
      <c r="AU673" s="211" t="s">
        <v>90</v>
      </c>
      <c r="AV673" s="13" t="s">
        <v>21</v>
      </c>
      <c r="AW673" s="13" t="s">
        <v>41</v>
      </c>
      <c r="AX673" s="13" t="s">
        <v>81</v>
      </c>
      <c r="AY673" s="211" t="s">
        <v>160</v>
      </c>
    </row>
    <row r="674" spans="1:65" s="14" customFormat="1" ht="11.25">
      <c r="B674" s="212"/>
      <c r="C674" s="213"/>
      <c r="D674" s="195" t="s">
        <v>173</v>
      </c>
      <c r="E674" s="214" t="s">
        <v>35</v>
      </c>
      <c r="F674" s="215" t="s">
        <v>786</v>
      </c>
      <c r="G674" s="213"/>
      <c r="H674" s="216">
        <v>13.766</v>
      </c>
      <c r="I674" s="217"/>
      <c r="J674" s="213"/>
      <c r="K674" s="213"/>
      <c r="L674" s="218"/>
      <c r="M674" s="219"/>
      <c r="N674" s="220"/>
      <c r="O674" s="220"/>
      <c r="P674" s="220"/>
      <c r="Q674" s="220"/>
      <c r="R674" s="220"/>
      <c r="S674" s="220"/>
      <c r="T674" s="221"/>
      <c r="AT674" s="222" t="s">
        <v>173</v>
      </c>
      <c r="AU674" s="222" t="s">
        <v>90</v>
      </c>
      <c r="AV674" s="14" t="s">
        <v>90</v>
      </c>
      <c r="AW674" s="14" t="s">
        <v>41</v>
      </c>
      <c r="AX674" s="14" t="s">
        <v>81</v>
      </c>
      <c r="AY674" s="222" t="s">
        <v>160</v>
      </c>
    </row>
    <row r="675" spans="1:65" s="15" customFormat="1" ht="11.25">
      <c r="B675" s="223"/>
      <c r="C675" s="224"/>
      <c r="D675" s="195" t="s">
        <v>173</v>
      </c>
      <c r="E675" s="225" t="s">
        <v>35</v>
      </c>
      <c r="F675" s="226" t="s">
        <v>176</v>
      </c>
      <c r="G675" s="224"/>
      <c r="H675" s="227">
        <v>13.766</v>
      </c>
      <c r="I675" s="228"/>
      <c r="J675" s="224"/>
      <c r="K675" s="224"/>
      <c r="L675" s="229"/>
      <c r="M675" s="230"/>
      <c r="N675" s="231"/>
      <c r="O675" s="231"/>
      <c r="P675" s="231"/>
      <c r="Q675" s="231"/>
      <c r="R675" s="231"/>
      <c r="S675" s="231"/>
      <c r="T675" s="232"/>
      <c r="AT675" s="233" t="s">
        <v>173</v>
      </c>
      <c r="AU675" s="233" t="s">
        <v>90</v>
      </c>
      <c r="AV675" s="15" t="s">
        <v>167</v>
      </c>
      <c r="AW675" s="15" t="s">
        <v>41</v>
      </c>
      <c r="AX675" s="15" t="s">
        <v>21</v>
      </c>
      <c r="AY675" s="233" t="s">
        <v>160</v>
      </c>
    </row>
    <row r="676" spans="1:65" s="2" customFormat="1" ht="33" customHeight="1">
      <c r="A676" s="38"/>
      <c r="B676" s="39"/>
      <c r="C676" s="182" t="s">
        <v>787</v>
      </c>
      <c r="D676" s="182" t="s">
        <v>162</v>
      </c>
      <c r="E676" s="183" t="s">
        <v>788</v>
      </c>
      <c r="F676" s="184" t="s">
        <v>789</v>
      </c>
      <c r="G676" s="185" t="s">
        <v>239</v>
      </c>
      <c r="H676" s="186">
        <v>23.687999999999999</v>
      </c>
      <c r="I676" s="187"/>
      <c r="J676" s="188">
        <f>ROUND(I676*H676,2)</f>
        <v>0</v>
      </c>
      <c r="K676" s="184" t="s">
        <v>166</v>
      </c>
      <c r="L676" s="43"/>
      <c r="M676" s="189" t="s">
        <v>35</v>
      </c>
      <c r="N676" s="190" t="s">
        <v>52</v>
      </c>
      <c r="O676" s="68"/>
      <c r="P676" s="191">
        <f>O676*H676</f>
        <v>0</v>
      </c>
      <c r="Q676" s="191">
        <v>2.3010199999999998</v>
      </c>
      <c r="R676" s="191">
        <f>Q676*H676</f>
        <v>54.506561759999997</v>
      </c>
      <c r="S676" s="191">
        <v>0</v>
      </c>
      <c r="T676" s="192">
        <f>S676*H676</f>
        <v>0</v>
      </c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  <c r="AE676" s="38"/>
      <c r="AR676" s="193" t="s">
        <v>167</v>
      </c>
      <c r="AT676" s="193" t="s">
        <v>162</v>
      </c>
      <c r="AU676" s="193" t="s">
        <v>90</v>
      </c>
      <c r="AY676" s="20" t="s">
        <v>160</v>
      </c>
      <c r="BE676" s="194">
        <f>IF(N676="základní",J676,0)</f>
        <v>0</v>
      </c>
      <c r="BF676" s="194">
        <f>IF(N676="snížená",J676,0)</f>
        <v>0</v>
      </c>
      <c r="BG676" s="194">
        <f>IF(N676="zákl. přenesená",J676,0)</f>
        <v>0</v>
      </c>
      <c r="BH676" s="194">
        <f>IF(N676="sníž. přenesená",J676,0)</f>
        <v>0</v>
      </c>
      <c r="BI676" s="194">
        <f>IF(N676="nulová",J676,0)</f>
        <v>0</v>
      </c>
      <c r="BJ676" s="20" t="s">
        <v>21</v>
      </c>
      <c r="BK676" s="194">
        <f>ROUND(I676*H676,2)</f>
        <v>0</v>
      </c>
      <c r="BL676" s="20" t="s">
        <v>167</v>
      </c>
      <c r="BM676" s="193" t="s">
        <v>790</v>
      </c>
    </row>
    <row r="677" spans="1:65" s="2" customFormat="1" ht="19.5">
      <c r="A677" s="38"/>
      <c r="B677" s="39"/>
      <c r="C677" s="40"/>
      <c r="D677" s="195" t="s">
        <v>169</v>
      </c>
      <c r="E677" s="40"/>
      <c r="F677" s="196" t="s">
        <v>791</v>
      </c>
      <c r="G677" s="40"/>
      <c r="H677" s="40"/>
      <c r="I677" s="197"/>
      <c r="J677" s="40"/>
      <c r="K677" s="40"/>
      <c r="L677" s="43"/>
      <c r="M677" s="198"/>
      <c r="N677" s="199"/>
      <c r="O677" s="68"/>
      <c r="P677" s="68"/>
      <c r="Q677" s="68"/>
      <c r="R677" s="68"/>
      <c r="S677" s="68"/>
      <c r="T677" s="69"/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T677" s="20" t="s">
        <v>169</v>
      </c>
      <c r="AU677" s="20" t="s">
        <v>90</v>
      </c>
    </row>
    <row r="678" spans="1:65" s="2" customFormat="1" ht="11.25">
      <c r="A678" s="38"/>
      <c r="B678" s="39"/>
      <c r="C678" s="40"/>
      <c r="D678" s="200" t="s">
        <v>171</v>
      </c>
      <c r="E678" s="40"/>
      <c r="F678" s="201" t="s">
        <v>792</v>
      </c>
      <c r="G678" s="40"/>
      <c r="H678" s="40"/>
      <c r="I678" s="197"/>
      <c r="J678" s="40"/>
      <c r="K678" s="40"/>
      <c r="L678" s="43"/>
      <c r="M678" s="198"/>
      <c r="N678" s="199"/>
      <c r="O678" s="68"/>
      <c r="P678" s="68"/>
      <c r="Q678" s="68"/>
      <c r="R678" s="68"/>
      <c r="S678" s="68"/>
      <c r="T678" s="69"/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T678" s="20" t="s">
        <v>171</v>
      </c>
      <c r="AU678" s="20" t="s">
        <v>90</v>
      </c>
    </row>
    <row r="679" spans="1:65" s="13" customFormat="1" ht="11.25">
      <c r="B679" s="202"/>
      <c r="C679" s="203"/>
      <c r="D679" s="195" t="s">
        <v>173</v>
      </c>
      <c r="E679" s="204" t="s">
        <v>35</v>
      </c>
      <c r="F679" s="205" t="s">
        <v>457</v>
      </c>
      <c r="G679" s="203"/>
      <c r="H679" s="204" t="s">
        <v>35</v>
      </c>
      <c r="I679" s="206"/>
      <c r="J679" s="203"/>
      <c r="K679" s="203"/>
      <c r="L679" s="207"/>
      <c r="M679" s="208"/>
      <c r="N679" s="209"/>
      <c r="O679" s="209"/>
      <c r="P679" s="209"/>
      <c r="Q679" s="209"/>
      <c r="R679" s="209"/>
      <c r="S679" s="209"/>
      <c r="T679" s="210"/>
      <c r="AT679" s="211" t="s">
        <v>173</v>
      </c>
      <c r="AU679" s="211" t="s">
        <v>90</v>
      </c>
      <c r="AV679" s="13" t="s">
        <v>21</v>
      </c>
      <c r="AW679" s="13" t="s">
        <v>41</v>
      </c>
      <c r="AX679" s="13" t="s">
        <v>81</v>
      </c>
      <c r="AY679" s="211" t="s">
        <v>160</v>
      </c>
    </row>
    <row r="680" spans="1:65" s="14" customFormat="1" ht="11.25">
      <c r="B680" s="212"/>
      <c r="C680" s="213"/>
      <c r="D680" s="195" t="s">
        <v>173</v>
      </c>
      <c r="E680" s="214" t="s">
        <v>35</v>
      </c>
      <c r="F680" s="215" t="s">
        <v>793</v>
      </c>
      <c r="G680" s="213"/>
      <c r="H680" s="216">
        <v>23.687999999999999</v>
      </c>
      <c r="I680" s="217"/>
      <c r="J680" s="213"/>
      <c r="K680" s="213"/>
      <c r="L680" s="218"/>
      <c r="M680" s="219"/>
      <c r="N680" s="220"/>
      <c r="O680" s="220"/>
      <c r="P680" s="220"/>
      <c r="Q680" s="220"/>
      <c r="R680" s="220"/>
      <c r="S680" s="220"/>
      <c r="T680" s="221"/>
      <c r="AT680" s="222" t="s">
        <v>173</v>
      </c>
      <c r="AU680" s="222" t="s">
        <v>90</v>
      </c>
      <c r="AV680" s="14" t="s">
        <v>90</v>
      </c>
      <c r="AW680" s="14" t="s">
        <v>41</v>
      </c>
      <c r="AX680" s="14" t="s">
        <v>81</v>
      </c>
      <c r="AY680" s="222" t="s">
        <v>160</v>
      </c>
    </row>
    <row r="681" spans="1:65" s="15" customFormat="1" ht="11.25">
      <c r="B681" s="223"/>
      <c r="C681" s="224"/>
      <c r="D681" s="195" t="s">
        <v>173</v>
      </c>
      <c r="E681" s="225" t="s">
        <v>35</v>
      </c>
      <c r="F681" s="226" t="s">
        <v>176</v>
      </c>
      <c r="G681" s="224"/>
      <c r="H681" s="227">
        <v>23.687999999999999</v>
      </c>
      <c r="I681" s="228"/>
      <c r="J681" s="224"/>
      <c r="K681" s="224"/>
      <c r="L681" s="229"/>
      <c r="M681" s="230"/>
      <c r="N681" s="231"/>
      <c r="O681" s="231"/>
      <c r="P681" s="231"/>
      <c r="Q681" s="231"/>
      <c r="R681" s="231"/>
      <c r="S681" s="231"/>
      <c r="T681" s="232"/>
      <c r="AT681" s="233" t="s">
        <v>173</v>
      </c>
      <c r="AU681" s="233" t="s">
        <v>90</v>
      </c>
      <c r="AV681" s="15" t="s">
        <v>167</v>
      </c>
      <c r="AW681" s="15" t="s">
        <v>41</v>
      </c>
      <c r="AX681" s="15" t="s">
        <v>21</v>
      </c>
      <c r="AY681" s="233" t="s">
        <v>160</v>
      </c>
    </row>
    <row r="682" spans="1:65" s="2" customFormat="1" ht="21.75" customHeight="1">
      <c r="A682" s="38"/>
      <c r="B682" s="39"/>
      <c r="C682" s="182" t="s">
        <v>794</v>
      </c>
      <c r="D682" s="182" t="s">
        <v>162</v>
      </c>
      <c r="E682" s="183" t="s">
        <v>795</v>
      </c>
      <c r="F682" s="184" t="s">
        <v>796</v>
      </c>
      <c r="G682" s="185" t="s">
        <v>239</v>
      </c>
      <c r="H682" s="186">
        <v>13.766</v>
      </c>
      <c r="I682" s="187"/>
      <c r="J682" s="188">
        <f>ROUND(I682*H682,2)</f>
        <v>0</v>
      </c>
      <c r="K682" s="184" t="s">
        <v>166</v>
      </c>
      <c r="L682" s="43"/>
      <c r="M682" s="189" t="s">
        <v>35</v>
      </c>
      <c r="N682" s="190" t="s">
        <v>52</v>
      </c>
      <c r="O682" s="68"/>
      <c r="P682" s="191">
        <f>O682*H682</f>
        <v>0</v>
      </c>
      <c r="Q682" s="191">
        <v>0</v>
      </c>
      <c r="R682" s="191">
        <f>Q682*H682</f>
        <v>0</v>
      </c>
      <c r="S682" s="191">
        <v>0</v>
      </c>
      <c r="T682" s="192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193" t="s">
        <v>167</v>
      </c>
      <c r="AT682" s="193" t="s">
        <v>162</v>
      </c>
      <c r="AU682" s="193" t="s">
        <v>90</v>
      </c>
      <c r="AY682" s="20" t="s">
        <v>160</v>
      </c>
      <c r="BE682" s="194">
        <f>IF(N682="základní",J682,0)</f>
        <v>0</v>
      </c>
      <c r="BF682" s="194">
        <f>IF(N682="snížená",J682,0)</f>
        <v>0</v>
      </c>
      <c r="BG682" s="194">
        <f>IF(N682="zákl. přenesená",J682,0)</f>
        <v>0</v>
      </c>
      <c r="BH682" s="194">
        <f>IF(N682="sníž. přenesená",J682,0)</f>
        <v>0</v>
      </c>
      <c r="BI682" s="194">
        <f>IF(N682="nulová",J682,0)</f>
        <v>0</v>
      </c>
      <c r="BJ682" s="20" t="s">
        <v>21</v>
      </c>
      <c r="BK682" s="194">
        <f>ROUND(I682*H682,2)</f>
        <v>0</v>
      </c>
      <c r="BL682" s="20" t="s">
        <v>167</v>
      </c>
      <c r="BM682" s="193" t="s">
        <v>797</v>
      </c>
    </row>
    <row r="683" spans="1:65" s="2" customFormat="1" ht="19.5">
      <c r="A683" s="38"/>
      <c r="B683" s="39"/>
      <c r="C683" s="40"/>
      <c r="D683" s="195" t="s">
        <v>169</v>
      </c>
      <c r="E683" s="40"/>
      <c r="F683" s="196" t="s">
        <v>798</v>
      </c>
      <c r="G683" s="40"/>
      <c r="H683" s="40"/>
      <c r="I683" s="197"/>
      <c r="J683" s="40"/>
      <c r="K683" s="40"/>
      <c r="L683" s="43"/>
      <c r="M683" s="198"/>
      <c r="N683" s="199"/>
      <c r="O683" s="68"/>
      <c r="P683" s="68"/>
      <c r="Q683" s="68"/>
      <c r="R683" s="68"/>
      <c r="S683" s="68"/>
      <c r="T683" s="69"/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T683" s="20" t="s">
        <v>169</v>
      </c>
      <c r="AU683" s="20" t="s">
        <v>90</v>
      </c>
    </row>
    <row r="684" spans="1:65" s="2" customFormat="1" ht="11.25">
      <c r="A684" s="38"/>
      <c r="B684" s="39"/>
      <c r="C684" s="40"/>
      <c r="D684" s="200" t="s">
        <v>171</v>
      </c>
      <c r="E684" s="40"/>
      <c r="F684" s="201" t="s">
        <v>799</v>
      </c>
      <c r="G684" s="40"/>
      <c r="H684" s="40"/>
      <c r="I684" s="197"/>
      <c r="J684" s="40"/>
      <c r="K684" s="40"/>
      <c r="L684" s="43"/>
      <c r="M684" s="198"/>
      <c r="N684" s="199"/>
      <c r="O684" s="68"/>
      <c r="P684" s="68"/>
      <c r="Q684" s="68"/>
      <c r="R684" s="68"/>
      <c r="S684" s="68"/>
      <c r="T684" s="69"/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T684" s="20" t="s">
        <v>171</v>
      </c>
      <c r="AU684" s="20" t="s">
        <v>90</v>
      </c>
    </row>
    <row r="685" spans="1:65" s="13" customFormat="1" ht="11.25">
      <c r="B685" s="202"/>
      <c r="C685" s="203"/>
      <c r="D685" s="195" t="s">
        <v>173</v>
      </c>
      <c r="E685" s="204" t="s">
        <v>35</v>
      </c>
      <c r="F685" s="205" t="s">
        <v>457</v>
      </c>
      <c r="G685" s="203"/>
      <c r="H685" s="204" t="s">
        <v>35</v>
      </c>
      <c r="I685" s="206"/>
      <c r="J685" s="203"/>
      <c r="K685" s="203"/>
      <c r="L685" s="207"/>
      <c r="M685" s="208"/>
      <c r="N685" s="209"/>
      <c r="O685" s="209"/>
      <c r="P685" s="209"/>
      <c r="Q685" s="209"/>
      <c r="R685" s="209"/>
      <c r="S685" s="209"/>
      <c r="T685" s="210"/>
      <c r="AT685" s="211" t="s">
        <v>173</v>
      </c>
      <c r="AU685" s="211" t="s">
        <v>90</v>
      </c>
      <c r="AV685" s="13" t="s">
        <v>21</v>
      </c>
      <c r="AW685" s="13" t="s">
        <v>41</v>
      </c>
      <c r="AX685" s="13" t="s">
        <v>81</v>
      </c>
      <c r="AY685" s="211" t="s">
        <v>160</v>
      </c>
    </row>
    <row r="686" spans="1:65" s="14" customFormat="1" ht="11.25">
      <c r="B686" s="212"/>
      <c r="C686" s="213"/>
      <c r="D686" s="195" t="s">
        <v>173</v>
      </c>
      <c r="E686" s="214" t="s">
        <v>35</v>
      </c>
      <c r="F686" s="215" t="s">
        <v>786</v>
      </c>
      <c r="G686" s="213"/>
      <c r="H686" s="216">
        <v>13.766</v>
      </c>
      <c r="I686" s="217"/>
      <c r="J686" s="213"/>
      <c r="K686" s="213"/>
      <c r="L686" s="218"/>
      <c r="M686" s="219"/>
      <c r="N686" s="220"/>
      <c r="O686" s="220"/>
      <c r="P686" s="220"/>
      <c r="Q686" s="220"/>
      <c r="R686" s="220"/>
      <c r="S686" s="220"/>
      <c r="T686" s="221"/>
      <c r="AT686" s="222" t="s">
        <v>173</v>
      </c>
      <c r="AU686" s="222" t="s">
        <v>90</v>
      </c>
      <c r="AV686" s="14" t="s">
        <v>90</v>
      </c>
      <c r="AW686" s="14" t="s">
        <v>41</v>
      </c>
      <c r="AX686" s="14" t="s">
        <v>81</v>
      </c>
      <c r="AY686" s="222" t="s">
        <v>160</v>
      </c>
    </row>
    <row r="687" spans="1:65" s="15" customFormat="1" ht="11.25">
      <c r="B687" s="223"/>
      <c r="C687" s="224"/>
      <c r="D687" s="195" t="s">
        <v>173</v>
      </c>
      <c r="E687" s="225" t="s">
        <v>35</v>
      </c>
      <c r="F687" s="226" t="s">
        <v>176</v>
      </c>
      <c r="G687" s="224"/>
      <c r="H687" s="227">
        <v>13.766</v>
      </c>
      <c r="I687" s="228"/>
      <c r="J687" s="224"/>
      <c r="K687" s="224"/>
      <c r="L687" s="229"/>
      <c r="M687" s="230"/>
      <c r="N687" s="231"/>
      <c r="O687" s="231"/>
      <c r="P687" s="231"/>
      <c r="Q687" s="231"/>
      <c r="R687" s="231"/>
      <c r="S687" s="231"/>
      <c r="T687" s="232"/>
      <c r="AT687" s="233" t="s">
        <v>173</v>
      </c>
      <c r="AU687" s="233" t="s">
        <v>90</v>
      </c>
      <c r="AV687" s="15" t="s">
        <v>167</v>
      </c>
      <c r="AW687" s="15" t="s">
        <v>41</v>
      </c>
      <c r="AX687" s="15" t="s">
        <v>21</v>
      </c>
      <c r="AY687" s="233" t="s">
        <v>160</v>
      </c>
    </row>
    <row r="688" spans="1:65" s="2" customFormat="1" ht="24.2" customHeight="1">
      <c r="A688" s="38"/>
      <c r="B688" s="39"/>
      <c r="C688" s="182" t="s">
        <v>800</v>
      </c>
      <c r="D688" s="182" t="s">
        <v>162</v>
      </c>
      <c r="E688" s="183" t="s">
        <v>801</v>
      </c>
      <c r="F688" s="184" t="s">
        <v>802</v>
      </c>
      <c r="G688" s="185" t="s">
        <v>239</v>
      </c>
      <c r="H688" s="186">
        <v>23.687999999999999</v>
      </c>
      <c r="I688" s="187"/>
      <c r="J688" s="188">
        <f>ROUND(I688*H688,2)</f>
        <v>0</v>
      </c>
      <c r="K688" s="184" t="s">
        <v>166</v>
      </c>
      <c r="L688" s="43"/>
      <c r="M688" s="189" t="s">
        <v>35</v>
      </c>
      <c r="N688" s="190" t="s">
        <v>52</v>
      </c>
      <c r="O688" s="68"/>
      <c r="P688" s="191">
        <f>O688*H688</f>
        <v>0</v>
      </c>
      <c r="Q688" s="191">
        <v>0</v>
      </c>
      <c r="R688" s="191">
        <f>Q688*H688</f>
        <v>0</v>
      </c>
      <c r="S688" s="191">
        <v>0</v>
      </c>
      <c r="T688" s="192">
        <f>S688*H688</f>
        <v>0</v>
      </c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R688" s="193" t="s">
        <v>167</v>
      </c>
      <c r="AT688" s="193" t="s">
        <v>162</v>
      </c>
      <c r="AU688" s="193" t="s">
        <v>90</v>
      </c>
      <c r="AY688" s="20" t="s">
        <v>160</v>
      </c>
      <c r="BE688" s="194">
        <f>IF(N688="základní",J688,0)</f>
        <v>0</v>
      </c>
      <c r="BF688" s="194">
        <f>IF(N688="snížená",J688,0)</f>
        <v>0</v>
      </c>
      <c r="BG688" s="194">
        <f>IF(N688="zákl. přenesená",J688,0)</f>
        <v>0</v>
      </c>
      <c r="BH688" s="194">
        <f>IF(N688="sníž. přenesená",J688,0)</f>
        <v>0</v>
      </c>
      <c r="BI688" s="194">
        <f>IF(N688="nulová",J688,0)</f>
        <v>0</v>
      </c>
      <c r="BJ688" s="20" t="s">
        <v>21</v>
      </c>
      <c r="BK688" s="194">
        <f>ROUND(I688*H688,2)</f>
        <v>0</v>
      </c>
      <c r="BL688" s="20" t="s">
        <v>167</v>
      </c>
      <c r="BM688" s="193" t="s">
        <v>803</v>
      </c>
    </row>
    <row r="689" spans="1:65" s="2" customFormat="1" ht="19.5">
      <c r="A689" s="38"/>
      <c r="B689" s="39"/>
      <c r="C689" s="40"/>
      <c r="D689" s="195" t="s">
        <v>169</v>
      </c>
      <c r="E689" s="40"/>
      <c r="F689" s="196" t="s">
        <v>804</v>
      </c>
      <c r="G689" s="40"/>
      <c r="H689" s="40"/>
      <c r="I689" s="197"/>
      <c r="J689" s="40"/>
      <c r="K689" s="40"/>
      <c r="L689" s="43"/>
      <c r="M689" s="198"/>
      <c r="N689" s="199"/>
      <c r="O689" s="68"/>
      <c r="P689" s="68"/>
      <c r="Q689" s="68"/>
      <c r="R689" s="68"/>
      <c r="S689" s="68"/>
      <c r="T689" s="69"/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T689" s="20" t="s">
        <v>169</v>
      </c>
      <c r="AU689" s="20" t="s">
        <v>90</v>
      </c>
    </row>
    <row r="690" spans="1:65" s="2" customFormat="1" ht="11.25">
      <c r="A690" s="38"/>
      <c r="B690" s="39"/>
      <c r="C690" s="40"/>
      <c r="D690" s="200" t="s">
        <v>171</v>
      </c>
      <c r="E690" s="40"/>
      <c r="F690" s="201" t="s">
        <v>805</v>
      </c>
      <c r="G690" s="40"/>
      <c r="H690" s="40"/>
      <c r="I690" s="197"/>
      <c r="J690" s="40"/>
      <c r="K690" s="40"/>
      <c r="L690" s="43"/>
      <c r="M690" s="198"/>
      <c r="N690" s="199"/>
      <c r="O690" s="68"/>
      <c r="P690" s="68"/>
      <c r="Q690" s="68"/>
      <c r="R690" s="68"/>
      <c r="S690" s="68"/>
      <c r="T690" s="69"/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T690" s="20" t="s">
        <v>171</v>
      </c>
      <c r="AU690" s="20" t="s">
        <v>90</v>
      </c>
    </row>
    <row r="691" spans="1:65" s="13" customFormat="1" ht="11.25">
      <c r="B691" s="202"/>
      <c r="C691" s="203"/>
      <c r="D691" s="195" t="s">
        <v>173</v>
      </c>
      <c r="E691" s="204" t="s">
        <v>35</v>
      </c>
      <c r="F691" s="205" t="s">
        <v>457</v>
      </c>
      <c r="G691" s="203"/>
      <c r="H691" s="204" t="s">
        <v>35</v>
      </c>
      <c r="I691" s="206"/>
      <c r="J691" s="203"/>
      <c r="K691" s="203"/>
      <c r="L691" s="207"/>
      <c r="M691" s="208"/>
      <c r="N691" s="209"/>
      <c r="O691" s="209"/>
      <c r="P691" s="209"/>
      <c r="Q691" s="209"/>
      <c r="R691" s="209"/>
      <c r="S691" s="209"/>
      <c r="T691" s="210"/>
      <c r="AT691" s="211" t="s">
        <v>173</v>
      </c>
      <c r="AU691" s="211" t="s">
        <v>90</v>
      </c>
      <c r="AV691" s="13" t="s">
        <v>21</v>
      </c>
      <c r="AW691" s="13" t="s">
        <v>41</v>
      </c>
      <c r="AX691" s="13" t="s">
        <v>81</v>
      </c>
      <c r="AY691" s="211" t="s">
        <v>160</v>
      </c>
    </row>
    <row r="692" spans="1:65" s="14" customFormat="1" ht="11.25">
      <c r="B692" s="212"/>
      <c r="C692" s="213"/>
      <c r="D692" s="195" t="s">
        <v>173</v>
      </c>
      <c r="E692" s="214" t="s">
        <v>35</v>
      </c>
      <c r="F692" s="215" t="s">
        <v>793</v>
      </c>
      <c r="G692" s="213"/>
      <c r="H692" s="216">
        <v>23.687999999999999</v>
      </c>
      <c r="I692" s="217"/>
      <c r="J692" s="213"/>
      <c r="K692" s="213"/>
      <c r="L692" s="218"/>
      <c r="M692" s="219"/>
      <c r="N692" s="220"/>
      <c r="O692" s="220"/>
      <c r="P692" s="220"/>
      <c r="Q692" s="220"/>
      <c r="R692" s="220"/>
      <c r="S692" s="220"/>
      <c r="T692" s="221"/>
      <c r="AT692" s="222" t="s">
        <v>173</v>
      </c>
      <c r="AU692" s="222" t="s">
        <v>90</v>
      </c>
      <c r="AV692" s="14" t="s">
        <v>90</v>
      </c>
      <c r="AW692" s="14" t="s">
        <v>41</v>
      </c>
      <c r="AX692" s="14" t="s">
        <v>81</v>
      </c>
      <c r="AY692" s="222" t="s">
        <v>160</v>
      </c>
    </row>
    <row r="693" spans="1:65" s="15" customFormat="1" ht="11.25">
      <c r="B693" s="223"/>
      <c r="C693" s="224"/>
      <c r="D693" s="195" t="s">
        <v>173</v>
      </c>
      <c r="E693" s="225" t="s">
        <v>35</v>
      </c>
      <c r="F693" s="226" t="s">
        <v>176</v>
      </c>
      <c r="G693" s="224"/>
      <c r="H693" s="227">
        <v>23.687999999999999</v>
      </c>
      <c r="I693" s="228"/>
      <c r="J693" s="224"/>
      <c r="K693" s="224"/>
      <c r="L693" s="229"/>
      <c r="M693" s="230"/>
      <c r="N693" s="231"/>
      <c r="O693" s="231"/>
      <c r="P693" s="231"/>
      <c r="Q693" s="231"/>
      <c r="R693" s="231"/>
      <c r="S693" s="231"/>
      <c r="T693" s="232"/>
      <c r="AT693" s="233" t="s">
        <v>173</v>
      </c>
      <c r="AU693" s="233" t="s">
        <v>90</v>
      </c>
      <c r="AV693" s="15" t="s">
        <v>167</v>
      </c>
      <c r="AW693" s="15" t="s">
        <v>41</v>
      </c>
      <c r="AX693" s="15" t="s">
        <v>21</v>
      </c>
      <c r="AY693" s="233" t="s">
        <v>160</v>
      </c>
    </row>
    <row r="694" spans="1:65" s="2" customFormat="1" ht="24.2" customHeight="1">
      <c r="A694" s="38"/>
      <c r="B694" s="39"/>
      <c r="C694" s="182" t="s">
        <v>806</v>
      </c>
      <c r="D694" s="182" t="s">
        <v>162</v>
      </c>
      <c r="E694" s="183" t="s">
        <v>807</v>
      </c>
      <c r="F694" s="184" t="s">
        <v>808</v>
      </c>
      <c r="G694" s="185" t="s">
        <v>239</v>
      </c>
      <c r="H694" s="186">
        <v>13.766</v>
      </c>
      <c r="I694" s="187"/>
      <c r="J694" s="188">
        <f>ROUND(I694*H694,2)</f>
        <v>0</v>
      </c>
      <c r="K694" s="184" t="s">
        <v>166</v>
      </c>
      <c r="L694" s="43"/>
      <c r="M694" s="189" t="s">
        <v>35</v>
      </c>
      <c r="N694" s="190" t="s">
        <v>52</v>
      </c>
      <c r="O694" s="68"/>
      <c r="P694" s="191">
        <f>O694*H694</f>
        <v>0</v>
      </c>
      <c r="Q694" s="191">
        <v>0</v>
      </c>
      <c r="R694" s="191">
        <f>Q694*H694</f>
        <v>0</v>
      </c>
      <c r="S694" s="191">
        <v>0</v>
      </c>
      <c r="T694" s="192">
        <f>S694*H694</f>
        <v>0</v>
      </c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R694" s="193" t="s">
        <v>167</v>
      </c>
      <c r="AT694" s="193" t="s">
        <v>162</v>
      </c>
      <c r="AU694" s="193" t="s">
        <v>90</v>
      </c>
      <c r="AY694" s="20" t="s">
        <v>160</v>
      </c>
      <c r="BE694" s="194">
        <f>IF(N694="základní",J694,0)</f>
        <v>0</v>
      </c>
      <c r="BF694" s="194">
        <f>IF(N694="snížená",J694,0)</f>
        <v>0</v>
      </c>
      <c r="BG694" s="194">
        <f>IF(N694="zákl. přenesená",J694,0)</f>
        <v>0</v>
      </c>
      <c r="BH694" s="194">
        <f>IF(N694="sníž. přenesená",J694,0)</f>
        <v>0</v>
      </c>
      <c r="BI694" s="194">
        <f>IF(N694="nulová",J694,0)</f>
        <v>0</v>
      </c>
      <c r="BJ694" s="20" t="s">
        <v>21</v>
      </c>
      <c r="BK694" s="194">
        <f>ROUND(I694*H694,2)</f>
        <v>0</v>
      </c>
      <c r="BL694" s="20" t="s">
        <v>167</v>
      </c>
      <c r="BM694" s="193" t="s">
        <v>809</v>
      </c>
    </row>
    <row r="695" spans="1:65" s="2" customFormat="1" ht="29.25">
      <c r="A695" s="38"/>
      <c r="B695" s="39"/>
      <c r="C695" s="40"/>
      <c r="D695" s="195" t="s">
        <v>169</v>
      </c>
      <c r="E695" s="40"/>
      <c r="F695" s="196" t="s">
        <v>810</v>
      </c>
      <c r="G695" s="40"/>
      <c r="H695" s="40"/>
      <c r="I695" s="197"/>
      <c r="J695" s="40"/>
      <c r="K695" s="40"/>
      <c r="L695" s="43"/>
      <c r="M695" s="198"/>
      <c r="N695" s="199"/>
      <c r="O695" s="68"/>
      <c r="P695" s="68"/>
      <c r="Q695" s="68"/>
      <c r="R695" s="68"/>
      <c r="S695" s="68"/>
      <c r="T695" s="69"/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T695" s="20" t="s">
        <v>169</v>
      </c>
      <c r="AU695" s="20" t="s">
        <v>90</v>
      </c>
    </row>
    <row r="696" spans="1:65" s="2" customFormat="1" ht="11.25">
      <c r="A696" s="38"/>
      <c r="B696" s="39"/>
      <c r="C696" s="40"/>
      <c r="D696" s="200" t="s">
        <v>171</v>
      </c>
      <c r="E696" s="40"/>
      <c r="F696" s="201" t="s">
        <v>811</v>
      </c>
      <c r="G696" s="40"/>
      <c r="H696" s="40"/>
      <c r="I696" s="197"/>
      <c r="J696" s="40"/>
      <c r="K696" s="40"/>
      <c r="L696" s="43"/>
      <c r="M696" s="198"/>
      <c r="N696" s="199"/>
      <c r="O696" s="68"/>
      <c r="P696" s="68"/>
      <c r="Q696" s="68"/>
      <c r="R696" s="68"/>
      <c r="S696" s="68"/>
      <c r="T696" s="69"/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T696" s="20" t="s">
        <v>171</v>
      </c>
      <c r="AU696" s="20" t="s">
        <v>90</v>
      </c>
    </row>
    <row r="697" spans="1:65" s="13" customFormat="1" ht="11.25">
      <c r="B697" s="202"/>
      <c r="C697" s="203"/>
      <c r="D697" s="195" t="s">
        <v>173</v>
      </c>
      <c r="E697" s="204" t="s">
        <v>35</v>
      </c>
      <c r="F697" s="205" t="s">
        <v>457</v>
      </c>
      <c r="G697" s="203"/>
      <c r="H697" s="204" t="s">
        <v>35</v>
      </c>
      <c r="I697" s="206"/>
      <c r="J697" s="203"/>
      <c r="K697" s="203"/>
      <c r="L697" s="207"/>
      <c r="M697" s="208"/>
      <c r="N697" s="209"/>
      <c r="O697" s="209"/>
      <c r="P697" s="209"/>
      <c r="Q697" s="209"/>
      <c r="R697" s="209"/>
      <c r="S697" s="209"/>
      <c r="T697" s="210"/>
      <c r="AT697" s="211" t="s">
        <v>173</v>
      </c>
      <c r="AU697" s="211" t="s">
        <v>90</v>
      </c>
      <c r="AV697" s="13" t="s">
        <v>21</v>
      </c>
      <c r="AW697" s="13" t="s">
        <v>41</v>
      </c>
      <c r="AX697" s="13" t="s">
        <v>81</v>
      </c>
      <c r="AY697" s="211" t="s">
        <v>160</v>
      </c>
    </row>
    <row r="698" spans="1:65" s="14" customFormat="1" ht="11.25">
      <c r="B698" s="212"/>
      <c r="C698" s="213"/>
      <c r="D698" s="195" t="s">
        <v>173</v>
      </c>
      <c r="E698" s="214" t="s">
        <v>35</v>
      </c>
      <c r="F698" s="215" t="s">
        <v>786</v>
      </c>
      <c r="G698" s="213"/>
      <c r="H698" s="216">
        <v>13.766</v>
      </c>
      <c r="I698" s="217"/>
      <c r="J698" s="213"/>
      <c r="K698" s="213"/>
      <c r="L698" s="218"/>
      <c r="M698" s="219"/>
      <c r="N698" s="220"/>
      <c r="O698" s="220"/>
      <c r="P698" s="220"/>
      <c r="Q698" s="220"/>
      <c r="R698" s="220"/>
      <c r="S698" s="220"/>
      <c r="T698" s="221"/>
      <c r="AT698" s="222" t="s">
        <v>173</v>
      </c>
      <c r="AU698" s="222" t="s">
        <v>90</v>
      </c>
      <c r="AV698" s="14" t="s">
        <v>90</v>
      </c>
      <c r="AW698" s="14" t="s">
        <v>41</v>
      </c>
      <c r="AX698" s="14" t="s">
        <v>81</v>
      </c>
      <c r="AY698" s="222" t="s">
        <v>160</v>
      </c>
    </row>
    <row r="699" spans="1:65" s="15" customFormat="1" ht="11.25">
      <c r="B699" s="223"/>
      <c r="C699" s="224"/>
      <c r="D699" s="195" t="s">
        <v>173</v>
      </c>
      <c r="E699" s="225" t="s">
        <v>35</v>
      </c>
      <c r="F699" s="226" t="s">
        <v>176</v>
      </c>
      <c r="G699" s="224"/>
      <c r="H699" s="227">
        <v>13.766</v>
      </c>
      <c r="I699" s="228"/>
      <c r="J699" s="224"/>
      <c r="K699" s="224"/>
      <c r="L699" s="229"/>
      <c r="M699" s="230"/>
      <c r="N699" s="231"/>
      <c r="O699" s="231"/>
      <c r="P699" s="231"/>
      <c r="Q699" s="231"/>
      <c r="R699" s="231"/>
      <c r="S699" s="231"/>
      <c r="T699" s="232"/>
      <c r="AT699" s="233" t="s">
        <v>173</v>
      </c>
      <c r="AU699" s="233" t="s">
        <v>90</v>
      </c>
      <c r="AV699" s="15" t="s">
        <v>167</v>
      </c>
      <c r="AW699" s="15" t="s">
        <v>41</v>
      </c>
      <c r="AX699" s="15" t="s">
        <v>21</v>
      </c>
      <c r="AY699" s="233" t="s">
        <v>160</v>
      </c>
    </row>
    <row r="700" spans="1:65" s="2" customFormat="1" ht="33" customHeight="1">
      <c r="A700" s="38"/>
      <c r="B700" s="39"/>
      <c r="C700" s="182" t="s">
        <v>812</v>
      </c>
      <c r="D700" s="182" t="s">
        <v>162</v>
      </c>
      <c r="E700" s="183" t="s">
        <v>813</v>
      </c>
      <c r="F700" s="184" t="s">
        <v>814</v>
      </c>
      <c r="G700" s="185" t="s">
        <v>239</v>
      </c>
      <c r="H700" s="186">
        <v>23.687999999999999</v>
      </c>
      <c r="I700" s="187"/>
      <c r="J700" s="188">
        <f>ROUND(I700*H700,2)</f>
        <v>0</v>
      </c>
      <c r="K700" s="184" t="s">
        <v>166</v>
      </c>
      <c r="L700" s="43"/>
      <c r="M700" s="189" t="s">
        <v>35</v>
      </c>
      <c r="N700" s="190" t="s">
        <v>52</v>
      </c>
      <c r="O700" s="68"/>
      <c r="P700" s="191">
        <f>O700*H700</f>
        <v>0</v>
      </c>
      <c r="Q700" s="191">
        <v>0</v>
      </c>
      <c r="R700" s="191">
        <f>Q700*H700</f>
        <v>0</v>
      </c>
      <c r="S700" s="191">
        <v>0</v>
      </c>
      <c r="T700" s="192">
        <f>S700*H700</f>
        <v>0</v>
      </c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  <c r="AE700" s="38"/>
      <c r="AR700" s="193" t="s">
        <v>167</v>
      </c>
      <c r="AT700" s="193" t="s">
        <v>162</v>
      </c>
      <c r="AU700" s="193" t="s">
        <v>90</v>
      </c>
      <c r="AY700" s="20" t="s">
        <v>160</v>
      </c>
      <c r="BE700" s="194">
        <f>IF(N700="základní",J700,0)</f>
        <v>0</v>
      </c>
      <c r="BF700" s="194">
        <f>IF(N700="snížená",J700,0)</f>
        <v>0</v>
      </c>
      <c r="BG700" s="194">
        <f>IF(N700="zákl. přenesená",J700,0)</f>
        <v>0</v>
      </c>
      <c r="BH700" s="194">
        <f>IF(N700="sníž. přenesená",J700,0)</f>
        <v>0</v>
      </c>
      <c r="BI700" s="194">
        <f>IF(N700="nulová",J700,0)</f>
        <v>0</v>
      </c>
      <c r="BJ700" s="20" t="s">
        <v>21</v>
      </c>
      <c r="BK700" s="194">
        <f>ROUND(I700*H700,2)</f>
        <v>0</v>
      </c>
      <c r="BL700" s="20" t="s">
        <v>167</v>
      </c>
      <c r="BM700" s="193" t="s">
        <v>815</v>
      </c>
    </row>
    <row r="701" spans="1:65" s="2" customFormat="1" ht="29.25">
      <c r="A701" s="38"/>
      <c r="B701" s="39"/>
      <c r="C701" s="40"/>
      <c r="D701" s="195" t="s">
        <v>169</v>
      </c>
      <c r="E701" s="40"/>
      <c r="F701" s="196" t="s">
        <v>816</v>
      </c>
      <c r="G701" s="40"/>
      <c r="H701" s="40"/>
      <c r="I701" s="197"/>
      <c r="J701" s="40"/>
      <c r="K701" s="40"/>
      <c r="L701" s="43"/>
      <c r="M701" s="198"/>
      <c r="N701" s="199"/>
      <c r="O701" s="68"/>
      <c r="P701" s="68"/>
      <c r="Q701" s="68"/>
      <c r="R701" s="68"/>
      <c r="S701" s="68"/>
      <c r="T701" s="69"/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T701" s="20" t="s">
        <v>169</v>
      </c>
      <c r="AU701" s="20" t="s">
        <v>90</v>
      </c>
    </row>
    <row r="702" spans="1:65" s="2" customFormat="1" ht="11.25">
      <c r="A702" s="38"/>
      <c r="B702" s="39"/>
      <c r="C702" s="40"/>
      <c r="D702" s="200" t="s">
        <v>171</v>
      </c>
      <c r="E702" s="40"/>
      <c r="F702" s="201" t="s">
        <v>817</v>
      </c>
      <c r="G702" s="40"/>
      <c r="H702" s="40"/>
      <c r="I702" s="197"/>
      <c r="J702" s="40"/>
      <c r="K702" s="40"/>
      <c r="L702" s="43"/>
      <c r="M702" s="198"/>
      <c r="N702" s="199"/>
      <c r="O702" s="68"/>
      <c r="P702" s="68"/>
      <c r="Q702" s="68"/>
      <c r="R702" s="68"/>
      <c r="S702" s="68"/>
      <c r="T702" s="69"/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T702" s="20" t="s">
        <v>171</v>
      </c>
      <c r="AU702" s="20" t="s">
        <v>90</v>
      </c>
    </row>
    <row r="703" spans="1:65" s="13" customFormat="1" ht="11.25">
      <c r="B703" s="202"/>
      <c r="C703" s="203"/>
      <c r="D703" s="195" t="s">
        <v>173</v>
      </c>
      <c r="E703" s="204" t="s">
        <v>35</v>
      </c>
      <c r="F703" s="205" t="s">
        <v>457</v>
      </c>
      <c r="G703" s="203"/>
      <c r="H703" s="204" t="s">
        <v>35</v>
      </c>
      <c r="I703" s="206"/>
      <c r="J703" s="203"/>
      <c r="K703" s="203"/>
      <c r="L703" s="207"/>
      <c r="M703" s="208"/>
      <c r="N703" s="209"/>
      <c r="O703" s="209"/>
      <c r="P703" s="209"/>
      <c r="Q703" s="209"/>
      <c r="R703" s="209"/>
      <c r="S703" s="209"/>
      <c r="T703" s="210"/>
      <c r="AT703" s="211" t="s">
        <v>173</v>
      </c>
      <c r="AU703" s="211" t="s">
        <v>90</v>
      </c>
      <c r="AV703" s="13" t="s">
        <v>21</v>
      </c>
      <c r="AW703" s="13" t="s">
        <v>41</v>
      </c>
      <c r="AX703" s="13" t="s">
        <v>81</v>
      </c>
      <c r="AY703" s="211" t="s">
        <v>160</v>
      </c>
    </row>
    <row r="704" spans="1:65" s="14" customFormat="1" ht="11.25">
      <c r="B704" s="212"/>
      <c r="C704" s="213"/>
      <c r="D704" s="195" t="s">
        <v>173</v>
      </c>
      <c r="E704" s="214" t="s">
        <v>35</v>
      </c>
      <c r="F704" s="215" t="s">
        <v>793</v>
      </c>
      <c r="G704" s="213"/>
      <c r="H704" s="216">
        <v>23.687999999999999</v>
      </c>
      <c r="I704" s="217"/>
      <c r="J704" s="213"/>
      <c r="K704" s="213"/>
      <c r="L704" s="218"/>
      <c r="M704" s="219"/>
      <c r="N704" s="220"/>
      <c r="O704" s="220"/>
      <c r="P704" s="220"/>
      <c r="Q704" s="220"/>
      <c r="R704" s="220"/>
      <c r="S704" s="220"/>
      <c r="T704" s="221"/>
      <c r="AT704" s="222" t="s">
        <v>173</v>
      </c>
      <c r="AU704" s="222" t="s">
        <v>90</v>
      </c>
      <c r="AV704" s="14" t="s">
        <v>90</v>
      </c>
      <c r="AW704" s="14" t="s">
        <v>41</v>
      </c>
      <c r="AX704" s="14" t="s">
        <v>81</v>
      </c>
      <c r="AY704" s="222" t="s">
        <v>160</v>
      </c>
    </row>
    <row r="705" spans="1:65" s="15" customFormat="1" ht="11.25">
      <c r="B705" s="223"/>
      <c r="C705" s="224"/>
      <c r="D705" s="195" t="s">
        <v>173</v>
      </c>
      <c r="E705" s="225" t="s">
        <v>35</v>
      </c>
      <c r="F705" s="226" t="s">
        <v>176</v>
      </c>
      <c r="G705" s="224"/>
      <c r="H705" s="227">
        <v>23.687999999999999</v>
      </c>
      <c r="I705" s="228"/>
      <c r="J705" s="224"/>
      <c r="K705" s="224"/>
      <c r="L705" s="229"/>
      <c r="M705" s="230"/>
      <c r="N705" s="231"/>
      <c r="O705" s="231"/>
      <c r="P705" s="231"/>
      <c r="Q705" s="231"/>
      <c r="R705" s="231"/>
      <c r="S705" s="231"/>
      <c r="T705" s="232"/>
      <c r="AT705" s="233" t="s">
        <v>173</v>
      </c>
      <c r="AU705" s="233" t="s">
        <v>90</v>
      </c>
      <c r="AV705" s="15" t="s">
        <v>167</v>
      </c>
      <c r="AW705" s="15" t="s">
        <v>41</v>
      </c>
      <c r="AX705" s="15" t="s">
        <v>21</v>
      </c>
      <c r="AY705" s="233" t="s">
        <v>160</v>
      </c>
    </row>
    <row r="706" spans="1:65" s="2" customFormat="1" ht="16.5" customHeight="1">
      <c r="A706" s="38"/>
      <c r="B706" s="39"/>
      <c r="C706" s="182" t="s">
        <v>818</v>
      </c>
      <c r="D706" s="182" t="s">
        <v>162</v>
      </c>
      <c r="E706" s="183" t="s">
        <v>819</v>
      </c>
      <c r="F706" s="184" t="s">
        <v>820</v>
      </c>
      <c r="G706" s="185" t="s">
        <v>334</v>
      </c>
      <c r="H706" s="186">
        <v>0.25</v>
      </c>
      <c r="I706" s="187"/>
      <c r="J706" s="188">
        <f>ROUND(I706*H706,2)</f>
        <v>0</v>
      </c>
      <c r="K706" s="184" t="s">
        <v>166</v>
      </c>
      <c r="L706" s="43"/>
      <c r="M706" s="189" t="s">
        <v>35</v>
      </c>
      <c r="N706" s="190" t="s">
        <v>52</v>
      </c>
      <c r="O706" s="68"/>
      <c r="P706" s="191">
        <f>O706*H706</f>
        <v>0</v>
      </c>
      <c r="Q706" s="191">
        <v>1.0416099999999999</v>
      </c>
      <c r="R706" s="191">
        <f>Q706*H706</f>
        <v>0.26040249999999998</v>
      </c>
      <c r="S706" s="191">
        <v>0</v>
      </c>
      <c r="T706" s="192">
        <f>S706*H706</f>
        <v>0</v>
      </c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R706" s="193" t="s">
        <v>167</v>
      </c>
      <c r="AT706" s="193" t="s">
        <v>162</v>
      </c>
      <c r="AU706" s="193" t="s">
        <v>90</v>
      </c>
      <c r="AY706" s="20" t="s">
        <v>160</v>
      </c>
      <c r="BE706" s="194">
        <f>IF(N706="základní",J706,0)</f>
        <v>0</v>
      </c>
      <c r="BF706" s="194">
        <f>IF(N706="snížená",J706,0)</f>
        <v>0</v>
      </c>
      <c r="BG706" s="194">
        <f>IF(N706="zákl. přenesená",J706,0)</f>
        <v>0</v>
      </c>
      <c r="BH706" s="194">
        <f>IF(N706="sníž. přenesená",J706,0)</f>
        <v>0</v>
      </c>
      <c r="BI706" s="194">
        <f>IF(N706="nulová",J706,0)</f>
        <v>0</v>
      </c>
      <c r="BJ706" s="20" t="s">
        <v>21</v>
      </c>
      <c r="BK706" s="194">
        <f>ROUND(I706*H706,2)</f>
        <v>0</v>
      </c>
      <c r="BL706" s="20" t="s">
        <v>167</v>
      </c>
      <c r="BM706" s="193" t="s">
        <v>821</v>
      </c>
    </row>
    <row r="707" spans="1:65" s="2" customFormat="1" ht="11.25">
      <c r="A707" s="38"/>
      <c r="B707" s="39"/>
      <c r="C707" s="40"/>
      <c r="D707" s="195" t="s">
        <v>169</v>
      </c>
      <c r="E707" s="40"/>
      <c r="F707" s="196" t="s">
        <v>822</v>
      </c>
      <c r="G707" s="40"/>
      <c r="H707" s="40"/>
      <c r="I707" s="197"/>
      <c r="J707" s="40"/>
      <c r="K707" s="40"/>
      <c r="L707" s="43"/>
      <c r="M707" s="198"/>
      <c r="N707" s="199"/>
      <c r="O707" s="68"/>
      <c r="P707" s="68"/>
      <c r="Q707" s="68"/>
      <c r="R707" s="68"/>
      <c r="S707" s="68"/>
      <c r="T707" s="69"/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T707" s="20" t="s">
        <v>169</v>
      </c>
      <c r="AU707" s="20" t="s">
        <v>90</v>
      </c>
    </row>
    <row r="708" spans="1:65" s="2" customFormat="1" ht="11.25">
      <c r="A708" s="38"/>
      <c r="B708" s="39"/>
      <c r="C708" s="40"/>
      <c r="D708" s="200" t="s">
        <v>171</v>
      </c>
      <c r="E708" s="40"/>
      <c r="F708" s="201" t="s">
        <v>823</v>
      </c>
      <c r="G708" s="40"/>
      <c r="H708" s="40"/>
      <c r="I708" s="197"/>
      <c r="J708" s="40"/>
      <c r="K708" s="40"/>
      <c r="L708" s="43"/>
      <c r="M708" s="198"/>
      <c r="N708" s="199"/>
      <c r="O708" s="68"/>
      <c r="P708" s="68"/>
      <c r="Q708" s="68"/>
      <c r="R708" s="68"/>
      <c r="S708" s="68"/>
      <c r="T708" s="69"/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T708" s="20" t="s">
        <v>171</v>
      </c>
      <c r="AU708" s="20" t="s">
        <v>90</v>
      </c>
    </row>
    <row r="709" spans="1:65" s="14" customFormat="1" ht="11.25">
      <c r="B709" s="212"/>
      <c r="C709" s="213"/>
      <c r="D709" s="195" t="s">
        <v>173</v>
      </c>
      <c r="E709" s="214" t="s">
        <v>35</v>
      </c>
      <c r="F709" s="215" t="s">
        <v>824</v>
      </c>
      <c r="G709" s="213"/>
      <c r="H709" s="216">
        <v>0.25</v>
      </c>
      <c r="I709" s="217"/>
      <c r="J709" s="213"/>
      <c r="K709" s="213"/>
      <c r="L709" s="218"/>
      <c r="M709" s="219"/>
      <c r="N709" s="220"/>
      <c r="O709" s="220"/>
      <c r="P709" s="220"/>
      <c r="Q709" s="220"/>
      <c r="R709" s="220"/>
      <c r="S709" s="220"/>
      <c r="T709" s="221"/>
      <c r="AT709" s="222" t="s">
        <v>173</v>
      </c>
      <c r="AU709" s="222" t="s">
        <v>90</v>
      </c>
      <c r="AV709" s="14" t="s">
        <v>90</v>
      </c>
      <c r="AW709" s="14" t="s">
        <v>41</v>
      </c>
      <c r="AX709" s="14" t="s">
        <v>81</v>
      </c>
      <c r="AY709" s="222" t="s">
        <v>160</v>
      </c>
    </row>
    <row r="710" spans="1:65" s="15" customFormat="1" ht="11.25">
      <c r="B710" s="223"/>
      <c r="C710" s="224"/>
      <c r="D710" s="195" t="s">
        <v>173</v>
      </c>
      <c r="E710" s="225" t="s">
        <v>35</v>
      </c>
      <c r="F710" s="226" t="s">
        <v>176</v>
      </c>
      <c r="G710" s="224"/>
      <c r="H710" s="227">
        <v>0.25</v>
      </c>
      <c r="I710" s="228"/>
      <c r="J710" s="224"/>
      <c r="K710" s="224"/>
      <c r="L710" s="229"/>
      <c r="M710" s="230"/>
      <c r="N710" s="231"/>
      <c r="O710" s="231"/>
      <c r="P710" s="231"/>
      <c r="Q710" s="231"/>
      <c r="R710" s="231"/>
      <c r="S710" s="231"/>
      <c r="T710" s="232"/>
      <c r="AT710" s="233" t="s">
        <v>173</v>
      </c>
      <c r="AU710" s="233" t="s">
        <v>90</v>
      </c>
      <c r="AV710" s="15" t="s">
        <v>167</v>
      </c>
      <c r="AW710" s="15" t="s">
        <v>41</v>
      </c>
      <c r="AX710" s="15" t="s">
        <v>21</v>
      </c>
      <c r="AY710" s="233" t="s">
        <v>160</v>
      </c>
    </row>
    <row r="711" spans="1:65" s="2" customFormat="1" ht="16.5" customHeight="1">
      <c r="A711" s="38"/>
      <c r="B711" s="39"/>
      <c r="C711" s="182" t="s">
        <v>825</v>
      </c>
      <c r="D711" s="182" t="s">
        <v>162</v>
      </c>
      <c r="E711" s="183" t="s">
        <v>826</v>
      </c>
      <c r="F711" s="184" t="s">
        <v>827</v>
      </c>
      <c r="G711" s="185" t="s">
        <v>334</v>
      </c>
      <c r="H711" s="186">
        <v>2.4220000000000002</v>
      </c>
      <c r="I711" s="187"/>
      <c r="J711" s="188">
        <f>ROUND(I711*H711,2)</f>
        <v>0</v>
      </c>
      <c r="K711" s="184" t="s">
        <v>166</v>
      </c>
      <c r="L711" s="43"/>
      <c r="M711" s="189" t="s">
        <v>35</v>
      </c>
      <c r="N711" s="190" t="s">
        <v>52</v>
      </c>
      <c r="O711" s="68"/>
      <c r="P711" s="191">
        <f>O711*H711</f>
        <v>0</v>
      </c>
      <c r="Q711" s="191">
        <v>1.06277</v>
      </c>
      <c r="R711" s="191">
        <f>Q711*H711</f>
        <v>2.5740289400000003</v>
      </c>
      <c r="S711" s="191">
        <v>0</v>
      </c>
      <c r="T711" s="192">
        <f>S711*H711</f>
        <v>0</v>
      </c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R711" s="193" t="s">
        <v>167</v>
      </c>
      <c r="AT711" s="193" t="s">
        <v>162</v>
      </c>
      <c r="AU711" s="193" t="s">
        <v>90</v>
      </c>
      <c r="AY711" s="20" t="s">
        <v>160</v>
      </c>
      <c r="BE711" s="194">
        <f>IF(N711="základní",J711,0)</f>
        <v>0</v>
      </c>
      <c r="BF711" s="194">
        <f>IF(N711="snížená",J711,0)</f>
        <v>0</v>
      </c>
      <c r="BG711" s="194">
        <f>IF(N711="zákl. přenesená",J711,0)</f>
        <v>0</v>
      </c>
      <c r="BH711" s="194">
        <f>IF(N711="sníž. přenesená",J711,0)</f>
        <v>0</v>
      </c>
      <c r="BI711" s="194">
        <f>IF(N711="nulová",J711,0)</f>
        <v>0</v>
      </c>
      <c r="BJ711" s="20" t="s">
        <v>21</v>
      </c>
      <c r="BK711" s="194">
        <f>ROUND(I711*H711,2)</f>
        <v>0</v>
      </c>
      <c r="BL711" s="20" t="s">
        <v>167</v>
      </c>
      <c r="BM711" s="193" t="s">
        <v>828</v>
      </c>
    </row>
    <row r="712" spans="1:65" s="2" customFormat="1" ht="11.25">
      <c r="A712" s="38"/>
      <c r="B712" s="39"/>
      <c r="C712" s="40"/>
      <c r="D712" s="195" t="s">
        <v>169</v>
      </c>
      <c r="E712" s="40"/>
      <c r="F712" s="196" t="s">
        <v>829</v>
      </c>
      <c r="G712" s="40"/>
      <c r="H712" s="40"/>
      <c r="I712" s="197"/>
      <c r="J712" s="40"/>
      <c r="K712" s="40"/>
      <c r="L712" s="43"/>
      <c r="M712" s="198"/>
      <c r="N712" s="199"/>
      <c r="O712" s="68"/>
      <c r="P712" s="68"/>
      <c r="Q712" s="68"/>
      <c r="R712" s="68"/>
      <c r="S712" s="68"/>
      <c r="T712" s="69"/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T712" s="20" t="s">
        <v>169</v>
      </c>
      <c r="AU712" s="20" t="s">
        <v>90</v>
      </c>
    </row>
    <row r="713" spans="1:65" s="2" customFormat="1" ht="11.25">
      <c r="A713" s="38"/>
      <c r="B713" s="39"/>
      <c r="C713" s="40"/>
      <c r="D713" s="200" t="s">
        <v>171</v>
      </c>
      <c r="E713" s="40"/>
      <c r="F713" s="201" t="s">
        <v>830</v>
      </c>
      <c r="G713" s="40"/>
      <c r="H713" s="40"/>
      <c r="I713" s="197"/>
      <c r="J713" s="40"/>
      <c r="K713" s="40"/>
      <c r="L713" s="43"/>
      <c r="M713" s="198"/>
      <c r="N713" s="199"/>
      <c r="O713" s="68"/>
      <c r="P713" s="68"/>
      <c r="Q713" s="68"/>
      <c r="R713" s="68"/>
      <c r="S713" s="68"/>
      <c r="T713" s="69"/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T713" s="20" t="s">
        <v>171</v>
      </c>
      <c r="AU713" s="20" t="s">
        <v>90</v>
      </c>
    </row>
    <row r="714" spans="1:65" s="13" customFormat="1" ht="11.25">
      <c r="B714" s="202"/>
      <c r="C714" s="203"/>
      <c r="D714" s="195" t="s">
        <v>173</v>
      </c>
      <c r="E714" s="204" t="s">
        <v>35</v>
      </c>
      <c r="F714" s="205" t="s">
        <v>457</v>
      </c>
      <c r="G714" s="203"/>
      <c r="H714" s="204" t="s">
        <v>35</v>
      </c>
      <c r="I714" s="206"/>
      <c r="J714" s="203"/>
      <c r="K714" s="203"/>
      <c r="L714" s="207"/>
      <c r="M714" s="208"/>
      <c r="N714" s="209"/>
      <c r="O714" s="209"/>
      <c r="P714" s="209"/>
      <c r="Q714" s="209"/>
      <c r="R714" s="209"/>
      <c r="S714" s="209"/>
      <c r="T714" s="210"/>
      <c r="AT714" s="211" t="s">
        <v>173</v>
      </c>
      <c r="AU714" s="211" t="s">
        <v>90</v>
      </c>
      <c r="AV714" s="13" t="s">
        <v>21</v>
      </c>
      <c r="AW714" s="13" t="s">
        <v>41</v>
      </c>
      <c r="AX714" s="13" t="s">
        <v>81</v>
      </c>
      <c r="AY714" s="211" t="s">
        <v>160</v>
      </c>
    </row>
    <row r="715" spans="1:65" s="14" customFormat="1" ht="11.25">
      <c r="B715" s="212"/>
      <c r="C715" s="213"/>
      <c r="D715" s="195" t="s">
        <v>173</v>
      </c>
      <c r="E715" s="214" t="s">
        <v>35</v>
      </c>
      <c r="F715" s="215" t="s">
        <v>831</v>
      </c>
      <c r="G715" s="213"/>
      <c r="H715" s="216">
        <v>1.532</v>
      </c>
      <c r="I715" s="217"/>
      <c r="J715" s="213"/>
      <c r="K715" s="213"/>
      <c r="L715" s="218"/>
      <c r="M715" s="219"/>
      <c r="N715" s="220"/>
      <c r="O715" s="220"/>
      <c r="P715" s="220"/>
      <c r="Q715" s="220"/>
      <c r="R715" s="220"/>
      <c r="S715" s="220"/>
      <c r="T715" s="221"/>
      <c r="AT715" s="222" t="s">
        <v>173</v>
      </c>
      <c r="AU715" s="222" t="s">
        <v>90</v>
      </c>
      <c r="AV715" s="14" t="s">
        <v>90</v>
      </c>
      <c r="AW715" s="14" t="s">
        <v>41</v>
      </c>
      <c r="AX715" s="14" t="s">
        <v>81</v>
      </c>
      <c r="AY715" s="222" t="s">
        <v>160</v>
      </c>
    </row>
    <row r="716" spans="1:65" s="16" customFormat="1" ht="11.25">
      <c r="B716" s="234"/>
      <c r="C716" s="235"/>
      <c r="D716" s="195" t="s">
        <v>173</v>
      </c>
      <c r="E716" s="236" t="s">
        <v>35</v>
      </c>
      <c r="F716" s="237" t="s">
        <v>263</v>
      </c>
      <c r="G716" s="235"/>
      <c r="H716" s="238">
        <v>1.532</v>
      </c>
      <c r="I716" s="239"/>
      <c r="J716" s="235"/>
      <c r="K716" s="235"/>
      <c r="L716" s="240"/>
      <c r="M716" s="241"/>
      <c r="N716" s="242"/>
      <c r="O716" s="242"/>
      <c r="P716" s="242"/>
      <c r="Q716" s="242"/>
      <c r="R716" s="242"/>
      <c r="S716" s="242"/>
      <c r="T716" s="243"/>
      <c r="AT716" s="244" t="s">
        <v>173</v>
      </c>
      <c r="AU716" s="244" t="s">
        <v>90</v>
      </c>
      <c r="AV716" s="16" t="s">
        <v>184</v>
      </c>
      <c r="AW716" s="16" t="s">
        <v>41</v>
      </c>
      <c r="AX716" s="16" t="s">
        <v>81</v>
      </c>
      <c r="AY716" s="244" t="s">
        <v>160</v>
      </c>
    </row>
    <row r="717" spans="1:65" s="14" customFormat="1" ht="11.25">
      <c r="B717" s="212"/>
      <c r="C717" s="213"/>
      <c r="D717" s="195" t="s">
        <v>173</v>
      </c>
      <c r="E717" s="214" t="s">
        <v>35</v>
      </c>
      <c r="F717" s="215" t="s">
        <v>832</v>
      </c>
      <c r="G717" s="213"/>
      <c r="H717" s="216">
        <v>0.89</v>
      </c>
      <c r="I717" s="217"/>
      <c r="J717" s="213"/>
      <c r="K717" s="213"/>
      <c r="L717" s="218"/>
      <c r="M717" s="219"/>
      <c r="N717" s="220"/>
      <c r="O717" s="220"/>
      <c r="P717" s="220"/>
      <c r="Q717" s="220"/>
      <c r="R717" s="220"/>
      <c r="S717" s="220"/>
      <c r="T717" s="221"/>
      <c r="AT717" s="222" t="s">
        <v>173</v>
      </c>
      <c r="AU717" s="222" t="s">
        <v>90</v>
      </c>
      <c r="AV717" s="14" t="s">
        <v>90</v>
      </c>
      <c r="AW717" s="14" t="s">
        <v>41</v>
      </c>
      <c r="AX717" s="14" t="s">
        <v>81</v>
      </c>
      <c r="AY717" s="222" t="s">
        <v>160</v>
      </c>
    </row>
    <row r="718" spans="1:65" s="16" customFormat="1" ht="11.25">
      <c r="B718" s="234"/>
      <c r="C718" s="235"/>
      <c r="D718" s="195" t="s">
        <v>173</v>
      </c>
      <c r="E718" s="236" t="s">
        <v>35</v>
      </c>
      <c r="F718" s="237" t="s">
        <v>263</v>
      </c>
      <c r="G718" s="235"/>
      <c r="H718" s="238">
        <v>0.89</v>
      </c>
      <c r="I718" s="239"/>
      <c r="J718" s="235"/>
      <c r="K718" s="235"/>
      <c r="L718" s="240"/>
      <c r="M718" s="241"/>
      <c r="N718" s="242"/>
      <c r="O718" s="242"/>
      <c r="P718" s="242"/>
      <c r="Q718" s="242"/>
      <c r="R718" s="242"/>
      <c r="S718" s="242"/>
      <c r="T718" s="243"/>
      <c r="AT718" s="244" t="s">
        <v>173</v>
      </c>
      <c r="AU718" s="244" t="s">
        <v>90</v>
      </c>
      <c r="AV718" s="16" t="s">
        <v>184</v>
      </c>
      <c r="AW718" s="16" t="s">
        <v>41</v>
      </c>
      <c r="AX718" s="16" t="s">
        <v>81</v>
      </c>
      <c r="AY718" s="244" t="s">
        <v>160</v>
      </c>
    </row>
    <row r="719" spans="1:65" s="15" customFormat="1" ht="11.25">
      <c r="B719" s="223"/>
      <c r="C719" s="224"/>
      <c r="D719" s="195" t="s">
        <v>173</v>
      </c>
      <c r="E719" s="225" t="s">
        <v>35</v>
      </c>
      <c r="F719" s="226" t="s">
        <v>176</v>
      </c>
      <c r="G719" s="224"/>
      <c r="H719" s="227">
        <v>2.4220000000000002</v>
      </c>
      <c r="I719" s="228"/>
      <c r="J719" s="224"/>
      <c r="K719" s="224"/>
      <c r="L719" s="229"/>
      <c r="M719" s="230"/>
      <c r="N719" s="231"/>
      <c r="O719" s="231"/>
      <c r="P719" s="231"/>
      <c r="Q719" s="231"/>
      <c r="R719" s="231"/>
      <c r="S719" s="231"/>
      <c r="T719" s="232"/>
      <c r="AT719" s="233" t="s">
        <v>173</v>
      </c>
      <c r="AU719" s="233" t="s">
        <v>90</v>
      </c>
      <c r="AV719" s="15" t="s">
        <v>167</v>
      </c>
      <c r="AW719" s="15" t="s">
        <v>41</v>
      </c>
      <c r="AX719" s="15" t="s">
        <v>21</v>
      </c>
      <c r="AY719" s="233" t="s">
        <v>160</v>
      </c>
    </row>
    <row r="720" spans="1:65" s="2" customFormat="1" ht="24.2" customHeight="1">
      <c r="A720" s="38"/>
      <c r="B720" s="39"/>
      <c r="C720" s="182" t="s">
        <v>833</v>
      </c>
      <c r="D720" s="182" t="s">
        <v>162</v>
      </c>
      <c r="E720" s="183" t="s">
        <v>834</v>
      </c>
      <c r="F720" s="184" t="s">
        <v>835</v>
      </c>
      <c r="G720" s="185" t="s">
        <v>523</v>
      </c>
      <c r="H720" s="186">
        <v>23</v>
      </c>
      <c r="I720" s="187"/>
      <c r="J720" s="188">
        <f>ROUND(I720*H720,2)</f>
        <v>0</v>
      </c>
      <c r="K720" s="184" t="s">
        <v>166</v>
      </c>
      <c r="L720" s="43"/>
      <c r="M720" s="189" t="s">
        <v>35</v>
      </c>
      <c r="N720" s="190" t="s">
        <v>52</v>
      </c>
      <c r="O720" s="68"/>
      <c r="P720" s="191">
        <f>O720*H720</f>
        <v>0</v>
      </c>
      <c r="Q720" s="191">
        <v>1.7770000000000001E-2</v>
      </c>
      <c r="R720" s="191">
        <f>Q720*H720</f>
        <v>0.40871000000000002</v>
      </c>
      <c r="S720" s="191">
        <v>0</v>
      </c>
      <c r="T720" s="192">
        <f>S720*H720</f>
        <v>0</v>
      </c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R720" s="193" t="s">
        <v>167</v>
      </c>
      <c r="AT720" s="193" t="s">
        <v>162</v>
      </c>
      <c r="AU720" s="193" t="s">
        <v>90</v>
      </c>
      <c r="AY720" s="20" t="s">
        <v>160</v>
      </c>
      <c r="BE720" s="194">
        <f>IF(N720="základní",J720,0)</f>
        <v>0</v>
      </c>
      <c r="BF720" s="194">
        <f>IF(N720="snížená",J720,0)</f>
        <v>0</v>
      </c>
      <c r="BG720" s="194">
        <f>IF(N720="zákl. přenesená",J720,0)</f>
        <v>0</v>
      </c>
      <c r="BH720" s="194">
        <f>IF(N720="sníž. přenesená",J720,0)</f>
        <v>0</v>
      </c>
      <c r="BI720" s="194">
        <f>IF(N720="nulová",J720,0)</f>
        <v>0</v>
      </c>
      <c r="BJ720" s="20" t="s">
        <v>21</v>
      </c>
      <c r="BK720" s="194">
        <f>ROUND(I720*H720,2)</f>
        <v>0</v>
      </c>
      <c r="BL720" s="20" t="s">
        <v>167</v>
      </c>
      <c r="BM720" s="193" t="s">
        <v>836</v>
      </c>
    </row>
    <row r="721" spans="1:65" s="2" customFormat="1" ht="29.25">
      <c r="A721" s="38"/>
      <c r="B721" s="39"/>
      <c r="C721" s="40"/>
      <c r="D721" s="195" t="s">
        <v>169</v>
      </c>
      <c r="E721" s="40"/>
      <c r="F721" s="196" t="s">
        <v>837</v>
      </c>
      <c r="G721" s="40"/>
      <c r="H721" s="40"/>
      <c r="I721" s="197"/>
      <c r="J721" s="40"/>
      <c r="K721" s="40"/>
      <c r="L721" s="43"/>
      <c r="M721" s="198"/>
      <c r="N721" s="199"/>
      <c r="O721" s="68"/>
      <c r="P721" s="68"/>
      <c r="Q721" s="68"/>
      <c r="R721" s="68"/>
      <c r="S721" s="68"/>
      <c r="T721" s="69"/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  <c r="AT721" s="20" t="s">
        <v>169</v>
      </c>
      <c r="AU721" s="20" t="s">
        <v>90</v>
      </c>
    </row>
    <row r="722" spans="1:65" s="2" customFormat="1" ht="11.25">
      <c r="A722" s="38"/>
      <c r="B722" s="39"/>
      <c r="C722" s="40"/>
      <c r="D722" s="200" t="s">
        <v>171</v>
      </c>
      <c r="E722" s="40"/>
      <c r="F722" s="201" t="s">
        <v>838</v>
      </c>
      <c r="G722" s="40"/>
      <c r="H722" s="40"/>
      <c r="I722" s="197"/>
      <c r="J722" s="40"/>
      <c r="K722" s="40"/>
      <c r="L722" s="43"/>
      <c r="M722" s="198"/>
      <c r="N722" s="199"/>
      <c r="O722" s="68"/>
      <c r="P722" s="68"/>
      <c r="Q722" s="68"/>
      <c r="R722" s="68"/>
      <c r="S722" s="68"/>
      <c r="T722" s="69"/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T722" s="20" t="s">
        <v>171</v>
      </c>
      <c r="AU722" s="20" t="s">
        <v>90</v>
      </c>
    </row>
    <row r="723" spans="1:65" s="13" customFormat="1" ht="11.25">
      <c r="B723" s="202"/>
      <c r="C723" s="203"/>
      <c r="D723" s="195" t="s">
        <v>173</v>
      </c>
      <c r="E723" s="204" t="s">
        <v>35</v>
      </c>
      <c r="F723" s="205" t="s">
        <v>541</v>
      </c>
      <c r="G723" s="203"/>
      <c r="H723" s="204" t="s">
        <v>35</v>
      </c>
      <c r="I723" s="206"/>
      <c r="J723" s="203"/>
      <c r="K723" s="203"/>
      <c r="L723" s="207"/>
      <c r="M723" s="208"/>
      <c r="N723" s="209"/>
      <c r="O723" s="209"/>
      <c r="P723" s="209"/>
      <c r="Q723" s="209"/>
      <c r="R723" s="209"/>
      <c r="S723" s="209"/>
      <c r="T723" s="210"/>
      <c r="AT723" s="211" t="s">
        <v>173</v>
      </c>
      <c r="AU723" s="211" t="s">
        <v>90</v>
      </c>
      <c r="AV723" s="13" t="s">
        <v>21</v>
      </c>
      <c r="AW723" s="13" t="s">
        <v>41</v>
      </c>
      <c r="AX723" s="13" t="s">
        <v>81</v>
      </c>
      <c r="AY723" s="211" t="s">
        <v>160</v>
      </c>
    </row>
    <row r="724" spans="1:65" s="14" customFormat="1" ht="11.25">
      <c r="B724" s="212"/>
      <c r="C724" s="213"/>
      <c r="D724" s="195" t="s">
        <v>173</v>
      </c>
      <c r="E724" s="214" t="s">
        <v>35</v>
      </c>
      <c r="F724" s="215" t="s">
        <v>839</v>
      </c>
      <c r="G724" s="213"/>
      <c r="H724" s="216">
        <v>1</v>
      </c>
      <c r="I724" s="217"/>
      <c r="J724" s="213"/>
      <c r="K724" s="213"/>
      <c r="L724" s="218"/>
      <c r="M724" s="219"/>
      <c r="N724" s="220"/>
      <c r="O724" s="220"/>
      <c r="P724" s="220"/>
      <c r="Q724" s="220"/>
      <c r="R724" s="220"/>
      <c r="S724" s="220"/>
      <c r="T724" s="221"/>
      <c r="AT724" s="222" t="s">
        <v>173</v>
      </c>
      <c r="AU724" s="222" t="s">
        <v>90</v>
      </c>
      <c r="AV724" s="14" t="s">
        <v>90</v>
      </c>
      <c r="AW724" s="14" t="s">
        <v>41</v>
      </c>
      <c r="AX724" s="14" t="s">
        <v>81</v>
      </c>
      <c r="AY724" s="222" t="s">
        <v>160</v>
      </c>
    </row>
    <row r="725" spans="1:65" s="14" customFormat="1" ht="11.25">
      <c r="B725" s="212"/>
      <c r="C725" s="213"/>
      <c r="D725" s="195" t="s">
        <v>173</v>
      </c>
      <c r="E725" s="214" t="s">
        <v>35</v>
      </c>
      <c r="F725" s="215" t="s">
        <v>840</v>
      </c>
      <c r="G725" s="213"/>
      <c r="H725" s="216">
        <v>9</v>
      </c>
      <c r="I725" s="217"/>
      <c r="J725" s="213"/>
      <c r="K725" s="213"/>
      <c r="L725" s="218"/>
      <c r="M725" s="219"/>
      <c r="N725" s="220"/>
      <c r="O725" s="220"/>
      <c r="P725" s="220"/>
      <c r="Q725" s="220"/>
      <c r="R725" s="220"/>
      <c r="S725" s="220"/>
      <c r="T725" s="221"/>
      <c r="AT725" s="222" t="s">
        <v>173</v>
      </c>
      <c r="AU725" s="222" t="s">
        <v>90</v>
      </c>
      <c r="AV725" s="14" t="s">
        <v>90</v>
      </c>
      <c r="AW725" s="14" t="s">
        <v>41</v>
      </c>
      <c r="AX725" s="14" t="s">
        <v>81</v>
      </c>
      <c r="AY725" s="222" t="s">
        <v>160</v>
      </c>
    </row>
    <row r="726" spans="1:65" s="14" customFormat="1" ht="11.25">
      <c r="B726" s="212"/>
      <c r="C726" s="213"/>
      <c r="D726" s="195" t="s">
        <v>173</v>
      </c>
      <c r="E726" s="214" t="s">
        <v>35</v>
      </c>
      <c r="F726" s="215" t="s">
        <v>841</v>
      </c>
      <c r="G726" s="213"/>
      <c r="H726" s="216">
        <v>12</v>
      </c>
      <c r="I726" s="217"/>
      <c r="J726" s="213"/>
      <c r="K726" s="213"/>
      <c r="L726" s="218"/>
      <c r="M726" s="219"/>
      <c r="N726" s="220"/>
      <c r="O726" s="220"/>
      <c r="P726" s="220"/>
      <c r="Q726" s="220"/>
      <c r="R726" s="220"/>
      <c r="S726" s="220"/>
      <c r="T726" s="221"/>
      <c r="AT726" s="222" t="s">
        <v>173</v>
      </c>
      <c r="AU726" s="222" t="s">
        <v>90</v>
      </c>
      <c r="AV726" s="14" t="s">
        <v>90</v>
      </c>
      <c r="AW726" s="14" t="s">
        <v>41</v>
      </c>
      <c r="AX726" s="14" t="s">
        <v>81</v>
      </c>
      <c r="AY726" s="222" t="s">
        <v>160</v>
      </c>
    </row>
    <row r="727" spans="1:65" s="14" customFormat="1" ht="11.25">
      <c r="B727" s="212"/>
      <c r="C727" s="213"/>
      <c r="D727" s="195" t="s">
        <v>173</v>
      </c>
      <c r="E727" s="214" t="s">
        <v>35</v>
      </c>
      <c r="F727" s="215" t="s">
        <v>842</v>
      </c>
      <c r="G727" s="213"/>
      <c r="H727" s="216">
        <v>1</v>
      </c>
      <c r="I727" s="217"/>
      <c r="J727" s="213"/>
      <c r="K727" s="213"/>
      <c r="L727" s="218"/>
      <c r="M727" s="219"/>
      <c r="N727" s="220"/>
      <c r="O727" s="220"/>
      <c r="P727" s="220"/>
      <c r="Q727" s="220"/>
      <c r="R727" s="220"/>
      <c r="S727" s="220"/>
      <c r="T727" s="221"/>
      <c r="AT727" s="222" t="s">
        <v>173</v>
      </c>
      <c r="AU727" s="222" t="s">
        <v>90</v>
      </c>
      <c r="AV727" s="14" t="s">
        <v>90</v>
      </c>
      <c r="AW727" s="14" t="s">
        <v>41</v>
      </c>
      <c r="AX727" s="14" t="s">
        <v>81</v>
      </c>
      <c r="AY727" s="222" t="s">
        <v>160</v>
      </c>
    </row>
    <row r="728" spans="1:65" s="15" customFormat="1" ht="11.25">
      <c r="B728" s="223"/>
      <c r="C728" s="224"/>
      <c r="D728" s="195" t="s">
        <v>173</v>
      </c>
      <c r="E728" s="225" t="s">
        <v>35</v>
      </c>
      <c r="F728" s="226" t="s">
        <v>176</v>
      </c>
      <c r="G728" s="224"/>
      <c r="H728" s="227">
        <v>23</v>
      </c>
      <c r="I728" s="228"/>
      <c r="J728" s="224"/>
      <c r="K728" s="224"/>
      <c r="L728" s="229"/>
      <c r="M728" s="230"/>
      <c r="N728" s="231"/>
      <c r="O728" s="231"/>
      <c r="P728" s="231"/>
      <c r="Q728" s="231"/>
      <c r="R728" s="231"/>
      <c r="S728" s="231"/>
      <c r="T728" s="232"/>
      <c r="AT728" s="233" t="s">
        <v>173</v>
      </c>
      <c r="AU728" s="233" t="s">
        <v>90</v>
      </c>
      <c r="AV728" s="15" t="s">
        <v>167</v>
      </c>
      <c r="AW728" s="15" t="s">
        <v>41</v>
      </c>
      <c r="AX728" s="15" t="s">
        <v>21</v>
      </c>
      <c r="AY728" s="233" t="s">
        <v>160</v>
      </c>
    </row>
    <row r="729" spans="1:65" s="2" customFormat="1" ht="24.2" customHeight="1">
      <c r="A729" s="38"/>
      <c r="B729" s="39"/>
      <c r="C729" s="245" t="s">
        <v>843</v>
      </c>
      <c r="D729" s="245" t="s">
        <v>380</v>
      </c>
      <c r="E729" s="246" t="s">
        <v>844</v>
      </c>
      <c r="F729" s="247" t="s">
        <v>845</v>
      </c>
      <c r="G729" s="248" t="s">
        <v>523</v>
      </c>
      <c r="H729" s="249">
        <v>1</v>
      </c>
      <c r="I729" s="250"/>
      <c r="J729" s="251">
        <f>ROUND(I729*H729,2)</f>
        <v>0</v>
      </c>
      <c r="K729" s="247" t="s">
        <v>166</v>
      </c>
      <c r="L729" s="252"/>
      <c r="M729" s="253" t="s">
        <v>35</v>
      </c>
      <c r="N729" s="254" t="s">
        <v>52</v>
      </c>
      <c r="O729" s="68"/>
      <c r="P729" s="191">
        <f>O729*H729</f>
        <v>0</v>
      </c>
      <c r="Q729" s="191">
        <v>2.3959999999999999E-2</v>
      </c>
      <c r="R729" s="191">
        <f>Q729*H729</f>
        <v>2.3959999999999999E-2</v>
      </c>
      <c r="S729" s="191">
        <v>0</v>
      </c>
      <c r="T729" s="192">
        <f>S729*H729</f>
        <v>0</v>
      </c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R729" s="193" t="s">
        <v>220</v>
      </c>
      <c r="AT729" s="193" t="s">
        <v>380</v>
      </c>
      <c r="AU729" s="193" t="s">
        <v>90</v>
      </c>
      <c r="AY729" s="20" t="s">
        <v>160</v>
      </c>
      <c r="BE729" s="194">
        <f>IF(N729="základní",J729,0)</f>
        <v>0</v>
      </c>
      <c r="BF729" s="194">
        <f>IF(N729="snížená",J729,0)</f>
        <v>0</v>
      </c>
      <c r="BG729" s="194">
        <f>IF(N729="zákl. přenesená",J729,0)</f>
        <v>0</v>
      </c>
      <c r="BH729" s="194">
        <f>IF(N729="sníž. přenesená",J729,0)</f>
        <v>0</v>
      </c>
      <c r="BI729" s="194">
        <f>IF(N729="nulová",J729,0)</f>
        <v>0</v>
      </c>
      <c r="BJ729" s="20" t="s">
        <v>21</v>
      </c>
      <c r="BK729" s="194">
        <f>ROUND(I729*H729,2)</f>
        <v>0</v>
      </c>
      <c r="BL729" s="20" t="s">
        <v>167</v>
      </c>
      <c r="BM729" s="193" t="s">
        <v>846</v>
      </c>
    </row>
    <row r="730" spans="1:65" s="2" customFormat="1" ht="19.5">
      <c r="A730" s="38"/>
      <c r="B730" s="39"/>
      <c r="C730" s="40"/>
      <c r="D730" s="195" t="s">
        <v>169</v>
      </c>
      <c r="E730" s="40"/>
      <c r="F730" s="196" t="s">
        <v>845</v>
      </c>
      <c r="G730" s="40"/>
      <c r="H730" s="40"/>
      <c r="I730" s="197"/>
      <c r="J730" s="40"/>
      <c r="K730" s="40"/>
      <c r="L730" s="43"/>
      <c r="M730" s="198"/>
      <c r="N730" s="199"/>
      <c r="O730" s="68"/>
      <c r="P730" s="68"/>
      <c r="Q730" s="68"/>
      <c r="R730" s="68"/>
      <c r="S730" s="68"/>
      <c r="T730" s="69"/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T730" s="20" t="s">
        <v>169</v>
      </c>
      <c r="AU730" s="20" t="s">
        <v>90</v>
      </c>
    </row>
    <row r="731" spans="1:65" s="13" customFormat="1" ht="11.25">
      <c r="B731" s="202"/>
      <c r="C731" s="203"/>
      <c r="D731" s="195" t="s">
        <v>173</v>
      </c>
      <c r="E731" s="204" t="s">
        <v>35</v>
      </c>
      <c r="F731" s="205" t="s">
        <v>541</v>
      </c>
      <c r="G731" s="203"/>
      <c r="H731" s="204" t="s">
        <v>35</v>
      </c>
      <c r="I731" s="206"/>
      <c r="J731" s="203"/>
      <c r="K731" s="203"/>
      <c r="L731" s="207"/>
      <c r="M731" s="208"/>
      <c r="N731" s="209"/>
      <c r="O731" s="209"/>
      <c r="P731" s="209"/>
      <c r="Q731" s="209"/>
      <c r="R731" s="209"/>
      <c r="S731" s="209"/>
      <c r="T731" s="210"/>
      <c r="AT731" s="211" t="s">
        <v>173</v>
      </c>
      <c r="AU731" s="211" t="s">
        <v>90</v>
      </c>
      <c r="AV731" s="13" t="s">
        <v>21</v>
      </c>
      <c r="AW731" s="13" t="s">
        <v>41</v>
      </c>
      <c r="AX731" s="13" t="s">
        <v>81</v>
      </c>
      <c r="AY731" s="211" t="s">
        <v>160</v>
      </c>
    </row>
    <row r="732" spans="1:65" s="14" customFormat="1" ht="11.25">
      <c r="B732" s="212"/>
      <c r="C732" s="213"/>
      <c r="D732" s="195" t="s">
        <v>173</v>
      </c>
      <c r="E732" s="214" t="s">
        <v>35</v>
      </c>
      <c r="F732" s="215" t="s">
        <v>839</v>
      </c>
      <c r="G732" s="213"/>
      <c r="H732" s="216">
        <v>1</v>
      </c>
      <c r="I732" s="217"/>
      <c r="J732" s="213"/>
      <c r="K732" s="213"/>
      <c r="L732" s="218"/>
      <c r="M732" s="219"/>
      <c r="N732" s="220"/>
      <c r="O732" s="220"/>
      <c r="P732" s="220"/>
      <c r="Q732" s="220"/>
      <c r="R732" s="220"/>
      <c r="S732" s="220"/>
      <c r="T732" s="221"/>
      <c r="AT732" s="222" t="s">
        <v>173</v>
      </c>
      <c r="AU732" s="222" t="s">
        <v>90</v>
      </c>
      <c r="AV732" s="14" t="s">
        <v>90</v>
      </c>
      <c r="AW732" s="14" t="s">
        <v>41</v>
      </c>
      <c r="AX732" s="14" t="s">
        <v>81</v>
      </c>
      <c r="AY732" s="222" t="s">
        <v>160</v>
      </c>
    </row>
    <row r="733" spans="1:65" s="15" customFormat="1" ht="11.25">
      <c r="B733" s="223"/>
      <c r="C733" s="224"/>
      <c r="D733" s="195" t="s">
        <v>173</v>
      </c>
      <c r="E733" s="225" t="s">
        <v>35</v>
      </c>
      <c r="F733" s="226" t="s">
        <v>176</v>
      </c>
      <c r="G733" s="224"/>
      <c r="H733" s="227">
        <v>1</v>
      </c>
      <c r="I733" s="228"/>
      <c r="J733" s="224"/>
      <c r="K733" s="224"/>
      <c r="L733" s="229"/>
      <c r="M733" s="230"/>
      <c r="N733" s="231"/>
      <c r="O733" s="231"/>
      <c r="P733" s="231"/>
      <c r="Q733" s="231"/>
      <c r="R733" s="231"/>
      <c r="S733" s="231"/>
      <c r="T733" s="232"/>
      <c r="AT733" s="233" t="s">
        <v>173</v>
      </c>
      <c r="AU733" s="233" t="s">
        <v>90</v>
      </c>
      <c r="AV733" s="15" t="s">
        <v>167</v>
      </c>
      <c r="AW733" s="15" t="s">
        <v>41</v>
      </c>
      <c r="AX733" s="15" t="s">
        <v>21</v>
      </c>
      <c r="AY733" s="233" t="s">
        <v>160</v>
      </c>
    </row>
    <row r="734" spans="1:65" s="2" customFormat="1" ht="24.2" customHeight="1">
      <c r="A734" s="38"/>
      <c r="B734" s="39"/>
      <c r="C734" s="245" t="s">
        <v>847</v>
      </c>
      <c r="D734" s="245" t="s">
        <v>380</v>
      </c>
      <c r="E734" s="246" t="s">
        <v>848</v>
      </c>
      <c r="F734" s="247" t="s">
        <v>849</v>
      </c>
      <c r="G734" s="248" t="s">
        <v>523</v>
      </c>
      <c r="H734" s="249">
        <v>1</v>
      </c>
      <c r="I734" s="250"/>
      <c r="J734" s="251">
        <f>ROUND(I734*H734,2)</f>
        <v>0</v>
      </c>
      <c r="K734" s="247" t="s">
        <v>35</v>
      </c>
      <c r="L734" s="252"/>
      <c r="M734" s="253" t="s">
        <v>35</v>
      </c>
      <c r="N734" s="254" t="s">
        <v>52</v>
      </c>
      <c r="O734" s="68"/>
      <c r="P734" s="191">
        <f>O734*H734</f>
        <v>0</v>
      </c>
      <c r="Q734" s="191">
        <v>2.3959999999999999E-2</v>
      </c>
      <c r="R734" s="191">
        <f>Q734*H734</f>
        <v>2.3959999999999999E-2</v>
      </c>
      <c r="S734" s="191">
        <v>0</v>
      </c>
      <c r="T734" s="192">
        <f>S734*H734</f>
        <v>0</v>
      </c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R734" s="193" t="s">
        <v>220</v>
      </c>
      <c r="AT734" s="193" t="s">
        <v>380</v>
      </c>
      <c r="AU734" s="193" t="s">
        <v>90</v>
      </c>
      <c r="AY734" s="20" t="s">
        <v>160</v>
      </c>
      <c r="BE734" s="194">
        <f>IF(N734="základní",J734,0)</f>
        <v>0</v>
      </c>
      <c r="BF734" s="194">
        <f>IF(N734="snížená",J734,0)</f>
        <v>0</v>
      </c>
      <c r="BG734" s="194">
        <f>IF(N734="zákl. přenesená",J734,0)</f>
        <v>0</v>
      </c>
      <c r="BH734" s="194">
        <f>IF(N734="sníž. přenesená",J734,0)</f>
        <v>0</v>
      </c>
      <c r="BI734" s="194">
        <f>IF(N734="nulová",J734,0)</f>
        <v>0</v>
      </c>
      <c r="BJ734" s="20" t="s">
        <v>21</v>
      </c>
      <c r="BK734" s="194">
        <f>ROUND(I734*H734,2)</f>
        <v>0</v>
      </c>
      <c r="BL734" s="20" t="s">
        <v>167</v>
      </c>
      <c r="BM734" s="193" t="s">
        <v>850</v>
      </c>
    </row>
    <row r="735" spans="1:65" s="2" customFormat="1" ht="19.5">
      <c r="A735" s="38"/>
      <c r="B735" s="39"/>
      <c r="C735" s="40"/>
      <c r="D735" s="195" t="s">
        <v>169</v>
      </c>
      <c r="E735" s="40"/>
      <c r="F735" s="196" t="s">
        <v>845</v>
      </c>
      <c r="G735" s="40"/>
      <c r="H735" s="40"/>
      <c r="I735" s="197"/>
      <c r="J735" s="40"/>
      <c r="K735" s="40"/>
      <c r="L735" s="43"/>
      <c r="M735" s="198"/>
      <c r="N735" s="199"/>
      <c r="O735" s="68"/>
      <c r="P735" s="68"/>
      <c r="Q735" s="68"/>
      <c r="R735" s="68"/>
      <c r="S735" s="68"/>
      <c r="T735" s="69"/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  <c r="AE735" s="38"/>
      <c r="AT735" s="20" t="s">
        <v>169</v>
      </c>
      <c r="AU735" s="20" t="s">
        <v>90</v>
      </c>
    </row>
    <row r="736" spans="1:65" s="13" customFormat="1" ht="11.25">
      <c r="B736" s="202"/>
      <c r="C736" s="203"/>
      <c r="D736" s="195" t="s">
        <v>173</v>
      </c>
      <c r="E736" s="204" t="s">
        <v>35</v>
      </c>
      <c r="F736" s="205" t="s">
        <v>541</v>
      </c>
      <c r="G736" s="203"/>
      <c r="H736" s="204" t="s">
        <v>35</v>
      </c>
      <c r="I736" s="206"/>
      <c r="J736" s="203"/>
      <c r="K736" s="203"/>
      <c r="L736" s="207"/>
      <c r="M736" s="208"/>
      <c r="N736" s="209"/>
      <c r="O736" s="209"/>
      <c r="P736" s="209"/>
      <c r="Q736" s="209"/>
      <c r="R736" s="209"/>
      <c r="S736" s="209"/>
      <c r="T736" s="210"/>
      <c r="AT736" s="211" t="s">
        <v>173</v>
      </c>
      <c r="AU736" s="211" t="s">
        <v>90</v>
      </c>
      <c r="AV736" s="13" t="s">
        <v>21</v>
      </c>
      <c r="AW736" s="13" t="s">
        <v>41</v>
      </c>
      <c r="AX736" s="13" t="s">
        <v>81</v>
      </c>
      <c r="AY736" s="211" t="s">
        <v>160</v>
      </c>
    </row>
    <row r="737" spans="1:65" s="14" customFormat="1" ht="11.25">
      <c r="B737" s="212"/>
      <c r="C737" s="213"/>
      <c r="D737" s="195" t="s">
        <v>173</v>
      </c>
      <c r="E737" s="214" t="s">
        <v>35</v>
      </c>
      <c r="F737" s="215" t="s">
        <v>842</v>
      </c>
      <c r="G737" s="213"/>
      <c r="H737" s="216">
        <v>1</v>
      </c>
      <c r="I737" s="217"/>
      <c r="J737" s="213"/>
      <c r="K737" s="213"/>
      <c r="L737" s="218"/>
      <c r="M737" s="219"/>
      <c r="N737" s="220"/>
      <c r="O737" s="220"/>
      <c r="P737" s="220"/>
      <c r="Q737" s="220"/>
      <c r="R737" s="220"/>
      <c r="S737" s="220"/>
      <c r="T737" s="221"/>
      <c r="AT737" s="222" t="s">
        <v>173</v>
      </c>
      <c r="AU737" s="222" t="s">
        <v>90</v>
      </c>
      <c r="AV737" s="14" t="s">
        <v>90</v>
      </c>
      <c r="AW737" s="14" t="s">
        <v>41</v>
      </c>
      <c r="AX737" s="14" t="s">
        <v>81</v>
      </c>
      <c r="AY737" s="222" t="s">
        <v>160</v>
      </c>
    </row>
    <row r="738" spans="1:65" s="15" customFormat="1" ht="11.25">
      <c r="B738" s="223"/>
      <c r="C738" s="224"/>
      <c r="D738" s="195" t="s">
        <v>173</v>
      </c>
      <c r="E738" s="225" t="s">
        <v>35</v>
      </c>
      <c r="F738" s="226" t="s">
        <v>176</v>
      </c>
      <c r="G738" s="224"/>
      <c r="H738" s="227">
        <v>1</v>
      </c>
      <c r="I738" s="228"/>
      <c r="J738" s="224"/>
      <c r="K738" s="224"/>
      <c r="L738" s="229"/>
      <c r="M738" s="230"/>
      <c r="N738" s="231"/>
      <c r="O738" s="231"/>
      <c r="P738" s="231"/>
      <c r="Q738" s="231"/>
      <c r="R738" s="231"/>
      <c r="S738" s="231"/>
      <c r="T738" s="232"/>
      <c r="AT738" s="233" t="s">
        <v>173</v>
      </c>
      <c r="AU738" s="233" t="s">
        <v>90</v>
      </c>
      <c r="AV738" s="15" t="s">
        <v>167</v>
      </c>
      <c r="AW738" s="15" t="s">
        <v>41</v>
      </c>
      <c r="AX738" s="15" t="s">
        <v>21</v>
      </c>
      <c r="AY738" s="233" t="s">
        <v>160</v>
      </c>
    </row>
    <row r="739" spans="1:65" s="2" customFormat="1" ht="24.2" customHeight="1">
      <c r="A739" s="38"/>
      <c r="B739" s="39"/>
      <c r="C739" s="245" t="s">
        <v>851</v>
      </c>
      <c r="D739" s="245" t="s">
        <v>380</v>
      </c>
      <c r="E739" s="246" t="s">
        <v>852</v>
      </c>
      <c r="F739" s="247" t="s">
        <v>853</v>
      </c>
      <c r="G739" s="248" t="s">
        <v>523</v>
      </c>
      <c r="H739" s="249">
        <v>12</v>
      </c>
      <c r="I739" s="250"/>
      <c r="J739" s="251">
        <f>ROUND(I739*H739,2)</f>
        <v>0</v>
      </c>
      <c r="K739" s="247" t="s">
        <v>166</v>
      </c>
      <c r="L739" s="252"/>
      <c r="M739" s="253" t="s">
        <v>35</v>
      </c>
      <c r="N739" s="254" t="s">
        <v>52</v>
      </c>
      <c r="O739" s="68"/>
      <c r="P739" s="191">
        <f>O739*H739</f>
        <v>0</v>
      </c>
      <c r="Q739" s="191">
        <v>1.225E-2</v>
      </c>
      <c r="R739" s="191">
        <f>Q739*H739</f>
        <v>0.14700000000000002</v>
      </c>
      <c r="S739" s="191">
        <v>0</v>
      </c>
      <c r="T739" s="192">
        <f>S739*H739</f>
        <v>0</v>
      </c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R739" s="193" t="s">
        <v>220</v>
      </c>
      <c r="AT739" s="193" t="s">
        <v>380</v>
      </c>
      <c r="AU739" s="193" t="s">
        <v>90</v>
      </c>
      <c r="AY739" s="20" t="s">
        <v>160</v>
      </c>
      <c r="BE739" s="194">
        <f>IF(N739="základní",J739,0)</f>
        <v>0</v>
      </c>
      <c r="BF739" s="194">
        <f>IF(N739="snížená",J739,0)</f>
        <v>0</v>
      </c>
      <c r="BG739" s="194">
        <f>IF(N739="zákl. přenesená",J739,0)</f>
        <v>0</v>
      </c>
      <c r="BH739" s="194">
        <f>IF(N739="sníž. přenesená",J739,0)</f>
        <v>0</v>
      </c>
      <c r="BI739" s="194">
        <f>IF(N739="nulová",J739,0)</f>
        <v>0</v>
      </c>
      <c r="BJ739" s="20" t="s">
        <v>21</v>
      </c>
      <c r="BK739" s="194">
        <f>ROUND(I739*H739,2)</f>
        <v>0</v>
      </c>
      <c r="BL739" s="20" t="s">
        <v>167</v>
      </c>
      <c r="BM739" s="193" t="s">
        <v>854</v>
      </c>
    </row>
    <row r="740" spans="1:65" s="2" customFormat="1" ht="19.5">
      <c r="A740" s="38"/>
      <c r="B740" s="39"/>
      <c r="C740" s="40"/>
      <c r="D740" s="195" t="s">
        <v>169</v>
      </c>
      <c r="E740" s="40"/>
      <c r="F740" s="196" t="s">
        <v>853</v>
      </c>
      <c r="G740" s="40"/>
      <c r="H740" s="40"/>
      <c r="I740" s="197"/>
      <c r="J740" s="40"/>
      <c r="K740" s="40"/>
      <c r="L740" s="43"/>
      <c r="M740" s="198"/>
      <c r="N740" s="199"/>
      <c r="O740" s="68"/>
      <c r="P740" s="68"/>
      <c r="Q740" s="68"/>
      <c r="R740" s="68"/>
      <c r="S740" s="68"/>
      <c r="T740" s="69"/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T740" s="20" t="s">
        <v>169</v>
      </c>
      <c r="AU740" s="20" t="s">
        <v>90</v>
      </c>
    </row>
    <row r="741" spans="1:65" s="13" customFormat="1" ht="11.25">
      <c r="B741" s="202"/>
      <c r="C741" s="203"/>
      <c r="D741" s="195" t="s">
        <v>173</v>
      </c>
      <c r="E741" s="204" t="s">
        <v>35</v>
      </c>
      <c r="F741" s="205" t="s">
        <v>541</v>
      </c>
      <c r="G741" s="203"/>
      <c r="H741" s="204" t="s">
        <v>35</v>
      </c>
      <c r="I741" s="206"/>
      <c r="J741" s="203"/>
      <c r="K741" s="203"/>
      <c r="L741" s="207"/>
      <c r="M741" s="208"/>
      <c r="N741" s="209"/>
      <c r="O741" s="209"/>
      <c r="P741" s="209"/>
      <c r="Q741" s="209"/>
      <c r="R741" s="209"/>
      <c r="S741" s="209"/>
      <c r="T741" s="210"/>
      <c r="AT741" s="211" t="s">
        <v>173</v>
      </c>
      <c r="AU741" s="211" t="s">
        <v>90</v>
      </c>
      <c r="AV741" s="13" t="s">
        <v>21</v>
      </c>
      <c r="AW741" s="13" t="s">
        <v>41</v>
      </c>
      <c r="AX741" s="13" t="s">
        <v>81</v>
      </c>
      <c r="AY741" s="211" t="s">
        <v>160</v>
      </c>
    </row>
    <row r="742" spans="1:65" s="14" customFormat="1" ht="11.25">
      <c r="B742" s="212"/>
      <c r="C742" s="213"/>
      <c r="D742" s="195" t="s">
        <v>173</v>
      </c>
      <c r="E742" s="214" t="s">
        <v>35</v>
      </c>
      <c r="F742" s="215" t="s">
        <v>841</v>
      </c>
      <c r="G742" s="213"/>
      <c r="H742" s="216">
        <v>12</v>
      </c>
      <c r="I742" s="217"/>
      <c r="J742" s="213"/>
      <c r="K742" s="213"/>
      <c r="L742" s="218"/>
      <c r="M742" s="219"/>
      <c r="N742" s="220"/>
      <c r="O742" s="220"/>
      <c r="P742" s="220"/>
      <c r="Q742" s="220"/>
      <c r="R742" s="220"/>
      <c r="S742" s="220"/>
      <c r="T742" s="221"/>
      <c r="AT742" s="222" t="s">
        <v>173</v>
      </c>
      <c r="AU742" s="222" t="s">
        <v>90</v>
      </c>
      <c r="AV742" s="14" t="s">
        <v>90</v>
      </c>
      <c r="AW742" s="14" t="s">
        <v>41</v>
      </c>
      <c r="AX742" s="14" t="s">
        <v>81</v>
      </c>
      <c r="AY742" s="222" t="s">
        <v>160</v>
      </c>
    </row>
    <row r="743" spans="1:65" s="15" customFormat="1" ht="11.25">
      <c r="B743" s="223"/>
      <c r="C743" s="224"/>
      <c r="D743" s="195" t="s">
        <v>173</v>
      </c>
      <c r="E743" s="225" t="s">
        <v>35</v>
      </c>
      <c r="F743" s="226" t="s">
        <v>176</v>
      </c>
      <c r="G743" s="224"/>
      <c r="H743" s="227">
        <v>12</v>
      </c>
      <c r="I743" s="228"/>
      <c r="J743" s="224"/>
      <c r="K743" s="224"/>
      <c r="L743" s="229"/>
      <c r="M743" s="230"/>
      <c r="N743" s="231"/>
      <c r="O743" s="231"/>
      <c r="P743" s="231"/>
      <c r="Q743" s="231"/>
      <c r="R743" s="231"/>
      <c r="S743" s="231"/>
      <c r="T743" s="232"/>
      <c r="AT743" s="233" t="s">
        <v>173</v>
      </c>
      <c r="AU743" s="233" t="s">
        <v>90</v>
      </c>
      <c r="AV743" s="15" t="s">
        <v>167</v>
      </c>
      <c r="AW743" s="15" t="s">
        <v>41</v>
      </c>
      <c r="AX743" s="15" t="s">
        <v>21</v>
      </c>
      <c r="AY743" s="233" t="s">
        <v>160</v>
      </c>
    </row>
    <row r="744" spans="1:65" s="2" customFormat="1" ht="24.2" customHeight="1">
      <c r="A744" s="38"/>
      <c r="B744" s="39"/>
      <c r="C744" s="245" t="s">
        <v>855</v>
      </c>
      <c r="D744" s="245" t="s">
        <v>380</v>
      </c>
      <c r="E744" s="246" t="s">
        <v>856</v>
      </c>
      <c r="F744" s="247" t="s">
        <v>857</v>
      </c>
      <c r="G744" s="248" t="s">
        <v>523</v>
      </c>
      <c r="H744" s="249">
        <v>9</v>
      </c>
      <c r="I744" s="250"/>
      <c r="J744" s="251">
        <f>ROUND(I744*H744,2)</f>
        <v>0</v>
      </c>
      <c r="K744" s="247" t="s">
        <v>166</v>
      </c>
      <c r="L744" s="252"/>
      <c r="M744" s="253" t="s">
        <v>35</v>
      </c>
      <c r="N744" s="254" t="s">
        <v>52</v>
      </c>
      <c r="O744" s="68"/>
      <c r="P744" s="191">
        <f>O744*H744</f>
        <v>0</v>
      </c>
      <c r="Q744" s="191">
        <v>1.2489999999999999E-2</v>
      </c>
      <c r="R744" s="191">
        <f>Q744*H744</f>
        <v>0.11241</v>
      </c>
      <c r="S744" s="191">
        <v>0</v>
      </c>
      <c r="T744" s="192">
        <f>S744*H744</f>
        <v>0</v>
      </c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R744" s="193" t="s">
        <v>220</v>
      </c>
      <c r="AT744" s="193" t="s">
        <v>380</v>
      </c>
      <c r="AU744" s="193" t="s">
        <v>90</v>
      </c>
      <c r="AY744" s="20" t="s">
        <v>160</v>
      </c>
      <c r="BE744" s="194">
        <f>IF(N744="základní",J744,0)</f>
        <v>0</v>
      </c>
      <c r="BF744" s="194">
        <f>IF(N744="snížená",J744,0)</f>
        <v>0</v>
      </c>
      <c r="BG744" s="194">
        <f>IF(N744="zákl. přenesená",J744,0)</f>
        <v>0</v>
      </c>
      <c r="BH744" s="194">
        <f>IF(N744="sníž. přenesená",J744,0)</f>
        <v>0</v>
      </c>
      <c r="BI744" s="194">
        <f>IF(N744="nulová",J744,0)</f>
        <v>0</v>
      </c>
      <c r="BJ744" s="20" t="s">
        <v>21</v>
      </c>
      <c r="BK744" s="194">
        <f>ROUND(I744*H744,2)</f>
        <v>0</v>
      </c>
      <c r="BL744" s="20" t="s">
        <v>167</v>
      </c>
      <c r="BM744" s="193" t="s">
        <v>858</v>
      </c>
    </row>
    <row r="745" spans="1:65" s="2" customFormat="1" ht="19.5">
      <c r="A745" s="38"/>
      <c r="B745" s="39"/>
      <c r="C745" s="40"/>
      <c r="D745" s="195" t="s">
        <v>169</v>
      </c>
      <c r="E745" s="40"/>
      <c r="F745" s="196" t="s">
        <v>857</v>
      </c>
      <c r="G745" s="40"/>
      <c r="H745" s="40"/>
      <c r="I745" s="197"/>
      <c r="J745" s="40"/>
      <c r="K745" s="40"/>
      <c r="L745" s="43"/>
      <c r="M745" s="198"/>
      <c r="N745" s="199"/>
      <c r="O745" s="68"/>
      <c r="P745" s="68"/>
      <c r="Q745" s="68"/>
      <c r="R745" s="68"/>
      <c r="S745" s="68"/>
      <c r="T745" s="69"/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  <c r="AE745" s="38"/>
      <c r="AT745" s="20" t="s">
        <v>169</v>
      </c>
      <c r="AU745" s="20" t="s">
        <v>90</v>
      </c>
    </row>
    <row r="746" spans="1:65" s="13" customFormat="1" ht="11.25">
      <c r="B746" s="202"/>
      <c r="C746" s="203"/>
      <c r="D746" s="195" t="s">
        <v>173</v>
      </c>
      <c r="E746" s="204" t="s">
        <v>35</v>
      </c>
      <c r="F746" s="205" t="s">
        <v>541</v>
      </c>
      <c r="G746" s="203"/>
      <c r="H746" s="204" t="s">
        <v>35</v>
      </c>
      <c r="I746" s="206"/>
      <c r="J746" s="203"/>
      <c r="K746" s="203"/>
      <c r="L746" s="207"/>
      <c r="M746" s="208"/>
      <c r="N746" s="209"/>
      <c r="O746" s="209"/>
      <c r="P746" s="209"/>
      <c r="Q746" s="209"/>
      <c r="R746" s="209"/>
      <c r="S746" s="209"/>
      <c r="T746" s="210"/>
      <c r="AT746" s="211" t="s">
        <v>173</v>
      </c>
      <c r="AU746" s="211" t="s">
        <v>90</v>
      </c>
      <c r="AV746" s="13" t="s">
        <v>21</v>
      </c>
      <c r="AW746" s="13" t="s">
        <v>41</v>
      </c>
      <c r="AX746" s="13" t="s">
        <v>81</v>
      </c>
      <c r="AY746" s="211" t="s">
        <v>160</v>
      </c>
    </row>
    <row r="747" spans="1:65" s="14" customFormat="1" ht="11.25">
      <c r="B747" s="212"/>
      <c r="C747" s="213"/>
      <c r="D747" s="195" t="s">
        <v>173</v>
      </c>
      <c r="E747" s="214" t="s">
        <v>35</v>
      </c>
      <c r="F747" s="215" t="s">
        <v>840</v>
      </c>
      <c r="G747" s="213"/>
      <c r="H747" s="216">
        <v>9</v>
      </c>
      <c r="I747" s="217"/>
      <c r="J747" s="213"/>
      <c r="K747" s="213"/>
      <c r="L747" s="218"/>
      <c r="M747" s="219"/>
      <c r="N747" s="220"/>
      <c r="O747" s="220"/>
      <c r="P747" s="220"/>
      <c r="Q747" s="220"/>
      <c r="R747" s="220"/>
      <c r="S747" s="220"/>
      <c r="T747" s="221"/>
      <c r="AT747" s="222" t="s">
        <v>173</v>
      </c>
      <c r="AU747" s="222" t="s">
        <v>90</v>
      </c>
      <c r="AV747" s="14" t="s">
        <v>90</v>
      </c>
      <c r="AW747" s="14" t="s">
        <v>41</v>
      </c>
      <c r="AX747" s="14" t="s">
        <v>81</v>
      </c>
      <c r="AY747" s="222" t="s">
        <v>160</v>
      </c>
    </row>
    <row r="748" spans="1:65" s="15" customFormat="1" ht="11.25">
      <c r="B748" s="223"/>
      <c r="C748" s="224"/>
      <c r="D748" s="195" t="s">
        <v>173</v>
      </c>
      <c r="E748" s="225" t="s">
        <v>35</v>
      </c>
      <c r="F748" s="226" t="s">
        <v>176</v>
      </c>
      <c r="G748" s="224"/>
      <c r="H748" s="227">
        <v>9</v>
      </c>
      <c r="I748" s="228"/>
      <c r="J748" s="224"/>
      <c r="K748" s="224"/>
      <c r="L748" s="229"/>
      <c r="M748" s="230"/>
      <c r="N748" s="231"/>
      <c r="O748" s="231"/>
      <c r="P748" s="231"/>
      <c r="Q748" s="231"/>
      <c r="R748" s="231"/>
      <c r="S748" s="231"/>
      <c r="T748" s="232"/>
      <c r="AT748" s="233" t="s">
        <v>173</v>
      </c>
      <c r="AU748" s="233" t="s">
        <v>90</v>
      </c>
      <c r="AV748" s="15" t="s">
        <v>167</v>
      </c>
      <c r="AW748" s="15" t="s">
        <v>41</v>
      </c>
      <c r="AX748" s="15" t="s">
        <v>21</v>
      </c>
      <c r="AY748" s="233" t="s">
        <v>160</v>
      </c>
    </row>
    <row r="749" spans="1:65" s="2" customFormat="1" ht="24.2" customHeight="1">
      <c r="A749" s="38"/>
      <c r="B749" s="39"/>
      <c r="C749" s="182" t="s">
        <v>859</v>
      </c>
      <c r="D749" s="182" t="s">
        <v>162</v>
      </c>
      <c r="E749" s="183" t="s">
        <v>860</v>
      </c>
      <c r="F749" s="184" t="s">
        <v>861</v>
      </c>
      <c r="G749" s="185" t="s">
        <v>523</v>
      </c>
      <c r="H749" s="186">
        <v>2</v>
      </c>
      <c r="I749" s="187"/>
      <c r="J749" s="188">
        <f>ROUND(I749*H749,2)</f>
        <v>0</v>
      </c>
      <c r="K749" s="184" t="s">
        <v>166</v>
      </c>
      <c r="L749" s="43"/>
      <c r="M749" s="189" t="s">
        <v>35</v>
      </c>
      <c r="N749" s="190" t="s">
        <v>52</v>
      </c>
      <c r="O749" s="68"/>
      <c r="P749" s="191">
        <f>O749*H749</f>
        <v>0</v>
      </c>
      <c r="Q749" s="191">
        <v>3.5319999999999997E-2</v>
      </c>
      <c r="R749" s="191">
        <f>Q749*H749</f>
        <v>7.0639999999999994E-2</v>
      </c>
      <c r="S749" s="191">
        <v>0</v>
      </c>
      <c r="T749" s="192">
        <f>S749*H749</f>
        <v>0</v>
      </c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  <c r="AE749" s="38"/>
      <c r="AR749" s="193" t="s">
        <v>167</v>
      </c>
      <c r="AT749" s="193" t="s">
        <v>162</v>
      </c>
      <c r="AU749" s="193" t="s">
        <v>90</v>
      </c>
      <c r="AY749" s="20" t="s">
        <v>160</v>
      </c>
      <c r="BE749" s="194">
        <f>IF(N749="základní",J749,0)</f>
        <v>0</v>
      </c>
      <c r="BF749" s="194">
        <f>IF(N749="snížená",J749,0)</f>
        <v>0</v>
      </c>
      <c r="BG749" s="194">
        <f>IF(N749="zákl. přenesená",J749,0)</f>
        <v>0</v>
      </c>
      <c r="BH749" s="194">
        <f>IF(N749="sníž. přenesená",J749,0)</f>
        <v>0</v>
      </c>
      <c r="BI749" s="194">
        <f>IF(N749="nulová",J749,0)</f>
        <v>0</v>
      </c>
      <c r="BJ749" s="20" t="s">
        <v>21</v>
      </c>
      <c r="BK749" s="194">
        <f>ROUND(I749*H749,2)</f>
        <v>0</v>
      </c>
      <c r="BL749" s="20" t="s">
        <v>167</v>
      </c>
      <c r="BM749" s="193" t="s">
        <v>862</v>
      </c>
    </row>
    <row r="750" spans="1:65" s="2" customFormat="1" ht="29.25">
      <c r="A750" s="38"/>
      <c r="B750" s="39"/>
      <c r="C750" s="40"/>
      <c r="D750" s="195" t="s">
        <v>169</v>
      </c>
      <c r="E750" s="40"/>
      <c r="F750" s="196" t="s">
        <v>863</v>
      </c>
      <c r="G750" s="40"/>
      <c r="H750" s="40"/>
      <c r="I750" s="197"/>
      <c r="J750" s="40"/>
      <c r="K750" s="40"/>
      <c r="L750" s="43"/>
      <c r="M750" s="198"/>
      <c r="N750" s="199"/>
      <c r="O750" s="68"/>
      <c r="P750" s="68"/>
      <c r="Q750" s="68"/>
      <c r="R750" s="68"/>
      <c r="S750" s="68"/>
      <c r="T750" s="69"/>
      <c r="U750" s="38"/>
      <c r="V750" s="38"/>
      <c r="W750" s="38"/>
      <c r="X750" s="38"/>
      <c r="Y750" s="38"/>
      <c r="Z750" s="38"/>
      <c r="AA750" s="38"/>
      <c r="AB750" s="38"/>
      <c r="AC750" s="38"/>
      <c r="AD750" s="38"/>
      <c r="AE750" s="38"/>
      <c r="AT750" s="20" t="s">
        <v>169</v>
      </c>
      <c r="AU750" s="20" t="s">
        <v>90</v>
      </c>
    </row>
    <row r="751" spans="1:65" s="2" customFormat="1" ht="11.25">
      <c r="A751" s="38"/>
      <c r="B751" s="39"/>
      <c r="C751" s="40"/>
      <c r="D751" s="200" t="s">
        <v>171</v>
      </c>
      <c r="E751" s="40"/>
      <c r="F751" s="201" t="s">
        <v>864</v>
      </c>
      <c r="G751" s="40"/>
      <c r="H751" s="40"/>
      <c r="I751" s="197"/>
      <c r="J751" s="40"/>
      <c r="K751" s="40"/>
      <c r="L751" s="43"/>
      <c r="M751" s="198"/>
      <c r="N751" s="199"/>
      <c r="O751" s="68"/>
      <c r="P751" s="68"/>
      <c r="Q751" s="68"/>
      <c r="R751" s="68"/>
      <c r="S751" s="68"/>
      <c r="T751" s="69"/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T751" s="20" t="s">
        <v>171</v>
      </c>
      <c r="AU751" s="20" t="s">
        <v>90</v>
      </c>
    </row>
    <row r="752" spans="1:65" s="13" customFormat="1" ht="11.25">
      <c r="B752" s="202"/>
      <c r="C752" s="203"/>
      <c r="D752" s="195" t="s">
        <v>173</v>
      </c>
      <c r="E752" s="204" t="s">
        <v>35</v>
      </c>
      <c r="F752" s="205" t="s">
        <v>541</v>
      </c>
      <c r="G752" s="203"/>
      <c r="H752" s="204" t="s">
        <v>35</v>
      </c>
      <c r="I752" s="206"/>
      <c r="J752" s="203"/>
      <c r="K752" s="203"/>
      <c r="L752" s="207"/>
      <c r="M752" s="208"/>
      <c r="N752" s="209"/>
      <c r="O752" s="209"/>
      <c r="P752" s="209"/>
      <c r="Q752" s="209"/>
      <c r="R752" s="209"/>
      <c r="S752" s="209"/>
      <c r="T752" s="210"/>
      <c r="AT752" s="211" t="s">
        <v>173</v>
      </c>
      <c r="AU752" s="211" t="s">
        <v>90</v>
      </c>
      <c r="AV752" s="13" t="s">
        <v>21</v>
      </c>
      <c r="AW752" s="13" t="s">
        <v>41</v>
      </c>
      <c r="AX752" s="13" t="s">
        <v>81</v>
      </c>
      <c r="AY752" s="211" t="s">
        <v>160</v>
      </c>
    </row>
    <row r="753" spans="1:65" s="14" customFormat="1" ht="11.25">
      <c r="B753" s="212"/>
      <c r="C753" s="213"/>
      <c r="D753" s="195" t="s">
        <v>173</v>
      </c>
      <c r="E753" s="214" t="s">
        <v>35</v>
      </c>
      <c r="F753" s="215" t="s">
        <v>865</v>
      </c>
      <c r="G753" s="213"/>
      <c r="H753" s="216">
        <v>1</v>
      </c>
      <c r="I753" s="217"/>
      <c r="J753" s="213"/>
      <c r="K753" s="213"/>
      <c r="L753" s="218"/>
      <c r="M753" s="219"/>
      <c r="N753" s="220"/>
      <c r="O753" s="220"/>
      <c r="P753" s="220"/>
      <c r="Q753" s="220"/>
      <c r="R753" s="220"/>
      <c r="S753" s="220"/>
      <c r="T753" s="221"/>
      <c r="AT753" s="222" t="s">
        <v>173</v>
      </c>
      <c r="AU753" s="222" t="s">
        <v>90</v>
      </c>
      <c r="AV753" s="14" t="s">
        <v>90</v>
      </c>
      <c r="AW753" s="14" t="s">
        <v>41</v>
      </c>
      <c r="AX753" s="14" t="s">
        <v>81</v>
      </c>
      <c r="AY753" s="222" t="s">
        <v>160</v>
      </c>
    </row>
    <row r="754" spans="1:65" s="14" customFormat="1" ht="11.25">
      <c r="B754" s="212"/>
      <c r="C754" s="213"/>
      <c r="D754" s="195" t="s">
        <v>173</v>
      </c>
      <c r="E754" s="214" t="s">
        <v>35</v>
      </c>
      <c r="F754" s="215" t="s">
        <v>866</v>
      </c>
      <c r="G754" s="213"/>
      <c r="H754" s="216">
        <v>1</v>
      </c>
      <c r="I754" s="217"/>
      <c r="J754" s="213"/>
      <c r="K754" s="213"/>
      <c r="L754" s="218"/>
      <c r="M754" s="219"/>
      <c r="N754" s="220"/>
      <c r="O754" s="220"/>
      <c r="P754" s="220"/>
      <c r="Q754" s="220"/>
      <c r="R754" s="220"/>
      <c r="S754" s="220"/>
      <c r="T754" s="221"/>
      <c r="AT754" s="222" t="s">
        <v>173</v>
      </c>
      <c r="AU754" s="222" t="s">
        <v>90</v>
      </c>
      <c r="AV754" s="14" t="s">
        <v>90</v>
      </c>
      <c r="AW754" s="14" t="s">
        <v>41</v>
      </c>
      <c r="AX754" s="14" t="s">
        <v>81</v>
      </c>
      <c r="AY754" s="222" t="s">
        <v>160</v>
      </c>
    </row>
    <row r="755" spans="1:65" s="15" customFormat="1" ht="11.25">
      <c r="B755" s="223"/>
      <c r="C755" s="224"/>
      <c r="D755" s="195" t="s">
        <v>173</v>
      </c>
      <c r="E755" s="225" t="s">
        <v>35</v>
      </c>
      <c r="F755" s="226" t="s">
        <v>176</v>
      </c>
      <c r="G755" s="224"/>
      <c r="H755" s="227">
        <v>2</v>
      </c>
      <c r="I755" s="228"/>
      <c r="J755" s="224"/>
      <c r="K755" s="224"/>
      <c r="L755" s="229"/>
      <c r="M755" s="230"/>
      <c r="N755" s="231"/>
      <c r="O755" s="231"/>
      <c r="P755" s="231"/>
      <c r="Q755" s="231"/>
      <c r="R755" s="231"/>
      <c r="S755" s="231"/>
      <c r="T755" s="232"/>
      <c r="AT755" s="233" t="s">
        <v>173</v>
      </c>
      <c r="AU755" s="233" t="s">
        <v>90</v>
      </c>
      <c r="AV755" s="15" t="s">
        <v>167</v>
      </c>
      <c r="AW755" s="15" t="s">
        <v>41</v>
      </c>
      <c r="AX755" s="15" t="s">
        <v>21</v>
      </c>
      <c r="AY755" s="233" t="s">
        <v>160</v>
      </c>
    </row>
    <row r="756" spans="1:65" s="2" customFormat="1" ht="24.2" customHeight="1">
      <c r="A756" s="38"/>
      <c r="B756" s="39"/>
      <c r="C756" s="245" t="s">
        <v>867</v>
      </c>
      <c r="D756" s="245" t="s">
        <v>380</v>
      </c>
      <c r="E756" s="246" t="s">
        <v>868</v>
      </c>
      <c r="F756" s="247" t="s">
        <v>869</v>
      </c>
      <c r="G756" s="248" t="s">
        <v>523</v>
      </c>
      <c r="H756" s="249">
        <v>1</v>
      </c>
      <c r="I756" s="250"/>
      <c r="J756" s="251">
        <f>ROUND(I756*H756,2)</f>
        <v>0</v>
      </c>
      <c r="K756" s="247" t="s">
        <v>35</v>
      </c>
      <c r="L756" s="252"/>
      <c r="M756" s="253" t="s">
        <v>35</v>
      </c>
      <c r="N756" s="254" t="s">
        <v>52</v>
      </c>
      <c r="O756" s="68"/>
      <c r="P756" s="191">
        <f>O756*H756</f>
        <v>0</v>
      </c>
      <c r="Q756" s="191">
        <v>3.0300000000000001E-2</v>
      </c>
      <c r="R756" s="191">
        <f>Q756*H756</f>
        <v>3.0300000000000001E-2</v>
      </c>
      <c r="S756" s="191">
        <v>0</v>
      </c>
      <c r="T756" s="192">
        <f>S756*H756</f>
        <v>0</v>
      </c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R756" s="193" t="s">
        <v>220</v>
      </c>
      <c r="AT756" s="193" t="s">
        <v>380</v>
      </c>
      <c r="AU756" s="193" t="s">
        <v>90</v>
      </c>
      <c r="AY756" s="20" t="s">
        <v>160</v>
      </c>
      <c r="BE756" s="194">
        <f>IF(N756="základní",J756,0)</f>
        <v>0</v>
      </c>
      <c r="BF756" s="194">
        <f>IF(N756="snížená",J756,0)</f>
        <v>0</v>
      </c>
      <c r="BG756" s="194">
        <f>IF(N756="zákl. přenesená",J756,0)</f>
        <v>0</v>
      </c>
      <c r="BH756" s="194">
        <f>IF(N756="sníž. přenesená",J756,0)</f>
        <v>0</v>
      </c>
      <c r="BI756" s="194">
        <f>IF(N756="nulová",J756,0)</f>
        <v>0</v>
      </c>
      <c r="BJ756" s="20" t="s">
        <v>21</v>
      </c>
      <c r="BK756" s="194">
        <f>ROUND(I756*H756,2)</f>
        <v>0</v>
      </c>
      <c r="BL756" s="20" t="s">
        <v>167</v>
      </c>
      <c r="BM756" s="193" t="s">
        <v>870</v>
      </c>
    </row>
    <row r="757" spans="1:65" s="2" customFormat="1" ht="19.5">
      <c r="A757" s="38"/>
      <c r="B757" s="39"/>
      <c r="C757" s="40"/>
      <c r="D757" s="195" t="s">
        <v>169</v>
      </c>
      <c r="E757" s="40"/>
      <c r="F757" s="196" t="s">
        <v>871</v>
      </c>
      <c r="G757" s="40"/>
      <c r="H757" s="40"/>
      <c r="I757" s="197"/>
      <c r="J757" s="40"/>
      <c r="K757" s="40"/>
      <c r="L757" s="43"/>
      <c r="M757" s="198"/>
      <c r="N757" s="199"/>
      <c r="O757" s="68"/>
      <c r="P757" s="68"/>
      <c r="Q757" s="68"/>
      <c r="R757" s="68"/>
      <c r="S757" s="68"/>
      <c r="T757" s="69"/>
      <c r="U757" s="38"/>
      <c r="V757" s="38"/>
      <c r="W757" s="38"/>
      <c r="X757" s="38"/>
      <c r="Y757" s="38"/>
      <c r="Z757" s="38"/>
      <c r="AA757" s="38"/>
      <c r="AB757" s="38"/>
      <c r="AC757" s="38"/>
      <c r="AD757" s="38"/>
      <c r="AE757" s="38"/>
      <c r="AT757" s="20" t="s">
        <v>169</v>
      </c>
      <c r="AU757" s="20" t="s">
        <v>90</v>
      </c>
    </row>
    <row r="758" spans="1:65" s="13" customFormat="1" ht="11.25">
      <c r="B758" s="202"/>
      <c r="C758" s="203"/>
      <c r="D758" s="195" t="s">
        <v>173</v>
      </c>
      <c r="E758" s="204" t="s">
        <v>35</v>
      </c>
      <c r="F758" s="205" t="s">
        <v>541</v>
      </c>
      <c r="G758" s="203"/>
      <c r="H758" s="204" t="s">
        <v>35</v>
      </c>
      <c r="I758" s="206"/>
      <c r="J758" s="203"/>
      <c r="K758" s="203"/>
      <c r="L758" s="207"/>
      <c r="M758" s="208"/>
      <c r="N758" s="209"/>
      <c r="O758" s="209"/>
      <c r="P758" s="209"/>
      <c r="Q758" s="209"/>
      <c r="R758" s="209"/>
      <c r="S758" s="209"/>
      <c r="T758" s="210"/>
      <c r="AT758" s="211" t="s">
        <v>173</v>
      </c>
      <c r="AU758" s="211" t="s">
        <v>90</v>
      </c>
      <c r="AV758" s="13" t="s">
        <v>21</v>
      </c>
      <c r="AW758" s="13" t="s">
        <v>41</v>
      </c>
      <c r="AX758" s="13" t="s">
        <v>81</v>
      </c>
      <c r="AY758" s="211" t="s">
        <v>160</v>
      </c>
    </row>
    <row r="759" spans="1:65" s="14" customFormat="1" ht="11.25">
      <c r="B759" s="212"/>
      <c r="C759" s="213"/>
      <c r="D759" s="195" t="s">
        <v>173</v>
      </c>
      <c r="E759" s="214" t="s">
        <v>35</v>
      </c>
      <c r="F759" s="215" t="s">
        <v>866</v>
      </c>
      <c r="G759" s="213"/>
      <c r="H759" s="216">
        <v>1</v>
      </c>
      <c r="I759" s="217"/>
      <c r="J759" s="213"/>
      <c r="K759" s="213"/>
      <c r="L759" s="218"/>
      <c r="M759" s="219"/>
      <c r="N759" s="220"/>
      <c r="O759" s="220"/>
      <c r="P759" s="220"/>
      <c r="Q759" s="220"/>
      <c r="R759" s="220"/>
      <c r="S759" s="220"/>
      <c r="T759" s="221"/>
      <c r="AT759" s="222" t="s">
        <v>173</v>
      </c>
      <c r="AU759" s="222" t="s">
        <v>90</v>
      </c>
      <c r="AV759" s="14" t="s">
        <v>90</v>
      </c>
      <c r="AW759" s="14" t="s">
        <v>41</v>
      </c>
      <c r="AX759" s="14" t="s">
        <v>81</v>
      </c>
      <c r="AY759" s="222" t="s">
        <v>160</v>
      </c>
    </row>
    <row r="760" spans="1:65" s="15" customFormat="1" ht="11.25">
      <c r="B760" s="223"/>
      <c r="C760" s="224"/>
      <c r="D760" s="195" t="s">
        <v>173</v>
      </c>
      <c r="E760" s="225" t="s">
        <v>35</v>
      </c>
      <c r="F760" s="226" t="s">
        <v>176</v>
      </c>
      <c r="G760" s="224"/>
      <c r="H760" s="227">
        <v>1</v>
      </c>
      <c r="I760" s="228"/>
      <c r="J760" s="224"/>
      <c r="K760" s="224"/>
      <c r="L760" s="229"/>
      <c r="M760" s="230"/>
      <c r="N760" s="231"/>
      <c r="O760" s="231"/>
      <c r="P760" s="231"/>
      <c r="Q760" s="231"/>
      <c r="R760" s="231"/>
      <c r="S760" s="231"/>
      <c r="T760" s="232"/>
      <c r="AT760" s="233" t="s">
        <v>173</v>
      </c>
      <c r="AU760" s="233" t="s">
        <v>90</v>
      </c>
      <c r="AV760" s="15" t="s">
        <v>167</v>
      </c>
      <c r="AW760" s="15" t="s">
        <v>41</v>
      </c>
      <c r="AX760" s="15" t="s">
        <v>21</v>
      </c>
      <c r="AY760" s="233" t="s">
        <v>160</v>
      </c>
    </row>
    <row r="761" spans="1:65" s="2" customFormat="1" ht="24.2" customHeight="1">
      <c r="A761" s="38"/>
      <c r="B761" s="39"/>
      <c r="C761" s="245" t="s">
        <v>872</v>
      </c>
      <c r="D761" s="245" t="s">
        <v>380</v>
      </c>
      <c r="E761" s="246" t="s">
        <v>873</v>
      </c>
      <c r="F761" s="247" t="s">
        <v>874</v>
      </c>
      <c r="G761" s="248" t="s">
        <v>523</v>
      </c>
      <c r="H761" s="249">
        <v>1</v>
      </c>
      <c r="I761" s="250"/>
      <c r="J761" s="251">
        <f>ROUND(I761*H761,2)</f>
        <v>0</v>
      </c>
      <c r="K761" s="247" t="s">
        <v>35</v>
      </c>
      <c r="L761" s="252"/>
      <c r="M761" s="253" t="s">
        <v>35</v>
      </c>
      <c r="N761" s="254" t="s">
        <v>52</v>
      </c>
      <c r="O761" s="68"/>
      <c r="P761" s="191">
        <f>O761*H761</f>
        <v>0</v>
      </c>
      <c r="Q761" s="191">
        <v>3.0300000000000001E-2</v>
      </c>
      <c r="R761" s="191">
        <f>Q761*H761</f>
        <v>3.0300000000000001E-2</v>
      </c>
      <c r="S761" s="191">
        <v>0</v>
      </c>
      <c r="T761" s="192">
        <f>S761*H761</f>
        <v>0</v>
      </c>
      <c r="U761" s="38"/>
      <c r="V761" s="38"/>
      <c r="W761" s="38"/>
      <c r="X761" s="38"/>
      <c r="Y761" s="38"/>
      <c r="Z761" s="38"/>
      <c r="AA761" s="38"/>
      <c r="AB761" s="38"/>
      <c r="AC761" s="38"/>
      <c r="AD761" s="38"/>
      <c r="AE761" s="38"/>
      <c r="AR761" s="193" t="s">
        <v>220</v>
      </c>
      <c r="AT761" s="193" t="s">
        <v>380</v>
      </c>
      <c r="AU761" s="193" t="s">
        <v>90</v>
      </c>
      <c r="AY761" s="20" t="s">
        <v>160</v>
      </c>
      <c r="BE761" s="194">
        <f>IF(N761="základní",J761,0)</f>
        <v>0</v>
      </c>
      <c r="BF761" s="194">
        <f>IF(N761="snížená",J761,0)</f>
        <v>0</v>
      </c>
      <c r="BG761" s="194">
        <f>IF(N761="zákl. přenesená",J761,0)</f>
        <v>0</v>
      </c>
      <c r="BH761" s="194">
        <f>IF(N761="sníž. přenesená",J761,0)</f>
        <v>0</v>
      </c>
      <c r="BI761" s="194">
        <f>IF(N761="nulová",J761,0)</f>
        <v>0</v>
      </c>
      <c r="BJ761" s="20" t="s">
        <v>21</v>
      </c>
      <c r="BK761" s="194">
        <f>ROUND(I761*H761,2)</f>
        <v>0</v>
      </c>
      <c r="BL761" s="20" t="s">
        <v>167</v>
      </c>
      <c r="BM761" s="193" t="s">
        <v>875</v>
      </c>
    </row>
    <row r="762" spans="1:65" s="2" customFormat="1" ht="19.5">
      <c r="A762" s="38"/>
      <c r="B762" s="39"/>
      <c r="C762" s="40"/>
      <c r="D762" s="195" t="s">
        <v>169</v>
      </c>
      <c r="E762" s="40"/>
      <c r="F762" s="196" t="s">
        <v>871</v>
      </c>
      <c r="G762" s="40"/>
      <c r="H762" s="40"/>
      <c r="I762" s="197"/>
      <c r="J762" s="40"/>
      <c r="K762" s="40"/>
      <c r="L762" s="43"/>
      <c r="M762" s="198"/>
      <c r="N762" s="199"/>
      <c r="O762" s="68"/>
      <c r="P762" s="68"/>
      <c r="Q762" s="68"/>
      <c r="R762" s="68"/>
      <c r="S762" s="68"/>
      <c r="T762" s="69"/>
      <c r="U762" s="38"/>
      <c r="V762" s="38"/>
      <c r="W762" s="38"/>
      <c r="X762" s="38"/>
      <c r="Y762" s="38"/>
      <c r="Z762" s="38"/>
      <c r="AA762" s="38"/>
      <c r="AB762" s="38"/>
      <c r="AC762" s="38"/>
      <c r="AD762" s="38"/>
      <c r="AE762" s="38"/>
      <c r="AT762" s="20" t="s">
        <v>169</v>
      </c>
      <c r="AU762" s="20" t="s">
        <v>90</v>
      </c>
    </row>
    <row r="763" spans="1:65" s="13" customFormat="1" ht="11.25">
      <c r="B763" s="202"/>
      <c r="C763" s="203"/>
      <c r="D763" s="195" t="s">
        <v>173</v>
      </c>
      <c r="E763" s="204" t="s">
        <v>35</v>
      </c>
      <c r="F763" s="205" t="s">
        <v>541</v>
      </c>
      <c r="G763" s="203"/>
      <c r="H763" s="204" t="s">
        <v>35</v>
      </c>
      <c r="I763" s="206"/>
      <c r="J763" s="203"/>
      <c r="K763" s="203"/>
      <c r="L763" s="207"/>
      <c r="M763" s="208"/>
      <c r="N763" s="209"/>
      <c r="O763" s="209"/>
      <c r="P763" s="209"/>
      <c r="Q763" s="209"/>
      <c r="R763" s="209"/>
      <c r="S763" s="209"/>
      <c r="T763" s="210"/>
      <c r="AT763" s="211" t="s">
        <v>173</v>
      </c>
      <c r="AU763" s="211" t="s">
        <v>90</v>
      </c>
      <c r="AV763" s="13" t="s">
        <v>21</v>
      </c>
      <c r="AW763" s="13" t="s">
        <v>41</v>
      </c>
      <c r="AX763" s="13" t="s">
        <v>81</v>
      </c>
      <c r="AY763" s="211" t="s">
        <v>160</v>
      </c>
    </row>
    <row r="764" spans="1:65" s="14" customFormat="1" ht="11.25">
      <c r="B764" s="212"/>
      <c r="C764" s="213"/>
      <c r="D764" s="195" t="s">
        <v>173</v>
      </c>
      <c r="E764" s="214" t="s">
        <v>35</v>
      </c>
      <c r="F764" s="215" t="s">
        <v>865</v>
      </c>
      <c r="G764" s="213"/>
      <c r="H764" s="216">
        <v>1</v>
      </c>
      <c r="I764" s="217"/>
      <c r="J764" s="213"/>
      <c r="K764" s="213"/>
      <c r="L764" s="218"/>
      <c r="M764" s="219"/>
      <c r="N764" s="220"/>
      <c r="O764" s="220"/>
      <c r="P764" s="220"/>
      <c r="Q764" s="220"/>
      <c r="R764" s="220"/>
      <c r="S764" s="220"/>
      <c r="T764" s="221"/>
      <c r="AT764" s="222" t="s">
        <v>173</v>
      </c>
      <c r="AU764" s="222" t="s">
        <v>90</v>
      </c>
      <c r="AV764" s="14" t="s">
        <v>90</v>
      </c>
      <c r="AW764" s="14" t="s">
        <v>41</v>
      </c>
      <c r="AX764" s="14" t="s">
        <v>81</v>
      </c>
      <c r="AY764" s="222" t="s">
        <v>160</v>
      </c>
    </row>
    <row r="765" spans="1:65" s="15" customFormat="1" ht="11.25">
      <c r="B765" s="223"/>
      <c r="C765" s="224"/>
      <c r="D765" s="195" t="s">
        <v>173</v>
      </c>
      <c r="E765" s="225" t="s">
        <v>35</v>
      </c>
      <c r="F765" s="226" t="s">
        <v>176</v>
      </c>
      <c r="G765" s="224"/>
      <c r="H765" s="227">
        <v>1</v>
      </c>
      <c r="I765" s="228"/>
      <c r="J765" s="224"/>
      <c r="K765" s="224"/>
      <c r="L765" s="229"/>
      <c r="M765" s="230"/>
      <c r="N765" s="231"/>
      <c r="O765" s="231"/>
      <c r="P765" s="231"/>
      <c r="Q765" s="231"/>
      <c r="R765" s="231"/>
      <c r="S765" s="231"/>
      <c r="T765" s="232"/>
      <c r="AT765" s="233" t="s">
        <v>173</v>
      </c>
      <c r="AU765" s="233" t="s">
        <v>90</v>
      </c>
      <c r="AV765" s="15" t="s">
        <v>167</v>
      </c>
      <c r="AW765" s="15" t="s">
        <v>41</v>
      </c>
      <c r="AX765" s="15" t="s">
        <v>21</v>
      </c>
      <c r="AY765" s="233" t="s">
        <v>160</v>
      </c>
    </row>
    <row r="766" spans="1:65" s="12" customFormat="1" ht="22.9" customHeight="1">
      <c r="B766" s="166"/>
      <c r="C766" s="167"/>
      <c r="D766" s="168" t="s">
        <v>80</v>
      </c>
      <c r="E766" s="180" t="s">
        <v>220</v>
      </c>
      <c r="F766" s="180" t="s">
        <v>876</v>
      </c>
      <c r="G766" s="167"/>
      <c r="H766" s="167"/>
      <c r="I766" s="170"/>
      <c r="J766" s="181">
        <f>BK766</f>
        <v>0</v>
      </c>
      <c r="K766" s="167"/>
      <c r="L766" s="172"/>
      <c r="M766" s="173"/>
      <c r="N766" s="174"/>
      <c r="O766" s="174"/>
      <c r="P766" s="175">
        <f>SUM(P767:P994)</f>
        <v>0</v>
      </c>
      <c r="Q766" s="174"/>
      <c r="R766" s="175">
        <f>SUM(R767:R994)</f>
        <v>2.7791864699999991</v>
      </c>
      <c r="S766" s="174"/>
      <c r="T766" s="176">
        <f>SUM(T767:T994)</f>
        <v>0</v>
      </c>
      <c r="AR766" s="177" t="s">
        <v>21</v>
      </c>
      <c r="AT766" s="178" t="s">
        <v>80</v>
      </c>
      <c r="AU766" s="178" t="s">
        <v>21</v>
      </c>
      <c r="AY766" s="177" t="s">
        <v>160</v>
      </c>
      <c r="BK766" s="179">
        <f>SUM(BK767:BK994)</f>
        <v>0</v>
      </c>
    </row>
    <row r="767" spans="1:65" s="2" customFormat="1" ht="24.2" customHeight="1">
      <c r="A767" s="38"/>
      <c r="B767" s="39"/>
      <c r="C767" s="182" t="s">
        <v>877</v>
      </c>
      <c r="D767" s="182" t="s">
        <v>162</v>
      </c>
      <c r="E767" s="183" t="s">
        <v>878</v>
      </c>
      <c r="F767" s="184" t="s">
        <v>879</v>
      </c>
      <c r="G767" s="185" t="s">
        <v>194</v>
      </c>
      <c r="H767" s="186">
        <v>60.6</v>
      </c>
      <c r="I767" s="187"/>
      <c r="J767" s="188">
        <f>ROUND(I767*H767,2)</f>
        <v>0</v>
      </c>
      <c r="K767" s="184" t="s">
        <v>166</v>
      </c>
      <c r="L767" s="43"/>
      <c r="M767" s="189" t="s">
        <v>35</v>
      </c>
      <c r="N767" s="190" t="s">
        <v>52</v>
      </c>
      <c r="O767" s="68"/>
      <c r="P767" s="191">
        <f>O767*H767</f>
        <v>0</v>
      </c>
      <c r="Q767" s="191">
        <v>0</v>
      </c>
      <c r="R767" s="191">
        <f>Q767*H767</f>
        <v>0</v>
      </c>
      <c r="S767" s="191">
        <v>0</v>
      </c>
      <c r="T767" s="192">
        <f>S767*H767</f>
        <v>0</v>
      </c>
      <c r="U767" s="38"/>
      <c r="V767" s="38"/>
      <c r="W767" s="38"/>
      <c r="X767" s="38"/>
      <c r="Y767" s="38"/>
      <c r="Z767" s="38"/>
      <c r="AA767" s="38"/>
      <c r="AB767" s="38"/>
      <c r="AC767" s="38"/>
      <c r="AD767" s="38"/>
      <c r="AE767" s="38"/>
      <c r="AR767" s="193" t="s">
        <v>167</v>
      </c>
      <c r="AT767" s="193" t="s">
        <v>162</v>
      </c>
      <c r="AU767" s="193" t="s">
        <v>90</v>
      </c>
      <c r="AY767" s="20" t="s">
        <v>160</v>
      </c>
      <c r="BE767" s="194">
        <f>IF(N767="základní",J767,0)</f>
        <v>0</v>
      </c>
      <c r="BF767" s="194">
        <f>IF(N767="snížená",J767,0)</f>
        <v>0</v>
      </c>
      <c r="BG767" s="194">
        <f>IF(N767="zákl. přenesená",J767,0)</f>
        <v>0</v>
      </c>
      <c r="BH767" s="194">
        <f>IF(N767="sníž. přenesená",J767,0)</f>
        <v>0</v>
      </c>
      <c r="BI767" s="194">
        <f>IF(N767="nulová",J767,0)</f>
        <v>0</v>
      </c>
      <c r="BJ767" s="20" t="s">
        <v>21</v>
      </c>
      <c r="BK767" s="194">
        <f>ROUND(I767*H767,2)</f>
        <v>0</v>
      </c>
      <c r="BL767" s="20" t="s">
        <v>167</v>
      </c>
      <c r="BM767" s="193" t="s">
        <v>880</v>
      </c>
    </row>
    <row r="768" spans="1:65" s="2" customFormat="1" ht="29.25">
      <c r="A768" s="38"/>
      <c r="B768" s="39"/>
      <c r="C768" s="40"/>
      <c r="D768" s="195" t="s">
        <v>169</v>
      </c>
      <c r="E768" s="40"/>
      <c r="F768" s="196" t="s">
        <v>881</v>
      </c>
      <c r="G768" s="40"/>
      <c r="H768" s="40"/>
      <c r="I768" s="197"/>
      <c r="J768" s="40"/>
      <c r="K768" s="40"/>
      <c r="L768" s="43"/>
      <c r="M768" s="198"/>
      <c r="N768" s="199"/>
      <c r="O768" s="68"/>
      <c r="P768" s="68"/>
      <c r="Q768" s="68"/>
      <c r="R768" s="68"/>
      <c r="S768" s="68"/>
      <c r="T768" s="69"/>
      <c r="U768" s="38"/>
      <c r="V768" s="38"/>
      <c r="W768" s="38"/>
      <c r="X768" s="38"/>
      <c r="Y768" s="38"/>
      <c r="Z768" s="38"/>
      <c r="AA768" s="38"/>
      <c r="AB768" s="38"/>
      <c r="AC768" s="38"/>
      <c r="AD768" s="38"/>
      <c r="AE768" s="38"/>
      <c r="AT768" s="20" t="s">
        <v>169</v>
      </c>
      <c r="AU768" s="20" t="s">
        <v>90</v>
      </c>
    </row>
    <row r="769" spans="1:65" s="2" customFormat="1" ht="11.25">
      <c r="A769" s="38"/>
      <c r="B769" s="39"/>
      <c r="C769" s="40"/>
      <c r="D769" s="200" t="s">
        <v>171</v>
      </c>
      <c r="E769" s="40"/>
      <c r="F769" s="201" t="s">
        <v>882</v>
      </c>
      <c r="G769" s="40"/>
      <c r="H769" s="40"/>
      <c r="I769" s="197"/>
      <c r="J769" s="40"/>
      <c r="K769" s="40"/>
      <c r="L769" s="43"/>
      <c r="M769" s="198"/>
      <c r="N769" s="199"/>
      <c r="O769" s="68"/>
      <c r="P769" s="68"/>
      <c r="Q769" s="68"/>
      <c r="R769" s="68"/>
      <c r="S769" s="68"/>
      <c r="T769" s="69"/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T769" s="20" t="s">
        <v>171</v>
      </c>
      <c r="AU769" s="20" t="s">
        <v>90</v>
      </c>
    </row>
    <row r="770" spans="1:65" s="13" customFormat="1" ht="11.25">
      <c r="B770" s="202"/>
      <c r="C770" s="203"/>
      <c r="D770" s="195" t="s">
        <v>173</v>
      </c>
      <c r="E770" s="204" t="s">
        <v>35</v>
      </c>
      <c r="F770" s="205" t="s">
        <v>705</v>
      </c>
      <c r="G770" s="203"/>
      <c r="H770" s="204" t="s">
        <v>35</v>
      </c>
      <c r="I770" s="206"/>
      <c r="J770" s="203"/>
      <c r="K770" s="203"/>
      <c r="L770" s="207"/>
      <c r="M770" s="208"/>
      <c r="N770" s="209"/>
      <c r="O770" s="209"/>
      <c r="P770" s="209"/>
      <c r="Q770" s="209"/>
      <c r="R770" s="209"/>
      <c r="S770" s="209"/>
      <c r="T770" s="210"/>
      <c r="AT770" s="211" t="s">
        <v>173</v>
      </c>
      <c r="AU770" s="211" t="s">
        <v>90</v>
      </c>
      <c r="AV770" s="13" t="s">
        <v>21</v>
      </c>
      <c r="AW770" s="13" t="s">
        <v>41</v>
      </c>
      <c r="AX770" s="13" t="s">
        <v>81</v>
      </c>
      <c r="AY770" s="211" t="s">
        <v>160</v>
      </c>
    </row>
    <row r="771" spans="1:65" s="14" customFormat="1" ht="11.25">
      <c r="B771" s="212"/>
      <c r="C771" s="213"/>
      <c r="D771" s="195" t="s">
        <v>173</v>
      </c>
      <c r="E771" s="214" t="s">
        <v>35</v>
      </c>
      <c r="F771" s="215" t="s">
        <v>883</v>
      </c>
      <c r="G771" s="213"/>
      <c r="H771" s="216">
        <v>60.6</v>
      </c>
      <c r="I771" s="217"/>
      <c r="J771" s="213"/>
      <c r="K771" s="213"/>
      <c r="L771" s="218"/>
      <c r="M771" s="219"/>
      <c r="N771" s="220"/>
      <c r="O771" s="220"/>
      <c r="P771" s="220"/>
      <c r="Q771" s="220"/>
      <c r="R771" s="220"/>
      <c r="S771" s="220"/>
      <c r="T771" s="221"/>
      <c r="AT771" s="222" t="s">
        <v>173</v>
      </c>
      <c r="AU771" s="222" t="s">
        <v>90</v>
      </c>
      <c r="AV771" s="14" t="s">
        <v>90</v>
      </c>
      <c r="AW771" s="14" t="s">
        <v>41</v>
      </c>
      <c r="AX771" s="14" t="s">
        <v>81</v>
      </c>
      <c r="AY771" s="222" t="s">
        <v>160</v>
      </c>
    </row>
    <row r="772" spans="1:65" s="15" customFormat="1" ht="11.25">
      <c r="B772" s="223"/>
      <c r="C772" s="224"/>
      <c r="D772" s="195" t="s">
        <v>173</v>
      </c>
      <c r="E772" s="225" t="s">
        <v>35</v>
      </c>
      <c r="F772" s="226" t="s">
        <v>176</v>
      </c>
      <c r="G772" s="224"/>
      <c r="H772" s="227">
        <v>60.6</v>
      </c>
      <c r="I772" s="228"/>
      <c r="J772" s="224"/>
      <c r="K772" s="224"/>
      <c r="L772" s="229"/>
      <c r="M772" s="230"/>
      <c r="N772" s="231"/>
      <c r="O772" s="231"/>
      <c r="P772" s="231"/>
      <c r="Q772" s="231"/>
      <c r="R772" s="231"/>
      <c r="S772" s="231"/>
      <c r="T772" s="232"/>
      <c r="AT772" s="233" t="s">
        <v>173</v>
      </c>
      <c r="AU772" s="233" t="s">
        <v>90</v>
      </c>
      <c r="AV772" s="15" t="s">
        <v>167</v>
      </c>
      <c r="AW772" s="15" t="s">
        <v>41</v>
      </c>
      <c r="AX772" s="15" t="s">
        <v>21</v>
      </c>
      <c r="AY772" s="233" t="s">
        <v>160</v>
      </c>
    </row>
    <row r="773" spans="1:65" s="2" customFormat="1" ht="21.75" customHeight="1">
      <c r="A773" s="38"/>
      <c r="B773" s="39"/>
      <c r="C773" s="245" t="s">
        <v>884</v>
      </c>
      <c r="D773" s="245" t="s">
        <v>380</v>
      </c>
      <c r="E773" s="246" t="s">
        <v>885</v>
      </c>
      <c r="F773" s="247" t="s">
        <v>886</v>
      </c>
      <c r="G773" s="248" t="s">
        <v>194</v>
      </c>
      <c r="H773" s="249">
        <v>60.960999999999999</v>
      </c>
      <c r="I773" s="250"/>
      <c r="J773" s="251">
        <f>ROUND(I773*H773,2)</f>
        <v>0</v>
      </c>
      <c r="K773" s="247" t="s">
        <v>166</v>
      </c>
      <c r="L773" s="252"/>
      <c r="M773" s="253" t="s">
        <v>35</v>
      </c>
      <c r="N773" s="254" t="s">
        <v>52</v>
      </c>
      <c r="O773" s="68"/>
      <c r="P773" s="191">
        <f>O773*H773</f>
        <v>0</v>
      </c>
      <c r="Q773" s="191">
        <v>2.7E-4</v>
      </c>
      <c r="R773" s="191">
        <f>Q773*H773</f>
        <v>1.645947E-2</v>
      </c>
      <c r="S773" s="191">
        <v>0</v>
      </c>
      <c r="T773" s="192">
        <f>S773*H773</f>
        <v>0</v>
      </c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R773" s="193" t="s">
        <v>220</v>
      </c>
      <c r="AT773" s="193" t="s">
        <v>380</v>
      </c>
      <c r="AU773" s="193" t="s">
        <v>90</v>
      </c>
      <c r="AY773" s="20" t="s">
        <v>160</v>
      </c>
      <c r="BE773" s="194">
        <f>IF(N773="základní",J773,0)</f>
        <v>0</v>
      </c>
      <c r="BF773" s="194">
        <f>IF(N773="snížená",J773,0)</f>
        <v>0</v>
      </c>
      <c r="BG773" s="194">
        <f>IF(N773="zákl. přenesená",J773,0)</f>
        <v>0</v>
      </c>
      <c r="BH773" s="194">
        <f>IF(N773="sníž. přenesená",J773,0)</f>
        <v>0</v>
      </c>
      <c r="BI773" s="194">
        <f>IF(N773="nulová",J773,0)</f>
        <v>0</v>
      </c>
      <c r="BJ773" s="20" t="s">
        <v>21</v>
      </c>
      <c r="BK773" s="194">
        <f>ROUND(I773*H773,2)</f>
        <v>0</v>
      </c>
      <c r="BL773" s="20" t="s">
        <v>167</v>
      </c>
      <c r="BM773" s="193" t="s">
        <v>887</v>
      </c>
    </row>
    <row r="774" spans="1:65" s="2" customFormat="1" ht="11.25">
      <c r="A774" s="38"/>
      <c r="B774" s="39"/>
      <c r="C774" s="40"/>
      <c r="D774" s="195" t="s">
        <v>169</v>
      </c>
      <c r="E774" s="40"/>
      <c r="F774" s="196" t="s">
        <v>886</v>
      </c>
      <c r="G774" s="40"/>
      <c r="H774" s="40"/>
      <c r="I774" s="197"/>
      <c r="J774" s="40"/>
      <c r="K774" s="40"/>
      <c r="L774" s="43"/>
      <c r="M774" s="198"/>
      <c r="N774" s="199"/>
      <c r="O774" s="68"/>
      <c r="P774" s="68"/>
      <c r="Q774" s="68"/>
      <c r="R774" s="68"/>
      <c r="S774" s="68"/>
      <c r="T774" s="69"/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T774" s="20" t="s">
        <v>169</v>
      </c>
      <c r="AU774" s="20" t="s">
        <v>90</v>
      </c>
    </row>
    <row r="775" spans="1:65" s="14" customFormat="1" ht="11.25">
      <c r="B775" s="212"/>
      <c r="C775" s="213"/>
      <c r="D775" s="195" t="s">
        <v>173</v>
      </c>
      <c r="E775" s="214" t="s">
        <v>35</v>
      </c>
      <c r="F775" s="215" t="s">
        <v>888</v>
      </c>
      <c r="G775" s="213"/>
      <c r="H775" s="216">
        <v>60.960999999999999</v>
      </c>
      <c r="I775" s="217"/>
      <c r="J775" s="213"/>
      <c r="K775" s="213"/>
      <c r="L775" s="218"/>
      <c r="M775" s="219"/>
      <c r="N775" s="220"/>
      <c r="O775" s="220"/>
      <c r="P775" s="220"/>
      <c r="Q775" s="220"/>
      <c r="R775" s="220"/>
      <c r="S775" s="220"/>
      <c r="T775" s="221"/>
      <c r="AT775" s="222" t="s">
        <v>173</v>
      </c>
      <c r="AU775" s="222" t="s">
        <v>90</v>
      </c>
      <c r="AV775" s="14" t="s">
        <v>90</v>
      </c>
      <c r="AW775" s="14" t="s">
        <v>41</v>
      </c>
      <c r="AX775" s="14" t="s">
        <v>81</v>
      </c>
      <c r="AY775" s="222" t="s">
        <v>160</v>
      </c>
    </row>
    <row r="776" spans="1:65" s="15" customFormat="1" ht="11.25">
      <c r="B776" s="223"/>
      <c r="C776" s="224"/>
      <c r="D776" s="195" t="s">
        <v>173</v>
      </c>
      <c r="E776" s="225" t="s">
        <v>35</v>
      </c>
      <c r="F776" s="226" t="s">
        <v>176</v>
      </c>
      <c r="G776" s="224"/>
      <c r="H776" s="227">
        <v>60.960999999999999</v>
      </c>
      <c r="I776" s="228"/>
      <c r="J776" s="224"/>
      <c r="K776" s="224"/>
      <c r="L776" s="229"/>
      <c r="M776" s="230"/>
      <c r="N776" s="231"/>
      <c r="O776" s="231"/>
      <c r="P776" s="231"/>
      <c r="Q776" s="231"/>
      <c r="R776" s="231"/>
      <c r="S776" s="231"/>
      <c r="T776" s="232"/>
      <c r="AT776" s="233" t="s">
        <v>173</v>
      </c>
      <c r="AU776" s="233" t="s">
        <v>90</v>
      </c>
      <c r="AV776" s="15" t="s">
        <v>167</v>
      </c>
      <c r="AW776" s="15" t="s">
        <v>41</v>
      </c>
      <c r="AX776" s="15" t="s">
        <v>21</v>
      </c>
      <c r="AY776" s="233" t="s">
        <v>160</v>
      </c>
    </row>
    <row r="777" spans="1:65" s="2" customFormat="1" ht="24.2" customHeight="1">
      <c r="A777" s="38"/>
      <c r="B777" s="39"/>
      <c r="C777" s="182" t="s">
        <v>889</v>
      </c>
      <c r="D777" s="182" t="s">
        <v>162</v>
      </c>
      <c r="E777" s="183" t="s">
        <v>890</v>
      </c>
      <c r="F777" s="184" t="s">
        <v>891</v>
      </c>
      <c r="G777" s="185" t="s">
        <v>194</v>
      </c>
      <c r="H777" s="186">
        <v>112</v>
      </c>
      <c r="I777" s="187"/>
      <c r="J777" s="188">
        <f>ROUND(I777*H777,2)</f>
        <v>0</v>
      </c>
      <c r="K777" s="184" t="s">
        <v>166</v>
      </c>
      <c r="L777" s="43"/>
      <c r="M777" s="189" t="s">
        <v>35</v>
      </c>
      <c r="N777" s="190" t="s">
        <v>52</v>
      </c>
      <c r="O777" s="68"/>
      <c r="P777" s="191">
        <f>O777*H777</f>
        <v>0</v>
      </c>
      <c r="Q777" s="191">
        <v>1.4400000000000001E-3</v>
      </c>
      <c r="R777" s="191">
        <f>Q777*H777</f>
        <v>0.16128000000000001</v>
      </c>
      <c r="S777" s="191">
        <v>0</v>
      </c>
      <c r="T777" s="192">
        <f>S777*H777</f>
        <v>0</v>
      </c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R777" s="193" t="s">
        <v>167</v>
      </c>
      <c r="AT777" s="193" t="s">
        <v>162</v>
      </c>
      <c r="AU777" s="193" t="s">
        <v>90</v>
      </c>
      <c r="AY777" s="20" t="s">
        <v>160</v>
      </c>
      <c r="BE777" s="194">
        <f>IF(N777="základní",J777,0)</f>
        <v>0</v>
      </c>
      <c r="BF777" s="194">
        <f>IF(N777="snížená",J777,0)</f>
        <v>0</v>
      </c>
      <c r="BG777" s="194">
        <f>IF(N777="zákl. přenesená",J777,0)</f>
        <v>0</v>
      </c>
      <c r="BH777" s="194">
        <f>IF(N777="sníž. přenesená",J777,0)</f>
        <v>0</v>
      </c>
      <c r="BI777" s="194">
        <f>IF(N777="nulová",J777,0)</f>
        <v>0</v>
      </c>
      <c r="BJ777" s="20" t="s">
        <v>21</v>
      </c>
      <c r="BK777" s="194">
        <f>ROUND(I777*H777,2)</f>
        <v>0</v>
      </c>
      <c r="BL777" s="20" t="s">
        <v>167</v>
      </c>
      <c r="BM777" s="193" t="s">
        <v>892</v>
      </c>
    </row>
    <row r="778" spans="1:65" s="2" customFormat="1" ht="29.25">
      <c r="A778" s="38"/>
      <c r="B778" s="39"/>
      <c r="C778" s="40"/>
      <c r="D778" s="195" t="s">
        <v>169</v>
      </c>
      <c r="E778" s="40"/>
      <c r="F778" s="196" t="s">
        <v>893</v>
      </c>
      <c r="G778" s="40"/>
      <c r="H778" s="40"/>
      <c r="I778" s="197"/>
      <c r="J778" s="40"/>
      <c r="K778" s="40"/>
      <c r="L778" s="43"/>
      <c r="M778" s="198"/>
      <c r="N778" s="199"/>
      <c r="O778" s="68"/>
      <c r="P778" s="68"/>
      <c r="Q778" s="68"/>
      <c r="R778" s="68"/>
      <c r="S778" s="68"/>
      <c r="T778" s="69"/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T778" s="20" t="s">
        <v>169</v>
      </c>
      <c r="AU778" s="20" t="s">
        <v>90</v>
      </c>
    </row>
    <row r="779" spans="1:65" s="2" customFormat="1" ht="11.25">
      <c r="A779" s="38"/>
      <c r="B779" s="39"/>
      <c r="C779" s="40"/>
      <c r="D779" s="200" t="s">
        <v>171</v>
      </c>
      <c r="E779" s="40"/>
      <c r="F779" s="201" t="s">
        <v>894</v>
      </c>
      <c r="G779" s="40"/>
      <c r="H779" s="40"/>
      <c r="I779" s="197"/>
      <c r="J779" s="40"/>
      <c r="K779" s="40"/>
      <c r="L779" s="43"/>
      <c r="M779" s="198"/>
      <c r="N779" s="199"/>
      <c r="O779" s="68"/>
      <c r="P779" s="68"/>
      <c r="Q779" s="68"/>
      <c r="R779" s="68"/>
      <c r="S779" s="68"/>
      <c r="T779" s="69"/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T779" s="20" t="s">
        <v>171</v>
      </c>
      <c r="AU779" s="20" t="s">
        <v>90</v>
      </c>
    </row>
    <row r="780" spans="1:65" s="2" customFormat="1" ht="19.5">
      <c r="A780" s="38"/>
      <c r="B780" s="39"/>
      <c r="C780" s="40"/>
      <c r="D780" s="195" t="s">
        <v>625</v>
      </c>
      <c r="E780" s="40"/>
      <c r="F780" s="255" t="s">
        <v>895</v>
      </c>
      <c r="G780" s="40"/>
      <c r="H780" s="40"/>
      <c r="I780" s="197"/>
      <c r="J780" s="40"/>
      <c r="K780" s="40"/>
      <c r="L780" s="43"/>
      <c r="M780" s="198"/>
      <c r="N780" s="199"/>
      <c r="O780" s="68"/>
      <c r="P780" s="68"/>
      <c r="Q780" s="68"/>
      <c r="R780" s="68"/>
      <c r="S780" s="68"/>
      <c r="T780" s="69"/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T780" s="20" t="s">
        <v>625</v>
      </c>
      <c r="AU780" s="20" t="s">
        <v>90</v>
      </c>
    </row>
    <row r="781" spans="1:65" s="14" customFormat="1" ht="11.25">
      <c r="B781" s="212"/>
      <c r="C781" s="213"/>
      <c r="D781" s="195" t="s">
        <v>173</v>
      </c>
      <c r="E781" s="214" t="s">
        <v>35</v>
      </c>
      <c r="F781" s="215" t="s">
        <v>617</v>
      </c>
      <c r="G781" s="213"/>
      <c r="H781" s="216">
        <v>101.5</v>
      </c>
      <c r="I781" s="217"/>
      <c r="J781" s="213"/>
      <c r="K781" s="213"/>
      <c r="L781" s="218"/>
      <c r="M781" s="219"/>
      <c r="N781" s="220"/>
      <c r="O781" s="220"/>
      <c r="P781" s="220"/>
      <c r="Q781" s="220"/>
      <c r="R781" s="220"/>
      <c r="S781" s="220"/>
      <c r="T781" s="221"/>
      <c r="AT781" s="222" t="s">
        <v>173</v>
      </c>
      <c r="AU781" s="222" t="s">
        <v>90</v>
      </c>
      <c r="AV781" s="14" t="s">
        <v>90</v>
      </c>
      <c r="AW781" s="14" t="s">
        <v>41</v>
      </c>
      <c r="AX781" s="14" t="s">
        <v>81</v>
      </c>
      <c r="AY781" s="222" t="s">
        <v>160</v>
      </c>
    </row>
    <row r="782" spans="1:65" s="16" customFormat="1" ht="11.25">
      <c r="B782" s="234"/>
      <c r="C782" s="235"/>
      <c r="D782" s="195" t="s">
        <v>173</v>
      </c>
      <c r="E782" s="236" t="s">
        <v>35</v>
      </c>
      <c r="F782" s="237" t="s">
        <v>263</v>
      </c>
      <c r="G782" s="235"/>
      <c r="H782" s="238">
        <v>101.5</v>
      </c>
      <c r="I782" s="239"/>
      <c r="J782" s="235"/>
      <c r="K782" s="235"/>
      <c r="L782" s="240"/>
      <c r="M782" s="241"/>
      <c r="N782" s="242"/>
      <c r="O782" s="242"/>
      <c r="P782" s="242"/>
      <c r="Q782" s="242"/>
      <c r="R782" s="242"/>
      <c r="S782" s="242"/>
      <c r="T782" s="243"/>
      <c r="AT782" s="244" t="s">
        <v>173</v>
      </c>
      <c r="AU782" s="244" t="s">
        <v>90</v>
      </c>
      <c r="AV782" s="16" t="s">
        <v>184</v>
      </c>
      <c r="AW782" s="16" t="s">
        <v>41</v>
      </c>
      <c r="AX782" s="16" t="s">
        <v>81</v>
      </c>
      <c r="AY782" s="244" t="s">
        <v>160</v>
      </c>
    </row>
    <row r="783" spans="1:65" s="14" customFormat="1" ht="11.25">
      <c r="B783" s="212"/>
      <c r="C783" s="213"/>
      <c r="D783" s="195" t="s">
        <v>173</v>
      </c>
      <c r="E783" s="214" t="s">
        <v>35</v>
      </c>
      <c r="F783" s="215" t="s">
        <v>618</v>
      </c>
      <c r="G783" s="213"/>
      <c r="H783" s="216">
        <v>10.5</v>
      </c>
      <c r="I783" s="217"/>
      <c r="J783" s="213"/>
      <c r="K783" s="213"/>
      <c r="L783" s="218"/>
      <c r="M783" s="219"/>
      <c r="N783" s="220"/>
      <c r="O783" s="220"/>
      <c r="P783" s="220"/>
      <c r="Q783" s="220"/>
      <c r="R783" s="220"/>
      <c r="S783" s="220"/>
      <c r="T783" s="221"/>
      <c r="AT783" s="222" t="s">
        <v>173</v>
      </c>
      <c r="AU783" s="222" t="s">
        <v>90</v>
      </c>
      <c r="AV783" s="14" t="s">
        <v>90</v>
      </c>
      <c r="AW783" s="14" t="s">
        <v>41</v>
      </c>
      <c r="AX783" s="14" t="s">
        <v>81</v>
      </c>
      <c r="AY783" s="222" t="s">
        <v>160</v>
      </c>
    </row>
    <row r="784" spans="1:65" s="16" customFormat="1" ht="11.25">
      <c r="B784" s="234"/>
      <c r="C784" s="235"/>
      <c r="D784" s="195" t="s">
        <v>173</v>
      </c>
      <c r="E784" s="236" t="s">
        <v>35</v>
      </c>
      <c r="F784" s="237" t="s">
        <v>263</v>
      </c>
      <c r="G784" s="235"/>
      <c r="H784" s="238">
        <v>10.5</v>
      </c>
      <c r="I784" s="239"/>
      <c r="J784" s="235"/>
      <c r="K784" s="235"/>
      <c r="L784" s="240"/>
      <c r="M784" s="241"/>
      <c r="N784" s="242"/>
      <c r="O784" s="242"/>
      <c r="P784" s="242"/>
      <c r="Q784" s="242"/>
      <c r="R784" s="242"/>
      <c r="S784" s="242"/>
      <c r="T784" s="243"/>
      <c r="AT784" s="244" t="s">
        <v>173</v>
      </c>
      <c r="AU784" s="244" t="s">
        <v>90</v>
      </c>
      <c r="AV784" s="16" t="s">
        <v>184</v>
      </c>
      <c r="AW784" s="16" t="s">
        <v>41</v>
      </c>
      <c r="AX784" s="16" t="s">
        <v>81</v>
      </c>
      <c r="AY784" s="244" t="s">
        <v>160</v>
      </c>
    </row>
    <row r="785" spans="1:65" s="15" customFormat="1" ht="11.25">
      <c r="B785" s="223"/>
      <c r="C785" s="224"/>
      <c r="D785" s="195" t="s">
        <v>173</v>
      </c>
      <c r="E785" s="225" t="s">
        <v>35</v>
      </c>
      <c r="F785" s="226" t="s">
        <v>176</v>
      </c>
      <c r="G785" s="224"/>
      <c r="H785" s="227">
        <v>112</v>
      </c>
      <c r="I785" s="228"/>
      <c r="J785" s="224"/>
      <c r="K785" s="224"/>
      <c r="L785" s="229"/>
      <c r="M785" s="230"/>
      <c r="N785" s="231"/>
      <c r="O785" s="231"/>
      <c r="P785" s="231"/>
      <c r="Q785" s="231"/>
      <c r="R785" s="231"/>
      <c r="S785" s="231"/>
      <c r="T785" s="232"/>
      <c r="AT785" s="233" t="s">
        <v>173</v>
      </c>
      <c r="AU785" s="233" t="s">
        <v>90</v>
      </c>
      <c r="AV785" s="15" t="s">
        <v>167</v>
      </c>
      <c r="AW785" s="15" t="s">
        <v>41</v>
      </c>
      <c r="AX785" s="15" t="s">
        <v>21</v>
      </c>
      <c r="AY785" s="233" t="s">
        <v>160</v>
      </c>
    </row>
    <row r="786" spans="1:65" s="2" customFormat="1" ht="24.2" customHeight="1">
      <c r="A786" s="38"/>
      <c r="B786" s="39"/>
      <c r="C786" s="182" t="s">
        <v>896</v>
      </c>
      <c r="D786" s="182" t="s">
        <v>162</v>
      </c>
      <c r="E786" s="183" t="s">
        <v>897</v>
      </c>
      <c r="F786" s="184" t="s">
        <v>898</v>
      </c>
      <c r="G786" s="185" t="s">
        <v>194</v>
      </c>
      <c r="H786" s="186">
        <v>134.19999999999999</v>
      </c>
      <c r="I786" s="187"/>
      <c r="J786" s="188">
        <f>ROUND(I786*H786,2)</f>
        <v>0</v>
      </c>
      <c r="K786" s="184" t="s">
        <v>166</v>
      </c>
      <c r="L786" s="43"/>
      <c r="M786" s="189" t="s">
        <v>35</v>
      </c>
      <c r="N786" s="190" t="s">
        <v>52</v>
      </c>
      <c r="O786" s="68"/>
      <c r="P786" s="191">
        <f>O786*H786</f>
        <v>0</v>
      </c>
      <c r="Q786" s="191">
        <v>2.48E-3</v>
      </c>
      <c r="R786" s="191">
        <f>Q786*H786</f>
        <v>0.33281599999999995</v>
      </c>
      <c r="S786" s="191">
        <v>0</v>
      </c>
      <c r="T786" s="192">
        <f>S786*H786</f>
        <v>0</v>
      </c>
      <c r="U786" s="38"/>
      <c r="V786" s="38"/>
      <c r="W786" s="38"/>
      <c r="X786" s="38"/>
      <c r="Y786" s="38"/>
      <c r="Z786" s="38"/>
      <c r="AA786" s="38"/>
      <c r="AB786" s="38"/>
      <c r="AC786" s="38"/>
      <c r="AD786" s="38"/>
      <c r="AE786" s="38"/>
      <c r="AR786" s="193" t="s">
        <v>167</v>
      </c>
      <c r="AT786" s="193" t="s">
        <v>162</v>
      </c>
      <c r="AU786" s="193" t="s">
        <v>90</v>
      </c>
      <c r="AY786" s="20" t="s">
        <v>160</v>
      </c>
      <c r="BE786" s="194">
        <f>IF(N786="základní",J786,0)</f>
        <v>0</v>
      </c>
      <c r="BF786" s="194">
        <f>IF(N786="snížená",J786,0)</f>
        <v>0</v>
      </c>
      <c r="BG786" s="194">
        <f>IF(N786="zákl. přenesená",J786,0)</f>
        <v>0</v>
      </c>
      <c r="BH786" s="194">
        <f>IF(N786="sníž. přenesená",J786,0)</f>
        <v>0</v>
      </c>
      <c r="BI786" s="194">
        <f>IF(N786="nulová",J786,0)</f>
        <v>0</v>
      </c>
      <c r="BJ786" s="20" t="s">
        <v>21</v>
      </c>
      <c r="BK786" s="194">
        <f>ROUND(I786*H786,2)</f>
        <v>0</v>
      </c>
      <c r="BL786" s="20" t="s">
        <v>167</v>
      </c>
      <c r="BM786" s="193" t="s">
        <v>899</v>
      </c>
    </row>
    <row r="787" spans="1:65" s="2" customFormat="1" ht="29.25">
      <c r="A787" s="38"/>
      <c r="B787" s="39"/>
      <c r="C787" s="40"/>
      <c r="D787" s="195" t="s">
        <v>169</v>
      </c>
      <c r="E787" s="40"/>
      <c r="F787" s="196" t="s">
        <v>900</v>
      </c>
      <c r="G787" s="40"/>
      <c r="H787" s="40"/>
      <c r="I787" s="197"/>
      <c r="J787" s="40"/>
      <c r="K787" s="40"/>
      <c r="L787" s="43"/>
      <c r="M787" s="198"/>
      <c r="N787" s="199"/>
      <c r="O787" s="68"/>
      <c r="P787" s="68"/>
      <c r="Q787" s="68"/>
      <c r="R787" s="68"/>
      <c r="S787" s="68"/>
      <c r="T787" s="69"/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T787" s="20" t="s">
        <v>169</v>
      </c>
      <c r="AU787" s="20" t="s">
        <v>90</v>
      </c>
    </row>
    <row r="788" spans="1:65" s="2" customFormat="1" ht="11.25">
      <c r="A788" s="38"/>
      <c r="B788" s="39"/>
      <c r="C788" s="40"/>
      <c r="D788" s="200" t="s">
        <v>171</v>
      </c>
      <c r="E788" s="40"/>
      <c r="F788" s="201" t="s">
        <v>901</v>
      </c>
      <c r="G788" s="40"/>
      <c r="H788" s="40"/>
      <c r="I788" s="197"/>
      <c r="J788" s="40"/>
      <c r="K788" s="40"/>
      <c r="L788" s="43"/>
      <c r="M788" s="198"/>
      <c r="N788" s="199"/>
      <c r="O788" s="68"/>
      <c r="P788" s="68"/>
      <c r="Q788" s="68"/>
      <c r="R788" s="68"/>
      <c r="S788" s="68"/>
      <c r="T788" s="69"/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  <c r="AE788" s="38"/>
      <c r="AT788" s="20" t="s">
        <v>171</v>
      </c>
      <c r="AU788" s="20" t="s">
        <v>90</v>
      </c>
    </row>
    <row r="789" spans="1:65" s="2" customFormat="1" ht="58.5">
      <c r="A789" s="38"/>
      <c r="B789" s="39"/>
      <c r="C789" s="40"/>
      <c r="D789" s="195" t="s">
        <v>625</v>
      </c>
      <c r="E789" s="40"/>
      <c r="F789" s="255" t="s">
        <v>902</v>
      </c>
      <c r="G789" s="40"/>
      <c r="H789" s="40"/>
      <c r="I789" s="197"/>
      <c r="J789" s="40"/>
      <c r="K789" s="40"/>
      <c r="L789" s="43"/>
      <c r="M789" s="198"/>
      <c r="N789" s="199"/>
      <c r="O789" s="68"/>
      <c r="P789" s="68"/>
      <c r="Q789" s="68"/>
      <c r="R789" s="68"/>
      <c r="S789" s="68"/>
      <c r="T789" s="69"/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  <c r="AE789" s="38"/>
      <c r="AT789" s="20" t="s">
        <v>625</v>
      </c>
      <c r="AU789" s="20" t="s">
        <v>90</v>
      </c>
    </row>
    <row r="790" spans="1:65" s="14" customFormat="1" ht="11.25">
      <c r="B790" s="212"/>
      <c r="C790" s="213"/>
      <c r="D790" s="195" t="s">
        <v>173</v>
      </c>
      <c r="E790" s="214" t="s">
        <v>35</v>
      </c>
      <c r="F790" s="215" t="s">
        <v>614</v>
      </c>
      <c r="G790" s="213"/>
      <c r="H790" s="216">
        <v>65</v>
      </c>
      <c r="I790" s="217"/>
      <c r="J790" s="213"/>
      <c r="K790" s="213"/>
      <c r="L790" s="218"/>
      <c r="M790" s="219"/>
      <c r="N790" s="220"/>
      <c r="O790" s="220"/>
      <c r="P790" s="220"/>
      <c r="Q790" s="220"/>
      <c r="R790" s="220"/>
      <c r="S790" s="220"/>
      <c r="T790" s="221"/>
      <c r="AT790" s="222" t="s">
        <v>173</v>
      </c>
      <c r="AU790" s="222" t="s">
        <v>90</v>
      </c>
      <c r="AV790" s="14" t="s">
        <v>90</v>
      </c>
      <c r="AW790" s="14" t="s">
        <v>41</v>
      </c>
      <c r="AX790" s="14" t="s">
        <v>81</v>
      </c>
      <c r="AY790" s="222" t="s">
        <v>160</v>
      </c>
    </row>
    <row r="791" spans="1:65" s="16" customFormat="1" ht="11.25">
      <c r="B791" s="234"/>
      <c r="C791" s="235"/>
      <c r="D791" s="195" t="s">
        <v>173</v>
      </c>
      <c r="E791" s="236" t="s">
        <v>35</v>
      </c>
      <c r="F791" s="237" t="s">
        <v>263</v>
      </c>
      <c r="G791" s="235"/>
      <c r="H791" s="238">
        <v>65</v>
      </c>
      <c r="I791" s="239"/>
      <c r="J791" s="235"/>
      <c r="K791" s="235"/>
      <c r="L791" s="240"/>
      <c r="M791" s="241"/>
      <c r="N791" s="242"/>
      <c r="O791" s="242"/>
      <c r="P791" s="242"/>
      <c r="Q791" s="242"/>
      <c r="R791" s="242"/>
      <c r="S791" s="242"/>
      <c r="T791" s="243"/>
      <c r="AT791" s="244" t="s">
        <v>173</v>
      </c>
      <c r="AU791" s="244" t="s">
        <v>90</v>
      </c>
      <c r="AV791" s="16" t="s">
        <v>184</v>
      </c>
      <c r="AW791" s="16" t="s">
        <v>41</v>
      </c>
      <c r="AX791" s="16" t="s">
        <v>81</v>
      </c>
      <c r="AY791" s="244" t="s">
        <v>160</v>
      </c>
    </row>
    <row r="792" spans="1:65" s="14" customFormat="1" ht="11.25">
      <c r="B792" s="212"/>
      <c r="C792" s="213"/>
      <c r="D792" s="195" t="s">
        <v>173</v>
      </c>
      <c r="E792" s="214" t="s">
        <v>35</v>
      </c>
      <c r="F792" s="215" t="s">
        <v>616</v>
      </c>
      <c r="G792" s="213"/>
      <c r="H792" s="216">
        <v>15.2</v>
      </c>
      <c r="I792" s="217"/>
      <c r="J792" s="213"/>
      <c r="K792" s="213"/>
      <c r="L792" s="218"/>
      <c r="M792" s="219"/>
      <c r="N792" s="220"/>
      <c r="O792" s="220"/>
      <c r="P792" s="220"/>
      <c r="Q792" s="220"/>
      <c r="R792" s="220"/>
      <c r="S792" s="220"/>
      <c r="T792" s="221"/>
      <c r="AT792" s="222" t="s">
        <v>173</v>
      </c>
      <c r="AU792" s="222" t="s">
        <v>90</v>
      </c>
      <c r="AV792" s="14" t="s">
        <v>90</v>
      </c>
      <c r="AW792" s="14" t="s">
        <v>41</v>
      </c>
      <c r="AX792" s="14" t="s">
        <v>81</v>
      </c>
      <c r="AY792" s="222" t="s">
        <v>160</v>
      </c>
    </row>
    <row r="793" spans="1:65" s="16" customFormat="1" ht="11.25">
      <c r="B793" s="234"/>
      <c r="C793" s="235"/>
      <c r="D793" s="195" t="s">
        <v>173</v>
      </c>
      <c r="E793" s="236" t="s">
        <v>35</v>
      </c>
      <c r="F793" s="237" t="s">
        <v>263</v>
      </c>
      <c r="G793" s="235"/>
      <c r="H793" s="238">
        <v>15.2</v>
      </c>
      <c r="I793" s="239"/>
      <c r="J793" s="235"/>
      <c r="K793" s="235"/>
      <c r="L793" s="240"/>
      <c r="M793" s="241"/>
      <c r="N793" s="242"/>
      <c r="O793" s="242"/>
      <c r="P793" s="242"/>
      <c r="Q793" s="242"/>
      <c r="R793" s="242"/>
      <c r="S793" s="242"/>
      <c r="T793" s="243"/>
      <c r="AT793" s="244" t="s">
        <v>173</v>
      </c>
      <c r="AU793" s="244" t="s">
        <v>90</v>
      </c>
      <c r="AV793" s="16" t="s">
        <v>184</v>
      </c>
      <c r="AW793" s="16" t="s">
        <v>41</v>
      </c>
      <c r="AX793" s="16" t="s">
        <v>81</v>
      </c>
      <c r="AY793" s="244" t="s">
        <v>160</v>
      </c>
    </row>
    <row r="794" spans="1:65" s="14" customFormat="1" ht="22.5">
      <c r="B794" s="212"/>
      <c r="C794" s="213"/>
      <c r="D794" s="195" t="s">
        <v>173</v>
      </c>
      <c r="E794" s="214" t="s">
        <v>35</v>
      </c>
      <c r="F794" s="215" t="s">
        <v>903</v>
      </c>
      <c r="G794" s="213"/>
      <c r="H794" s="216">
        <v>54</v>
      </c>
      <c r="I794" s="217"/>
      <c r="J794" s="213"/>
      <c r="K794" s="213"/>
      <c r="L794" s="218"/>
      <c r="M794" s="219"/>
      <c r="N794" s="220"/>
      <c r="O794" s="220"/>
      <c r="P794" s="220"/>
      <c r="Q794" s="220"/>
      <c r="R794" s="220"/>
      <c r="S794" s="220"/>
      <c r="T794" s="221"/>
      <c r="AT794" s="222" t="s">
        <v>173</v>
      </c>
      <c r="AU794" s="222" t="s">
        <v>90</v>
      </c>
      <c r="AV794" s="14" t="s">
        <v>90</v>
      </c>
      <c r="AW794" s="14" t="s">
        <v>41</v>
      </c>
      <c r="AX794" s="14" t="s">
        <v>81</v>
      </c>
      <c r="AY794" s="222" t="s">
        <v>160</v>
      </c>
    </row>
    <row r="795" spans="1:65" s="15" customFormat="1" ht="11.25">
      <c r="B795" s="223"/>
      <c r="C795" s="224"/>
      <c r="D795" s="195" t="s">
        <v>173</v>
      </c>
      <c r="E795" s="225" t="s">
        <v>35</v>
      </c>
      <c r="F795" s="226" t="s">
        <v>176</v>
      </c>
      <c r="G795" s="224"/>
      <c r="H795" s="227">
        <v>134.19999999999999</v>
      </c>
      <c r="I795" s="228"/>
      <c r="J795" s="224"/>
      <c r="K795" s="224"/>
      <c r="L795" s="229"/>
      <c r="M795" s="230"/>
      <c r="N795" s="231"/>
      <c r="O795" s="231"/>
      <c r="P795" s="231"/>
      <c r="Q795" s="231"/>
      <c r="R795" s="231"/>
      <c r="S795" s="231"/>
      <c r="T795" s="232"/>
      <c r="AT795" s="233" t="s">
        <v>173</v>
      </c>
      <c r="AU795" s="233" t="s">
        <v>90</v>
      </c>
      <c r="AV795" s="15" t="s">
        <v>167</v>
      </c>
      <c r="AW795" s="15" t="s">
        <v>41</v>
      </c>
      <c r="AX795" s="15" t="s">
        <v>21</v>
      </c>
      <c r="AY795" s="233" t="s">
        <v>160</v>
      </c>
    </row>
    <row r="796" spans="1:65" s="2" customFormat="1" ht="16.5" customHeight="1">
      <c r="A796" s="38"/>
      <c r="B796" s="39"/>
      <c r="C796" s="182" t="s">
        <v>904</v>
      </c>
      <c r="D796" s="182" t="s">
        <v>162</v>
      </c>
      <c r="E796" s="183" t="s">
        <v>905</v>
      </c>
      <c r="F796" s="184" t="s">
        <v>906</v>
      </c>
      <c r="G796" s="185" t="s">
        <v>523</v>
      </c>
      <c r="H796" s="186">
        <v>1</v>
      </c>
      <c r="I796" s="187"/>
      <c r="J796" s="188">
        <f>ROUND(I796*H796,2)</f>
        <v>0</v>
      </c>
      <c r="K796" s="184" t="s">
        <v>35</v>
      </c>
      <c r="L796" s="43"/>
      <c r="M796" s="189" t="s">
        <v>35</v>
      </c>
      <c r="N796" s="190" t="s">
        <v>52</v>
      </c>
      <c r="O796" s="68"/>
      <c r="P796" s="191">
        <f>O796*H796</f>
        <v>0</v>
      </c>
      <c r="Q796" s="191">
        <v>2.5000000000000001E-3</v>
      </c>
      <c r="R796" s="191">
        <f>Q796*H796</f>
        <v>2.5000000000000001E-3</v>
      </c>
      <c r="S796" s="191">
        <v>0</v>
      </c>
      <c r="T796" s="192">
        <f>S796*H796</f>
        <v>0</v>
      </c>
      <c r="U796" s="38"/>
      <c r="V796" s="38"/>
      <c r="W796" s="38"/>
      <c r="X796" s="38"/>
      <c r="Y796" s="38"/>
      <c r="Z796" s="38"/>
      <c r="AA796" s="38"/>
      <c r="AB796" s="38"/>
      <c r="AC796" s="38"/>
      <c r="AD796" s="38"/>
      <c r="AE796" s="38"/>
      <c r="AR796" s="193" t="s">
        <v>167</v>
      </c>
      <c r="AT796" s="193" t="s">
        <v>162</v>
      </c>
      <c r="AU796" s="193" t="s">
        <v>90</v>
      </c>
      <c r="AY796" s="20" t="s">
        <v>160</v>
      </c>
      <c r="BE796" s="194">
        <f>IF(N796="základní",J796,0)</f>
        <v>0</v>
      </c>
      <c r="BF796" s="194">
        <f>IF(N796="snížená",J796,0)</f>
        <v>0</v>
      </c>
      <c r="BG796" s="194">
        <f>IF(N796="zákl. přenesená",J796,0)</f>
        <v>0</v>
      </c>
      <c r="BH796" s="194">
        <f>IF(N796="sníž. přenesená",J796,0)</f>
        <v>0</v>
      </c>
      <c r="BI796" s="194">
        <f>IF(N796="nulová",J796,0)</f>
        <v>0</v>
      </c>
      <c r="BJ796" s="20" t="s">
        <v>21</v>
      </c>
      <c r="BK796" s="194">
        <f>ROUND(I796*H796,2)</f>
        <v>0</v>
      </c>
      <c r="BL796" s="20" t="s">
        <v>167</v>
      </c>
      <c r="BM796" s="193" t="s">
        <v>907</v>
      </c>
    </row>
    <row r="797" spans="1:65" s="2" customFormat="1" ht="11.25">
      <c r="A797" s="38"/>
      <c r="B797" s="39"/>
      <c r="C797" s="40"/>
      <c r="D797" s="195" t="s">
        <v>169</v>
      </c>
      <c r="E797" s="40"/>
      <c r="F797" s="196" t="s">
        <v>908</v>
      </c>
      <c r="G797" s="40"/>
      <c r="H797" s="40"/>
      <c r="I797" s="197"/>
      <c r="J797" s="40"/>
      <c r="K797" s="40"/>
      <c r="L797" s="43"/>
      <c r="M797" s="198"/>
      <c r="N797" s="199"/>
      <c r="O797" s="68"/>
      <c r="P797" s="68"/>
      <c r="Q797" s="68"/>
      <c r="R797" s="68"/>
      <c r="S797" s="68"/>
      <c r="T797" s="69"/>
      <c r="U797" s="38"/>
      <c r="V797" s="38"/>
      <c r="W797" s="38"/>
      <c r="X797" s="38"/>
      <c r="Y797" s="38"/>
      <c r="Z797" s="38"/>
      <c r="AA797" s="38"/>
      <c r="AB797" s="38"/>
      <c r="AC797" s="38"/>
      <c r="AD797" s="38"/>
      <c r="AE797" s="38"/>
      <c r="AT797" s="20" t="s">
        <v>169</v>
      </c>
      <c r="AU797" s="20" t="s">
        <v>90</v>
      </c>
    </row>
    <row r="798" spans="1:65" s="14" customFormat="1" ht="22.5">
      <c r="B798" s="212"/>
      <c r="C798" s="213"/>
      <c r="D798" s="195" t="s">
        <v>173</v>
      </c>
      <c r="E798" s="214" t="s">
        <v>35</v>
      </c>
      <c r="F798" s="215" t="s">
        <v>909</v>
      </c>
      <c r="G798" s="213"/>
      <c r="H798" s="216">
        <v>1</v>
      </c>
      <c r="I798" s="217"/>
      <c r="J798" s="213"/>
      <c r="K798" s="213"/>
      <c r="L798" s="218"/>
      <c r="M798" s="219"/>
      <c r="N798" s="220"/>
      <c r="O798" s="220"/>
      <c r="P798" s="220"/>
      <c r="Q798" s="220"/>
      <c r="R798" s="220"/>
      <c r="S798" s="220"/>
      <c r="T798" s="221"/>
      <c r="AT798" s="222" t="s">
        <v>173</v>
      </c>
      <c r="AU798" s="222" t="s">
        <v>90</v>
      </c>
      <c r="AV798" s="14" t="s">
        <v>90</v>
      </c>
      <c r="AW798" s="14" t="s">
        <v>41</v>
      </c>
      <c r="AX798" s="14" t="s">
        <v>81</v>
      </c>
      <c r="AY798" s="222" t="s">
        <v>160</v>
      </c>
    </row>
    <row r="799" spans="1:65" s="15" customFormat="1" ht="11.25">
      <c r="B799" s="223"/>
      <c r="C799" s="224"/>
      <c r="D799" s="195" t="s">
        <v>173</v>
      </c>
      <c r="E799" s="225" t="s">
        <v>35</v>
      </c>
      <c r="F799" s="226" t="s">
        <v>176</v>
      </c>
      <c r="G799" s="224"/>
      <c r="H799" s="227">
        <v>1</v>
      </c>
      <c r="I799" s="228"/>
      <c r="J799" s="224"/>
      <c r="K799" s="224"/>
      <c r="L799" s="229"/>
      <c r="M799" s="230"/>
      <c r="N799" s="231"/>
      <c r="O799" s="231"/>
      <c r="P799" s="231"/>
      <c r="Q799" s="231"/>
      <c r="R799" s="231"/>
      <c r="S799" s="231"/>
      <c r="T799" s="232"/>
      <c r="AT799" s="233" t="s">
        <v>173</v>
      </c>
      <c r="AU799" s="233" t="s">
        <v>90</v>
      </c>
      <c r="AV799" s="15" t="s">
        <v>167</v>
      </c>
      <c r="AW799" s="15" t="s">
        <v>41</v>
      </c>
      <c r="AX799" s="15" t="s">
        <v>21</v>
      </c>
      <c r="AY799" s="233" t="s">
        <v>160</v>
      </c>
    </row>
    <row r="800" spans="1:65" s="2" customFormat="1" ht="16.5" customHeight="1">
      <c r="A800" s="38"/>
      <c r="B800" s="39"/>
      <c r="C800" s="182" t="s">
        <v>910</v>
      </c>
      <c r="D800" s="182" t="s">
        <v>162</v>
      </c>
      <c r="E800" s="183" t="s">
        <v>911</v>
      </c>
      <c r="F800" s="184" t="s">
        <v>912</v>
      </c>
      <c r="G800" s="185" t="s">
        <v>523</v>
      </c>
      <c r="H800" s="186">
        <v>1</v>
      </c>
      <c r="I800" s="187"/>
      <c r="J800" s="188">
        <f>ROUND(I800*H800,2)</f>
        <v>0</v>
      </c>
      <c r="K800" s="184" t="s">
        <v>35</v>
      </c>
      <c r="L800" s="43"/>
      <c r="M800" s="189" t="s">
        <v>35</v>
      </c>
      <c r="N800" s="190" t="s">
        <v>52</v>
      </c>
      <c r="O800" s="68"/>
      <c r="P800" s="191">
        <f>O800*H800</f>
        <v>0</v>
      </c>
      <c r="Q800" s="191">
        <v>5.0000000000000001E-3</v>
      </c>
      <c r="R800" s="191">
        <f>Q800*H800</f>
        <v>5.0000000000000001E-3</v>
      </c>
      <c r="S800" s="191">
        <v>0</v>
      </c>
      <c r="T800" s="192">
        <f>S800*H800</f>
        <v>0</v>
      </c>
      <c r="U800" s="38"/>
      <c r="V800" s="38"/>
      <c r="W800" s="38"/>
      <c r="X800" s="38"/>
      <c r="Y800" s="38"/>
      <c r="Z800" s="38"/>
      <c r="AA800" s="38"/>
      <c r="AB800" s="38"/>
      <c r="AC800" s="38"/>
      <c r="AD800" s="38"/>
      <c r="AE800" s="38"/>
      <c r="AR800" s="193" t="s">
        <v>167</v>
      </c>
      <c r="AT800" s="193" t="s">
        <v>162</v>
      </c>
      <c r="AU800" s="193" t="s">
        <v>90</v>
      </c>
      <c r="AY800" s="20" t="s">
        <v>160</v>
      </c>
      <c r="BE800" s="194">
        <f>IF(N800="základní",J800,0)</f>
        <v>0</v>
      </c>
      <c r="BF800" s="194">
        <f>IF(N800="snížená",J800,0)</f>
        <v>0</v>
      </c>
      <c r="BG800" s="194">
        <f>IF(N800="zákl. přenesená",J800,0)</f>
        <v>0</v>
      </c>
      <c r="BH800" s="194">
        <f>IF(N800="sníž. přenesená",J800,0)</f>
        <v>0</v>
      </c>
      <c r="BI800" s="194">
        <f>IF(N800="nulová",J800,0)</f>
        <v>0</v>
      </c>
      <c r="BJ800" s="20" t="s">
        <v>21</v>
      </c>
      <c r="BK800" s="194">
        <f>ROUND(I800*H800,2)</f>
        <v>0</v>
      </c>
      <c r="BL800" s="20" t="s">
        <v>167</v>
      </c>
      <c r="BM800" s="193" t="s">
        <v>913</v>
      </c>
    </row>
    <row r="801" spans="1:65" s="2" customFormat="1" ht="11.25">
      <c r="A801" s="38"/>
      <c r="B801" s="39"/>
      <c r="C801" s="40"/>
      <c r="D801" s="195" t="s">
        <v>169</v>
      </c>
      <c r="E801" s="40"/>
      <c r="F801" s="196" t="s">
        <v>912</v>
      </c>
      <c r="G801" s="40"/>
      <c r="H801" s="40"/>
      <c r="I801" s="197"/>
      <c r="J801" s="40"/>
      <c r="K801" s="40"/>
      <c r="L801" s="43"/>
      <c r="M801" s="198"/>
      <c r="N801" s="199"/>
      <c r="O801" s="68"/>
      <c r="P801" s="68"/>
      <c r="Q801" s="68"/>
      <c r="R801" s="68"/>
      <c r="S801" s="68"/>
      <c r="T801" s="69"/>
      <c r="U801" s="38"/>
      <c r="V801" s="38"/>
      <c r="W801" s="38"/>
      <c r="X801" s="38"/>
      <c r="Y801" s="38"/>
      <c r="Z801" s="38"/>
      <c r="AA801" s="38"/>
      <c r="AB801" s="38"/>
      <c r="AC801" s="38"/>
      <c r="AD801" s="38"/>
      <c r="AE801" s="38"/>
      <c r="AT801" s="20" t="s">
        <v>169</v>
      </c>
      <c r="AU801" s="20" t="s">
        <v>90</v>
      </c>
    </row>
    <row r="802" spans="1:65" s="14" customFormat="1" ht="11.25">
      <c r="B802" s="212"/>
      <c r="C802" s="213"/>
      <c r="D802" s="195" t="s">
        <v>173</v>
      </c>
      <c r="E802" s="214" t="s">
        <v>35</v>
      </c>
      <c r="F802" s="215" t="s">
        <v>914</v>
      </c>
      <c r="G802" s="213"/>
      <c r="H802" s="216">
        <v>1</v>
      </c>
      <c r="I802" s="217"/>
      <c r="J802" s="213"/>
      <c r="K802" s="213"/>
      <c r="L802" s="218"/>
      <c r="M802" s="219"/>
      <c r="N802" s="220"/>
      <c r="O802" s="220"/>
      <c r="P802" s="220"/>
      <c r="Q802" s="220"/>
      <c r="R802" s="220"/>
      <c r="S802" s="220"/>
      <c r="T802" s="221"/>
      <c r="AT802" s="222" t="s">
        <v>173</v>
      </c>
      <c r="AU802" s="222" t="s">
        <v>90</v>
      </c>
      <c r="AV802" s="14" t="s">
        <v>90</v>
      </c>
      <c r="AW802" s="14" t="s">
        <v>41</v>
      </c>
      <c r="AX802" s="14" t="s">
        <v>81</v>
      </c>
      <c r="AY802" s="222" t="s">
        <v>160</v>
      </c>
    </row>
    <row r="803" spans="1:65" s="15" customFormat="1" ht="11.25">
      <c r="B803" s="223"/>
      <c r="C803" s="224"/>
      <c r="D803" s="195" t="s">
        <v>173</v>
      </c>
      <c r="E803" s="225" t="s">
        <v>35</v>
      </c>
      <c r="F803" s="226" t="s">
        <v>176</v>
      </c>
      <c r="G803" s="224"/>
      <c r="H803" s="227">
        <v>1</v>
      </c>
      <c r="I803" s="228"/>
      <c r="J803" s="224"/>
      <c r="K803" s="224"/>
      <c r="L803" s="229"/>
      <c r="M803" s="230"/>
      <c r="N803" s="231"/>
      <c r="O803" s="231"/>
      <c r="P803" s="231"/>
      <c r="Q803" s="231"/>
      <c r="R803" s="231"/>
      <c r="S803" s="231"/>
      <c r="T803" s="232"/>
      <c r="AT803" s="233" t="s">
        <v>173</v>
      </c>
      <c r="AU803" s="233" t="s">
        <v>90</v>
      </c>
      <c r="AV803" s="15" t="s">
        <v>167</v>
      </c>
      <c r="AW803" s="15" t="s">
        <v>41</v>
      </c>
      <c r="AX803" s="15" t="s">
        <v>21</v>
      </c>
      <c r="AY803" s="233" t="s">
        <v>160</v>
      </c>
    </row>
    <row r="804" spans="1:65" s="2" customFormat="1" ht="24.2" customHeight="1">
      <c r="A804" s="38"/>
      <c r="B804" s="39"/>
      <c r="C804" s="182" t="s">
        <v>915</v>
      </c>
      <c r="D804" s="182" t="s">
        <v>162</v>
      </c>
      <c r="E804" s="183" t="s">
        <v>916</v>
      </c>
      <c r="F804" s="184" t="s">
        <v>917</v>
      </c>
      <c r="G804" s="185" t="s">
        <v>194</v>
      </c>
      <c r="H804" s="186">
        <v>9</v>
      </c>
      <c r="I804" s="187"/>
      <c r="J804" s="188">
        <f>ROUND(I804*H804,2)</f>
        <v>0</v>
      </c>
      <c r="K804" s="184" t="s">
        <v>166</v>
      </c>
      <c r="L804" s="43"/>
      <c r="M804" s="189" t="s">
        <v>35</v>
      </c>
      <c r="N804" s="190" t="s">
        <v>52</v>
      </c>
      <c r="O804" s="68"/>
      <c r="P804" s="191">
        <f>O804*H804</f>
        <v>0</v>
      </c>
      <c r="Q804" s="191">
        <v>3.9300000000000003E-3</v>
      </c>
      <c r="R804" s="191">
        <f>Q804*H804</f>
        <v>3.5370000000000006E-2</v>
      </c>
      <c r="S804" s="191">
        <v>0</v>
      </c>
      <c r="T804" s="192">
        <f>S804*H804</f>
        <v>0</v>
      </c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  <c r="AE804" s="38"/>
      <c r="AR804" s="193" t="s">
        <v>167</v>
      </c>
      <c r="AT804" s="193" t="s">
        <v>162</v>
      </c>
      <c r="AU804" s="193" t="s">
        <v>90</v>
      </c>
      <c r="AY804" s="20" t="s">
        <v>160</v>
      </c>
      <c r="BE804" s="194">
        <f>IF(N804="základní",J804,0)</f>
        <v>0</v>
      </c>
      <c r="BF804" s="194">
        <f>IF(N804="snížená",J804,0)</f>
        <v>0</v>
      </c>
      <c r="BG804" s="194">
        <f>IF(N804="zákl. přenesená",J804,0)</f>
        <v>0</v>
      </c>
      <c r="BH804" s="194">
        <f>IF(N804="sníž. přenesená",J804,0)</f>
        <v>0</v>
      </c>
      <c r="BI804" s="194">
        <f>IF(N804="nulová",J804,0)</f>
        <v>0</v>
      </c>
      <c r="BJ804" s="20" t="s">
        <v>21</v>
      </c>
      <c r="BK804" s="194">
        <f>ROUND(I804*H804,2)</f>
        <v>0</v>
      </c>
      <c r="BL804" s="20" t="s">
        <v>167</v>
      </c>
      <c r="BM804" s="193" t="s">
        <v>918</v>
      </c>
    </row>
    <row r="805" spans="1:65" s="2" customFormat="1" ht="29.25">
      <c r="A805" s="38"/>
      <c r="B805" s="39"/>
      <c r="C805" s="40"/>
      <c r="D805" s="195" t="s">
        <v>169</v>
      </c>
      <c r="E805" s="40"/>
      <c r="F805" s="196" t="s">
        <v>919</v>
      </c>
      <c r="G805" s="40"/>
      <c r="H805" s="40"/>
      <c r="I805" s="197"/>
      <c r="J805" s="40"/>
      <c r="K805" s="40"/>
      <c r="L805" s="43"/>
      <c r="M805" s="198"/>
      <c r="N805" s="199"/>
      <c r="O805" s="68"/>
      <c r="P805" s="68"/>
      <c r="Q805" s="68"/>
      <c r="R805" s="68"/>
      <c r="S805" s="68"/>
      <c r="T805" s="69"/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T805" s="20" t="s">
        <v>169</v>
      </c>
      <c r="AU805" s="20" t="s">
        <v>90</v>
      </c>
    </row>
    <row r="806" spans="1:65" s="2" customFormat="1" ht="11.25">
      <c r="A806" s="38"/>
      <c r="B806" s="39"/>
      <c r="C806" s="40"/>
      <c r="D806" s="200" t="s">
        <v>171</v>
      </c>
      <c r="E806" s="40"/>
      <c r="F806" s="201" t="s">
        <v>920</v>
      </c>
      <c r="G806" s="40"/>
      <c r="H806" s="40"/>
      <c r="I806" s="197"/>
      <c r="J806" s="40"/>
      <c r="K806" s="40"/>
      <c r="L806" s="43"/>
      <c r="M806" s="198"/>
      <c r="N806" s="199"/>
      <c r="O806" s="68"/>
      <c r="P806" s="68"/>
      <c r="Q806" s="68"/>
      <c r="R806" s="68"/>
      <c r="S806" s="68"/>
      <c r="T806" s="69"/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  <c r="AE806" s="38"/>
      <c r="AT806" s="20" t="s">
        <v>171</v>
      </c>
      <c r="AU806" s="20" t="s">
        <v>90</v>
      </c>
    </row>
    <row r="807" spans="1:65" s="2" customFormat="1" ht="19.5">
      <c r="A807" s="38"/>
      <c r="B807" s="39"/>
      <c r="C807" s="40"/>
      <c r="D807" s="195" t="s">
        <v>625</v>
      </c>
      <c r="E807" s="40"/>
      <c r="F807" s="255" t="s">
        <v>895</v>
      </c>
      <c r="G807" s="40"/>
      <c r="H807" s="40"/>
      <c r="I807" s="197"/>
      <c r="J807" s="40"/>
      <c r="K807" s="40"/>
      <c r="L807" s="43"/>
      <c r="M807" s="198"/>
      <c r="N807" s="199"/>
      <c r="O807" s="68"/>
      <c r="P807" s="68"/>
      <c r="Q807" s="68"/>
      <c r="R807" s="68"/>
      <c r="S807" s="68"/>
      <c r="T807" s="69"/>
      <c r="U807" s="38"/>
      <c r="V807" s="38"/>
      <c r="W807" s="38"/>
      <c r="X807" s="38"/>
      <c r="Y807" s="38"/>
      <c r="Z807" s="38"/>
      <c r="AA807" s="38"/>
      <c r="AB807" s="38"/>
      <c r="AC807" s="38"/>
      <c r="AD807" s="38"/>
      <c r="AE807" s="38"/>
      <c r="AT807" s="20" t="s">
        <v>625</v>
      </c>
      <c r="AU807" s="20" t="s">
        <v>90</v>
      </c>
    </row>
    <row r="808" spans="1:65" s="14" customFormat="1" ht="11.25">
      <c r="B808" s="212"/>
      <c r="C808" s="213"/>
      <c r="D808" s="195" t="s">
        <v>173</v>
      </c>
      <c r="E808" s="214" t="s">
        <v>35</v>
      </c>
      <c r="F808" s="215" t="s">
        <v>921</v>
      </c>
      <c r="G808" s="213"/>
      <c r="H808" s="216">
        <v>9</v>
      </c>
      <c r="I808" s="217"/>
      <c r="J808" s="213"/>
      <c r="K808" s="213"/>
      <c r="L808" s="218"/>
      <c r="M808" s="219"/>
      <c r="N808" s="220"/>
      <c r="O808" s="220"/>
      <c r="P808" s="220"/>
      <c r="Q808" s="220"/>
      <c r="R808" s="220"/>
      <c r="S808" s="220"/>
      <c r="T808" s="221"/>
      <c r="AT808" s="222" t="s">
        <v>173</v>
      </c>
      <c r="AU808" s="222" t="s">
        <v>90</v>
      </c>
      <c r="AV808" s="14" t="s">
        <v>90</v>
      </c>
      <c r="AW808" s="14" t="s">
        <v>41</v>
      </c>
      <c r="AX808" s="14" t="s">
        <v>81</v>
      </c>
      <c r="AY808" s="222" t="s">
        <v>160</v>
      </c>
    </row>
    <row r="809" spans="1:65" s="15" customFormat="1" ht="11.25">
      <c r="B809" s="223"/>
      <c r="C809" s="224"/>
      <c r="D809" s="195" t="s">
        <v>173</v>
      </c>
      <c r="E809" s="225" t="s">
        <v>35</v>
      </c>
      <c r="F809" s="226" t="s">
        <v>176</v>
      </c>
      <c r="G809" s="224"/>
      <c r="H809" s="227">
        <v>9</v>
      </c>
      <c r="I809" s="228"/>
      <c r="J809" s="224"/>
      <c r="K809" s="224"/>
      <c r="L809" s="229"/>
      <c r="M809" s="230"/>
      <c r="N809" s="231"/>
      <c r="O809" s="231"/>
      <c r="P809" s="231"/>
      <c r="Q809" s="231"/>
      <c r="R809" s="231"/>
      <c r="S809" s="231"/>
      <c r="T809" s="232"/>
      <c r="AT809" s="233" t="s">
        <v>173</v>
      </c>
      <c r="AU809" s="233" t="s">
        <v>90</v>
      </c>
      <c r="AV809" s="15" t="s">
        <v>167</v>
      </c>
      <c r="AW809" s="15" t="s">
        <v>41</v>
      </c>
      <c r="AX809" s="15" t="s">
        <v>21</v>
      </c>
      <c r="AY809" s="233" t="s">
        <v>160</v>
      </c>
    </row>
    <row r="810" spans="1:65" s="2" customFormat="1" ht="16.5" customHeight="1">
      <c r="A810" s="38"/>
      <c r="B810" s="39"/>
      <c r="C810" s="182" t="s">
        <v>922</v>
      </c>
      <c r="D810" s="182" t="s">
        <v>162</v>
      </c>
      <c r="E810" s="183" t="s">
        <v>923</v>
      </c>
      <c r="F810" s="184" t="s">
        <v>924</v>
      </c>
      <c r="G810" s="185" t="s">
        <v>523</v>
      </c>
      <c r="H810" s="186">
        <v>1</v>
      </c>
      <c r="I810" s="187"/>
      <c r="J810" s="188">
        <f>ROUND(I810*H810,2)</f>
        <v>0</v>
      </c>
      <c r="K810" s="184" t="s">
        <v>35</v>
      </c>
      <c r="L810" s="43"/>
      <c r="M810" s="189" t="s">
        <v>35</v>
      </c>
      <c r="N810" s="190" t="s">
        <v>52</v>
      </c>
      <c r="O810" s="68"/>
      <c r="P810" s="191">
        <f>O810*H810</f>
        <v>0</v>
      </c>
      <c r="Q810" s="191">
        <v>7.4700000000000001E-3</v>
      </c>
      <c r="R810" s="191">
        <f>Q810*H810</f>
        <v>7.4700000000000001E-3</v>
      </c>
      <c r="S810" s="191">
        <v>0</v>
      </c>
      <c r="T810" s="192">
        <f>S810*H810</f>
        <v>0</v>
      </c>
      <c r="U810" s="38"/>
      <c r="V810" s="38"/>
      <c r="W810" s="38"/>
      <c r="X810" s="38"/>
      <c r="Y810" s="38"/>
      <c r="Z810" s="38"/>
      <c r="AA810" s="38"/>
      <c r="AB810" s="38"/>
      <c r="AC810" s="38"/>
      <c r="AD810" s="38"/>
      <c r="AE810" s="38"/>
      <c r="AR810" s="193" t="s">
        <v>167</v>
      </c>
      <c r="AT810" s="193" t="s">
        <v>162</v>
      </c>
      <c r="AU810" s="193" t="s">
        <v>90</v>
      </c>
      <c r="AY810" s="20" t="s">
        <v>160</v>
      </c>
      <c r="BE810" s="194">
        <f>IF(N810="základní",J810,0)</f>
        <v>0</v>
      </c>
      <c r="BF810" s="194">
        <f>IF(N810="snížená",J810,0)</f>
        <v>0</v>
      </c>
      <c r="BG810" s="194">
        <f>IF(N810="zákl. přenesená",J810,0)</f>
        <v>0</v>
      </c>
      <c r="BH810" s="194">
        <f>IF(N810="sníž. přenesená",J810,0)</f>
        <v>0</v>
      </c>
      <c r="BI810" s="194">
        <f>IF(N810="nulová",J810,0)</f>
        <v>0</v>
      </c>
      <c r="BJ810" s="20" t="s">
        <v>21</v>
      </c>
      <c r="BK810" s="194">
        <f>ROUND(I810*H810,2)</f>
        <v>0</v>
      </c>
      <c r="BL810" s="20" t="s">
        <v>167</v>
      </c>
      <c r="BM810" s="193" t="s">
        <v>925</v>
      </c>
    </row>
    <row r="811" spans="1:65" s="2" customFormat="1" ht="11.25">
      <c r="A811" s="38"/>
      <c r="B811" s="39"/>
      <c r="C811" s="40"/>
      <c r="D811" s="195" t="s">
        <v>169</v>
      </c>
      <c r="E811" s="40"/>
      <c r="F811" s="196" t="s">
        <v>924</v>
      </c>
      <c r="G811" s="40"/>
      <c r="H811" s="40"/>
      <c r="I811" s="197"/>
      <c r="J811" s="40"/>
      <c r="K811" s="40"/>
      <c r="L811" s="43"/>
      <c r="M811" s="198"/>
      <c r="N811" s="199"/>
      <c r="O811" s="68"/>
      <c r="P811" s="68"/>
      <c r="Q811" s="68"/>
      <c r="R811" s="68"/>
      <c r="S811" s="68"/>
      <c r="T811" s="69"/>
      <c r="U811" s="38"/>
      <c r="V811" s="38"/>
      <c r="W811" s="38"/>
      <c r="X811" s="38"/>
      <c r="Y811" s="38"/>
      <c r="Z811" s="38"/>
      <c r="AA811" s="38"/>
      <c r="AB811" s="38"/>
      <c r="AC811" s="38"/>
      <c r="AD811" s="38"/>
      <c r="AE811" s="38"/>
      <c r="AT811" s="20" t="s">
        <v>169</v>
      </c>
      <c r="AU811" s="20" t="s">
        <v>90</v>
      </c>
    </row>
    <row r="812" spans="1:65" s="2" customFormat="1" ht="39">
      <c r="A812" s="38"/>
      <c r="B812" s="39"/>
      <c r="C812" s="40"/>
      <c r="D812" s="195" t="s">
        <v>625</v>
      </c>
      <c r="E812" s="40"/>
      <c r="F812" s="255" t="s">
        <v>926</v>
      </c>
      <c r="G812" s="40"/>
      <c r="H812" s="40"/>
      <c r="I812" s="197"/>
      <c r="J812" s="40"/>
      <c r="K812" s="40"/>
      <c r="L812" s="43"/>
      <c r="M812" s="198"/>
      <c r="N812" s="199"/>
      <c r="O812" s="68"/>
      <c r="P812" s="68"/>
      <c r="Q812" s="68"/>
      <c r="R812" s="68"/>
      <c r="S812" s="68"/>
      <c r="T812" s="69"/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  <c r="AE812" s="38"/>
      <c r="AT812" s="20" t="s">
        <v>625</v>
      </c>
      <c r="AU812" s="20" t="s">
        <v>90</v>
      </c>
    </row>
    <row r="813" spans="1:65" s="14" customFormat="1" ht="22.5">
      <c r="B813" s="212"/>
      <c r="C813" s="213"/>
      <c r="D813" s="195" t="s">
        <v>173</v>
      </c>
      <c r="E813" s="214" t="s">
        <v>35</v>
      </c>
      <c r="F813" s="215" t="s">
        <v>927</v>
      </c>
      <c r="G813" s="213"/>
      <c r="H813" s="216">
        <v>1</v>
      </c>
      <c r="I813" s="217"/>
      <c r="J813" s="213"/>
      <c r="K813" s="213"/>
      <c r="L813" s="218"/>
      <c r="M813" s="219"/>
      <c r="N813" s="220"/>
      <c r="O813" s="220"/>
      <c r="P813" s="220"/>
      <c r="Q813" s="220"/>
      <c r="R813" s="220"/>
      <c r="S813" s="220"/>
      <c r="T813" s="221"/>
      <c r="AT813" s="222" t="s">
        <v>173</v>
      </c>
      <c r="AU813" s="222" t="s">
        <v>90</v>
      </c>
      <c r="AV813" s="14" t="s">
        <v>90</v>
      </c>
      <c r="AW813" s="14" t="s">
        <v>41</v>
      </c>
      <c r="AX813" s="14" t="s">
        <v>81</v>
      </c>
      <c r="AY813" s="222" t="s">
        <v>160</v>
      </c>
    </row>
    <row r="814" spans="1:65" s="15" customFormat="1" ht="11.25">
      <c r="B814" s="223"/>
      <c r="C814" s="224"/>
      <c r="D814" s="195" t="s">
        <v>173</v>
      </c>
      <c r="E814" s="225" t="s">
        <v>35</v>
      </c>
      <c r="F814" s="226" t="s">
        <v>176</v>
      </c>
      <c r="G814" s="224"/>
      <c r="H814" s="227">
        <v>1</v>
      </c>
      <c r="I814" s="228"/>
      <c r="J814" s="224"/>
      <c r="K814" s="224"/>
      <c r="L814" s="229"/>
      <c r="M814" s="230"/>
      <c r="N814" s="231"/>
      <c r="O814" s="231"/>
      <c r="P814" s="231"/>
      <c r="Q814" s="231"/>
      <c r="R814" s="231"/>
      <c r="S814" s="231"/>
      <c r="T814" s="232"/>
      <c r="AT814" s="233" t="s">
        <v>173</v>
      </c>
      <c r="AU814" s="233" t="s">
        <v>90</v>
      </c>
      <c r="AV814" s="15" t="s">
        <v>167</v>
      </c>
      <c r="AW814" s="15" t="s">
        <v>41</v>
      </c>
      <c r="AX814" s="15" t="s">
        <v>21</v>
      </c>
      <c r="AY814" s="233" t="s">
        <v>160</v>
      </c>
    </row>
    <row r="815" spans="1:65" s="2" customFormat="1" ht="24.2" customHeight="1">
      <c r="A815" s="38"/>
      <c r="B815" s="39"/>
      <c r="C815" s="182" t="s">
        <v>928</v>
      </c>
      <c r="D815" s="182" t="s">
        <v>162</v>
      </c>
      <c r="E815" s="183" t="s">
        <v>929</v>
      </c>
      <c r="F815" s="184" t="s">
        <v>930</v>
      </c>
      <c r="G815" s="185" t="s">
        <v>523</v>
      </c>
      <c r="H815" s="186">
        <v>4</v>
      </c>
      <c r="I815" s="187"/>
      <c r="J815" s="188">
        <f>ROUND(I815*H815,2)</f>
        <v>0</v>
      </c>
      <c r="K815" s="184" t="s">
        <v>166</v>
      </c>
      <c r="L815" s="43"/>
      <c r="M815" s="189" t="s">
        <v>35</v>
      </c>
      <c r="N815" s="190" t="s">
        <v>52</v>
      </c>
      <c r="O815" s="68"/>
      <c r="P815" s="191">
        <f>O815*H815</f>
        <v>0</v>
      </c>
      <c r="Q815" s="191">
        <v>1E-4</v>
      </c>
      <c r="R815" s="191">
        <f>Q815*H815</f>
        <v>4.0000000000000002E-4</v>
      </c>
      <c r="S815" s="191">
        <v>0</v>
      </c>
      <c r="T815" s="192">
        <f>S815*H815</f>
        <v>0</v>
      </c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  <c r="AE815" s="38"/>
      <c r="AR815" s="193" t="s">
        <v>167</v>
      </c>
      <c r="AT815" s="193" t="s">
        <v>162</v>
      </c>
      <c r="AU815" s="193" t="s">
        <v>90</v>
      </c>
      <c r="AY815" s="20" t="s">
        <v>160</v>
      </c>
      <c r="BE815" s="194">
        <f>IF(N815="základní",J815,0)</f>
        <v>0</v>
      </c>
      <c r="BF815" s="194">
        <f>IF(N815="snížená",J815,0)</f>
        <v>0</v>
      </c>
      <c r="BG815" s="194">
        <f>IF(N815="zákl. přenesená",J815,0)</f>
        <v>0</v>
      </c>
      <c r="BH815" s="194">
        <f>IF(N815="sníž. přenesená",J815,0)</f>
        <v>0</v>
      </c>
      <c r="BI815" s="194">
        <f>IF(N815="nulová",J815,0)</f>
        <v>0</v>
      </c>
      <c r="BJ815" s="20" t="s">
        <v>21</v>
      </c>
      <c r="BK815" s="194">
        <f>ROUND(I815*H815,2)</f>
        <v>0</v>
      </c>
      <c r="BL815" s="20" t="s">
        <v>167</v>
      </c>
      <c r="BM815" s="193" t="s">
        <v>931</v>
      </c>
    </row>
    <row r="816" spans="1:65" s="2" customFormat="1" ht="29.25">
      <c r="A816" s="38"/>
      <c r="B816" s="39"/>
      <c r="C816" s="40"/>
      <c r="D816" s="195" t="s">
        <v>169</v>
      </c>
      <c r="E816" s="40"/>
      <c r="F816" s="196" t="s">
        <v>932</v>
      </c>
      <c r="G816" s="40"/>
      <c r="H816" s="40"/>
      <c r="I816" s="197"/>
      <c r="J816" s="40"/>
      <c r="K816" s="40"/>
      <c r="L816" s="43"/>
      <c r="M816" s="198"/>
      <c r="N816" s="199"/>
      <c r="O816" s="68"/>
      <c r="P816" s="68"/>
      <c r="Q816" s="68"/>
      <c r="R816" s="68"/>
      <c r="S816" s="68"/>
      <c r="T816" s="69"/>
      <c r="U816" s="38"/>
      <c r="V816" s="38"/>
      <c r="W816" s="38"/>
      <c r="X816" s="38"/>
      <c r="Y816" s="38"/>
      <c r="Z816" s="38"/>
      <c r="AA816" s="38"/>
      <c r="AB816" s="38"/>
      <c r="AC816" s="38"/>
      <c r="AD816" s="38"/>
      <c r="AE816" s="38"/>
      <c r="AT816" s="20" t="s">
        <v>169</v>
      </c>
      <c r="AU816" s="20" t="s">
        <v>90</v>
      </c>
    </row>
    <row r="817" spans="1:65" s="2" customFormat="1" ht="11.25">
      <c r="A817" s="38"/>
      <c r="B817" s="39"/>
      <c r="C817" s="40"/>
      <c r="D817" s="200" t="s">
        <v>171</v>
      </c>
      <c r="E817" s="40"/>
      <c r="F817" s="201" t="s">
        <v>933</v>
      </c>
      <c r="G817" s="40"/>
      <c r="H817" s="40"/>
      <c r="I817" s="197"/>
      <c r="J817" s="40"/>
      <c r="K817" s="40"/>
      <c r="L817" s="43"/>
      <c r="M817" s="198"/>
      <c r="N817" s="199"/>
      <c r="O817" s="68"/>
      <c r="P817" s="68"/>
      <c r="Q817" s="68"/>
      <c r="R817" s="68"/>
      <c r="S817" s="68"/>
      <c r="T817" s="69"/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  <c r="AE817" s="38"/>
      <c r="AT817" s="20" t="s">
        <v>171</v>
      </c>
      <c r="AU817" s="20" t="s">
        <v>90</v>
      </c>
    </row>
    <row r="818" spans="1:65" s="13" customFormat="1" ht="11.25">
      <c r="B818" s="202"/>
      <c r="C818" s="203"/>
      <c r="D818" s="195" t="s">
        <v>173</v>
      </c>
      <c r="E818" s="204" t="s">
        <v>35</v>
      </c>
      <c r="F818" s="205" t="s">
        <v>934</v>
      </c>
      <c r="G818" s="203"/>
      <c r="H818" s="204" t="s">
        <v>35</v>
      </c>
      <c r="I818" s="206"/>
      <c r="J818" s="203"/>
      <c r="K818" s="203"/>
      <c r="L818" s="207"/>
      <c r="M818" s="208"/>
      <c r="N818" s="209"/>
      <c r="O818" s="209"/>
      <c r="P818" s="209"/>
      <c r="Q818" s="209"/>
      <c r="R818" s="209"/>
      <c r="S818" s="209"/>
      <c r="T818" s="210"/>
      <c r="AT818" s="211" t="s">
        <v>173</v>
      </c>
      <c r="AU818" s="211" t="s">
        <v>90</v>
      </c>
      <c r="AV818" s="13" t="s">
        <v>21</v>
      </c>
      <c r="AW818" s="13" t="s">
        <v>41</v>
      </c>
      <c r="AX818" s="13" t="s">
        <v>81</v>
      </c>
      <c r="AY818" s="211" t="s">
        <v>160</v>
      </c>
    </row>
    <row r="819" spans="1:65" s="14" customFormat="1" ht="11.25">
      <c r="B819" s="212"/>
      <c r="C819" s="213"/>
      <c r="D819" s="195" t="s">
        <v>173</v>
      </c>
      <c r="E819" s="214" t="s">
        <v>35</v>
      </c>
      <c r="F819" s="215" t="s">
        <v>935</v>
      </c>
      <c r="G819" s="213"/>
      <c r="H819" s="216">
        <v>4</v>
      </c>
      <c r="I819" s="217"/>
      <c r="J819" s="213"/>
      <c r="K819" s="213"/>
      <c r="L819" s="218"/>
      <c r="M819" s="219"/>
      <c r="N819" s="220"/>
      <c r="O819" s="220"/>
      <c r="P819" s="220"/>
      <c r="Q819" s="220"/>
      <c r="R819" s="220"/>
      <c r="S819" s="220"/>
      <c r="T819" s="221"/>
      <c r="AT819" s="222" t="s">
        <v>173</v>
      </c>
      <c r="AU819" s="222" t="s">
        <v>90</v>
      </c>
      <c r="AV819" s="14" t="s">
        <v>90</v>
      </c>
      <c r="AW819" s="14" t="s">
        <v>41</v>
      </c>
      <c r="AX819" s="14" t="s">
        <v>81</v>
      </c>
      <c r="AY819" s="222" t="s">
        <v>160</v>
      </c>
    </row>
    <row r="820" spans="1:65" s="15" customFormat="1" ht="11.25">
      <c r="B820" s="223"/>
      <c r="C820" s="224"/>
      <c r="D820" s="195" t="s">
        <v>173</v>
      </c>
      <c r="E820" s="225" t="s">
        <v>35</v>
      </c>
      <c r="F820" s="226" t="s">
        <v>176</v>
      </c>
      <c r="G820" s="224"/>
      <c r="H820" s="227">
        <v>4</v>
      </c>
      <c r="I820" s="228"/>
      <c r="J820" s="224"/>
      <c r="K820" s="224"/>
      <c r="L820" s="229"/>
      <c r="M820" s="230"/>
      <c r="N820" s="231"/>
      <c r="O820" s="231"/>
      <c r="P820" s="231"/>
      <c r="Q820" s="231"/>
      <c r="R820" s="231"/>
      <c r="S820" s="231"/>
      <c r="T820" s="232"/>
      <c r="AT820" s="233" t="s">
        <v>173</v>
      </c>
      <c r="AU820" s="233" t="s">
        <v>90</v>
      </c>
      <c r="AV820" s="15" t="s">
        <v>167</v>
      </c>
      <c r="AW820" s="15" t="s">
        <v>41</v>
      </c>
      <c r="AX820" s="15" t="s">
        <v>21</v>
      </c>
      <c r="AY820" s="233" t="s">
        <v>160</v>
      </c>
    </row>
    <row r="821" spans="1:65" s="2" customFormat="1" ht="16.5" customHeight="1">
      <c r="A821" s="38"/>
      <c r="B821" s="39"/>
      <c r="C821" s="245" t="s">
        <v>936</v>
      </c>
      <c r="D821" s="245" t="s">
        <v>380</v>
      </c>
      <c r="E821" s="246" t="s">
        <v>937</v>
      </c>
      <c r="F821" s="247" t="s">
        <v>938</v>
      </c>
      <c r="G821" s="248" t="s">
        <v>523</v>
      </c>
      <c r="H821" s="249">
        <v>4</v>
      </c>
      <c r="I821" s="250"/>
      <c r="J821" s="251">
        <f>ROUND(I821*H821,2)</f>
        <v>0</v>
      </c>
      <c r="K821" s="247" t="s">
        <v>166</v>
      </c>
      <c r="L821" s="252"/>
      <c r="M821" s="253" t="s">
        <v>35</v>
      </c>
      <c r="N821" s="254" t="s">
        <v>52</v>
      </c>
      <c r="O821" s="68"/>
      <c r="P821" s="191">
        <f>O821*H821</f>
        <v>0</v>
      </c>
      <c r="Q821" s="191">
        <v>1.4E-3</v>
      </c>
      <c r="R821" s="191">
        <f>Q821*H821</f>
        <v>5.5999999999999999E-3</v>
      </c>
      <c r="S821" s="191">
        <v>0</v>
      </c>
      <c r="T821" s="192">
        <f>S821*H821</f>
        <v>0</v>
      </c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  <c r="AE821" s="38"/>
      <c r="AR821" s="193" t="s">
        <v>220</v>
      </c>
      <c r="AT821" s="193" t="s">
        <v>380</v>
      </c>
      <c r="AU821" s="193" t="s">
        <v>90</v>
      </c>
      <c r="AY821" s="20" t="s">
        <v>160</v>
      </c>
      <c r="BE821" s="194">
        <f>IF(N821="základní",J821,0)</f>
        <v>0</v>
      </c>
      <c r="BF821" s="194">
        <f>IF(N821="snížená",J821,0)</f>
        <v>0</v>
      </c>
      <c r="BG821" s="194">
        <f>IF(N821="zákl. přenesená",J821,0)</f>
        <v>0</v>
      </c>
      <c r="BH821" s="194">
        <f>IF(N821="sníž. přenesená",J821,0)</f>
        <v>0</v>
      </c>
      <c r="BI821" s="194">
        <f>IF(N821="nulová",J821,0)</f>
        <v>0</v>
      </c>
      <c r="BJ821" s="20" t="s">
        <v>21</v>
      </c>
      <c r="BK821" s="194">
        <f>ROUND(I821*H821,2)</f>
        <v>0</v>
      </c>
      <c r="BL821" s="20" t="s">
        <v>167</v>
      </c>
      <c r="BM821" s="193" t="s">
        <v>939</v>
      </c>
    </row>
    <row r="822" spans="1:65" s="2" customFormat="1" ht="11.25">
      <c r="A822" s="38"/>
      <c r="B822" s="39"/>
      <c r="C822" s="40"/>
      <c r="D822" s="195" t="s">
        <v>169</v>
      </c>
      <c r="E822" s="40"/>
      <c r="F822" s="196" t="s">
        <v>938</v>
      </c>
      <c r="G822" s="40"/>
      <c r="H822" s="40"/>
      <c r="I822" s="197"/>
      <c r="J822" s="40"/>
      <c r="K822" s="40"/>
      <c r="L822" s="43"/>
      <c r="M822" s="198"/>
      <c r="N822" s="199"/>
      <c r="O822" s="68"/>
      <c r="P822" s="68"/>
      <c r="Q822" s="68"/>
      <c r="R822" s="68"/>
      <c r="S822" s="68"/>
      <c r="T822" s="69"/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  <c r="AE822" s="38"/>
      <c r="AT822" s="20" t="s">
        <v>169</v>
      </c>
      <c r="AU822" s="20" t="s">
        <v>90</v>
      </c>
    </row>
    <row r="823" spans="1:65" s="13" customFormat="1" ht="11.25">
      <c r="B823" s="202"/>
      <c r="C823" s="203"/>
      <c r="D823" s="195" t="s">
        <v>173</v>
      </c>
      <c r="E823" s="204" t="s">
        <v>35</v>
      </c>
      <c r="F823" s="205" t="s">
        <v>934</v>
      </c>
      <c r="G823" s="203"/>
      <c r="H823" s="204" t="s">
        <v>35</v>
      </c>
      <c r="I823" s="206"/>
      <c r="J823" s="203"/>
      <c r="K823" s="203"/>
      <c r="L823" s="207"/>
      <c r="M823" s="208"/>
      <c r="N823" s="209"/>
      <c r="O823" s="209"/>
      <c r="P823" s="209"/>
      <c r="Q823" s="209"/>
      <c r="R823" s="209"/>
      <c r="S823" s="209"/>
      <c r="T823" s="210"/>
      <c r="AT823" s="211" t="s">
        <v>173</v>
      </c>
      <c r="AU823" s="211" t="s">
        <v>90</v>
      </c>
      <c r="AV823" s="13" t="s">
        <v>21</v>
      </c>
      <c r="AW823" s="13" t="s">
        <v>41</v>
      </c>
      <c r="AX823" s="13" t="s">
        <v>81</v>
      </c>
      <c r="AY823" s="211" t="s">
        <v>160</v>
      </c>
    </row>
    <row r="824" spans="1:65" s="14" customFormat="1" ht="11.25">
      <c r="B824" s="212"/>
      <c r="C824" s="213"/>
      <c r="D824" s="195" t="s">
        <v>173</v>
      </c>
      <c r="E824" s="214" t="s">
        <v>35</v>
      </c>
      <c r="F824" s="215" t="s">
        <v>935</v>
      </c>
      <c r="G824" s="213"/>
      <c r="H824" s="216">
        <v>4</v>
      </c>
      <c r="I824" s="217"/>
      <c r="J824" s="213"/>
      <c r="K824" s="213"/>
      <c r="L824" s="218"/>
      <c r="M824" s="219"/>
      <c r="N824" s="220"/>
      <c r="O824" s="220"/>
      <c r="P824" s="220"/>
      <c r="Q824" s="220"/>
      <c r="R824" s="220"/>
      <c r="S824" s="220"/>
      <c r="T824" s="221"/>
      <c r="AT824" s="222" t="s">
        <v>173</v>
      </c>
      <c r="AU824" s="222" t="s">
        <v>90</v>
      </c>
      <c r="AV824" s="14" t="s">
        <v>90</v>
      </c>
      <c r="AW824" s="14" t="s">
        <v>41</v>
      </c>
      <c r="AX824" s="14" t="s">
        <v>81</v>
      </c>
      <c r="AY824" s="222" t="s">
        <v>160</v>
      </c>
    </row>
    <row r="825" spans="1:65" s="15" customFormat="1" ht="11.25">
      <c r="B825" s="223"/>
      <c r="C825" s="224"/>
      <c r="D825" s="195" t="s">
        <v>173</v>
      </c>
      <c r="E825" s="225" t="s">
        <v>35</v>
      </c>
      <c r="F825" s="226" t="s">
        <v>176</v>
      </c>
      <c r="G825" s="224"/>
      <c r="H825" s="227">
        <v>4</v>
      </c>
      <c r="I825" s="228"/>
      <c r="J825" s="224"/>
      <c r="K825" s="224"/>
      <c r="L825" s="229"/>
      <c r="M825" s="230"/>
      <c r="N825" s="231"/>
      <c r="O825" s="231"/>
      <c r="P825" s="231"/>
      <c r="Q825" s="231"/>
      <c r="R825" s="231"/>
      <c r="S825" s="231"/>
      <c r="T825" s="232"/>
      <c r="AT825" s="233" t="s">
        <v>173</v>
      </c>
      <c r="AU825" s="233" t="s">
        <v>90</v>
      </c>
      <c r="AV825" s="15" t="s">
        <v>167</v>
      </c>
      <c r="AW825" s="15" t="s">
        <v>41</v>
      </c>
      <c r="AX825" s="15" t="s">
        <v>21</v>
      </c>
      <c r="AY825" s="233" t="s">
        <v>160</v>
      </c>
    </row>
    <row r="826" spans="1:65" s="2" customFormat="1" ht="24.2" customHeight="1">
      <c r="A826" s="38"/>
      <c r="B826" s="39"/>
      <c r="C826" s="182" t="s">
        <v>940</v>
      </c>
      <c r="D826" s="182" t="s">
        <v>162</v>
      </c>
      <c r="E826" s="183" t="s">
        <v>941</v>
      </c>
      <c r="F826" s="184" t="s">
        <v>942</v>
      </c>
      <c r="G826" s="185" t="s">
        <v>523</v>
      </c>
      <c r="H826" s="186">
        <v>4</v>
      </c>
      <c r="I826" s="187"/>
      <c r="J826" s="188">
        <f>ROUND(I826*H826,2)</f>
        <v>0</v>
      </c>
      <c r="K826" s="184" t="s">
        <v>166</v>
      </c>
      <c r="L826" s="43"/>
      <c r="M826" s="189" t="s">
        <v>35</v>
      </c>
      <c r="N826" s="190" t="s">
        <v>52</v>
      </c>
      <c r="O826" s="68"/>
      <c r="P826" s="191">
        <f>O826*H826</f>
        <v>0</v>
      </c>
      <c r="Q826" s="191">
        <v>1E-4</v>
      </c>
      <c r="R826" s="191">
        <f>Q826*H826</f>
        <v>4.0000000000000002E-4</v>
      </c>
      <c r="S826" s="191">
        <v>0</v>
      </c>
      <c r="T826" s="192">
        <f>S826*H826</f>
        <v>0</v>
      </c>
      <c r="U826" s="38"/>
      <c r="V826" s="38"/>
      <c r="W826" s="38"/>
      <c r="X826" s="38"/>
      <c r="Y826" s="38"/>
      <c r="Z826" s="38"/>
      <c r="AA826" s="38"/>
      <c r="AB826" s="38"/>
      <c r="AC826" s="38"/>
      <c r="AD826" s="38"/>
      <c r="AE826" s="38"/>
      <c r="AR826" s="193" t="s">
        <v>167</v>
      </c>
      <c r="AT826" s="193" t="s">
        <v>162</v>
      </c>
      <c r="AU826" s="193" t="s">
        <v>90</v>
      </c>
      <c r="AY826" s="20" t="s">
        <v>160</v>
      </c>
      <c r="BE826" s="194">
        <f>IF(N826="základní",J826,0)</f>
        <v>0</v>
      </c>
      <c r="BF826" s="194">
        <f>IF(N826="snížená",J826,0)</f>
        <v>0</v>
      </c>
      <c r="BG826" s="194">
        <f>IF(N826="zákl. přenesená",J826,0)</f>
        <v>0</v>
      </c>
      <c r="BH826" s="194">
        <f>IF(N826="sníž. přenesená",J826,0)</f>
        <v>0</v>
      </c>
      <c r="BI826" s="194">
        <f>IF(N826="nulová",J826,0)</f>
        <v>0</v>
      </c>
      <c r="BJ826" s="20" t="s">
        <v>21</v>
      </c>
      <c r="BK826" s="194">
        <f>ROUND(I826*H826,2)</f>
        <v>0</v>
      </c>
      <c r="BL826" s="20" t="s">
        <v>167</v>
      </c>
      <c r="BM826" s="193" t="s">
        <v>943</v>
      </c>
    </row>
    <row r="827" spans="1:65" s="2" customFormat="1" ht="29.25">
      <c r="A827" s="38"/>
      <c r="B827" s="39"/>
      <c r="C827" s="40"/>
      <c r="D827" s="195" t="s">
        <v>169</v>
      </c>
      <c r="E827" s="40"/>
      <c r="F827" s="196" t="s">
        <v>944</v>
      </c>
      <c r="G827" s="40"/>
      <c r="H827" s="40"/>
      <c r="I827" s="197"/>
      <c r="J827" s="40"/>
      <c r="K827" s="40"/>
      <c r="L827" s="43"/>
      <c r="M827" s="198"/>
      <c r="N827" s="199"/>
      <c r="O827" s="68"/>
      <c r="P827" s="68"/>
      <c r="Q827" s="68"/>
      <c r="R827" s="68"/>
      <c r="S827" s="68"/>
      <c r="T827" s="69"/>
      <c r="U827" s="38"/>
      <c r="V827" s="38"/>
      <c r="W827" s="38"/>
      <c r="X827" s="38"/>
      <c r="Y827" s="38"/>
      <c r="Z827" s="38"/>
      <c r="AA827" s="38"/>
      <c r="AB827" s="38"/>
      <c r="AC827" s="38"/>
      <c r="AD827" s="38"/>
      <c r="AE827" s="38"/>
      <c r="AT827" s="20" t="s">
        <v>169</v>
      </c>
      <c r="AU827" s="20" t="s">
        <v>90</v>
      </c>
    </row>
    <row r="828" spans="1:65" s="2" customFormat="1" ht="11.25">
      <c r="A828" s="38"/>
      <c r="B828" s="39"/>
      <c r="C828" s="40"/>
      <c r="D828" s="200" t="s">
        <v>171</v>
      </c>
      <c r="E828" s="40"/>
      <c r="F828" s="201" t="s">
        <v>945</v>
      </c>
      <c r="G828" s="40"/>
      <c r="H828" s="40"/>
      <c r="I828" s="197"/>
      <c r="J828" s="40"/>
      <c r="K828" s="40"/>
      <c r="L828" s="43"/>
      <c r="M828" s="198"/>
      <c r="N828" s="199"/>
      <c r="O828" s="68"/>
      <c r="P828" s="68"/>
      <c r="Q828" s="68"/>
      <c r="R828" s="68"/>
      <c r="S828" s="68"/>
      <c r="T828" s="69"/>
      <c r="U828" s="38"/>
      <c r="V828" s="38"/>
      <c r="W828" s="38"/>
      <c r="X828" s="38"/>
      <c r="Y828" s="38"/>
      <c r="Z828" s="38"/>
      <c r="AA828" s="38"/>
      <c r="AB828" s="38"/>
      <c r="AC828" s="38"/>
      <c r="AD828" s="38"/>
      <c r="AE828" s="38"/>
      <c r="AT828" s="20" t="s">
        <v>171</v>
      </c>
      <c r="AU828" s="20" t="s">
        <v>90</v>
      </c>
    </row>
    <row r="829" spans="1:65" s="13" customFormat="1" ht="11.25">
      <c r="B829" s="202"/>
      <c r="C829" s="203"/>
      <c r="D829" s="195" t="s">
        <v>173</v>
      </c>
      <c r="E829" s="204" t="s">
        <v>35</v>
      </c>
      <c r="F829" s="205" t="s">
        <v>934</v>
      </c>
      <c r="G829" s="203"/>
      <c r="H829" s="204" t="s">
        <v>35</v>
      </c>
      <c r="I829" s="206"/>
      <c r="J829" s="203"/>
      <c r="K829" s="203"/>
      <c r="L829" s="207"/>
      <c r="M829" s="208"/>
      <c r="N829" s="209"/>
      <c r="O829" s="209"/>
      <c r="P829" s="209"/>
      <c r="Q829" s="209"/>
      <c r="R829" s="209"/>
      <c r="S829" s="209"/>
      <c r="T829" s="210"/>
      <c r="AT829" s="211" t="s">
        <v>173</v>
      </c>
      <c r="AU829" s="211" t="s">
        <v>90</v>
      </c>
      <c r="AV829" s="13" t="s">
        <v>21</v>
      </c>
      <c r="AW829" s="13" t="s">
        <v>41</v>
      </c>
      <c r="AX829" s="13" t="s">
        <v>81</v>
      </c>
      <c r="AY829" s="211" t="s">
        <v>160</v>
      </c>
    </row>
    <row r="830" spans="1:65" s="14" customFormat="1" ht="11.25">
      <c r="B830" s="212"/>
      <c r="C830" s="213"/>
      <c r="D830" s="195" t="s">
        <v>173</v>
      </c>
      <c r="E830" s="214" t="s">
        <v>35</v>
      </c>
      <c r="F830" s="215" t="s">
        <v>935</v>
      </c>
      <c r="G830" s="213"/>
      <c r="H830" s="216">
        <v>4</v>
      </c>
      <c r="I830" s="217"/>
      <c r="J830" s="213"/>
      <c r="K830" s="213"/>
      <c r="L830" s="218"/>
      <c r="M830" s="219"/>
      <c r="N830" s="220"/>
      <c r="O830" s="220"/>
      <c r="P830" s="220"/>
      <c r="Q830" s="220"/>
      <c r="R830" s="220"/>
      <c r="S830" s="220"/>
      <c r="T830" s="221"/>
      <c r="AT830" s="222" t="s">
        <v>173</v>
      </c>
      <c r="AU830" s="222" t="s">
        <v>90</v>
      </c>
      <c r="AV830" s="14" t="s">
        <v>90</v>
      </c>
      <c r="AW830" s="14" t="s">
        <v>41</v>
      </c>
      <c r="AX830" s="14" t="s">
        <v>81</v>
      </c>
      <c r="AY830" s="222" t="s">
        <v>160</v>
      </c>
    </row>
    <row r="831" spans="1:65" s="15" customFormat="1" ht="11.25">
      <c r="B831" s="223"/>
      <c r="C831" s="224"/>
      <c r="D831" s="195" t="s">
        <v>173</v>
      </c>
      <c r="E831" s="225" t="s">
        <v>35</v>
      </c>
      <c r="F831" s="226" t="s">
        <v>176</v>
      </c>
      <c r="G831" s="224"/>
      <c r="H831" s="227">
        <v>4</v>
      </c>
      <c r="I831" s="228"/>
      <c r="J831" s="224"/>
      <c r="K831" s="224"/>
      <c r="L831" s="229"/>
      <c r="M831" s="230"/>
      <c r="N831" s="231"/>
      <c r="O831" s="231"/>
      <c r="P831" s="231"/>
      <c r="Q831" s="231"/>
      <c r="R831" s="231"/>
      <c r="S831" s="231"/>
      <c r="T831" s="232"/>
      <c r="AT831" s="233" t="s">
        <v>173</v>
      </c>
      <c r="AU831" s="233" t="s">
        <v>90</v>
      </c>
      <c r="AV831" s="15" t="s">
        <v>167</v>
      </c>
      <c r="AW831" s="15" t="s">
        <v>41</v>
      </c>
      <c r="AX831" s="15" t="s">
        <v>21</v>
      </c>
      <c r="AY831" s="233" t="s">
        <v>160</v>
      </c>
    </row>
    <row r="832" spans="1:65" s="2" customFormat="1" ht="24.2" customHeight="1">
      <c r="A832" s="38"/>
      <c r="B832" s="39"/>
      <c r="C832" s="245" t="s">
        <v>946</v>
      </c>
      <c r="D832" s="245" t="s">
        <v>380</v>
      </c>
      <c r="E832" s="246" t="s">
        <v>947</v>
      </c>
      <c r="F832" s="247" t="s">
        <v>948</v>
      </c>
      <c r="G832" s="248" t="s">
        <v>523</v>
      </c>
      <c r="H832" s="249">
        <v>4</v>
      </c>
      <c r="I832" s="250"/>
      <c r="J832" s="251">
        <f>ROUND(I832*H832,2)</f>
        <v>0</v>
      </c>
      <c r="K832" s="247" t="s">
        <v>166</v>
      </c>
      <c r="L832" s="252"/>
      <c r="M832" s="253" t="s">
        <v>35</v>
      </c>
      <c r="N832" s="254" t="s">
        <v>52</v>
      </c>
      <c r="O832" s="68"/>
      <c r="P832" s="191">
        <f>O832*H832</f>
        <v>0</v>
      </c>
      <c r="Q832" s="191">
        <v>3.0000000000000001E-3</v>
      </c>
      <c r="R832" s="191">
        <f>Q832*H832</f>
        <v>1.2E-2</v>
      </c>
      <c r="S832" s="191">
        <v>0</v>
      </c>
      <c r="T832" s="192">
        <f>S832*H832</f>
        <v>0</v>
      </c>
      <c r="U832" s="38"/>
      <c r="V832" s="38"/>
      <c r="W832" s="38"/>
      <c r="X832" s="38"/>
      <c r="Y832" s="38"/>
      <c r="Z832" s="38"/>
      <c r="AA832" s="38"/>
      <c r="AB832" s="38"/>
      <c r="AC832" s="38"/>
      <c r="AD832" s="38"/>
      <c r="AE832" s="38"/>
      <c r="AR832" s="193" t="s">
        <v>220</v>
      </c>
      <c r="AT832" s="193" t="s">
        <v>380</v>
      </c>
      <c r="AU832" s="193" t="s">
        <v>90</v>
      </c>
      <c r="AY832" s="20" t="s">
        <v>160</v>
      </c>
      <c r="BE832" s="194">
        <f>IF(N832="základní",J832,0)</f>
        <v>0</v>
      </c>
      <c r="BF832" s="194">
        <f>IF(N832="snížená",J832,0)</f>
        <v>0</v>
      </c>
      <c r="BG832" s="194">
        <f>IF(N832="zákl. přenesená",J832,0)</f>
        <v>0</v>
      </c>
      <c r="BH832" s="194">
        <f>IF(N832="sníž. přenesená",J832,0)</f>
        <v>0</v>
      </c>
      <c r="BI832" s="194">
        <f>IF(N832="nulová",J832,0)</f>
        <v>0</v>
      </c>
      <c r="BJ832" s="20" t="s">
        <v>21</v>
      </c>
      <c r="BK832" s="194">
        <f>ROUND(I832*H832,2)</f>
        <v>0</v>
      </c>
      <c r="BL832" s="20" t="s">
        <v>167</v>
      </c>
      <c r="BM832" s="193" t="s">
        <v>949</v>
      </c>
    </row>
    <row r="833" spans="1:65" s="2" customFormat="1" ht="11.25">
      <c r="A833" s="38"/>
      <c r="B833" s="39"/>
      <c r="C833" s="40"/>
      <c r="D833" s="195" t="s">
        <v>169</v>
      </c>
      <c r="E833" s="40"/>
      <c r="F833" s="196" t="s">
        <v>948</v>
      </c>
      <c r="G833" s="40"/>
      <c r="H833" s="40"/>
      <c r="I833" s="197"/>
      <c r="J833" s="40"/>
      <c r="K833" s="40"/>
      <c r="L833" s="43"/>
      <c r="M833" s="198"/>
      <c r="N833" s="199"/>
      <c r="O833" s="68"/>
      <c r="P833" s="68"/>
      <c r="Q833" s="68"/>
      <c r="R833" s="68"/>
      <c r="S833" s="68"/>
      <c r="T833" s="69"/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T833" s="20" t="s">
        <v>169</v>
      </c>
      <c r="AU833" s="20" t="s">
        <v>90</v>
      </c>
    </row>
    <row r="834" spans="1:65" s="13" customFormat="1" ht="11.25">
      <c r="B834" s="202"/>
      <c r="C834" s="203"/>
      <c r="D834" s="195" t="s">
        <v>173</v>
      </c>
      <c r="E834" s="204" t="s">
        <v>35</v>
      </c>
      <c r="F834" s="205" t="s">
        <v>934</v>
      </c>
      <c r="G834" s="203"/>
      <c r="H834" s="204" t="s">
        <v>35</v>
      </c>
      <c r="I834" s="206"/>
      <c r="J834" s="203"/>
      <c r="K834" s="203"/>
      <c r="L834" s="207"/>
      <c r="M834" s="208"/>
      <c r="N834" s="209"/>
      <c r="O834" s="209"/>
      <c r="P834" s="209"/>
      <c r="Q834" s="209"/>
      <c r="R834" s="209"/>
      <c r="S834" s="209"/>
      <c r="T834" s="210"/>
      <c r="AT834" s="211" t="s">
        <v>173</v>
      </c>
      <c r="AU834" s="211" t="s">
        <v>90</v>
      </c>
      <c r="AV834" s="13" t="s">
        <v>21</v>
      </c>
      <c r="AW834" s="13" t="s">
        <v>41</v>
      </c>
      <c r="AX834" s="13" t="s">
        <v>81</v>
      </c>
      <c r="AY834" s="211" t="s">
        <v>160</v>
      </c>
    </row>
    <row r="835" spans="1:65" s="14" customFormat="1" ht="11.25">
      <c r="B835" s="212"/>
      <c r="C835" s="213"/>
      <c r="D835" s="195" t="s">
        <v>173</v>
      </c>
      <c r="E835" s="214" t="s">
        <v>35</v>
      </c>
      <c r="F835" s="215" t="s">
        <v>935</v>
      </c>
      <c r="G835" s="213"/>
      <c r="H835" s="216">
        <v>4</v>
      </c>
      <c r="I835" s="217"/>
      <c r="J835" s="213"/>
      <c r="K835" s="213"/>
      <c r="L835" s="218"/>
      <c r="M835" s="219"/>
      <c r="N835" s="220"/>
      <c r="O835" s="220"/>
      <c r="P835" s="220"/>
      <c r="Q835" s="220"/>
      <c r="R835" s="220"/>
      <c r="S835" s="220"/>
      <c r="T835" s="221"/>
      <c r="AT835" s="222" t="s">
        <v>173</v>
      </c>
      <c r="AU835" s="222" t="s">
        <v>90</v>
      </c>
      <c r="AV835" s="14" t="s">
        <v>90</v>
      </c>
      <c r="AW835" s="14" t="s">
        <v>41</v>
      </c>
      <c r="AX835" s="14" t="s">
        <v>81</v>
      </c>
      <c r="AY835" s="222" t="s">
        <v>160</v>
      </c>
    </row>
    <row r="836" spans="1:65" s="15" customFormat="1" ht="11.25">
      <c r="B836" s="223"/>
      <c r="C836" s="224"/>
      <c r="D836" s="195" t="s">
        <v>173</v>
      </c>
      <c r="E836" s="225" t="s">
        <v>35</v>
      </c>
      <c r="F836" s="226" t="s">
        <v>176</v>
      </c>
      <c r="G836" s="224"/>
      <c r="H836" s="227">
        <v>4</v>
      </c>
      <c r="I836" s="228"/>
      <c r="J836" s="224"/>
      <c r="K836" s="224"/>
      <c r="L836" s="229"/>
      <c r="M836" s="230"/>
      <c r="N836" s="231"/>
      <c r="O836" s="231"/>
      <c r="P836" s="231"/>
      <c r="Q836" s="231"/>
      <c r="R836" s="231"/>
      <c r="S836" s="231"/>
      <c r="T836" s="232"/>
      <c r="AT836" s="233" t="s">
        <v>173</v>
      </c>
      <c r="AU836" s="233" t="s">
        <v>90</v>
      </c>
      <c r="AV836" s="15" t="s">
        <v>167</v>
      </c>
      <c r="AW836" s="15" t="s">
        <v>41</v>
      </c>
      <c r="AX836" s="15" t="s">
        <v>21</v>
      </c>
      <c r="AY836" s="233" t="s">
        <v>160</v>
      </c>
    </row>
    <row r="837" spans="1:65" s="2" customFormat="1" ht="24.2" customHeight="1">
      <c r="A837" s="38"/>
      <c r="B837" s="39"/>
      <c r="C837" s="182" t="s">
        <v>950</v>
      </c>
      <c r="D837" s="182" t="s">
        <v>162</v>
      </c>
      <c r="E837" s="183" t="s">
        <v>951</v>
      </c>
      <c r="F837" s="184" t="s">
        <v>952</v>
      </c>
      <c r="G837" s="185" t="s">
        <v>523</v>
      </c>
      <c r="H837" s="186">
        <v>1</v>
      </c>
      <c r="I837" s="187"/>
      <c r="J837" s="188">
        <f>ROUND(I837*H837,2)</f>
        <v>0</v>
      </c>
      <c r="K837" s="184" t="s">
        <v>166</v>
      </c>
      <c r="L837" s="43"/>
      <c r="M837" s="189" t="s">
        <v>35</v>
      </c>
      <c r="N837" s="190" t="s">
        <v>52</v>
      </c>
      <c r="O837" s="68"/>
      <c r="P837" s="191">
        <f>O837*H837</f>
        <v>0</v>
      </c>
      <c r="Q837" s="191">
        <v>1E-4</v>
      </c>
      <c r="R837" s="191">
        <f>Q837*H837</f>
        <v>1E-4</v>
      </c>
      <c r="S837" s="191">
        <v>0</v>
      </c>
      <c r="T837" s="192">
        <f>S837*H837</f>
        <v>0</v>
      </c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R837" s="193" t="s">
        <v>167</v>
      </c>
      <c r="AT837" s="193" t="s">
        <v>162</v>
      </c>
      <c r="AU837" s="193" t="s">
        <v>90</v>
      </c>
      <c r="AY837" s="20" t="s">
        <v>160</v>
      </c>
      <c r="BE837" s="194">
        <f>IF(N837="základní",J837,0)</f>
        <v>0</v>
      </c>
      <c r="BF837" s="194">
        <f>IF(N837="snížená",J837,0)</f>
        <v>0</v>
      </c>
      <c r="BG837" s="194">
        <f>IF(N837="zákl. přenesená",J837,0)</f>
        <v>0</v>
      </c>
      <c r="BH837" s="194">
        <f>IF(N837="sníž. přenesená",J837,0)</f>
        <v>0</v>
      </c>
      <c r="BI837" s="194">
        <f>IF(N837="nulová",J837,0)</f>
        <v>0</v>
      </c>
      <c r="BJ837" s="20" t="s">
        <v>21</v>
      </c>
      <c r="BK837" s="194">
        <f>ROUND(I837*H837,2)</f>
        <v>0</v>
      </c>
      <c r="BL837" s="20" t="s">
        <v>167</v>
      </c>
      <c r="BM837" s="193" t="s">
        <v>953</v>
      </c>
    </row>
    <row r="838" spans="1:65" s="2" customFormat="1" ht="29.25">
      <c r="A838" s="38"/>
      <c r="B838" s="39"/>
      <c r="C838" s="40"/>
      <c r="D838" s="195" t="s">
        <v>169</v>
      </c>
      <c r="E838" s="40"/>
      <c r="F838" s="196" t="s">
        <v>954</v>
      </c>
      <c r="G838" s="40"/>
      <c r="H838" s="40"/>
      <c r="I838" s="197"/>
      <c r="J838" s="40"/>
      <c r="K838" s="40"/>
      <c r="L838" s="43"/>
      <c r="M838" s="198"/>
      <c r="N838" s="199"/>
      <c r="O838" s="68"/>
      <c r="P838" s="68"/>
      <c r="Q838" s="68"/>
      <c r="R838" s="68"/>
      <c r="S838" s="68"/>
      <c r="T838" s="69"/>
      <c r="U838" s="38"/>
      <c r="V838" s="38"/>
      <c r="W838" s="38"/>
      <c r="X838" s="38"/>
      <c r="Y838" s="38"/>
      <c r="Z838" s="38"/>
      <c r="AA838" s="38"/>
      <c r="AB838" s="38"/>
      <c r="AC838" s="38"/>
      <c r="AD838" s="38"/>
      <c r="AE838" s="38"/>
      <c r="AT838" s="20" t="s">
        <v>169</v>
      </c>
      <c r="AU838" s="20" t="s">
        <v>90</v>
      </c>
    </row>
    <row r="839" spans="1:65" s="2" customFormat="1" ht="11.25">
      <c r="A839" s="38"/>
      <c r="B839" s="39"/>
      <c r="C839" s="40"/>
      <c r="D839" s="200" t="s">
        <v>171</v>
      </c>
      <c r="E839" s="40"/>
      <c r="F839" s="201" t="s">
        <v>955</v>
      </c>
      <c r="G839" s="40"/>
      <c r="H839" s="40"/>
      <c r="I839" s="197"/>
      <c r="J839" s="40"/>
      <c r="K839" s="40"/>
      <c r="L839" s="43"/>
      <c r="M839" s="198"/>
      <c r="N839" s="199"/>
      <c r="O839" s="68"/>
      <c r="P839" s="68"/>
      <c r="Q839" s="68"/>
      <c r="R839" s="68"/>
      <c r="S839" s="68"/>
      <c r="T839" s="69"/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T839" s="20" t="s">
        <v>171</v>
      </c>
      <c r="AU839" s="20" t="s">
        <v>90</v>
      </c>
    </row>
    <row r="840" spans="1:65" s="13" customFormat="1" ht="11.25">
      <c r="B840" s="202"/>
      <c r="C840" s="203"/>
      <c r="D840" s="195" t="s">
        <v>173</v>
      </c>
      <c r="E840" s="204" t="s">
        <v>35</v>
      </c>
      <c r="F840" s="205" t="s">
        <v>956</v>
      </c>
      <c r="G840" s="203"/>
      <c r="H840" s="204" t="s">
        <v>35</v>
      </c>
      <c r="I840" s="206"/>
      <c r="J840" s="203"/>
      <c r="K840" s="203"/>
      <c r="L840" s="207"/>
      <c r="M840" s="208"/>
      <c r="N840" s="209"/>
      <c r="O840" s="209"/>
      <c r="P840" s="209"/>
      <c r="Q840" s="209"/>
      <c r="R840" s="209"/>
      <c r="S840" s="209"/>
      <c r="T840" s="210"/>
      <c r="AT840" s="211" t="s">
        <v>173</v>
      </c>
      <c r="AU840" s="211" t="s">
        <v>90</v>
      </c>
      <c r="AV840" s="13" t="s">
        <v>21</v>
      </c>
      <c r="AW840" s="13" t="s">
        <v>41</v>
      </c>
      <c r="AX840" s="13" t="s">
        <v>81</v>
      </c>
      <c r="AY840" s="211" t="s">
        <v>160</v>
      </c>
    </row>
    <row r="841" spans="1:65" s="14" customFormat="1" ht="11.25">
      <c r="B841" s="212"/>
      <c r="C841" s="213"/>
      <c r="D841" s="195" t="s">
        <v>173</v>
      </c>
      <c r="E841" s="214" t="s">
        <v>35</v>
      </c>
      <c r="F841" s="215" t="s">
        <v>628</v>
      </c>
      <c r="G841" s="213"/>
      <c r="H841" s="216">
        <v>1</v>
      </c>
      <c r="I841" s="217"/>
      <c r="J841" s="213"/>
      <c r="K841" s="213"/>
      <c r="L841" s="218"/>
      <c r="M841" s="219"/>
      <c r="N841" s="220"/>
      <c r="O841" s="220"/>
      <c r="P841" s="220"/>
      <c r="Q841" s="220"/>
      <c r="R841" s="220"/>
      <c r="S841" s="220"/>
      <c r="T841" s="221"/>
      <c r="AT841" s="222" t="s">
        <v>173</v>
      </c>
      <c r="AU841" s="222" t="s">
        <v>90</v>
      </c>
      <c r="AV841" s="14" t="s">
        <v>90</v>
      </c>
      <c r="AW841" s="14" t="s">
        <v>41</v>
      </c>
      <c r="AX841" s="14" t="s">
        <v>81</v>
      </c>
      <c r="AY841" s="222" t="s">
        <v>160</v>
      </c>
    </row>
    <row r="842" spans="1:65" s="15" customFormat="1" ht="11.25">
      <c r="B842" s="223"/>
      <c r="C842" s="224"/>
      <c r="D842" s="195" t="s">
        <v>173</v>
      </c>
      <c r="E842" s="225" t="s">
        <v>35</v>
      </c>
      <c r="F842" s="226" t="s">
        <v>176</v>
      </c>
      <c r="G842" s="224"/>
      <c r="H842" s="227">
        <v>1</v>
      </c>
      <c r="I842" s="228"/>
      <c r="J842" s="224"/>
      <c r="K842" s="224"/>
      <c r="L842" s="229"/>
      <c r="M842" s="230"/>
      <c r="N842" s="231"/>
      <c r="O842" s="231"/>
      <c r="P842" s="231"/>
      <c r="Q842" s="231"/>
      <c r="R842" s="231"/>
      <c r="S842" s="231"/>
      <c r="T842" s="232"/>
      <c r="AT842" s="233" t="s">
        <v>173</v>
      </c>
      <c r="AU842" s="233" t="s">
        <v>90</v>
      </c>
      <c r="AV842" s="15" t="s">
        <v>167</v>
      </c>
      <c r="AW842" s="15" t="s">
        <v>41</v>
      </c>
      <c r="AX842" s="15" t="s">
        <v>21</v>
      </c>
      <c r="AY842" s="233" t="s">
        <v>160</v>
      </c>
    </row>
    <row r="843" spans="1:65" s="2" customFormat="1" ht="16.5" customHeight="1">
      <c r="A843" s="38"/>
      <c r="B843" s="39"/>
      <c r="C843" s="245" t="s">
        <v>957</v>
      </c>
      <c r="D843" s="245" t="s">
        <v>380</v>
      </c>
      <c r="E843" s="246" t="s">
        <v>958</v>
      </c>
      <c r="F843" s="247" t="s">
        <v>959</v>
      </c>
      <c r="G843" s="248" t="s">
        <v>523</v>
      </c>
      <c r="H843" s="249">
        <v>1</v>
      </c>
      <c r="I843" s="250"/>
      <c r="J843" s="251">
        <f>ROUND(I843*H843,2)</f>
        <v>0</v>
      </c>
      <c r="K843" s="247" t="s">
        <v>35</v>
      </c>
      <c r="L843" s="252"/>
      <c r="M843" s="253" t="s">
        <v>35</v>
      </c>
      <c r="N843" s="254" t="s">
        <v>52</v>
      </c>
      <c r="O843" s="68"/>
      <c r="P843" s="191">
        <f>O843*H843</f>
        <v>0</v>
      </c>
      <c r="Q843" s="191">
        <v>6.4000000000000003E-3</v>
      </c>
      <c r="R843" s="191">
        <f>Q843*H843</f>
        <v>6.4000000000000003E-3</v>
      </c>
      <c r="S843" s="191">
        <v>0</v>
      </c>
      <c r="T843" s="192">
        <f>S843*H843</f>
        <v>0</v>
      </c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  <c r="AE843" s="38"/>
      <c r="AR843" s="193" t="s">
        <v>220</v>
      </c>
      <c r="AT843" s="193" t="s">
        <v>380</v>
      </c>
      <c r="AU843" s="193" t="s">
        <v>90</v>
      </c>
      <c r="AY843" s="20" t="s">
        <v>160</v>
      </c>
      <c r="BE843" s="194">
        <f>IF(N843="základní",J843,0)</f>
        <v>0</v>
      </c>
      <c r="BF843" s="194">
        <f>IF(N843="snížená",J843,0)</f>
        <v>0</v>
      </c>
      <c r="BG843" s="194">
        <f>IF(N843="zákl. přenesená",J843,0)</f>
        <v>0</v>
      </c>
      <c r="BH843" s="194">
        <f>IF(N843="sníž. přenesená",J843,0)</f>
        <v>0</v>
      </c>
      <c r="BI843" s="194">
        <f>IF(N843="nulová",J843,0)</f>
        <v>0</v>
      </c>
      <c r="BJ843" s="20" t="s">
        <v>21</v>
      </c>
      <c r="BK843" s="194">
        <f>ROUND(I843*H843,2)</f>
        <v>0</v>
      </c>
      <c r="BL843" s="20" t="s">
        <v>167</v>
      </c>
      <c r="BM843" s="193" t="s">
        <v>960</v>
      </c>
    </row>
    <row r="844" spans="1:65" s="2" customFormat="1" ht="11.25">
      <c r="A844" s="38"/>
      <c r="B844" s="39"/>
      <c r="C844" s="40"/>
      <c r="D844" s="195" t="s">
        <v>169</v>
      </c>
      <c r="E844" s="40"/>
      <c r="F844" s="196" t="s">
        <v>959</v>
      </c>
      <c r="G844" s="40"/>
      <c r="H844" s="40"/>
      <c r="I844" s="197"/>
      <c r="J844" s="40"/>
      <c r="K844" s="40"/>
      <c r="L844" s="43"/>
      <c r="M844" s="198"/>
      <c r="N844" s="199"/>
      <c r="O844" s="68"/>
      <c r="P844" s="68"/>
      <c r="Q844" s="68"/>
      <c r="R844" s="68"/>
      <c r="S844" s="68"/>
      <c r="T844" s="69"/>
      <c r="U844" s="38"/>
      <c r="V844" s="38"/>
      <c r="W844" s="38"/>
      <c r="X844" s="38"/>
      <c r="Y844" s="38"/>
      <c r="Z844" s="38"/>
      <c r="AA844" s="38"/>
      <c r="AB844" s="38"/>
      <c r="AC844" s="38"/>
      <c r="AD844" s="38"/>
      <c r="AE844" s="38"/>
      <c r="AT844" s="20" t="s">
        <v>169</v>
      </c>
      <c r="AU844" s="20" t="s">
        <v>90</v>
      </c>
    </row>
    <row r="845" spans="1:65" s="13" customFormat="1" ht="11.25">
      <c r="B845" s="202"/>
      <c r="C845" s="203"/>
      <c r="D845" s="195" t="s">
        <v>173</v>
      </c>
      <c r="E845" s="204" t="s">
        <v>35</v>
      </c>
      <c r="F845" s="205" t="s">
        <v>956</v>
      </c>
      <c r="G845" s="203"/>
      <c r="H845" s="204" t="s">
        <v>35</v>
      </c>
      <c r="I845" s="206"/>
      <c r="J845" s="203"/>
      <c r="K845" s="203"/>
      <c r="L845" s="207"/>
      <c r="M845" s="208"/>
      <c r="N845" s="209"/>
      <c r="O845" s="209"/>
      <c r="P845" s="209"/>
      <c r="Q845" s="209"/>
      <c r="R845" s="209"/>
      <c r="S845" s="209"/>
      <c r="T845" s="210"/>
      <c r="AT845" s="211" t="s">
        <v>173</v>
      </c>
      <c r="AU845" s="211" t="s">
        <v>90</v>
      </c>
      <c r="AV845" s="13" t="s">
        <v>21</v>
      </c>
      <c r="AW845" s="13" t="s">
        <v>41</v>
      </c>
      <c r="AX845" s="13" t="s">
        <v>81</v>
      </c>
      <c r="AY845" s="211" t="s">
        <v>160</v>
      </c>
    </row>
    <row r="846" spans="1:65" s="14" customFormat="1" ht="11.25">
      <c r="B846" s="212"/>
      <c r="C846" s="213"/>
      <c r="D846" s="195" t="s">
        <v>173</v>
      </c>
      <c r="E846" s="214" t="s">
        <v>35</v>
      </c>
      <c r="F846" s="215" t="s">
        <v>628</v>
      </c>
      <c r="G846" s="213"/>
      <c r="H846" s="216">
        <v>1</v>
      </c>
      <c r="I846" s="217"/>
      <c r="J846" s="213"/>
      <c r="K846" s="213"/>
      <c r="L846" s="218"/>
      <c r="M846" s="219"/>
      <c r="N846" s="220"/>
      <c r="O846" s="220"/>
      <c r="P846" s="220"/>
      <c r="Q846" s="220"/>
      <c r="R846" s="220"/>
      <c r="S846" s="220"/>
      <c r="T846" s="221"/>
      <c r="AT846" s="222" t="s">
        <v>173</v>
      </c>
      <c r="AU846" s="222" t="s">
        <v>90</v>
      </c>
      <c r="AV846" s="14" t="s">
        <v>90</v>
      </c>
      <c r="AW846" s="14" t="s">
        <v>41</v>
      </c>
      <c r="AX846" s="14" t="s">
        <v>81</v>
      </c>
      <c r="AY846" s="222" t="s">
        <v>160</v>
      </c>
    </row>
    <row r="847" spans="1:65" s="15" customFormat="1" ht="11.25">
      <c r="B847" s="223"/>
      <c r="C847" s="224"/>
      <c r="D847" s="195" t="s">
        <v>173</v>
      </c>
      <c r="E847" s="225" t="s">
        <v>35</v>
      </c>
      <c r="F847" s="226" t="s">
        <v>176</v>
      </c>
      <c r="G847" s="224"/>
      <c r="H847" s="227">
        <v>1</v>
      </c>
      <c r="I847" s="228"/>
      <c r="J847" s="224"/>
      <c r="K847" s="224"/>
      <c r="L847" s="229"/>
      <c r="M847" s="230"/>
      <c r="N847" s="231"/>
      <c r="O847" s="231"/>
      <c r="P847" s="231"/>
      <c r="Q847" s="231"/>
      <c r="R847" s="231"/>
      <c r="S847" s="231"/>
      <c r="T847" s="232"/>
      <c r="AT847" s="233" t="s">
        <v>173</v>
      </c>
      <c r="AU847" s="233" t="s">
        <v>90</v>
      </c>
      <c r="AV847" s="15" t="s">
        <v>167</v>
      </c>
      <c r="AW847" s="15" t="s">
        <v>41</v>
      </c>
      <c r="AX847" s="15" t="s">
        <v>21</v>
      </c>
      <c r="AY847" s="233" t="s">
        <v>160</v>
      </c>
    </row>
    <row r="848" spans="1:65" s="2" customFormat="1" ht="24.2" customHeight="1">
      <c r="A848" s="38"/>
      <c r="B848" s="39"/>
      <c r="C848" s="182" t="s">
        <v>961</v>
      </c>
      <c r="D848" s="182" t="s">
        <v>162</v>
      </c>
      <c r="E848" s="183" t="s">
        <v>962</v>
      </c>
      <c r="F848" s="184" t="s">
        <v>963</v>
      </c>
      <c r="G848" s="185" t="s">
        <v>523</v>
      </c>
      <c r="H848" s="186">
        <v>1</v>
      </c>
      <c r="I848" s="187"/>
      <c r="J848" s="188">
        <f>ROUND(I848*H848,2)</f>
        <v>0</v>
      </c>
      <c r="K848" s="184" t="s">
        <v>166</v>
      </c>
      <c r="L848" s="43"/>
      <c r="M848" s="189" t="s">
        <v>35</v>
      </c>
      <c r="N848" s="190" t="s">
        <v>52</v>
      </c>
      <c r="O848" s="68"/>
      <c r="P848" s="191">
        <f>O848*H848</f>
        <v>0</v>
      </c>
      <c r="Q848" s="191">
        <v>0</v>
      </c>
      <c r="R848" s="191">
        <f>Q848*H848</f>
        <v>0</v>
      </c>
      <c r="S848" s="191">
        <v>0</v>
      </c>
      <c r="T848" s="192">
        <f>S848*H848</f>
        <v>0</v>
      </c>
      <c r="U848" s="38"/>
      <c r="V848" s="38"/>
      <c r="W848" s="38"/>
      <c r="X848" s="38"/>
      <c r="Y848" s="38"/>
      <c r="Z848" s="38"/>
      <c r="AA848" s="38"/>
      <c r="AB848" s="38"/>
      <c r="AC848" s="38"/>
      <c r="AD848" s="38"/>
      <c r="AE848" s="38"/>
      <c r="AR848" s="193" t="s">
        <v>167</v>
      </c>
      <c r="AT848" s="193" t="s">
        <v>162</v>
      </c>
      <c r="AU848" s="193" t="s">
        <v>90</v>
      </c>
      <c r="AY848" s="20" t="s">
        <v>160</v>
      </c>
      <c r="BE848" s="194">
        <f>IF(N848="základní",J848,0)</f>
        <v>0</v>
      </c>
      <c r="BF848" s="194">
        <f>IF(N848="snížená",J848,0)</f>
        <v>0</v>
      </c>
      <c r="BG848" s="194">
        <f>IF(N848="zákl. přenesená",J848,0)</f>
        <v>0</v>
      </c>
      <c r="BH848" s="194">
        <f>IF(N848="sníž. přenesená",J848,0)</f>
        <v>0</v>
      </c>
      <c r="BI848" s="194">
        <f>IF(N848="nulová",J848,0)</f>
        <v>0</v>
      </c>
      <c r="BJ848" s="20" t="s">
        <v>21</v>
      </c>
      <c r="BK848" s="194">
        <f>ROUND(I848*H848,2)</f>
        <v>0</v>
      </c>
      <c r="BL848" s="20" t="s">
        <v>167</v>
      </c>
      <c r="BM848" s="193" t="s">
        <v>964</v>
      </c>
    </row>
    <row r="849" spans="1:65" s="2" customFormat="1" ht="19.5">
      <c r="A849" s="38"/>
      <c r="B849" s="39"/>
      <c r="C849" s="40"/>
      <c r="D849" s="195" t="s">
        <v>169</v>
      </c>
      <c r="E849" s="40"/>
      <c r="F849" s="196" t="s">
        <v>965</v>
      </c>
      <c r="G849" s="40"/>
      <c r="H849" s="40"/>
      <c r="I849" s="197"/>
      <c r="J849" s="40"/>
      <c r="K849" s="40"/>
      <c r="L849" s="43"/>
      <c r="M849" s="198"/>
      <c r="N849" s="199"/>
      <c r="O849" s="68"/>
      <c r="P849" s="68"/>
      <c r="Q849" s="68"/>
      <c r="R849" s="68"/>
      <c r="S849" s="68"/>
      <c r="T849" s="69"/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  <c r="AE849" s="38"/>
      <c r="AT849" s="20" t="s">
        <v>169</v>
      </c>
      <c r="AU849" s="20" t="s">
        <v>90</v>
      </c>
    </row>
    <row r="850" spans="1:65" s="2" customFormat="1" ht="11.25">
      <c r="A850" s="38"/>
      <c r="B850" s="39"/>
      <c r="C850" s="40"/>
      <c r="D850" s="200" t="s">
        <v>171</v>
      </c>
      <c r="E850" s="40"/>
      <c r="F850" s="201" t="s">
        <v>966</v>
      </c>
      <c r="G850" s="40"/>
      <c r="H850" s="40"/>
      <c r="I850" s="197"/>
      <c r="J850" s="40"/>
      <c r="K850" s="40"/>
      <c r="L850" s="43"/>
      <c r="M850" s="198"/>
      <c r="N850" s="199"/>
      <c r="O850" s="68"/>
      <c r="P850" s="68"/>
      <c r="Q850" s="68"/>
      <c r="R850" s="68"/>
      <c r="S850" s="68"/>
      <c r="T850" s="69"/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  <c r="AE850" s="38"/>
      <c r="AT850" s="20" t="s">
        <v>171</v>
      </c>
      <c r="AU850" s="20" t="s">
        <v>90</v>
      </c>
    </row>
    <row r="851" spans="1:65" s="13" customFormat="1" ht="11.25">
      <c r="B851" s="202"/>
      <c r="C851" s="203"/>
      <c r="D851" s="195" t="s">
        <v>173</v>
      </c>
      <c r="E851" s="204" t="s">
        <v>35</v>
      </c>
      <c r="F851" s="205" t="s">
        <v>392</v>
      </c>
      <c r="G851" s="203"/>
      <c r="H851" s="204" t="s">
        <v>35</v>
      </c>
      <c r="I851" s="206"/>
      <c r="J851" s="203"/>
      <c r="K851" s="203"/>
      <c r="L851" s="207"/>
      <c r="M851" s="208"/>
      <c r="N851" s="209"/>
      <c r="O851" s="209"/>
      <c r="P851" s="209"/>
      <c r="Q851" s="209"/>
      <c r="R851" s="209"/>
      <c r="S851" s="209"/>
      <c r="T851" s="210"/>
      <c r="AT851" s="211" t="s">
        <v>173</v>
      </c>
      <c r="AU851" s="211" t="s">
        <v>90</v>
      </c>
      <c r="AV851" s="13" t="s">
        <v>21</v>
      </c>
      <c r="AW851" s="13" t="s">
        <v>41</v>
      </c>
      <c r="AX851" s="13" t="s">
        <v>81</v>
      </c>
      <c r="AY851" s="211" t="s">
        <v>160</v>
      </c>
    </row>
    <row r="852" spans="1:65" s="14" customFormat="1" ht="11.25">
      <c r="B852" s="212"/>
      <c r="C852" s="213"/>
      <c r="D852" s="195" t="s">
        <v>173</v>
      </c>
      <c r="E852" s="214" t="s">
        <v>35</v>
      </c>
      <c r="F852" s="215" t="s">
        <v>628</v>
      </c>
      <c r="G852" s="213"/>
      <c r="H852" s="216">
        <v>1</v>
      </c>
      <c r="I852" s="217"/>
      <c r="J852" s="213"/>
      <c r="K852" s="213"/>
      <c r="L852" s="218"/>
      <c r="M852" s="219"/>
      <c r="N852" s="220"/>
      <c r="O852" s="220"/>
      <c r="P852" s="220"/>
      <c r="Q852" s="220"/>
      <c r="R852" s="220"/>
      <c r="S852" s="220"/>
      <c r="T852" s="221"/>
      <c r="AT852" s="222" t="s">
        <v>173</v>
      </c>
      <c r="AU852" s="222" t="s">
        <v>90</v>
      </c>
      <c r="AV852" s="14" t="s">
        <v>90</v>
      </c>
      <c r="AW852" s="14" t="s">
        <v>41</v>
      </c>
      <c r="AX852" s="14" t="s">
        <v>81</v>
      </c>
      <c r="AY852" s="222" t="s">
        <v>160</v>
      </c>
    </row>
    <row r="853" spans="1:65" s="15" customFormat="1" ht="11.25">
      <c r="B853" s="223"/>
      <c r="C853" s="224"/>
      <c r="D853" s="195" t="s">
        <v>173</v>
      </c>
      <c r="E853" s="225" t="s">
        <v>35</v>
      </c>
      <c r="F853" s="226" t="s">
        <v>176</v>
      </c>
      <c r="G853" s="224"/>
      <c r="H853" s="227">
        <v>1</v>
      </c>
      <c r="I853" s="228"/>
      <c r="J853" s="224"/>
      <c r="K853" s="224"/>
      <c r="L853" s="229"/>
      <c r="M853" s="230"/>
      <c r="N853" s="231"/>
      <c r="O853" s="231"/>
      <c r="P853" s="231"/>
      <c r="Q853" s="231"/>
      <c r="R853" s="231"/>
      <c r="S853" s="231"/>
      <c r="T853" s="232"/>
      <c r="AT853" s="233" t="s">
        <v>173</v>
      </c>
      <c r="AU853" s="233" t="s">
        <v>90</v>
      </c>
      <c r="AV853" s="15" t="s">
        <v>167</v>
      </c>
      <c r="AW853" s="15" t="s">
        <v>41</v>
      </c>
      <c r="AX853" s="15" t="s">
        <v>21</v>
      </c>
      <c r="AY853" s="233" t="s">
        <v>160</v>
      </c>
    </row>
    <row r="854" spans="1:65" s="2" customFormat="1" ht="16.5" customHeight="1">
      <c r="A854" s="38"/>
      <c r="B854" s="39"/>
      <c r="C854" s="245" t="s">
        <v>967</v>
      </c>
      <c r="D854" s="245" t="s">
        <v>380</v>
      </c>
      <c r="E854" s="246" t="s">
        <v>968</v>
      </c>
      <c r="F854" s="247" t="s">
        <v>969</v>
      </c>
      <c r="G854" s="248" t="s">
        <v>523</v>
      </c>
      <c r="H854" s="249">
        <v>1</v>
      </c>
      <c r="I854" s="250"/>
      <c r="J854" s="251">
        <f>ROUND(I854*H854,2)</f>
        <v>0</v>
      </c>
      <c r="K854" s="247" t="s">
        <v>35</v>
      </c>
      <c r="L854" s="252"/>
      <c r="M854" s="253" t="s">
        <v>35</v>
      </c>
      <c r="N854" s="254" t="s">
        <v>52</v>
      </c>
      <c r="O854" s="68"/>
      <c r="P854" s="191">
        <f>O854*H854</f>
        <v>0</v>
      </c>
      <c r="Q854" s="191">
        <v>2.8500000000000001E-3</v>
      </c>
      <c r="R854" s="191">
        <f>Q854*H854</f>
        <v>2.8500000000000001E-3</v>
      </c>
      <c r="S854" s="191">
        <v>0</v>
      </c>
      <c r="T854" s="192">
        <f>S854*H854</f>
        <v>0</v>
      </c>
      <c r="U854" s="38"/>
      <c r="V854" s="38"/>
      <c r="W854" s="38"/>
      <c r="X854" s="38"/>
      <c r="Y854" s="38"/>
      <c r="Z854" s="38"/>
      <c r="AA854" s="38"/>
      <c r="AB854" s="38"/>
      <c r="AC854" s="38"/>
      <c r="AD854" s="38"/>
      <c r="AE854" s="38"/>
      <c r="AR854" s="193" t="s">
        <v>220</v>
      </c>
      <c r="AT854" s="193" t="s">
        <v>380</v>
      </c>
      <c r="AU854" s="193" t="s">
        <v>90</v>
      </c>
      <c r="AY854" s="20" t="s">
        <v>160</v>
      </c>
      <c r="BE854" s="194">
        <f>IF(N854="základní",J854,0)</f>
        <v>0</v>
      </c>
      <c r="BF854" s="194">
        <f>IF(N854="snížená",J854,0)</f>
        <v>0</v>
      </c>
      <c r="BG854" s="194">
        <f>IF(N854="zákl. přenesená",J854,0)</f>
        <v>0</v>
      </c>
      <c r="BH854" s="194">
        <f>IF(N854="sníž. přenesená",J854,0)</f>
        <v>0</v>
      </c>
      <c r="BI854" s="194">
        <f>IF(N854="nulová",J854,0)</f>
        <v>0</v>
      </c>
      <c r="BJ854" s="20" t="s">
        <v>21</v>
      </c>
      <c r="BK854" s="194">
        <f>ROUND(I854*H854,2)</f>
        <v>0</v>
      </c>
      <c r="BL854" s="20" t="s">
        <v>167</v>
      </c>
      <c r="BM854" s="193" t="s">
        <v>970</v>
      </c>
    </row>
    <row r="855" spans="1:65" s="2" customFormat="1" ht="11.25">
      <c r="A855" s="38"/>
      <c r="B855" s="39"/>
      <c r="C855" s="40"/>
      <c r="D855" s="195" t="s">
        <v>169</v>
      </c>
      <c r="E855" s="40"/>
      <c r="F855" s="196" t="s">
        <v>969</v>
      </c>
      <c r="G855" s="40"/>
      <c r="H855" s="40"/>
      <c r="I855" s="197"/>
      <c r="J855" s="40"/>
      <c r="K855" s="40"/>
      <c r="L855" s="43"/>
      <c r="M855" s="198"/>
      <c r="N855" s="199"/>
      <c r="O855" s="68"/>
      <c r="P855" s="68"/>
      <c r="Q855" s="68"/>
      <c r="R855" s="68"/>
      <c r="S855" s="68"/>
      <c r="T855" s="69"/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T855" s="20" t="s">
        <v>169</v>
      </c>
      <c r="AU855" s="20" t="s">
        <v>90</v>
      </c>
    </row>
    <row r="856" spans="1:65" s="13" customFormat="1" ht="11.25">
      <c r="B856" s="202"/>
      <c r="C856" s="203"/>
      <c r="D856" s="195" t="s">
        <v>173</v>
      </c>
      <c r="E856" s="204" t="s">
        <v>35</v>
      </c>
      <c r="F856" s="205" t="s">
        <v>392</v>
      </c>
      <c r="G856" s="203"/>
      <c r="H856" s="204" t="s">
        <v>35</v>
      </c>
      <c r="I856" s="206"/>
      <c r="J856" s="203"/>
      <c r="K856" s="203"/>
      <c r="L856" s="207"/>
      <c r="M856" s="208"/>
      <c r="N856" s="209"/>
      <c r="O856" s="209"/>
      <c r="P856" s="209"/>
      <c r="Q856" s="209"/>
      <c r="R856" s="209"/>
      <c r="S856" s="209"/>
      <c r="T856" s="210"/>
      <c r="AT856" s="211" t="s">
        <v>173</v>
      </c>
      <c r="AU856" s="211" t="s">
        <v>90</v>
      </c>
      <c r="AV856" s="13" t="s">
        <v>21</v>
      </c>
      <c r="AW856" s="13" t="s">
        <v>41</v>
      </c>
      <c r="AX856" s="13" t="s">
        <v>81</v>
      </c>
      <c r="AY856" s="211" t="s">
        <v>160</v>
      </c>
    </row>
    <row r="857" spans="1:65" s="14" customFormat="1" ht="11.25">
      <c r="B857" s="212"/>
      <c r="C857" s="213"/>
      <c r="D857" s="195" t="s">
        <v>173</v>
      </c>
      <c r="E857" s="214" t="s">
        <v>35</v>
      </c>
      <c r="F857" s="215" t="s">
        <v>628</v>
      </c>
      <c r="G857" s="213"/>
      <c r="H857" s="216">
        <v>1</v>
      </c>
      <c r="I857" s="217"/>
      <c r="J857" s="213"/>
      <c r="K857" s="213"/>
      <c r="L857" s="218"/>
      <c r="M857" s="219"/>
      <c r="N857" s="220"/>
      <c r="O857" s="220"/>
      <c r="P857" s="220"/>
      <c r="Q857" s="220"/>
      <c r="R857" s="220"/>
      <c r="S857" s="220"/>
      <c r="T857" s="221"/>
      <c r="AT857" s="222" t="s">
        <v>173</v>
      </c>
      <c r="AU857" s="222" t="s">
        <v>90</v>
      </c>
      <c r="AV857" s="14" t="s">
        <v>90</v>
      </c>
      <c r="AW857" s="14" t="s">
        <v>41</v>
      </c>
      <c r="AX857" s="14" t="s">
        <v>81</v>
      </c>
      <c r="AY857" s="222" t="s">
        <v>160</v>
      </c>
    </row>
    <row r="858" spans="1:65" s="15" customFormat="1" ht="11.25">
      <c r="B858" s="223"/>
      <c r="C858" s="224"/>
      <c r="D858" s="195" t="s">
        <v>173</v>
      </c>
      <c r="E858" s="225" t="s">
        <v>35</v>
      </c>
      <c r="F858" s="226" t="s">
        <v>176</v>
      </c>
      <c r="G858" s="224"/>
      <c r="H858" s="227">
        <v>1</v>
      </c>
      <c r="I858" s="228"/>
      <c r="J858" s="224"/>
      <c r="K858" s="224"/>
      <c r="L858" s="229"/>
      <c r="M858" s="230"/>
      <c r="N858" s="231"/>
      <c r="O858" s="231"/>
      <c r="P858" s="231"/>
      <c r="Q858" s="231"/>
      <c r="R858" s="231"/>
      <c r="S858" s="231"/>
      <c r="T858" s="232"/>
      <c r="AT858" s="233" t="s">
        <v>173</v>
      </c>
      <c r="AU858" s="233" t="s">
        <v>90</v>
      </c>
      <c r="AV858" s="15" t="s">
        <v>167</v>
      </c>
      <c r="AW858" s="15" t="s">
        <v>41</v>
      </c>
      <c r="AX858" s="15" t="s">
        <v>21</v>
      </c>
      <c r="AY858" s="233" t="s">
        <v>160</v>
      </c>
    </row>
    <row r="859" spans="1:65" s="2" customFormat="1" ht="24.2" customHeight="1">
      <c r="A859" s="38"/>
      <c r="B859" s="39"/>
      <c r="C859" s="245" t="s">
        <v>971</v>
      </c>
      <c r="D859" s="245" t="s">
        <v>380</v>
      </c>
      <c r="E859" s="246" t="s">
        <v>972</v>
      </c>
      <c r="F859" s="247" t="s">
        <v>973</v>
      </c>
      <c r="G859" s="248" t="s">
        <v>523</v>
      </c>
      <c r="H859" s="249">
        <v>1</v>
      </c>
      <c r="I859" s="250"/>
      <c r="J859" s="251">
        <f>ROUND(I859*H859,2)</f>
        <v>0</v>
      </c>
      <c r="K859" s="247" t="s">
        <v>35</v>
      </c>
      <c r="L859" s="252"/>
      <c r="M859" s="253" t="s">
        <v>35</v>
      </c>
      <c r="N859" s="254" t="s">
        <v>52</v>
      </c>
      <c r="O859" s="68"/>
      <c r="P859" s="191">
        <f>O859*H859</f>
        <v>0</v>
      </c>
      <c r="Q859" s="191">
        <v>3.3999999999999998E-3</v>
      </c>
      <c r="R859" s="191">
        <f>Q859*H859</f>
        <v>3.3999999999999998E-3</v>
      </c>
      <c r="S859" s="191">
        <v>0</v>
      </c>
      <c r="T859" s="192">
        <f>S859*H859</f>
        <v>0</v>
      </c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R859" s="193" t="s">
        <v>220</v>
      </c>
      <c r="AT859" s="193" t="s">
        <v>380</v>
      </c>
      <c r="AU859" s="193" t="s">
        <v>90</v>
      </c>
      <c r="AY859" s="20" t="s">
        <v>160</v>
      </c>
      <c r="BE859" s="194">
        <f>IF(N859="základní",J859,0)</f>
        <v>0</v>
      </c>
      <c r="BF859" s="194">
        <f>IF(N859="snížená",J859,0)</f>
        <v>0</v>
      </c>
      <c r="BG859" s="194">
        <f>IF(N859="zákl. přenesená",J859,0)</f>
        <v>0</v>
      </c>
      <c r="BH859" s="194">
        <f>IF(N859="sníž. přenesená",J859,0)</f>
        <v>0</v>
      </c>
      <c r="BI859" s="194">
        <f>IF(N859="nulová",J859,0)</f>
        <v>0</v>
      </c>
      <c r="BJ859" s="20" t="s">
        <v>21</v>
      </c>
      <c r="BK859" s="194">
        <f>ROUND(I859*H859,2)</f>
        <v>0</v>
      </c>
      <c r="BL859" s="20" t="s">
        <v>167</v>
      </c>
      <c r="BM859" s="193" t="s">
        <v>974</v>
      </c>
    </row>
    <row r="860" spans="1:65" s="2" customFormat="1" ht="19.5">
      <c r="A860" s="38"/>
      <c r="B860" s="39"/>
      <c r="C860" s="40"/>
      <c r="D860" s="195" t="s">
        <v>169</v>
      </c>
      <c r="E860" s="40"/>
      <c r="F860" s="196" t="s">
        <v>973</v>
      </c>
      <c r="G860" s="40"/>
      <c r="H860" s="40"/>
      <c r="I860" s="197"/>
      <c r="J860" s="40"/>
      <c r="K860" s="40"/>
      <c r="L860" s="43"/>
      <c r="M860" s="198"/>
      <c r="N860" s="199"/>
      <c r="O860" s="68"/>
      <c r="P860" s="68"/>
      <c r="Q860" s="68"/>
      <c r="R860" s="68"/>
      <c r="S860" s="68"/>
      <c r="T860" s="69"/>
      <c r="U860" s="38"/>
      <c r="V860" s="38"/>
      <c r="W860" s="38"/>
      <c r="X860" s="38"/>
      <c r="Y860" s="38"/>
      <c r="Z860" s="38"/>
      <c r="AA860" s="38"/>
      <c r="AB860" s="38"/>
      <c r="AC860" s="38"/>
      <c r="AD860" s="38"/>
      <c r="AE860" s="38"/>
      <c r="AT860" s="20" t="s">
        <v>169</v>
      </c>
      <c r="AU860" s="20" t="s">
        <v>90</v>
      </c>
    </row>
    <row r="861" spans="1:65" s="13" customFormat="1" ht="11.25">
      <c r="B861" s="202"/>
      <c r="C861" s="203"/>
      <c r="D861" s="195" t="s">
        <v>173</v>
      </c>
      <c r="E861" s="204" t="s">
        <v>35</v>
      </c>
      <c r="F861" s="205" t="s">
        <v>392</v>
      </c>
      <c r="G861" s="203"/>
      <c r="H861" s="204" t="s">
        <v>35</v>
      </c>
      <c r="I861" s="206"/>
      <c r="J861" s="203"/>
      <c r="K861" s="203"/>
      <c r="L861" s="207"/>
      <c r="M861" s="208"/>
      <c r="N861" s="209"/>
      <c r="O861" s="209"/>
      <c r="P861" s="209"/>
      <c r="Q861" s="209"/>
      <c r="R861" s="209"/>
      <c r="S861" s="209"/>
      <c r="T861" s="210"/>
      <c r="AT861" s="211" t="s">
        <v>173</v>
      </c>
      <c r="AU861" s="211" t="s">
        <v>90</v>
      </c>
      <c r="AV861" s="13" t="s">
        <v>21</v>
      </c>
      <c r="AW861" s="13" t="s">
        <v>41</v>
      </c>
      <c r="AX861" s="13" t="s">
        <v>81</v>
      </c>
      <c r="AY861" s="211" t="s">
        <v>160</v>
      </c>
    </row>
    <row r="862" spans="1:65" s="14" customFormat="1" ht="11.25">
      <c r="B862" s="212"/>
      <c r="C862" s="213"/>
      <c r="D862" s="195" t="s">
        <v>173</v>
      </c>
      <c r="E862" s="214" t="s">
        <v>35</v>
      </c>
      <c r="F862" s="215" t="s">
        <v>628</v>
      </c>
      <c r="G862" s="213"/>
      <c r="H862" s="216">
        <v>1</v>
      </c>
      <c r="I862" s="217"/>
      <c r="J862" s="213"/>
      <c r="K862" s="213"/>
      <c r="L862" s="218"/>
      <c r="M862" s="219"/>
      <c r="N862" s="220"/>
      <c r="O862" s="220"/>
      <c r="P862" s="220"/>
      <c r="Q862" s="220"/>
      <c r="R862" s="220"/>
      <c r="S862" s="220"/>
      <c r="T862" s="221"/>
      <c r="AT862" s="222" t="s">
        <v>173</v>
      </c>
      <c r="AU862" s="222" t="s">
        <v>90</v>
      </c>
      <c r="AV862" s="14" t="s">
        <v>90</v>
      </c>
      <c r="AW862" s="14" t="s">
        <v>41</v>
      </c>
      <c r="AX862" s="14" t="s">
        <v>81</v>
      </c>
      <c r="AY862" s="222" t="s">
        <v>160</v>
      </c>
    </row>
    <row r="863" spans="1:65" s="15" customFormat="1" ht="11.25">
      <c r="B863" s="223"/>
      <c r="C863" s="224"/>
      <c r="D863" s="195" t="s">
        <v>173</v>
      </c>
      <c r="E863" s="225" t="s">
        <v>35</v>
      </c>
      <c r="F863" s="226" t="s">
        <v>176</v>
      </c>
      <c r="G863" s="224"/>
      <c r="H863" s="227">
        <v>1</v>
      </c>
      <c r="I863" s="228"/>
      <c r="J863" s="224"/>
      <c r="K863" s="224"/>
      <c r="L863" s="229"/>
      <c r="M863" s="230"/>
      <c r="N863" s="231"/>
      <c r="O863" s="231"/>
      <c r="P863" s="231"/>
      <c r="Q863" s="231"/>
      <c r="R863" s="231"/>
      <c r="S863" s="231"/>
      <c r="T863" s="232"/>
      <c r="AT863" s="233" t="s">
        <v>173</v>
      </c>
      <c r="AU863" s="233" t="s">
        <v>90</v>
      </c>
      <c r="AV863" s="15" t="s">
        <v>167</v>
      </c>
      <c r="AW863" s="15" t="s">
        <v>41</v>
      </c>
      <c r="AX863" s="15" t="s">
        <v>21</v>
      </c>
      <c r="AY863" s="233" t="s">
        <v>160</v>
      </c>
    </row>
    <row r="864" spans="1:65" s="2" customFormat="1" ht="24.2" customHeight="1">
      <c r="A864" s="38"/>
      <c r="B864" s="39"/>
      <c r="C864" s="182" t="s">
        <v>975</v>
      </c>
      <c r="D864" s="182" t="s">
        <v>162</v>
      </c>
      <c r="E864" s="183" t="s">
        <v>976</v>
      </c>
      <c r="F864" s="184" t="s">
        <v>977</v>
      </c>
      <c r="G864" s="185" t="s">
        <v>523</v>
      </c>
      <c r="H864" s="186">
        <v>1</v>
      </c>
      <c r="I864" s="187"/>
      <c r="J864" s="188">
        <f>ROUND(I864*H864,2)</f>
        <v>0</v>
      </c>
      <c r="K864" s="184" t="s">
        <v>166</v>
      </c>
      <c r="L864" s="43"/>
      <c r="M864" s="189" t="s">
        <v>35</v>
      </c>
      <c r="N864" s="190" t="s">
        <v>52</v>
      </c>
      <c r="O864" s="68"/>
      <c r="P864" s="191">
        <f>O864*H864</f>
        <v>0</v>
      </c>
      <c r="Q864" s="191">
        <v>0</v>
      </c>
      <c r="R864" s="191">
        <f>Q864*H864</f>
        <v>0</v>
      </c>
      <c r="S864" s="191">
        <v>0</v>
      </c>
      <c r="T864" s="192">
        <f>S864*H864</f>
        <v>0</v>
      </c>
      <c r="U864" s="38"/>
      <c r="V864" s="38"/>
      <c r="W864" s="38"/>
      <c r="X864" s="38"/>
      <c r="Y864" s="38"/>
      <c r="Z864" s="38"/>
      <c r="AA864" s="38"/>
      <c r="AB864" s="38"/>
      <c r="AC864" s="38"/>
      <c r="AD864" s="38"/>
      <c r="AE864" s="38"/>
      <c r="AR864" s="193" t="s">
        <v>167</v>
      </c>
      <c r="AT864" s="193" t="s">
        <v>162</v>
      </c>
      <c r="AU864" s="193" t="s">
        <v>90</v>
      </c>
      <c r="AY864" s="20" t="s">
        <v>160</v>
      </c>
      <c r="BE864" s="194">
        <f>IF(N864="základní",J864,0)</f>
        <v>0</v>
      </c>
      <c r="BF864" s="194">
        <f>IF(N864="snížená",J864,0)</f>
        <v>0</v>
      </c>
      <c r="BG864" s="194">
        <f>IF(N864="zákl. přenesená",J864,0)</f>
        <v>0</v>
      </c>
      <c r="BH864" s="194">
        <f>IF(N864="sníž. přenesená",J864,0)</f>
        <v>0</v>
      </c>
      <c r="BI864" s="194">
        <f>IF(N864="nulová",J864,0)</f>
        <v>0</v>
      </c>
      <c r="BJ864" s="20" t="s">
        <v>21</v>
      </c>
      <c r="BK864" s="194">
        <f>ROUND(I864*H864,2)</f>
        <v>0</v>
      </c>
      <c r="BL864" s="20" t="s">
        <v>167</v>
      </c>
      <c r="BM864" s="193" t="s">
        <v>978</v>
      </c>
    </row>
    <row r="865" spans="1:65" s="2" customFormat="1" ht="29.25">
      <c r="A865" s="38"/>
      <c r="B865" s="39"/>
      <c r="C865" s="40"/>
      <c r="D865" s="195" t="s">
        <v>169</v>
      </c>
      <c r="E865" s="40"/>
      <c r="F865" s="196" t="s">
        <v>979</v>
      </c>
      <c r="G865" s="40"/>
      <c r="H865" s="40"/>
      <c r="I865" s="197"/>
      <c r="J865" s="40"/>
      <c r="K865" s="40"/>
      <c r="L865" s="43"/>
      <c r="M865" s="198"/>
      <c r="N865" s="199"/>
      <c r="O865" s="68"/>
      <c r="P865" s="68"/>
      <c r="Q865" s="68"/>
      <c r="R865" s="68"/>
      <c r="S865" s="68"/>
      <c r="T865" s="69"/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  <c r="AE865" s="38"/>
      <c r="AT865" s="20" t="s">
        <v>169</v>
      </c>
      <c r="AU865" s="20" t="s">
        <v>90</v>
      </c>
    </row>
    <row r="866" spans="1:65" s="2" customFormat="1" ht="11.25">
      <c r="A866" s="38"/>
      <c r="B866" s="39"/>
      <c r="C866" s="40"/>
      <c r="D866" s="200" t="s">
        <v>171</v>
      </c>
      <c r="E866" s="40"/>
      <c r="F866" s="201" t="s">
        <v>980</v>
      </c>
      <c r="G866" s="40"/>
      <c r="H866" s="40"/>
      <c r="I866" s="197"/>
      <c r="J866" s="40"/>
      <c r="K866" s="40"/>
      <c r="L866" s="43"/>
      <c r="M866" s="198"/>
      <c r="N866" s="199"/>
      <c r="O866" s="68"/>
      <c r="P866" s="68"/>
      <c r="Q866" s="68"/>
      <c r="R866" s="68"/>
      <c r="S866" s="68"/>
      <c r="T866" s="69"/>
      <c r="U866" s="38"/>
      <c r="V866" s="38"/>
      <c r="W866" s="38"/>
      <c r="X866" s="38"/>
      <c r="Y866" s="38"/>
      <c r="Z866" s="38"/>
      <c r="AA866" s="38"/>
      <c r="AB866" s="38"/>
      <c r="AC866" s="38"/>
      <c r="AD866" s="38"/>
      <c r="AE866" s="38"/>
      <c r="AT866" s="20" t="s">
        <v>171</v>
      </c>
      <c r="AU866" s="20" t="s">
        <v>90</v>
      </c>
    </row>
    <row r="867" spans="1:65" s="13" customFormat="1" ht="11.25">
      <c r="B867" s="202"/>
      <c r="C867" s="203"/>
      <c r="D867" s="195" t="s">
        <v>173</v>
      </c>
      <c r="E867" s="204" t="s">
        <v>35</v>
      </c>
      <c r="F867" s="205" t="s">
        <v>392</v>
      </c>
      <c r="G867" s="203"/>
      <c r="H867" s="204" t="s">
        <v>35</v>
      </c>
      <c r="I867" s="206"/>
      <c r="J867" s="203"/>
      <c r="K867" s="203"/>
      <c r="L867" s="207"/>
      <c r="M867" s="208"/>
      <c r="N867" s="209"/>
      <c r="O867" s="209"/>
      <c r="P867" s="209"/>
      <c r="Q867" s="209"/>
      <c r="R867" s="209"/>
      <c r="S867" s="209"/>
      <c r="T867" s="210"/>
      <c r="AT867" s="211" t="s">
        <v>173</v>
      </c>
      <c r="AU867" s="211" t="s">
        <v>90</v>
      </c>
      <c r="AV867" s="13" t="s">
        <v>21</v>
      </c>
      <c r="AW867" s="13" t="s">
        <v>41</v>
      </c>
      <c r="AX867" s="13" t="s">
        <v>81</v>
      </c>
      <c r="AY867" s="211" t="s">
        <v>160</v>
      </c>
    </row>
    <row r="868" spans="1:65" s="14" customFormat="1" ht="11.25">
      <c r="B868" s="212"/>
      <c r="C868" s="213"/>
      <c r="D868" s="195" t="s">
        <v>173</v>
      </c>
      <c r="E868" s="214" t="s">
        <v>35</v>
      </c>
      <c r="F868" s="215" t="s">
        <v>628</v>
      </c>
      <c r="G868" s="213"/>
      <c r="H868" s="216">
        <v>1</v>
      </c>
      <c r="I868" s="217"/>
      <c r="J868" s="213"/>
      <c r="K868" s="213"/>
      <c r="L868" s="218"/>
      <c r="M868" s="219"/>
      <c r="N868" s="220"/>
      <c r="O868" s="220"/>
      <c r="P868" s="220"/>
      <c r="Q868" s="220"/>
      <c r="R868" s="220"/>
      <c r="S868" s="220"/>
      <c r="T868" s="221"/>
      <c r="AT868" s="222" t="s">
        <v>173</v>
      </c>
      <c r="AU868" s="222" t="s">
        <v>90</v>
      </c>
      <c r="AV868" s="14" t="s">
        <v>90</v>
      </c>
      <c r="AW868" s="14" t="s">
        <v>41</v>
      </c>
      <c r="AX868" s="14" t="s">
        <v>81</v>
      </c>
      <c r="AY868" s="222" t="s">
        <v>160</v>
      </c>
    </row>
    <row r="869" spans="1:65" s="15" customFormat="1" ht="11.25">
      <c r="B869" s="223"/>
      <c r="C869" s="224"/>
      <c r="D869" s="195" t="s">
        <v>173</v>
      </c>
      <c r="E869" s="225" t="s">
        <v>35</v>
      </c>
      <c r="F869" s="226" t="s">
        <v>176</v>
      </c>
      <c r="G869" s="224"/>
      <c r="H869" s="227">
        <v>1</v>
      </c>
      <c r="I869" s="228"/>
      <c r="J869" s="224"/>
      <c r="K869" s="224"/>
      <c r="L869" s="229"/>
      <c r="M869" s="230"/>
      <c r="N869" s="231"/>
      <c r="O869" s="231"/>
      <c r="P869" s="231"/>
      <c r="Q869" s="231"/>
      <c r="R869" s="231"/>
      <c r="S869" s="231"/>
      <c r="T869" s="232"/>
      <c r="AT869" s="233" t="s">
        <v>173</v>
      </c>
      <c r="AU869" s="233" t="s">
        <v>90</v>
      </c>
      <c r="AV869" s="15" t="s">
        <v>167</v>
      </c>
      <c r="AW869" s="15" t="s">
        <v>41</v>
      </c>
      <c r="AX869" s="15" t="s">
        <v>21</v>
      </c>
      <c r="AY869" s="233" t="s">
        <v>160</v>
      </c>
    </row>
    <row r="870" spans="1:65" s="2" customFormat="1" ht="24.2" customHeight="1">
      <c r="A870" s="38"/>
      <c r="B870" s="39"/>
      <c r="C870" s="245" t="s">
        <v>981</v>
      </c>
      <c r="D870" s="245" t="s">
        <v>380</v>
      </c>
      <c r="E870" s="246" t="s">
        <v>982</v>
      </c>
      <c r="F870" s="247" t="s">
        <v>983</v>
      </c>
      <c r="G870" s="248" t="s">
        <v>523</v>
      </c>
      <c r="H870" s="249">
        <v>1</v>
      </c>
      <c r="I870" s="250"/>
      <c r="J870" s="251">
        <f>ROUND(I870*H870,2)</f>
        <v>0</v>
      </c>
      <c r="K870" s="247" t="s">
        <v>166</v>
      </c>
      <c r="L870" s="252"/>
      <c r="M870" s="253" t="s">
        <v>35</v>
      </c>
      <c r="N870" s="254" t="s">
        <v>52</v>
      </c>
      <c r="O870" s="68"/>
      <c r="P870" s="191">
        <f>O870*H870</f>
        <v>0</v>
      </c>
      <c r="Q870" s="191">
        <v>2.5000000000000001E-3</v>
      </c>
      <c r="R870" s="191">
        <f>Q870*H870</f>
        <v>2.5000000000000001E-3</v>
      </c>
      <c r="S870" s="191">
        <v>0</v>
      </c>
      <c r="T870" s="192">
        <f>S870*H870</f>
        <v>0</v>
      </c>
      <c r="U870" s="38"/>
      <c r="V870" s="38"/>
      <c r="W870" s="38"/>
      <c r="X870" s="38"/>
      <c r="Y870" s="38"/>
      <c r="Z870" s="38"/>
      <c r="AA870" s="38"/>
      <c r="AB870" s="38"/>
      <c r="AC870" s="38"/>
      <c r="AD870" s="38"/>
      <c r="AE870" s="38"/>
      <c r="AR870" s="193" t="s">
        <v>220</v>
      </c>
      <c r="AT870" s="193" t="s">
        <v>380</v>
      </c>
      <c r="AU870" s="193" t="s">
        <v>90</v>
      </c>
      <c r="AY870" s="20" t="s">
        <v>160</v>
      </c>
      <c r="BE870" s="194">
        <f>IF(N870="základní",J870,0)</f>
        <v>0</v>
      </c>
      <c r="BF870" s="194">
        <f>IF(N870="snížená",J870,0)</f>
        <v>0</v>
      </c>
      <c r="BG870" s="194">
        <f>IF(N870="zákl. přenesená",J870,0)</f>
        <v>0</v>
      </c>
      <c r="BH870" s="194">
        <f>IF(N870="sníž. přenesená",J870,0)</f>
        <v>0</v>
      </c>
      <c r="BI870" s="194">
        <f>IF(N870="nulová",J870,0)</f>
        <v>0</v>
      </c>
      <c r="BJ870" s="20" t="s">
        <v>21</v>
      </c>
      <c r="BK870" s="194">
        <f>ROUND(I870*H870,2)</f>
        <v>0</v>
      </c>
      <c r="BL870" s="20" t="s">
        <v>167</v>
      </c>
      <c r="BM870" s="193" t="s">
        <v>984</v>
      </c>
    </row>
    <row r="871" spans="1:65" s="2" customFormat="1" ht="19.5">
      <c r="A871" s="38"/>
      <c r="B871" s="39"/>
      <c r="C871" s="40"/>
      <c r="D871" s="195" t="s">
        <v>169</v>
      </c>
      <c r="E871" s="40"/>
      <c r="F871" s="196" t="s">
        <v>983</v>
      </c>
      <c r="G871" s="40"/>
      <c r="H871" s="40"/>
      <c r="I871" s="197"/>
      <c r="J871" s="40"/>
      <c r="K871" s="40"/>
      <c r="L871" s="43"/>
      <c r="M871" s="198"/>
      <c r="N871" s="199"/>
      <c r="O871" s="68"/>
      <c r="P871" s="68"/>
      <c r="Q871" s="68"/>
      <c r="R871" s="68"/>
      <c r="S871" s="68"/>
      <c r="T871" s="69"/>
      <c r="U871" s="38"/>
      <c r="V871" s="38"/>
      <c r="W871" s="38"/>
      <c r="X871" s="38"/>
      <c r="Y871" s="38"/>
      <c r="Z871" s="38"/>
      <c r="AA871" s="38"/>
      <c r="AB871" s="38"/>
      <c r="AC871" s="38"/>
      <c r="AD871" s="38"/>
      <c r="AE871" s="38"/>
      <c r="AT871" s="20" t="s">
        <v>169</v>
      </c>
      <c r="AU871" s="20" t="s">
        <v>90</v>
      </c>
    </row>
    <row r="872" spans="1:65" s="13" customFormat="1" ht="11.25">
      <c r="B872" s="202"/>
      <c r="C872" s="203"/>
      <c r="D872" s="195" t="s">
        <v>173</v>
      </c>
      <c r="E872" s="204" t="s">
        <v>35</v>
      </c>
      <c r="F872" s="205" t="s">
        <v>392</v>
      </c>
      <c r="G872" s="203"/>
      <c r="H872" s="204" t="s">
        <v>35</v>
      </c>
      <c r="I872" s="206"/>
      <c r="J872" s="203"/>
      <c r="K872" s="203"/>
      <c r="L872" s="207"/>
      <c r="M872" s="208"/>
      <c r="N872" s="209"/>
      <c r="O872" s="209"/>
      <c r="P872" s="209"/>
      <c r="Q872" s="209"/>
      <c r="R872" s="209"/>
      <c r="S872" s="209"/>
      <c r="T872" s="210"/>
      <c r="AT872" s="211" t="s">
        <v>173</v>
      </c>
      <c r="AU872" s="211" t="s">
        <v>90</v>
      </c>
      <c r="AV872" s="13" t="s">
        <v>21</v>
      </c>
      <c r="AW872" s="13" t="s">
        <v>41</v>
      </c>
      <c r="AX872" s="13" t="s">
        <v>81</v>
      </c>
      <c r="AY872" s="211" t="s">
        <v>160</v>
      </c>
    </row>
    <row r="873" spans="1:65" s="14" customFormat="1" ht="11.25">
      <c r="B873" s="212"/>
      <c r="C873" s="213"/>
      <c r="D873" s="195" t="s">
        <v>173</v>
      </c>
      <c r="E873" s="214" t="s">
        <v>35</v>
      </c>
      <c r="F873" s="215" t="s">
        <v>628</v>
      </c>
      <c r="G873" s="213"/>
      <c r="H873" s="216">
        <v>1</v>
      </c>
      <c r="I873" s="217"/>
      <c r="J873" s="213"/>
      <c r="K873" s="213"/>
      <c r="L873" s="218"/>
      <c r="M873" s="219"/>
      <c r="N873" s="220"/>
      <c r="O873" s="220"/>
      <c r="P873" s="220"/>
      <c r="Q873" s="220"/>
      <c r="R873" s="220"/>
      <c r="S873" s="220"/>
      <c r="T873" s="221"/>
      <c r="AT873" s="222" t="s">
        <v>173</v>
      </c>
      <c r="AU873" s="222" t="s">
        <v>90</v>
      </c>
      <c r="AV873" s="14" t="s">
        <v>90</v>
      </c>
      <c r="AW873" s="14" t="s">
        <v>41</v>
      </c>
      <c r="AX873" s="14" t="s">
        <v>81</v>
      </c>
      <c r="AY873" s="222" t="s">
        <v>160</v>
      </c>
    </row>
    <row r="874" spans="1:65" s="15" customFormat="1" ht="11.25">
      <c r="B874" s="223"/>
      <c r="C874" s="224"/>
      <c r="D874" s="195" t="s">
        <v>173</v>
      </c>
      <c r="E874" s="225" t="s">
        <v>35</v>
      </c>
      <c r="F874" s="226" t="s">
        <v>176</v>
      </c>
      <c r="G874" s="224"/>
      <c r="H874" s="227">
        <v>1</v>
      </c>
      <c r="I874" s="228"/>
      <c r="J874" s="224"/>
      <c r="K874" s="224"/>
      <c r="L874" s="229"/>
      <c r="M874" s="230"/>
      <c r="N874" s="231"/>
      <c r="O874" s="231"/>
      <c r="P874" s="231"/>
      <c r="Q874" s="231"/>
      <c r="R874" s="231"/>
      <c r="S874" s="231"/>
      <c r="T874" s="232"/>
      <c r="AT874" s="233" t="s">
        <v>173</v>
      </c>
      <c r="AU874" s="233" t="s">
        <v>90</v>
      </c>
      <c r="AV874" s="15" t="s">
        <v>167</v>
      </c>
      <c r="AW874" s="15" t="s">
        <v>41</v>
      </c>
      <c r="AX874" s="15" t="s">
        <v>21</v>
      </c>
      <c r="AY874" s="233" t="s">
        <v>160</v>
      </c>
    </row>
    <row r="875" spans="1:65" s="2" customFormat="1" ht="24.2" customHeight="1">
      <c r="A875" s="38"/>
      <c r="B875" s="39"/>
      <c r="C875" s="182" t="s">
        <v>985</v>
      </c>
      <c r="D875" s="182" t="s">
        <v>162</v>
      </c>
      <c r="E875" s="183" t="s">
        <v>986</v>
      </c>
      <c r="F875" s="184" t="s">
        <v>987</v>
      </c>
      <c r="G875" s="185" t="s">
        <v>194</v>
      </c>
      <c r="H875" s="186">
        <v>60.6</v>
      </c>
      <c r="I875" s="187"/>
      <c r="J875" s="188">
        <f>ROUND(I875*H875,2)</f>
        <v>0</v>
      </c>
      <c r="K875" s="184" t="s">
        <v>166</v>
      </c>
      <c r="L875" s="43"/>
      <c r="M875" s="189" t="s">
        <v>35</v>
      </c>
      <c r="N875" s="190" t="s">
        <v>52</v>
      </c>
      <c r="O875" s="68"/>
      <c r="P875" s="191">
        <f>O875*H875</f>
        <v>0</v>
      </c>
      <c r="Q875" s="191">
        <v>0</v>
      </c>
      <c r="R875" s="191">
        <f>Q875*H875</f>
        <v>0</v>
      </c>
      <c r="S875" s="191">
        <v>0</v>
      </c>
      <c r="T875" s="192">
        <f>S875*H875</f>
        <v>0</v>
      </c>
      <c r="U875" s="38"/>
      <c r="V875" s="38"/>
      <c r="W875" s="38"/>
      <c r="X875" s="38"/>
      <c r="Y875" s="38"/>
      <c r="Z875" s="38"/>
      <c r="AA875" s="38"/>
      <c r="AB875" s="38"/>
      <c r="AC875" s="38"/>
      <c r="AD875" s="38"/>
      <c r="AE875" s="38"/>
      <c r="AR875" s="193" t="s">
        <v>167</v>
      </c>
      <c r="AT875" s="193" t="s">
        <v>162</v>
      </c>
      <c r="AU875" s="193" t="s">
        <v>90</v>
      </c>
      <c r="AY875" s="20" t="s">
        <v>160</v>
      </c>
      <c r="BE875" s="194">
        <f>IF(N875="základní",J875,0)</f>
        <v>0</v>
      </c>
      <c r="BF875" s="194">
        <f>IF(N875="snížená",J875,0)</f>
        <v>0</v>
      </c>
      <c r="BG875" s="194">
        <f>IF(N875="zákl. přenesená",J875,0)</f>
        <v>0</v>
      </c>
      <c r="BH875" s="194">
        <f>IF(N875="sníž. přenesená",J875,0)</f>
        <v>0</v>
      </c>
      <c r="BI875" s="194">
        <f>IF(N875="nulová",J875,0)</f>
        <v>0</v>
      </c>
      <c r="BJ875" s="20" t="s">
        <v>21</v>
      </c>
      <c r="BK875" s="194">
        <f>ROUND(I875*H875,2)</f>
        <v>0</v>
      </c>
      <c r="BL875" s="20" t="s">
        <v>167</v>
      </c>
      <c r="BM875" s="193" t="s">
        <v>988</v>
      </c>
    </row>
    <row r="876" spans="1:65" s="2" customFormat="1" ht="11.25">
      <c r="A876" s="38"/>
      <c r="B876" s="39"/>
      <c r="C876" s="40"/>
      <c r="D876" s="195" t="s">
        <v>169</v>
      </c>
      <c r="E876" s="40"/>
      <c r="F876" s="196" t="s">
        <v>987</v>
      </c>
      <c r="G876" s="40"/>
      <c r="H876" s="40"/>
      <c r="I876" s="197"/>
      <c r="J876" s="40"/>
      <c r="K876" s="40"/>
      <c r="L876" s="43"/>
      <c r="M876" s="198"/>
      <c r="N876" s="199"/>
      <c r="O876" s="68"/>
      <c r="P876" s="68"/>
      <c r="Q876" s="68"/>
      <c r="R876" s="68"/>
      <c r="S876" s="68"/>
      <c r="T876" s="69"/>
      <c r="U876" s="38"/>
      <c r="V876" s="38"/>
      <c r="W876" s="38"/>
      <c r="X876" s="38"/>
      <c r="Y876" s="38"/>
      <c r="Z876" s="38"/>
      <c r="AA876" s="38"/>
      <c r="AB876" s="38"/>
      <c r="AC876" s="38"/>
      <c r="AD876" s="38"/>
      <c r="AE876" s="38"/>
      <c r="AT876" s="20" t="s">
        <v>169</v>
      </c>
      <c r="AU876" s="20" t="s">
        <v>90</v>
      </c>
    </row>
    <row r="877" spans="1:65" s="2" customFormat="1" ht="11.25">
      <c r="A877" s="38"/>
      <c r="B877" s="39"/>
      <c r="C877" s="40"/>
      <c r="D877" s="200" t="s">
        <v>171</v>
      </c>
      <c r="E877" s="40"/>
      <c r="F877" s="201" t="s">
        <v>989</v>
      </c>
      <c r="G877" s="40"/>
      <c r="H877" s="40"/>
      <c r="I877" s="197"/>
      <c r="J877" s="40"/>
      <c r="K877" s="40"/>
      <c r="L877" s="43"/>
      <c r="M877" s="198"/>
      <c r="N877" s="199"/>
      <c r="O877" s="68"/>
      <c r="P877" s="68"/>
      <c r="Q877" s="68"/>
      <c r="R877" s="68"/>
      <c r="S877" s="68"/>
      <c r="T877" s="69"/>
      <c r="U877" s="38"/>
      <c r="V877" s="38"/>
      <c r="W877" s="38"/>
      <c r="X877" s="38"/>
      <c r="Y877" s="38"/>
      <c r="Z877" s="38"/>
      <c r="AA877" s="38"/>
      <c r="AB877" s="38"/>
      <c r="AC877" s="38"/>
      <c r="AD877" s="38"/>
      <c r="AE877" s="38"/>
      <c r="AT877" s="20" t="s">
        <v>171</v>
      </c>
      <c r="AU877" s="20" t="s">
        <v>90</v>
      </c>
    </row>
    <row r="878" spans="1:65" s="13" customFormat="1" ht="11.25">
      <c r="B878" s="202"/>
      <c r="C878" s="203"/>
      <c r="D878" s="195" t="s">
        <v>173</v>
      </c>
      <c r="E878" s="204" t="s">
        <v>35</v>
      </c>
      <c r="F878" s="205" t="s">
        <v>392</v>
      </c>
      <c r="G878" s="203"/>
      <c r="H878" s="204" t="s">
        <v>35</v>
      </c>
      <c r="I878" s="206"/>
      <c r="J878" s="203"/>
      <c r="K878" s="203"/>
      <c r="L878" s="207"/>
      <c r="M878" s="208"/>
      <c r="N878" s="209"/>
      <c r="O878" s="209"/>
      <c r="P878" s="209"/>
      <c r="Q878" s="209"/>
      <c r="R878" s="209"/>
      <c r="S878" s="209"/>
      <c r="T878" s="210"/>
      <c r="AT878" s="211" t="s">
        <v>173</v>
      </c>
      <c r="AU878" s="211" t="s">
        <v>90</v>
      </c>
      <c r="AV878" s="13" t="s">
        <v>21</v>
      </c>
      <c r="AW878" s="13" t="s">
        <v>41</v>
      </c>
      <c r="AX878" s="13" t="s">
        <v>81</v>
      </c>
      <c r="AY878" s="211" t="s">
        <v>160</v>
      </c>
    </row>
    <row r="879" spans="1:65" s="14" customFormat="1" ht="11.25">
      <c r="B879" s="212"/>
      <c r="C879" s="213"/>
      <c r="D879" s="195" t="s">
        <v>173</v>
      </c>
      <c r="E879" s="214" t="s">
        <v>35</v>
      </c>
      <c r="F879" s="215" t="s">
        <v>990</v>
      </c>
      <c r="G879" s="213"/>
      <c r="H879" s="216">
        <v>60.6</v>
      </c>
      <c r="I879" s="217"/>
      <c r="J879" s="213"/>
      <c r="K879" s="213"/>
      <c r="L879" s="218"/>
      <c r="M879" s="219"/>
      <c r="N879" s="220"/>
      <c r="O879" s="220"/>
      <c r="P879" s="220"/>
      <c r="Q879" s="220"/>
      <c r="R879" s="220"/>
      <c r="S879" s="220"/>
      <c r="T879" s="221"/>
      <c r="AT879" s="222" t="s">
        <v>173</v>
      </c>
      <c r="AU879" s="222" t="s">
        <v>90</v>
      </c>
      <c r="AV879" s="14" t="s">
        <v>90</v>
      </c>
      <c r="AW879" s="14" t="s">
        <v>41</v>
      </c>
      <c r="AX879" s="14" t="s">
        <v>81</v>
      </c>
      <c r="AY879" s="222" t="s">
        <v>160</v>
      </c>
    </row>
    <row r="880" spans="1:65" s="15" customFormat="1" ht="11.25">
      <c r="B880" s="223"/>
      <c r="C880" s="224"/>
      <c r="D880" s="195" t="s">
        <v>173</v>
      </c>
      <c r="E880" s="225" t="s">
        <v>35</v>
      </c>
      <c r="F880" s="226" t="s">
        <v>176</v>
      </c>
      <c r="G880" s="224"/>
      <c r="H880" s="227">
        <v>60.6</v>
      </c>
      <c r="I880" s="228"/>
      <c r="J880" s="224"/>
      <c r="K880" s="224"/>
      <c r="L880" s="229"/>
      <c r="M880" s="230"/>
      <c r="N880" s="231"/>
      <c r="O880" s="231"/>
      <c r="P880" s="231"/>
      <c r="Q880" s="231"/>
      <c r="R880" s="231"/>
      <c r="S880" s="231"/>
      <c r="T880" s="232"/>
      <c r="AT880" s="233" t="s">
        <v>173</v>
      </c>
      <c r="AU880" s="233" t="s">
        <v>90</v>
      </c>
      <c r="AV880" s="15" t="s">
        <v>167</v>
      </c>
      <c r="AW880" s="15" t="s">
        <v>41</v>
      </c>
      <c r="AX880" s="15" t="s">
        <v>21</v>
      </c>
      <c r="AY880" s="233" t="s">
        <v>160</v>
      </c>
    </row>
    <row r="881" spans="1:65" s="2" customFormat="1" ht="16.5" customHeight="1">
      <c r="A881" s="38"/>
      <c r="B881" s="39"/>
      <c r="C881" s="182" t="s">
        <v>991</v>
      </c>
      <c r="D881" s="182" t="s">
        <v>162</v>
      </c>
      <c r="E881" s="183" t="s">
        <v>992</v>
      </c>
      <c r="F881" s="184" t="s">
        <v>993</v>
      </c>
      <c r="G881" s="185" t="s">
        <v>194</v>
      </c>
      <c r="H881" s="186">
        <v>60.6</v>
      </c>
      <c r="I881" s="187"/>
      <c r="J881" s="188">
        <f>ROUND(I881*H881,2)</f>
        <v>0</v>
      </c>
      <c r="K881" s="184" t="s">
        <v>166</v>
      </c>
      <c r="L881" s="43"/>
      <c r="M881" s="189" t="s">
        <v>35</v>
      </c>
      <c r="N881" s="190" t="s">
        <v>52</v>
      </c>
      <c r="O881" s="68"/>
      <c r="P881" s="191">
        <f>O881*H881</f>
        <v>0</v>
      </c>
      <c r="Q881" s="191">
        <v>0</v>
      </c>
      <c r="R881" s="191">
        <f>Q881*H881</f>
        <v>0</v>
      </c>
      <c r="S881" s="191">
        <v>0</v>
      </c>
      <c r="T881" s="192">
        <f>S881*H881</f>
        <v>0</v>
      </c>
      <c r="U881" s="38"/>
      <c r="V881" s="38"/>
      <c r="W881" s="38"/>
      <c r="X881" s="38"/>
      <c r="Y881" s="38"/>
      <c r="Z881" s="38"/>
      <c r="AA881" s="38"/>
      <c r="AB881" s="38"/>
      <c r="AC881" s="38"/>
      <c r="AD881" s="38"/>
      <c r="AE881" s="38"/>
      <c r="AR881" s="193" t="s">
        <v>167</v>
      </c>
      <c r="AT881" s="193" t="s">
        <v>162</v>
      </c>
      <c r="AU881" s="193" t="s">
        <v>90</v>
      </c>
      <c r="AY881" s="20" t="s">
        <v>160</v>
      </c>
      <c r="BE881" s="194">
        <f>IF(N881="základní",J881,0)</f>
        <v>0</v>
      </c>
      <c r="BF881" s="194">
        <f>IF(N881="snížená",J881,0)</f>
        <v>0</v>
      </c>
      <c r="BG881" s="194">
        <f>IF(N881="zákl. přenesená",J881,0)</f>
        <v>0</v>
      </c>
      <c r="BH881" s="194">
        <f>IF(N881="sníž. přenesená",J881,0)</f>
        <v>0</v>
      </c>
      <c r="BI881" s="194">
        <f>IF(N881="nulová",J881,0)</f>
        <v>0</v>
      </c>
      <c r="BJ881" s="20" t="s">
        <v>21</v>
      </c>
      <c r="BK881" s="194">
        <f>ROUND(I881*H881,2)</f>
        <v>0</v>
      </c>
      <c r="BL881" s="20" t="s">
        <v>167</v>
      </c>
      <c r="BM881" s="193" t="s">
        <v>994</v>
      </c>
    </row>
    <row r="882" spans="1:65" s="2" customFormat="1" ht="11.25">
      <c r="A882" s="38"/>
      <c r="B882" s="39"/>
      <c r="C882" s="40"/>
      <c r="D882" s="195" t="s">
        <v>169</v>
      </c>
      <c r="E882" s="40"/>
      <c r="F882" s="196" t="s">
        <v>995</v>
      </c>
      <c r="G882" s="40"/>
      <c r="H882" s="40"/>
      <c r="I882" s="197"/>
      <c r="J882" s="40"/>
      <c r="K882" s="40"/>
      <c r="L882" s="43"/>
      <c r="M882" s="198"/>
      <c r="N882" s="199"/>
      <c r="O882" s="68"/>
      <c r="P882" s="68"/>
      <c r="Q882" s="68"/>
      <c r="R882" s="68"/>
      <c r="S882" s="68"/>
      <c r="T882" s="69"/>
      <c r="U882" s="38"/>
      <c r="V882" s="38"/>
      <c r="W882" s="38"/>
      <c r="X882" s="38"/>
      <c r="Y882" s="38"/>
      <c r="Z882" s="38"/>
      <c r="AA882" s="38"/>
      <c r="AB882" s="38"/>
      <c r="AC882" s="38"/>
      <c r="AD882" s="38"/>
      <c r="AE882" s="38"/>
      <c r="AT882" s="20" t="s">
        <v>169</v>
      </c>
      <c r="AU882" s="20" t="s">
        <v>90</v>
      </c>
    </row>
    <row r="883" spans="1:65" s="2" customFormat="1" ht="11.25">
      <c r="A883" s="38"/>
      <c r="B883" s="39"/>
      <c r="C883" s="40"/>
      <c r="D883" s="200" t="s">
        <v>171</v>
      </c>
      <c r="E883" s="40"/>
      <c r="F883" s="201" t="s">
        <v>996</v>
      </c>
      <c r="G883" s="40"/>
      <c r="H883" s="40"/>
      <c r="I883" s="197"/>
      <c r="J883" s="40"/>
      <c r="K883" s="40"/>
      <c r="L883" s="43"/>
      <c r="M883" s="198"/>
      <c r="N883" s="199"/>
      <c r="O883" s="68"/>
      <c r="P883" s="68"/>
      <c r="Q883" s="68"/>
      <c r="R883" s="68"/>
      <c r="S883" s="68"/>
      <c r="T883" s="69"/>
      <c r="U883" s="38"/>
      <c r="V883" s="38"/>
      <c r="W883" s="38"/>
      <c r="X883" s="38"/>
      <c r="Y883" s="38"/>
      <c r="Z883" s="38"/>
      <c r="AA883" s="38"/>
      <c r="AB883" s="38"/>
      <c r="AC883" s="38"/>
      <c r="AD883" s="38"/>
      <c r="AE883" s="38"/>
      <c r="AT883" s="20" t="s">
        <v>171</v>
      </c>
      <c r="AU883" s="20" t="s">
        <v>90</v>
      </c>
    </row>
    <row r="884" spans="1:65" s="13" customFormat="1" ht="11.25">
      <c r="B884" s="202"/>
      <c r="C884" s="203"/>
      <c r="D884" s="195" t="s">
        <v>173</v>
      </c>
      <c r="E884" s="204" t="s">
        <v>35</v>
      </c>
      <c r="F884" s="205" t="s">
        <v>392</v>
      </c>
      <c r="G884" s="203"/>
      <c r="H884" s="204" t="s">
        <v>35</v>
      </c>
      <c r="I884" s="206"/>
      <c r="J884" s="203"/>
      <c r="K884" s="203"/>
      <c r="L884" s="207"/>
      <c r="M884" s="208"/>
      <c r="N884" s="209"/>
      <c r="O884" s="209"/>
      <c r="P884" s="209"/>
      <c r="Q884" s="209"/>
      <c r="R884" s="209"/>
      <c r="S884" s="209"/>
      <c r="T884" s="210"/>
      <c r="AT884" s="211" t="s">
        <v>173</v>
      </c>
      <c r="AU884" s="211" t="s">
        <v>90</v>
      </c>
      <c r="AV884" s="13" t="s">
        <v>21</v>
      </c>
      <c r="AW884" s="13" t="s">
        <v>41</v>
      </c>
      <c r="AX884" s="13" t="s">
        <v>81</v>
      </c>
      <c r="AY884" s="211" t="s">
        <v>160</v>
      </c>
    </row>
    <row r="885" spans="1:65" s="14" customFormat="1" ht="11.25">
      <c r="B885" s="212"/>
      <c r="C885" s="213"/>
      <c r="D885" s="195" t="s">
        <v>173</v>
      </c>
      <c r="E885" s="214" t="s">
        <v>35</v>
      </c>
      <c r="F885" s="215" t="s">
        <v>990</v>
      </c>
      <c r="G885" s="213"/>
      <c r="H885" s="216">
        <v>60.6</v>
      </c>
      <c r="I885" s="217"/>
      <c r="J885" s="213"/>
      <c r="K885" s="213"/>
      <c r="L885" s="218"/>
      <c r="M885" s="219"/>
      <c r="N885" s="220"/>
      <c r="O885" s="220"/>
      <c r="P885" s="220"/>
      <c r="Q885" s="220"/>
      <c r="R885" s="220"/>
      <c r="S885" s="220"/>
      <c r="T885" s="221"/>
      <c r="AT885" s="222" t="s">
        <v>173</v>
      </c>
      <c r="AU885" s="222" t="s">
        <v>90</v>
      </c>
      <c r="AV885" s="14" t="s">
        <v>90</v>
      </c>
      <c r="AW885" s="14" t="s">
        <v>41</v>
      </c>
      <c r="AX885" s="14" t="s">
        <v>81</v>
      </c>
      <c r="AY885" s="222" t="s">
        <v>160</v>
      </c>
    </row>
    <row r="886" spans="1:65" s="15" customFormat="1" ht="11.25">
      <c r="B886" s="223"/>
      <c r="C886" s="224"/>
      <c r="D886" s="195" t="s">
        <v>173</v>
      </c>
      <c r="E886" s="225" t="s">
        <v>35</v>
      </c>
      <c r="F886" s="226" t="s">
        <v>176</v>
      </c>
      <c r="G886" s="224"/>
      <c r="H886" s="227">
        <v>60.6</v>
      </c>
      <c r="I886" s="228"/>
      <c r="J886" s="224"/>
      <c r="K886" s="224"/>
      <c r="L886" s="229"/>
      <c r="M886" s="230"/>
      <c r="N886" s="231"/>
      <c r="O886" s="231"/>
      <c r="P886" s="231"/>
      <c r="Q886" s="231"/>
      <c r="R886" s="231"/>
      <c r="S886" s="231"/>
      <c r="T886" s="232"/>
      <c r="AT886" s="233" t="s">
        <v>173</v>
      </c>
      <c r="AU886" s="233" t="s">
        <v>90</v>
      </c>
      <c r="AV886" s="15" t="s">
        <v>167</v>
      </c>
      <c r="AW886" s="15" t="s">
        <v>41</v>
      </c>
      <c r="AX886" s="15" t="s">
        <v>21</v>
      </c>
      <c r="AY886" s="233" t="s">
        <v>160</v>
      </c>
    </row>
    <row r="887" spans="1:65" s="2" customFormat="1" ht="21.75" customHeight="1">
      <c r="A887" s="38"/>
      <c r="B887" s="39"/>
      <c r="C887" s="182" t="s">
        <v>997</v>
      </c>
      <c r="D887" s="182" t="s">
        <v>162</v>
      </c>
      <c r="E887" s="183" t="s">
        <v>998</v>
      </c>
      <c r="F887" s="184" t="s">
        <v>999</v>
      </c>
      <c r="G887" s="185" t="s">
        <v>194</v>
      </c>
      <c r="H887" s="186">
        <v>112</v>
      </c>
      <c r="I887" s="187"/>
      <c r="J887" s="188">
        <f>ROUND(I887*H887,2)</f>
        <v>0</v>
      </c>
      <c r="K887" s="184" t="s">
        <v>166</v>
      </c>
      <c r="L887" s="43"/>
      <c r="M887" s="189" t="s">
        <v>35</v>
      </c>
      <c r="N887" s="190" t="s">
        <v>52</v>
      </c>
      <c r="O887" s="68"/>
      <c r="P887" s="191">
        <f>O887*H887</f>
        <v>0</v>
      </c>
      <c r="Q887" s="191">
        <v>0</v>
      </c>
      <c r="R887" s="191">
        <f>Q887*H887</f>
        <v>0</v>
      </c>
      <c r="S887" s="191">
        <v>0</v>
      </c>
      <c r="T887" s="192">
        <f>S887*H887</f>
        <v>0</v>
      </c>
      <c r="U887" s="38"/>
      <c r="V887" s="38"/>
      <c r="W887" s="38"/>
      <c r="X887" s="38"/>
      <c r="Y887" s="38"/>
      <c r="Z887" s="38"/>
      <c r="AA887" s="38"/>
      <c r="AB887" s="38"/>
      <c r="AC887" s="38"/>
      <c r="AD887" s="38"/>
      <c r="AE887" s="38"/>
      <c r="AR887" s="193" t="s">
        <v>167</v>
      </c>
      <c r="AT887" s="193" t="s">
        <v>162</v>
      </c>
      <c r="AU887" s="193" t="s">
        <v>90</v>
      </c>
      <c r="AY887" s="20" t="s">
        <v>160</v>
      </c>
      <c r="BE887" s="194">
        <f>IF(N887="základní",J887,0)</f>
        <v>0</v>
      </c>
      <c r="BF887" s="194">
        <f>IF(N887="snížená",J887,0)</f>
        <v>0</v>
      </c>
      <c r="BG887" s="194">
        <f>IF(N887="zákl. přenesená",J887,0)</f>
        <v>0</v>
      </c>
      <c r="BH887" s="194">
        <f>IF(N887="sníž. přenesená",J887,0)</f>
        <v>0</v>
      </c>
      <c r="BI887" s="194">
        <f>IF(N887="nulová",J887,0)</f>
        <v>0</v>
      </c>
      <c r="BJ887" s="20" t="s">
        <v>21</v>
      </c>
      <c r="BK887" s="194">
        <f>ROUND(I887*H887,2)</f>
        <v>0</v>
      </c>
      <c r="BL887" s="20" t="s">
        <v>167</v>
      </c>
      <c r="BM887" s="193" t="s">
        <v>1000</v>
      </c>
    </row>
    <row r="888" spans="1:65" s="2" customFormat="1" ht="11.25">
      <c r="A888" s="38"/>
      <c r="B888" s="39"/>
      <c r="C888" s="40"/>
      <c r="D888" s="195" t="s">
        <v>169</v>
      </c>
      <c r="E888" s="40"/>
      <c r="F888" s="196" t="s">
        <v>1001</v>
      </c>
      <c r="G888" s="40"/>
      <c r="H888" s="40"/>
      <c r="I888" s="197"/>
      <c r="J888" s="40"/>
      <c r="K888" s="40"/>
      <c r="L888" s="43"/>
      <c r="M888" s="198"/>
      <c r="N888" s="199"/>
      <c r="O888" s="68"/>
      <c r="P888" s="68"/>
      <c r="Q888" s="68"/>
      <c r="R888" s="68"/>
      <c r="S888" s="68"/>
      <c r="T888" s="69"/>
      <c r="U888" s="38"/>
      <c r="V888" s="38"/>
      <c r="W888" s="38"/>
      <c r="X888" s="38"/>
      <c r="Y888" s="38"/>
      <c r="Z888" s="38"/>
      <c r="AA888" s="38"/>
      <c r="AB888" s="38"/>
      <c r="AC888" s="38"/>
      <c r="AD888" s="38"/>
      <c r="AE888" s="38"/>
      <c r="AT888" s="20" t="s">
        <v>169</v>
      </c>
      <c r="AU888" s="20" t="s">
        <v>90</v>
      </c>
    </row>
    <row r="889" spans="1:65" s="2" customFormat="1" ht="11.25">
      <c r="A889" s="38"/>
      <c r="B889" s="39"/>
      <c r="C889" s="40"/>
      <c r="D889" s="200" t="s">
        <v>171</v>
      </c>
      <c r="E889" s="40"/>
      <c r="F889" s="201" t="s">
        <v>1002</v>
      </c>
      <c r="G889" s="40"/>
      <c r="H889" s="40"/>
      <c r="I889" s="197"/>
      <c r="J889" s="40"/>
      <c r="K889" s="40"/>
      <c r="L889" s="43"/>
      <c r="M889" s="198"/>
      <c r="N889" s="199"/>
      <c r="O889" s="68"/>
      <c r="P889" s="68"/>
      <c r="Q889" s="68"/>
      <c r="R889" s="68"/>
      <c r="S889" s="68"/>
      <c r="T889" s="69"/>
      <c r="U889" s="38"/>
      <c r="V889" s="38"/>
      <c r="W889" s="38"/>
      <c r="X889" s="38"/>
      <c r="Y889" s="38"/>
      <c r="Z889" s="38"/>
      <c r="AA889" s="38"/>
      <c r="AB889" s="38"/>
      <c r="AC889" s="38"/>
      <c r="AD889" s="38"/>
      <c r="AE889" s="38"/>
      <c r="AT889" s="20" t="s">
        <v>171</v>
      </c>
      <c r="AU889" s="20" t="s">
        <v>90</v>
      </c>
    </row>
    <row r="890" spans="1:65" s="13" customFormat="1" ht="11.25">
      <c r="B890" s="202"/>
      <c r="C890" s="203"/>
      <c r="D890" s="195" t="s">
        <v>173</v>
      </c>
      <c r="E890" s="204" t="s">
        <v>35</v>
      </c>
      <c r="F890" s="205" t="s">
        <v>392</v>
      </c>
      <c r="G890" s="203"/>
      <c r="H890" s="204" t="s">
        <v>35</v>
      </c>
      <c r="I890" s="206"/>
      <c r="J890" s="203"/>
      <c r="K890" s="203"/>
      <c r="L890" s="207"/>
      <c r="M890" s="208"/>
      <c r="N890" s="209"/>
      <c r="O890" s="209"/>
      <c r="P890" s="209"/>
      <c r="Q890" s="209"/>
      <c r="R890" s="209"/>
      <c r="S890" s="209"/>
      <c r="T890" s="210"/>
      <c r="AT890" s="211" t="s">
        <v>173</v>
      </c>
      <c r="AU890" s="211" t="s">
        <v>90</v>
      </c>
      <c r="AV890" s="13" t="s">
        <v>21</v>
      </c>
      <c r="AW890" s="13" t="s">
        <v>41</v>
      </c>
      <c r="AX890" s="13" t="s">
        <v>81</v>
      </c>
      <c r="AY890" s="211" t="s">
        <v>160</v>
      </c>
    </row>
    <row r="891" spans="1:65" s="14" customFormat="1" ht="11.25">
      <c r="B891" s="212"/>
      <c r="C891" s="213"/>
      <c r="D891" s="195" t="s">
        <v>173</v>
      </c>
      <c r="E891" s="214" t="s">
        <v>35</v>
      </c>
      <c r="F891" s="215" t="s">
        <v>617</v>
      </c>
      <c r="G891" s="213"/>
      <c r="H891" s="216">
        <v>101.5</v>
      </c>
      <c r="I891" s="217"/>
      <c r="J891" s="213"/>
      <c r="K891" s="213"/>
      <c r="L891" s="218"/>
      <c r="M891" s="219"/>
      <c r="N891" s="220"/>
      <c r="O891" s="220"/>
      <c r="P891" s="220"/>
      <c r="Q891" s="220"/>
      <c r="R891" s="220"/>
      <c r="S891" s="220"/>
      <c r="T891" s="221"/>
      <c r="AT891" s="222" t="s">
        <v>173</v>
      </c>
      <c r="AU891" s="222" t="s">
        <v>90</v>
      </c>
      <c r="AV891" s="14" t="s">
        <v>90</v>
      </c>
      <c r="AW891" s="14" t="s">
        <v>41</v>
      </c>
      <c r="AX891" s="14" t="s">
        <v>81</v>
      </c>
      <c r="AY891" s="222" t="s">
        <v>160</v>
      </c>
    </row>
    <row r="892" spans="1:65" s="14" customFormat="1" ht="11.25">
      <c r="B892" s="212"/>
      <c r="C892" s="213"/>
      <c r="D892" s="195" t="s">
        <v>173</v>
      </c>
      <c r="E892" s="214" t="s">
        <v>35</v>
      </c>
      <c r="F892" s="215" t="s">
        <v>618</v>
      </c>
      <c r="G892" s="213"/>
      <c r="H892" s="216">
        <v>10.5</v>
      </c>
      <c r="I892" s="217"/>
      <c r="J892" s="213"/>
      <c r="K892" s="213"/>
      <c r="L892" s="218"/>
      <c r="M892" s="219"/>
      <c r="N892" s="220"/>
      <c r="O892" s="220"/>
      <c r="P892" s="220"/>
      <c r="Q892" s="220"/>
      <c r="R892" s="220"/>
      <c r="S892" s="220"/>
      <c r="T892" s="221"/>
      <c r="AT892" s="222" t="s">
        <v>173</v>
      </c>
      <c r="AU892" s="222" t="s">
        <v>90</v>
      </c>
      <c r="AV892" s="14" t="s">
        <v>90</v>
      </c>
      <c r="AW892" s="14" t="s">
        <v>41</v>
      </c>
      <c r="AX892" s="14" t="s">
        <v>81</v>
      </c>
      <c r="AY892" s="222" t="s">
        <v>160</v>
      </c>
    </row>
    <row r="893" spans="1:65" s="15" customFormat="1" ht="11.25">
      <c r="B893" s="223"/>
      <c r="C893" s="224"/>
      <c r="D893" s="195" t="s">
        <v>173</v>
      </c>
      <c r="E893" s="225" t="s">
        <v>35</v>
      </c>
      <c r="F893" s="226" t="s">
        <v>176</v>
      </c>
      <c r="G893" s="224"/>
      <c r="H893" s="227">
        <v>112</v>
      </c>
      <c r="I893" s="228"/>
      <c r="J893" s="224"/>
      <c r="K893" s="224"/>
      <c r="L893" s="229"/>
      <c r="M893" s="230"/>
      <c r="N893" s="231"/>
      <c r="O893" s="231"/>
      <c r="P893" s="231"/>
      <c r="Q893" s="231"/>
      <c r="R893" s="231"/>
      <c r="S893" s="231"/>
      <c r="T893" s="232"/>
      <c r="AT893" s="233" t="s">
        <v>173</v>
      </c>
      <c r="AU893" s="233" t="s">
        <v>90</v>
      </c>
      <c r="AV893" s="15" t="s">
        <v>167</v>
      </c>
      <c r="AW893" s="15" t="s">
        <v>41</v>
      </c>
      <c r="AX893" s="15" t="s">
        <v>21</v>
      </c>
      <c r="AY893" s="233" t="s">
        <v>160</v>
      </c>
    </row>
    <row r="894" spans="1:65" s="2" customFormat="1" ht="21.75" customHeight="1">
      <c r="A894" s="38"/>
      <c r="B894" s="39"/>
      <c r="C894" s="182" t="s">
        <v>1003</v>
      </c>
      <c r="D894" s="182" t="s">
        <v>162</v>
      </c>
      <c r="E894" s="183" t="s">
        <v>1004</v>
      </c>
      <c r="F894" s="184" t="s">
        <v>1005</v>
      </c>
      <c r="G894" s="185" t="s">
        <v>194</v>
      </c>
      <c r="H894" s="186">
        <v>89.2</v>
      </c>
      <c r="I894" s="187"/>
      <c r="J894" s="188">
        <f>ROUND(I894*H894,2)</f>
        <v>0</v>
      </c>
      <c r="K894" s="184" t="s">
        <v>166</v>
      </c>
      <c r="L894" s="43"/>
      <c r="M894" s="189" t="s">
        <v>35</v>
      </c>
      <c r="N894" s="190" t="s">
        <v>52</v>
      </c>
      <c r="O894" s="68"/>
      <c r="P894" s="191">
        <f>O894*H894</f>
        <v>0</v>
      </c>
      <c r="Q894" s="191">
        <v>0</v>
      </c>
      <c r="R894" s="191">
        <f>Q894*H894</f>
        <v>0</v>
      </c>
      <c r="S894" s="191">
        <v>0</v>
      </c>
      <c r="T894" s="192">
        <f>S894*H894</f>
        <v>0</v>
      </c>
      <c r="U894" s="38"/>
      <c r="V894" s="38"/>
      <c r="W894" s="38"/>
      <c r="X894" s="38"/>
      <c r="Y894" s="38"/>
      <c r="Z894" s="38"/>
      <c r="AA894" s="38"/>
      <c r="AB894" s="38"/>
      <c r="AC894" s="38"/>
      <c r="AD894" s="38"/>
      <c r="AE894" s="38"/>
      <c r="AR894" s="193" t="s">
        <v>167</v>
      </c>
      <c r="AT894" s="193" t="s">
        <v>162</v>
      </c>
      <c r="AU894" s="193" t="s">
        <v>90</v>
      </c>
      <c r="AY894" s="20" t="s">
        <v>160</v>
      </c>
      <c r="BE894" s="194">
        <f>IF(N894="základní",J894,0)</f>
        <v>0</v>
      </c>
      <c r="BF894" s="194">
        <f>IF(N894="snížená",J894,0)</f>
        <v>0</v>
      </c>
      <c r="BG894" s="194">
        <f>IF(N894="zákl. přenesená",J894,0)</f>
        <v>0</v>
      </c>
      <c r="BH894" s="194">
        <f>IF(N894="sníž. přenesená",J894,0)</f>
        <v>0</v>
      </c>
      <c r="BI894" s="194">
        <f>IF(N894="nulová",J894,0)</f>
        <v>0</v>
      </c>
      <c r="BJ894" s="20" t="s">
        <v>21</v>
      </c>
      <c r="BK894" s="194">
        <f>ROUND(I894*H894,2)</f>
        <v>0</v>
      </c>
      <c r="BL894" s="20" t="s">
        <v>167</v>
      </c>
      <c r="BM894" s="193" t="s">
        <v>1006</v>
      </c>
    </row>
    <row r="895" spans="1:65" s="2" customFormat="1" ht="11.25">
      <c r="A895" s="38"/>
      <c r="B895" s="39"/>
      <c r="C895" s="40"/>
      <c r="D895" s="195" t="s">
        <v>169</v>
      </c>
      <c r="E895" s="40"/>
      <c r="F895" s="196" t="s">
        <v>1007</v>
      </c>
      <c r="G895" s="40"/>
      <c r="H895" s="40"/>
      <c r="I895" s="197"/>
      <c r="J895" s="40"/>
      <c r="K895" s="40"/>
      <c r="L895" s="43"/>
      <c r="M895" s="198"/>
      <c r="N895" s="199"/>
      <c r="O895" s="68"/>
      <c r="P895" s="68"/>
      <c r="Q895" s="68"/>
      <c r="R895" s="68"/>
      <c r="S895" s="68"/>
      <c r="T895" s="69"/>
      <c r="U895" s="38"/>
      <c r="V895" s="38"/>
      <c r="W895" s="38"/>
      <c r="X895" s="38"/>
      <c r="Y895" s="38"/>
      <c r="Z895" s="38"/>
      <c r="AA895" s="38"/>
      <c r="AB895" s="38"/>
      <c r="AC895" s="38"/>
      <c r="AD895" s="38"/>
      <c r="AE895" s="38"/>
      <c r="AT895" s="20" t="s">
        <v>169</v>
      </c>
      <c r="AU895" s="20" t="s">
        <v>90</v>
      </c>
    </row>
    <row r="896" spans="1:65" s="2" customFormat="1" ht="11.25">
      <c r="A896" s="38"/>
      <c r="B896" s="39"/>
      <c r="C896" s="40"/>
      <c r="D896" s="200" t="s">
        <v>171</v>
      </c>
      <c r="E896" s="40"/>
      <c r="F896" s="201" t="s">
        <v>1008</v>
      </c>
      <c r="G896" s="40"/>
      <c r="H896" s="40"/>
      <c r="I896" s="197"/>
      <c r="J896" s="40"/>
      <c r="K896" s="40"/>
      <c r="L896" s="43"/>
      <c r="M896" s="198"/>
      <c r="N896" s="199"/>
      <c r="O896" s="68"/>
      <c r="P896" s="68"/>
      <c r="Q896" s="68"/>
      <c r="R896" s="68"/>
      <c r="S896" s="68"/>
      <c r="T896" s="69"/>
      <c r="U896" s="38"/>
      <c r="V896" s="38"/>
      <c r="W896" s="38"/>
      <c r="X896" s="38"/>
      <c r="Y896" s="38"/>
      <c r="Z896" s="38"/>
      <c r="AA896" s="38"/>
      <c r="AB896" s="38"/>
      <c r="AC896" s="38"/>
      <c r="AD896" s="38"/>
      <c r="AE896" s="38"/>
      <c r="AT896" s="20" t="s">
        <v>171</v>
      </c>
      <c r="AU896" s="20" t="s">
        <v>90</v>
      </c>
    </row>
    <row r="897" spans="1:65" s="13" customFormat="1" ht="11.25">
      <c r="B897" s="202"/>
      <c r="C897" s="203"/>
      <c r="D897" s="195" t="s">
        <v>173</v>
      </c>
      <c r="E897" s="204" t="s">
        <v>35</v>
      </c>
      <c r="F897" s="205" t="s">
        <v>392</v>
      </c>
      <c r="G897" s="203"/>
      <c r="H897" s="204" t="s">
        <v>35</v>
      </c>
      <c r="I897" s="206"/>
      <c r="J897" s="203"/>
      <c r="K897" s="203"/>
      <c r="L897" s="207"/>
      <c r="M897" s="208"/>
      <c r="N897" s="209"/>
      <c r="O897" s="209"/>
      <c r="P897" s="209"/>
      <c r="Q897" s="209"/>
      <c r="R897" s="209"/>
      <c r="S897" s="209"/>
      <c r="T897" s="210"/>
      <c r="AT897" s="211" t="s">
        <v>173</v>
      </c>
      <c r="AU897" s="211" t="s">
        <v>90</v>
      </c>
      <c r="AV897" s="13" t="s">
        <v>21</v>
      </c>
      <c r="AW897" s="13" t="s">
        <v>41</v>
      </c>
      <c r="AX897" s="13" t="s">
        <v>81</v>
      </c>
      <c r="AY897" s="211" t="s">
        <v>160</v>
      </c>
    </row>
    <row r="898" spans="1:65" s="14" customFormat="1" ht="11.25">
      <c r="B898" s="212"/>
      <c r="C898" s="213"/>
      <c r="D898" s="195" t="s">
        <v>173</v>
      </c>
      <c r="E898" s="214" t="s">
        <v>35</v>
      </c>
      <c r="F898" s="215" t="s">
        <v>614</v>
      </c>
      <c r="G898" s="213"/>
      <c r="H898" s="216">
        <v>65</v>
      </c>
      <c r="I898" s="217"/>
      <c r="J898" s="213"/>
      <c r="K898" s="213"/>
      <c r="L898" s="218"/>
      <c r="M898" s="219"/>
      <c r="N898" s="220"/>
      <c r="O898" s="220"/>
      <c r="P898" s="220"/>
      <c r="Q898" s="220"/>
      <c r="R898" s="220"/>
      <c r="S898" s="220"/>
      <c r="T898" s="221"/>
      <c r="AT898" s="222" t="s">
        <v>173</v>
      </c>
      <c r="AU898" s="222" t="s">
        <v>90</v>
      </c>
      <c r="AV898" s="14" t="s">
        <v>90</v>
      </c>
      <c r="AW898" s="14" t="s">
        <v>41</v>
      </c>
      <c r="AX898" s="14" t="s">
        <v>81</v>
      </c>
      <c r="AY898" s="222" t="s">
        <v>160</v>
      </c>
    </row>
    <row r="899" spans="1:65" s="14" customFormat="1" ht="11.25">
      <c r="B899" s="212"/>
      <c r="C899" s="213"/>
      <c r="D899" s="195" t="s">
        <v>173</v>
      </c>
      <c r="E899" s="214" t="s">
        <v>35</v>
      </c>
      <c r="F899" s="215" t="s">
        <v>615</v>
      </c>
      <c r="G899" s="213"/>
      <c r="H899" s="216">
        <v>9</v>
      </c>
      <c r="I899" s="217"/>
      <c r="J899" s="213"/>
      <c r="K899" s="213"/>
      <c r="L899" s="218"/>
      <c r="M899" s="219"/>
      <c r="N899" s="220"/>
      <c r="O899" s="220"/>
      <c r="P899" s="220"/>
      <c r="Q899" s="220"/>
      <c r="R899" s="220"/>
      <c r="S899" s="220"/>
      <c r="T899" s="221"/>
      <c r="AT899" s="222" t="s">
        <v>173</v>
      </c>
      <c r="AU899" s="222" t="s">
        <v>90</v>
      </c>
      <c r="AV899" s="14" t="s">
        <v>90</v>
      </c>
      <c r="AW899" s="14" t="s">
        <v>41</v>
      </c>
      <c r="AX899" s="14" t="s">
        <v>81</v>
      </c>
      <c r="AY899" s="222" t="s">
        <v>160</v>
      </c>
    </row>
    <row r="900" spans="1:65" s="14" customFormat="1" ht="11.25">
      <c r="B900" s="212"/>
      <c r="C900" s="213"/>
      <c r="D900" s="195" t="s">
        <v>173</v>
      </c>
      <c r="E900" s="214" t="s">
        <v>35</v>
      </c>
      <c r="F900" s="215" t="s">
        <v>616</v>
      </c>
      <c r="G900" s="213"/>
      <c r="H900" s="216">
        <v>15.2</v>
      </c>
      <c r="I900" s="217"/>
      <c r="J900" s="213"/>
      <c r="K900" s="213"/>
      <c r="L900" s="218"/>
      <c r="M900" s="219"/>
      <c r="N900" s="220"/>
      <c r="O900" s="220"/>
      <c r="P900" s="220"/>
      <c r="Q900" s="220"/>
      <c r="R900" s="220"/>
      <c r="S900" s="220"/>
      <c r="T900" s="221"/>
      <c r="AT900" s="222" t="s">
        <v>173</v>
      </c>
      <c r="AU900" s="222" t="s">
        <v>90</v>
      </c>
      <c r="AV900" s="14" t="s">
        <v>90</v>
      </c>
      <c r="AW900" s="14" t="s">
        <v>41</v>
      </c>
      <c r="AX900" s="14" t="s">
        <v>81</v>
      </c>
      <c r="AY900" s="222" t="s">
        <v>160</v>
      </c>
    </row>
    <row r="901" spans="1:65" s="15" customFormat="1" ht="11.25">
      <c r="B901" s="223"/>
      <c r="C901" s="224"/>
      <c r="D901" s="195" t="s">
        <v>173</v>
      </c>
      <c r="E901" s="225" t="s">
        <v>35</v>
      </c>
      <c r="F901" s="226" t="s">
        <v>176</v>
      </c>
      <c r="G901" s="224"/>
      <c r="H901" s="227">
        <v>89.2</v>
      </c>
      <c r="I901" s="228"/>
      <c r="J901" s="224"/>
      <c r="K901" s="224"/>
      <c r="L901" s="229"/>
      <c r="M901" s="230"/>
      <c r="N901" s="231"/>
      <c r="O901" s="231"/>
      <c r="P901" s="231"/>
      <c r="Q901" s="231"/>
      <c r="R901" s="231"/>
      <c r="S901" s="231"/>
      <c r="T901" s="232"/>
      <c r="AT901" s="233" t="s">
        <v>173</v>
      </c>
      <c r="AU901" s="233" t="s">
        <v>90</v>
      </c>
      <c r="AV901" s="15" t="s">
        <v>167</v>
      </c>
      <c r="AW901" s="15" t="s">
        <v>41</v>
      </c>
      <c r="AX901" s="15" t="s">
        <v>21</v>
      </c>
      <c r="AY901" s="233" t="s">
        <v>160</v>
      </c>
    </row>
    <row r="902" spans="1:65" s="2" customFormat="1" ht="24.2" customHeight="1">
      <c r="A902" s="38"/>
      <c r="B902" s="39"/>
      <c r="C902" s="182" t="s">
        <v>1009</v>
      </c>
      <c r="D902" s="182" t="s">
        <v>162</v>
      </c>
      <c r="E902" s="183" t="s">
        <v>1010</v>
      </c>
      <c r="F902" s="184" t="s">
        <v>1011</v>
      </c>
      <c r="G902" s="185" t="s">
        <v>523</v>
      </c>
      <c r="H902" s="186">
        <v>3</v>
      </c>
      <c r="I902" s="187"/>
      <c r="J902" s="188">
        <f>ROUND(I902*H902,2)</f>
        <v>0</v>
      </c>
      <c r="K902" s="184" t="s">
        <v>166</v>
      </c>
      <c r="L902" s="43"/>
      <c r="M902" s="189" t="s">
        <v>35</v>
      </c>
      <c r="N902" s="190" t="s">
        <v>52</v>
      </c>
      <c r="O902" s="68"/>
      <c r="P902" s="191">
        <f>O902*H902</f>
        <v>0</v>
      </c>
      <c r="Q902" s="191">
        <v>0.45937</v>
      </c>
      <c r="R902" s="191">
        <f>Q902*H902</f>
        <v>1.3781099999999999</v>
      </c>
      <c r="S902" s="191">
        <v>0</v>
      </c>
      <c r="T902" s="192">
        <f>S902*H902</f>
        <v>0</v>
      </c>
      <c r="U902" s="38"/>
      <c r="V902" s="38"/>
      <c r="W902" s="38"/>
      <c r="X902" s="38"/>
      <c r="Y902" s="38"/>
      <c r="Z902" s="38"/>
      <c r="AA902" s="38"/>
      <c r="AB902" s="38"/>
      <c r="AC902" s="38"/>
      <c r="AD902" s="38"/>
      <c r="AE902" s="38"/>
      <c r="AR902" s="193" t="s">
        <v>167</v>
      </c>
      <c r="AT902" s="193" t="s">
        <v>162</v>
      </c>
      <c r="AU902" s="193" t="s">
        <v>90</v>
      </c>
      <c r="AY902" s="20" t="s">
        <v>160</v>
      </c>
      <c r="BE902" s="194">
        <f>IF(N902="základní",J902,0)</f>
        <v>0</v>
      </c>
      <c r="BF902" s="194">
        <f>IF(N902="snížená",J902,0)</f>
        <v>0</v>
      </c>
      <c r="BG902" s="194">
        <f>IF(N902="zákl. přenesená",J902,0)</f>
        <v>0</v>
      </c>
      <c r="BH902" s="194">
        <f>IF(N902="sníž. přenesená",J902,0)</f>
        <v>0</v>
      </c>
      <c r="BI902" s="194">
        <f>IF(N902="nulová",J902,0)</f>
        <v>0</v>
      </c>
      <c r="BJ902" s="20" t="s">
        <v>21</v>
      </c>
      <c r="BK902" s="194">
        <f>ROUND(I902*H902,2)</f>
        <v>0</v>
      </c>
      <c r="BL902" s="20" t="s">
        <v>167</v>
      </c>
      <c r="BM902" s="193" t="s">
        <v>1012</v>
      </c>
    </row>
    <row r="903" spans="1:65" s="2" customFormat="1" ht="19.5">
      <c r="A903" s="38"/>
      <c r="B903" s="39"/>
      <c r="C903" s="40"/>
      <c r="D903" s="195" t="s">
        <v>169</v>
      </c>
      <c r="E903" s="40"/>
      <c r="F903" s="196" t="s">
        <v>1013</v>
      </c>
      <c r="G903" s="40"/>
      <c r="H903" s="40"/>
      <c r="I903" s="197"/>
      <c r="J903" s="40"/>
      <c r="K903" s="40"/>
      <c r="L903" s="43"/>
      <c r="M903" s="198"/>
      <c r="N903" s="199"/>
      <c r="O903" s="68"/>
      <c r="P903" s="68"/>
      <c r="Q903" s="68"/>
      <c r="R903" s="68"/>
      <c r="S903" s="68"/>
      <c r="T903" s="69"/>
      <c r="U903" s="38"/>
      <c r="V903" s="38"/>
      <c r="W903" s="38"/>
      <c r="X903" s="38"/>
      <c r="Y903" s="38"/>
      <c r="Z903" s="38"/>
      <c r="AA903" s="38"/>
      <c r="AB903" s="38"/>
      <c r="AC903" s="38"/>
      <c r="AD903" s="38"/>
      <c r="AE903" s="38"/>
      <c r="AT903" s="20" t="s">
        <v>169</v>
      </c>
      <c r="AU903" s="20" t="s">
        <v>90</v>
      </c>
    </row>
    <row r="904" spans="1:65" s="2" customFormat="1" ht="11.25">
      <c r="A904" s="38"/>
      <c r="B904" s="39"/>
      <c r="C904" s="40"/>
      <c r="D904" s="200" t="s">
        <v>171</v>
      </c>
      <c r="E904" s="40"/>
      <c r="F904" s="201" t="s">
        <v>1014</v>
      </c>
      <c r="G904" s="40"/>
      <c r="H904" s="40"/>
      <c r="I904" s="197"/>
      <c r="J904" s="40"/>
      <c r="K904" s="40"/>
      <c r="L904" s="43"/>
      <c r="M904" s="198"/>
      <c r="N904" s="199"/>
      <c r="O904" s="68"/>
      <c r="P904" s="68"/>
      <c r="Q904" s="68"/>
      <c r="R904" s="68"/>
      <c r="S904" s="68"/>
      <c r="T904" s="69"/>
      <c r="U904" s="38"/>
      <c r="V904" s="38"/>
      <c r="W904" s="38"/>
      <c r="X904" s="38"/>
      <c r="Y904" s="38"/>
      <c r="Z904" s="38"/>
      <c r="AA904" s="38"/>
      <c r="AB904" s="38"/>
      <c r="AC904" s="38"/>
      <c r="AD904" s="38"/>
      <c r="AE904" s="38"/>
      <c r="AT904" s="20" t="s">
        <v>171</v>
      </c>
      <c r="AU904" s="20" t="s">
        <v>90</v>
      </c>
    </row>
    <row r="905" spans="1:65" s="14" customFormat="1" ht="11.25">
      <c r="B905" s="212"/>
      <c r="C905" s="213"/>
      <c r="D905" s="195" t="s">
        <v>173</v>
      </c>
      <c r="E905" s="214" t="s">
        <v>35</v>
      </c>
      <c r="F905" s="215" t="s">
        <v>1015</v>
      </c>
      <c r="G905" s="213"/>
      <c r="H905" s="216">
        <v>3</v>
      </c>
      <c r="I905" s="217"/>
      <c r="J905" s="213"/>
      <c r="K905" s="213"/>
      <c r="L905" s="218"/>
      <c r="M905" s="219"/>
      <c r="N905" s="220"/>
      <c r="O905" s="220"/>
      <c r="P905" s="220"/>
      <c r="Q905" s="220"/>
      <c r="R905" s="220"/>
      <c r="S905" s="220"/>
      <c r="T905" s="221"/>
      <c r="AT905" s="222" t="s">
        <v>173</v>
      </c>
      <c r="AU905" s="222" t="s">
        <v>90</v>
      </c>
      <c r="AV905" s="14" t="s">
        <v>90</v>
      </c>
      <c r="AW905" s="14" t="s">
        <v>41</v>
      </c>
      <c r="AX905" s="14" t="s">
        <v>81</v>
      </c>
      <c r="AY905" s="222" t="s">
        <v>160</v>
      </c>
    </row>
    <row r="906" spans="1:65" s="15" customFormat="1" ht="11.25">
      <c r="B906" s="223"/>
      <c r="C906" s="224"/>
      <c r="D906" s="195" t="s">
        <v>173</v>
      </c>
      <c r="E906" s="225" t="s">
        <v>35</v>
      </c>
      <c r="F906" s="226" t="s">
        <v>176</v>
      </c>
      <c r="G906" s="224"/>
      <c r="H906" s="227">
        <v>3</v>
      </c>
      <c r="I906" s="228"/>
      <c r="J906" s="224"/>
      <c r="K906" s="224"/>
      <c r="L906" s="229"/>
      <c r="M906" s="230"/>
      <c r="N906" s="231"/>
      <c r="O906" s="231"/>
      <c r="P906" s="231"/>
      <c r="Q906" s="231"/>
      <c r="R906" s="231"/>
      <c r="S906" s="231"/>
      <c r="T906" s="232"/>
      <c r="AT906" s="233" t="s">
        <v>173</v>
      </c>
      <c r="AU906" s="233" t="s">
        <v>90</v>
      </c>
      <c r="AV906" s="15" t="s">
        <v>167</v>
      </c>
      <c r="AW906" s="15" t="s">
        <v>41</v>
      </c>
      <c r="AX906" s="15" t="s">
        <v>21</v>
      </c>
      <c r="AY906" s="233" t="s">
        <v>160</v>
      </c>
    </row>
    <row r="907" spans="1:65" s="2" customFormat="1" ht="33" customHeight="1">
      <c r="A907" s="38"/>
      <c r="B907" s="39"/>
      <c r="C907" s="182" t="s">
        <v>1016</v>
      </c>
      <c r="D907" s="182" t="s">
        <v>162</v>
      </c>
      <c r="E907" s="183" t="s">
        <v>1017</v>
      </c>
      <c r="F907" s="184" t="s">
        <v>1018</v>
      </c>
      <c r="G907" s="185" t="s">
        <v>523</v>
      </c>
      <c r="H907" s="186">
        <v>1</v>
      </c>
      <c r="I907" s="187"/>
      <c r="J907" s="188">
        <f>ROUND(I907*H907,2)</f>
        <v>0</v>
      </c>
      <c r="K907" s="184" t="s">
        <v>166</v>
      </c>
      <c r="L907" s="43"/>
      <c r="M907" s="189" t="s">
        <v>35</v>
      </c>
      <c r="N907" s="190" t="s">
        <v>52</v>
      </c>
      <c r="O907" s="68"/>
      <c r="P907" s="191">
        <f>O907*H907</f>
        <v>0</v>
      </c>
      <c r="Q907" s="191">
        <v>0.32169999999999999</v>
      </c>
      <c r="R907" s="191">
        <f>Q907*H907</f>
        <v>0.32169999999999999</v>
      </c>
      <c r="S907" s="191">
        <v>0</v>
      </c>
      <c r="T907" s="192">
        <f>S907*H907</f>
        <v>0</v>
      </c>
      <c r="U907" s="38"/>
      <c r="V907" s="38"/>
      <c r="W907" s="38"/>
      <c r="X907" s="38"/>
      <c r="Y907" s="38"/>
      <c r="Z907" s="38"/>
      <c r="AA907" s="38"/>
      <c r="AB907" s="38"/>
      <c r="AC907" s="38"/>
      <c r="AD907" s="38"/>
      <c r="AE907" s="38"/>
      <c r="AR907" s="193" t="s">
        <v>167</v>
      </c>
      <c r="AT907" s="193" t="s">
        <v>162</v>
      </c>
      <c r="AU907" s="193" t="s">
        <v>90</v>
      </c>
      <c r="AY907" s="20" t="s">
        <v>160</v>
      </c>
      <c r="BE907" s="194">
        <f>IF(N907="základní",J907,0)</f>
        <v>0</v>
      </c>
      <c r="BF907" s="194">
        <f>IF(N907="snížená",J907,0)</f>
        <v>0</v>
      </c>
      <c r="BG907" s="194">
        <f>IF(N907="zákl. přenesená",J907,0)</f>
        <v>0</v>
      </c>
      <c r="BH907" s="194">
        <f>IF(N907="sníž. přenesená",J907,0)</f>
        <v>0</v>
      </c>
      <c r="BI907" s="194">
        <f>IF(N907="nulová",J907,0)</f>
        <v>0</v>
      </c>
      <c r="BJ907" s="20" t="s">
        <v>21</v>
      </c>
      <c r="BK907" s="194">
        <f>ROUND(I907*H907,2)</f>
        <v>0</v>
      </c>
      <c r="BL907" s="20" t="s">
        <v>167</v>
      </c>
      <c r="BM907" s="193" t="s">
        <v>1019</v>
      </c>
    </row>
    <row r="908" spans="1:65" s="2" customFormat="1" ht="29.25">
      <c r="A908" s="38"/>
      <c r="B908" s="39"/>
      <c r="C908" s="40"/>
      <c r="D908" s="195" t="s">
        <v>169</v>
      </c>
      <c r="E908" s="40"/>
      <c r="F908" s="196" t="s">
        <v>1020</v>
      </c>
      <c r="G908" s="40"/>
      <c r="H908" s="40"/>
      <c r="I908" s="197"/>
      <c r="J908" s="40"/>
      <c r="K908" s="40"/>
      <c r="L908" s="43"/>
      <c r="M908" s="198"/>
      <c r="N908" s="199"/>
      <c r="O908" s="68"/>
      <c r="P908" s="68"/>
      <c r="Q908" s="68"/>
      <c r="R908" s="68"/>
      <c r="S908" s="68"/>
      <c r="T908" s="69"/>
      <c r="U908" s="38"/>
      <c r="V908" s="38"/>
      <c r="W908" s="38"/>
      <c r="X908" s="38"/>
      <c r="Y908" s="38"/>
      <c r="Z908" s="38"/>
      <c r="AA908" s="38"/>
      <c r="AB908" s="38"/>
      <c r="AC908" s="38"/>
      <c r="AD908" s="38"/>
      <c r="AE908" s="38"/>
      <c r="AT908" s="20" t="s">
        <v>169</v>
      </c>
      <c r="AU908" s="20" t="s">
        <v>90</v>
      </c>
    </row>
    <row r="909" spans="1:65" s="2" customFormat="1" ht="11.25">
      <c r="A909" s="38"/>
      <c r="B909" s="39"/>
      <c r="C909" s="40"/>
      <c r="D909" s="200" t="s">
        <v>171</v>
      </c>
      <c r="E909" s="40"/>
      <c r="F909" s="201" t="s">
        <v>1021</v>
      </c>
      <c r="G909" s="40"/>
      <c r="H909" s="40"/>
      <c r="I909" s="197"/>
      <c r="J909" s="40"/>
      <c r="K909" s="40"/>
      <c r="L909" s="43"/>
      <c r="M909" s="198"/>
      <c r="N909" s="199"/>
      <c r="O909" s="68"/>
      <c r="P909" s="68"/>
      <c r="Q909" s="68"/>
      <c r="R909" s="68"/>
      <c r="S909" s="68"/>
      <c r="T909" s="69"/>
      <c r="U909" s="38"/>
      <c r="V909" s="38"/>
      <c r="W909" s="38"/>
      <c r="X909" s="38"/>
      <c r="Y909" s="38"/>
      <c r="Z909" s="38"/>
      <c r="AA909" s="38"/>
      <c r="AB909" s="38"/>
      <c r="AC909" s="38"/>
      <c r="AD909" s="38"/>
      <c r="AE909" s="38"/>
      <c r="AT909" s="20" t="s">
        <v>171</v>
      </c>
      <c r="AU909" s="20" t="s">
        <v>90</v>
      </c>
    </row>
    <row r="910" spans="1:65" s="13" customFormat="1" ht="11.25">
      <c r="B910" s="202"/>
      <c r="C910" s="203"/>
      <c r="D910" s="195" t="s">
        <v>173</v>
      </c>
      <c r="E910" s="204" t="s">
        <v>35</v>
      </c>
      <c r="F910" s="205" t="s">
        <v>1022</v>
      </c>
      <c r="G910" s="203"/>
      <c r="H910" s="204" t="s">
        <v>35</v>
      </c>
      <c r="I910" s="206"/>
      <c r="J910" s="203"/>
      <c r="K910" s="203"/>
      <c r="L910" s="207"/>
      <c r="M910" s="208"/>
      <c r="N910" s="209"/>
      <c r="O910" s="209"/>
      <c r="P910" s="209"/>
      <c r="Q910" s="209"/>
      <c r="R910" s="209"/>
      <c r="S910" s="209"/>
      <c r="T910" s="210"/>
      <c r="AT910" s="211" t="s">
        <v>173</v>
      </c>
      <c r="AU910" s="211" t="s">
        <v>90</v>
      </c>
      <c r="AV910" s="13" t="s">
        <v>21</v>
      </c>
      <c r="AW910" s="13" t="s">
        <v>41</v>
      </c>
      <c r="AX910" s="13" t="s">
        <v>81</v>
      </c>
      <c r="AY910" s="211" t="s">
        <v>160</v>
      </c>
    </row>
    <row r="911" spans="1:65" s="14" customFormat="1" ht="11.25">
      <c r="B911" s="212"/>
      <c r="C911" s="213"/>
      <c r="D911" s="195" t="s">
        <v>173</v>
      </c>
      <c r="E911" s="214" t="s">
        <v>35</v>
      </c>
      <c r="F911" s="215" t="s">
        <v>628</v>
      </c>
      <c r="G911" s="213"/>
      <c r="H911" s="216">
        <v>1</v>
      </c>
      <c r="I911" s="217"/>
      <c r="J911" s="213"/>
      <c r="K911" s="213"/>
      <c r="L911" s="218"/>
      <c r="M911" s="219"/>
      <c r="N911" s="220"/>
      <c r="O911" s="220"/>
      <c r="P911" s="220"/>
      <c r="Q911" s="220"/>
      <c r="R911" s="220"/>
      <c r="S911" s="220"/>
      <c r="T911" s="221"/>
      <c r="AT911" s="222" t="s">
        <v>173</v>
      </c>
      <c r="AU911" s="222" t="s">
        <v>90</v>
      </c>
      <c r="AV911" s="14" t="s">
        <v>90</v>
      </c>
      <c r="AW911" s="14" t="s">
        <v>41</v>
      </c>
      <c r="AX911" s="14" t="s">
        <v>81</v>
      </c>
      <c r="AY911" s="222" t="s">
        <v>160</v>
      </c>
    </row>
    <row r="912" spans="1:65" s="15" customFormat="1" ht="11.25">
      <c r="B912" s="223"/>
      <c r="C912" s="224"/>
      <c r="D912" s="195" t="s">
        <v>173</v>
      </c>
      <c r="E912" s="225" t="s">
        <v>35</v>
      </c>
      <c r="F912" s="226" t="s">
        <v>176</v>
      </c>
      <c r="G912" s="224"/>
      <c r="H912" s="227">
        <v>1</v>
      </c>
      <c r="I912" s="228"/>
      <c r="J912" s="224"/>
      <c r="K912" s="224"/>
      <c r="L912" s="229"/>
      <c r="M912" s="230"/>
      <c r="N912" s="231"/>
      <c r="O912" s="231"/>
      <c r="P912" s="231"/>
      <c r="Q912" s="231"/>
      <c r="R912" s="231"/>
      <c r="S912" s="231"/>
      <c r="T912" s="232"/>
      <c r="AT912" s="233" t="s">
        <v>173</v>
      </c>
      <c r="AU912" s="233" t="s">
        <v>90</v>
      </c>
      <c r="AV912" s="15" t="s">
        <v>167</v>
      </c>
      <c r="AW912" s="15" t="s">
        <v>41</v>
      </c>
      <c r="AX912" s="15" t="s">
        <v>21</v>
      </c>
      <c r="AY912" s="233" t="s">
        <v>160</v>
      </c>
    </row>
    <row r="913" spans="1:65" s="2" customFormat="1" ht="24.2" customHeight="1">
      <c r="A913" s="38"/>
      <c r="B913" s="39"/>
      <c r="C913" s="245" t="s">
        <v>1023</v>
      </c>
      <c r="D913" s="245" t="s">
        <v>380</v>
      </c>
      <c r="E913" s="246" t="s">
        <v>1024</v>
      </c>
      <c r="F913" s="247" t="s">
        <v>1025</v>
      </c>
      <c r="G913" s="248" t="s">
        <v>523</v>
      </c>
      <c r="H913" s="249">
        <v>1</v>
      </c>
      <c r="I913" s="250"/>
      <c r="J913" s="251">
        <f>ROUND(I913*H913,2)</f>
        <v>0</v>
      </c>
      <c r="K913" s="247" t="s">
        <v>166</v>
      </c>
      <c r="L913" s="252"/>
      <c r="M913" s="253" t="s">
        <v>35</v>
      </c>
      <c r="N913" s="254" t="s">
        <v>52</v>
      </c>
      <c r="O913" s="68"/>
      <c r="P913" s="191">
        <f>O913*H913</f>
        <v>0</v>
      </c>
      <c r="Q913" s="191">
        <v>6.9000000000000006E-2</v>
      </c>
      <c r="R913" s="191">
        <f>Q913*H913</f>
        <v>6.9000000000000006E-2</v>
      </c>
      <c r="S913" s="191">
        <v>0</v>
      </c>
      <c r="T913" s="192">
        <f>S913*H913</f>
        <v>0</v>
      </c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  <c r="AE913" s="38"/>
      <c r="AR913" s="193" t="s">
        <v>220</v>
      </c>
      <c r="AT913" s="193" t="s">
        <v>380</v>
      </c>
      <c r="AU913" s="193" t="s">
        <v>90</v>
      </c>
      <c r="AY913" s="20" t="s">
        <v>160</v>
      </c>
      <c r="BE913" s="194">
        <f>IF(N913="základní",J913,0)</f>
        <v>0</v>
      </c>
      <c r="BF913" s="194">
        <f>IF(N913="snížená",J913,0)</f>
        <v>0</v>
      </c>
      <c r="BG913" s="194">
        <f>IF(N913="zákl. přenesená",J913,0)</f>
        <v>0</v>
      </c>
      <c r="BH913" s="194">
        <f>IF(N913="sníž. přenesená",J913,0)</f>
        <v>0</v>
      </c>
      <c r="BI913" s="194">
        <f>IF(N913="nulová",J913,0)</f>
        <v>0</v>
      </c>
      <c r="BJ913" s="20" t="s">
        <v>21</v>
      </c>
      <c r="BK913" s="194">
        <f>ROUND(I913*H913,2)</f>
        <v>0</v>
      </c>
      <c r="BL913" s="20" t="s">
        <v>167</v>
      </c>
      <c r="BM913" s="193" t="s">
        <v>1026</v>
      </c>
    </row>
    <row r="914" spans="1:65" s="2" customFormat="1" ht="11.25">
      <c r="A914" s="38"/>
      <c r="B914" s="39"/>
      <c r="C914" s="40"/>
      <c r="D914" s="195" t="s">
        <v>169</v>
      </c>
      <c r="E914" s="40"/>
      <c r="F914" s="196" t="s">
        <v>1025</v>
      </c>
      <c r="G914" s="40"/>
      <c r="H914" s="40"/>
      <c r="I914" s="197"/>
      <c r="J914" s="40"/>
      <c r="K914" s="40"/>
      <c r="L914" s="43"/>
      <c r="M914" s="198"/>
      <c r="N914" s="199"/>
      <c r="O914" s="68"/>
      <c r="P914" s="68"/>
      <c r="Q914" s="68"/>
      <c r="R914" s="68"/>
      <c r="S914" s="68"/>
      <c r="T914" s="69"/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  <c r="AE914" s="38"/>
      <c r="AT914" s="20" t="s">
        <v>169</v>
      </c>
      <c r="AU914" s="20" t="s">
        <v>90</v>
      </c>
    </row>
    <row r="915" spans="1:65" s="13" customFormat="1" ht="11.25">
      <c r="B915" s="202"/>
      <c r="C915" s="203"/>
      <c r="D915" s="195" t="s">
        <v>173</v>
      </c>
      <c r="E915" s="204" t="s">
        <v>35</v>
      </c>
      <c r="F915" s="205" t="s">
        <v>1022</v>
      </c>
      <c r="G915" s="203"/>
      <c r="H915" s="204" t="s">
        <v>35</v>
      </c>
      <c r="I915" s="206"/>
      <c r="J915" s="203"/>
      <c r="K915" s="203"/>
      <c r="L915" s="207"/>
      <c r="M915" s="208"/>
      <c r="N915" s="209"/>
      <c r="O915" s="209"/>
      <c r="P915" s="209"/>
      <c r="Q915" s="209"/>
      <c r="R915" s="209"/>
      <c r="S915" s="209"/>
      <c r="T915" s="210"/>
      <c r="AT915" s="211" t="s">
        <v>173</v>
      </c>
      <c r="AU915" s="211" t="s">
        <v>90</v>
      </c>
      <c r="AV915" s="13" t="s">
        <v>21</v>
      </c>
      <c r="AW915" s="13" t="s">
        <v>41</v>
      </c>
      <c r="AX915" s="13" t="s">
        <v>81</v>
      </c>
      <c r="AY915" s="211" t="s">
        <v>160</v>
      </c>
    </row>
    <row r="916" spans="1:65" s="14" customFormat="1" ht="11.25">
      <c r="B916" s="212"/>
      <c r="C916" s="213"/>
      <c r="D916" s="195" t="s">
        <v>173</v>
      </c>
      <c r="E916" s="214" t="s">
        <v>35</v>
      </c>
      <c r="F916" s="215" t="s">
        <v>628</v>
      </c>
      <c r="G916" s="213"/>
      <c r="H916" s="216">
        <v>1</v>
      </c>
      <c r="I916" s="217"/>
      <c r="J916" s="213"/>
      <c r="K916" s="213"/>
      <c r="L916" s="218"/>
      <c r="M916" s="219"/>
      <c r="N916" s="220"/>
      <c r="O916" s="220"/>
      <c r="P916" s="220"/>
      <c r="Q916" s="220"/>
      <c r="R916" s="220"/>
      <c r="S916" s="220"/>
      <c r="T916" s="221"/>
      <c r="AT916" s="222" t="s">
        <v>173</v>
      </c>
      <c r="AU916" s="222" t="s">
        <v>90</v>
      </c>
      <c r="AV916" s="14" t="s">
        <v>90</v>
      </c>
      <c r="AW916" s="14" t="s">
        <v>41</v>
      </c>
      <c r="AX916" s="14" t="s">
        <v>81</v>
      </c>
      <c r="AY916" s="222" t="s">
        <v>160</v>
      </c>
    </row>
    <row r="917" spans="1:65" s="15" customFormat="1" ht="11.25">
      <c r="B917" s="223"/>
      <c r="C917" s="224"/>
      <c r="D917" s="195" t="s">
        <v>173</v>
      </c>
      <c r="E917" s="225" t="s">
        <v>35</v>
      </c>
      <c r="F917" s="226" t="s">
        <v>176</v>
      </c>
      <c r="G917" s="224"/>
      <c r="H917" s="227">
        <v>1</v>
      </c>
      <c r="I917" s="228"/>
      <c r="J917" s="224"/>
      <c r="K917" s="224"/>
      <c r="L917" s="229"/>
      <c r="M917" s="230"/>
      <c r="N917" s="231"/>
      <c r="O917" s="231"/>
      <c r="P917" s="231"/>
      <c r="Q917" s="231"/>
      <c r="R917" s="231"/>
      <c r="S917" s="231"/>
      <c r="T917" s="232"/>
      <c r="AT917" s="233" t="s">
        <v>173</v>
      </c>
      <c r="AU917" s="233" t="s">
        <v>90</v>
      </c>
      <c r="AV917" s="15" t="s">
        <v>167</v>
      </c>
      <c r="AW917" s="15" t="s">
        <v>41</v>
      </c>
      <c r="AX917" s="15" t="s">
        <v>21</v>
      </c>
      <c r="AY917" s="233" t="s">
        <v>160</v>
      </c>
    </row>
    <row r="918" spans="1:65" s="2" customFormat="1" ht="24.2" customHeight="1">
      <c r="A918" s="38"/>
      <c r="B918" s="39"/>
      <c r="C918" s="182" t="s">
        <v>1027</v>
      </c>
      <c r="D918" s="182" t="s">
        <v>162</v>
      </c>
      <c r="E918" s="183" t="s">
        <v>1028</v>
      </c>
      <c r="F918" s="184" t="s">
        <v>1029</v>
      </c>
      <c r="G918" s="185" t="s">
        <v>523</v>
      </c>
      <c r="H918" s="186">
        <v>1</v>
      </c>
      <c r="I918" s="187"/>
      <c r="J918" s="188">
        <f>ROUND(I918*H918,2)</f>
        <v>0</v>
      </c>
      <c r="K918" s="184" t="s">
        <v>166</v>
      </c>
      <c r="L918" s="43"/>
      <c r="M918" s="189" t="s">
        <v>35</v>
      </c>
      <c r="N918" s="190" t="s">
        <v>52</v>
      </c>
      <c r="O918" s="68"/>
      <c r="P918" s="191">
        <f>O918*H918</f>
        <v>0</v>
      </c>
      <c r="Q918" s="191">
        <v>0.1056</v>
      </c>
      <c r="R918" s="191">
        <f>Q918*H918</f>
        <v>0.1056</v>
      </c>
      <c r="S918" s="191">
        <v>0</v>
      </c>
      <c r="T918" s="192">
        <f>S918*H918</f>
        <v>0</v>
      </c>
      <c r="U918" s="38"/>
      <c r="V918" s="38"/>
      <c r="W918" s="38"/>
      <c r="X918" s="38"/>
      <c r="Y918" s="38"/>
      <c r="Z918" s="38"/>
      <c r="AA918" s="38"/>
      <c r="AB918" s="38"/>
      <c r="AC918" s="38"/>
      <c r="AD918" s="38"/>
      <c r="AE918" s="38"/>
      <c r="AR918" s="193" t="s">
        <v>167</v>
      </c>
      <c r="AT918" s="193" t="s">
        <v>162</v>
      </c>
      <c r="AU918" s="193" t="s">
        <v>90</v>
      </c>
      <c r="AY918" s="20" t="s">
        <v>160</v>
      </c>
      <c r="BE918" s="194">
        <f>IF(N918="základní",J918,0)</f>
        <v>0</v>
      </c>
      <c r="BF918" s="194">
        <f>IF(N918="snížená",J918,0)</f>
        <v>0</v>
      </c>
      <c r="BG918" s="194">
        <f>IF(N918="zákl. přenesená",J918,0)</f>
        <v>0</v>
      </c>
      <c r="BH918" s="194">
        <f>IF(N918="sníž. přenesená",J918,0)</f>
        <v>0</v>
      </c>
      <c r="BI918" s="194">
        <f>IF(N918="nulová",J918,0)</f>
        <v>0</v>
      </c>
      <c r="BJ918" s="20" t="s">
        <v>21</v>
      </c>
      <c r="BK918" s="194">
        <f>ROUND(I918*H918,2)</f>
        <v>0</v>
      </c>
      <c r="BL918" s="20" t="s">
        <v>167</v>
      </c>
      <c r="BM918" s="193" t="s">
        <v>1030</v>
      </c>
    </row>
    <row r="919" spans="1:65" s="2" customFormat="1" ht="29.25">
      <c r="A919" s="38"/>
      <c r="B919" s="39"/>
      <c r="C919" s="40"/>
      <c r="D919" s="195" t="s">
        <v>169</v>
      </c>
      <c r="E919" s="40"/>
      <c r="F919" s="196" t="s">
        <v>1031</v>
      </c>
      <c r="G919" s="40"/>
      <c r="H919" s="40"/>
      <c r="I919" s="197"/>
      <c r="J919" s="40"/>
      <c r="K919" s="40"/>
      <c r="L919" s="43"/>
      <c r="M919" s="198"/>
      <c r="N919" s="199"/>
      <c r="O919" s="68"/>
      <c r="P919" s="68"/>
      <c r="Q919" s="68"/>
      <c r="R919" s="68"/>
      <c r="S919" s="68"/>
      <c r="T919" s="69"/>
      <c r="U919" s="38"/>
      <c r="V919" s="38"/>
      <c r="W919" s="38"/>
      <c r="X919" s="38"/>
      <c r="Y919" s="38"/>
      <c r="Z919" s="38"/>
      <c r="AA919" s="38"/>
      <c r="AB919" s="38"/>
      <c r="AC919" s="38"/>
      <c r="AD919" s="38"/>
      <c r="AE919" s="38"/>
      <c r="AT919" s="20" t="s">
        <v>169</v>
      </c>
      <c r="AU919" s="20" t="s">
        <v>90</v>
      </c>
    </row>
    <row r="920" spans="1:65" s="2" customFormat="1" ht="11.25">
      <c r="A920" s="38"/>
      <c r="B920" s="39"/>
      <c r="C920" s="40"/>
      <c r="D920" s="200" t="s">
        <v>171</v>
      </c>
      <c r="E920" s="40"/>
      <c r="F920" s="201" t="s">
        <v>1032</v>
      </c>
      <c r="G920" s="40"/>
      <c r="H920" s="40"/>
      <c r="I920" s="197"/>
      <c r="J920" s="40"/>
      <c r="K920" s="40"/>
      <c r="L920" s="43"/>
      <c r="M920" s="198"/>
      <c r="N920" s="199"/>
      <c r="O920" s="68"/>
      <c r="P920" s="68"/>
      <c r="Q920" s="68"/>
      <c r="R920" s="68"/>
      <c r="S920" s="68"/>
      <c r="T920" s="69"/>
      <c r="U920" s="38"/>
      <c r="V920" s="38"/>
      <c r="W920" s="38"/>
      <c r="X920" s="38"/>
      <c r="Y920" s="38"/>
      <c r="Z920" s="38"/>
      <c r="AA920" s="38"/>
      <c r="AB920" s="38"/>
      <c r="AC920" s="38"/>
      <c r="AD920" s="38"/>
      <c r="AE920" s="38"/>
      <c r="AT920" s="20" t="s">
        <v>171</v>
      </c>
      <c r="AU920" s="20" t="s">
        <v>90</v>
      </c>
    </row>
    <row r="921" spans="1:65" s="13" customFormat="1" ht="11.25">
      <c r="B921" s="202"/>
      <c r="C921" s="203"/>
      <c r="D921" s="195" t="s">
        <v>173</v>
      </c>
      <c r="E921" s="204" t="s">
        <v>35</v>
      </c>
      <c r="F921" s="205" t="s">
        <v>392</v>
      </c>
      <c r="G921" s="203"/>
      <c r="H921" s="204" t="s">
        <v>35</v>
      </c>
      <c r="I921" s="206"/>
      <c r="J921" s="203"/>
      <c r="K921" s="203"/>
      <c r="L921" s="207"/>
      <c r="M921" s="208"/>
      <c r="N921" s="209"/>
      <c r="O921" s="209"/>
      <c r="P921" s="209"/>
      <c r="Q921" s="209"/>
      <c r="R921" s="209"/>
      <c r="S921" s="209"/>
      <c r="T921" s="210"/>
      <c r="AT921" s="211" t="s">
        <v>173</v>
      </c>
      <c r="AU921" s="211" t="s">
        <v>90</v>
      </c>
      <c r="AV921" s="13" t="s">
        <v>21</v>
      </c>
      <c r="AW921" s="13" t="s">
        <v>41</v>
      </c>
      <c r="AX921" s="13" t="s">
        <v>81</v>
      </c>
      <c r="AY921" s="211" t="s">
        <v>160</v>
      </c>
    </row>
    <row r="922" spans="1:65" s="14" customFormat="1" ht="11.25">
      <c r="B922" s="212"/>
      <c r="C922" s="213"/>
      <c r="D922" s="195" t="s">
        <v>173</v>
      </c>
      <c r="E922" s="214" t="s">
        <v>35</v>
      </c>
      <c r="F922" s="215" t="s">
        <v>1033</v>
      </c>
      <c r="G922" s="213"/>
      <c r="H922" s="216">
        <v>1</v>
      </c>
      <c r="I922" s="217"/>
      <c r="J922" s="213"/>
      <c r="K922" s="213"/>
      <c r="L922" s="218"/>
      <c r="M922" s="219"/>
      <c r="N922" s="220"/>
      <c r="O922" s="220"/>
      <c r="P922" s="220"/>
      <c r="Q922" s="220"/>
      <c r="R922" s="220"/>
      <c r="S922" s="220"/>
      <c r="T922" s="221"/>
      <c r="AT922" s="222" t="s">
        <v>173</v>
      </c>
      <c r="AU922" s="222" t="s">
        <v>90</v>
      </c>
      <c r="AV922" s="14" t="s">
        <v>90</v>
      </c>
      <c r="AW922" s="14" t="s">
        <v>41</v>
      </c>
      <c r="AX922" s="14" t="s">
        <v>81</v>
      </c>
      <c r="AY922" s="222" t="s">
        <v>160</v>
      </c>
    </row>
    <row r="923" spans="1:65" s="15" customFormat="1" ht="11.25">
      <c r="B923" s="223"/>
      <c r="C923" s="224"/>
      <c r="D923" s="195" t="s">
        <v>173</v>
      </c>
      <c r="E923" s="225" t="s">
        <v>35</v>
      </c>
      <c r="F923" s="226" t="s">
        <v>176</v>
      </c>
      <c r="G923" s="224"/>
      <c r="H923" s="227">
        <v>1</v>
      </c>
      <c r="I923" s="228"/>
      <c r="J923" s="224"/>
      <c r="K923" s="224"/>
      <c r="L923" s="229"/>
      <c r="M923" s="230"/>
      <c r="N923" s="231"/>
      <c r="O923" s="231"/>
      <c r="P923" s="231"/>
      <c r="Q923" s="231"/>
      <c r="R923" s="231"/>
      <c r="S923" s="231"/>
      <c r="T923" s="232"/>
      <c r="AT923" s="233" t="s">
        <v>173</v>
      </c>
      <c r="AU923" s="233" t="s">
        <v>90</v>
      </c>
      <c r="AV923" s="15" t="s">
        <v>167</v>
      </c>
      <c r="AW923" s="15" t="s">
        <v>41</v>
      </c>
      <c r="AX923" s="15" t="s">
        <v>21</v>
      </c>
      <c r="AY923" s="233" t="s">
        <v>160</v>
      </c>
    </row>
    <row r="924" spans="1:65" s="2" customFormat="1" ht="21.75" customHeight="1">
      <c r="A924" s="38"/>
      <c r="B924" s="39"/>
      <c r="C924" s="245" t="s">
        <v>1034</v>
      </c>
      <c r="D924" s="245" t="s">
        <v>380</v>
      </c>
      <c r="E924" s="246" t="s">
        <v>1035</v>
      </c>
      <c r="F924" s="247" t="s">
        <v>1036</v>
      </c>
      <c r="G924" s="248" t="s">
        <v>523</v>
      </c>
      <c r="H924" s="249">
        <v>1</v>
      </c>
      <c r="I924" s="250"/>
      <c r="J924" s="251">
        <f>ROUND(I924*H924,2)</f>
        <v>0</v>
      </c>
      <c r="K924" s="247" t="s">
        <v>35</v>
      </c>
      <c r="L924" s="252"/>
      <c r="M924" s="253" t="s">
        <v>35</v>
      </c>
      <c r="N924" s="254" t="s">
        <v>52</v>
      </c>
      <c r="O924" s="68"/>
      <c r="P924" s="191">
        <f>O924*H924</f>
        <v>0</v>
      </c>
      <c r="Q924" s="191">
        <v>2.2100000000000002E-3</v>
      </c>
      <c r="R924" s="191">
        <f>Q924*H924</f>
        <v>2.2100000000000002E-3</v>
      </c>
      <c r="S924" s="191">
        <v>0</v>
      </c>
      <c r="T924" s="192">
        <f>S924*H924</f>
        <v>0</v>
      </c>
      <c r="U924" s="38"/>
      <c r="V924" s="38"/>
      <c r="W924" s="38"/>
      <c r="X924" s="38"/>
      <c r="Y924" s="38"/>
      <c r="Z924" s="38"/>
      <c r="AA924" s="38"/>
      <c r="AB924" s="38"/>
      <c r="AC924" s="38"/>
      <c r="AD924" s="38"/>
      <c r="AE924" s="38"/>
      <c r="AR924" s="193" t="s">
        <v>220</v>
      </c>
      <c r="AT924" s="193" t="s">
        <v>380</v>
      </c>
      <c r="AU924" s="193" t="s">
        <v>90</v>
      </c>
      <c r="AY924" s="20" t="s">
        <v>160</v>
      </c>
      <c r="BE924" s="194">
        <f>IF(N924="základní",J924,0)</f>
        <v>0</v>
      </c>
      <c r="BF924" s="194">
        <f>IF(N924="snížená",J924,0)</f>
        <v>0</v>
      </c>
      <c r="BG924" s="194">
        <f>IF(N924="zákl. přenesená",J924,0)</f>
        <v>0</v>
      </c>
      <c r="BH924" s="194">
        <f>IF(N924="sníž. přenesená",J924,0)</f>
        <v>0</v>
      </c>
      <c r="BI924" s="194">
        <f>IF(N924="nulová",J924,0)</f>
        <v>0</v>
      </c>
      <c r="BJ924" s="20" t="s">
        <v>21</v>
      </c>
      <c r="BK924" s="194">
        <f>ROUND(I924*H924,2)</f>
        <v>0</v>
      </c>
      <c r="BL924" s="20" t="s">
        <v>167</v>
      </c>
      <c r="BM924" s="193" t="s">
        <v>1037</v>
      </c>
    </row>
    <row r="925" spans="1:65" s="2" customFormat="1" ht="11.25">
      <c r="A925" s="38"/>
      <c r="B925" s="39"/>
      <c r="C925" s="40"/>
      <c r="D925" s="195" t="s">
        <v>169</v>
      </c>
      <c r="E925" s="40"/>
      <c r="F925" s="196" t="s">
        <v>1036</v>
      </c>
      <c r="G925" s="40"/>
      <c r="H925" s="40"/>
      <c r="I925" s="197"/>
      <c r="J925" s="40"/>
      <c r="K925" s="40"/>
      <c r="L925" s="43"/>
      <c r="M925" s="198"/>
      <c r="N925" s="199"/>
      <c r="O925" s="68"/>
      <c r="P925" s="68"/>
      <c r="Q925" s="68"/>
      <c r="R925" s="68"/>
      <c r="S925" s="68"/>
      <c r="T925" s="69"/>
      <c r="U925" s="38"/>
      <c r="V925" s="38"/>
      <c r="W925" s="38"/>
      <c r="X925" s="38"/>
      <c r="Y925" s="38"/>
      <c r="Z925" s="38"/>
      <c r="AA925" s="38"/>
      <c r="AB925" s="38"/>
      <c r="AC925" s="38"/>
      <c r="AD925" s="38"/>
      <c r="AE925" s="38"/>
      <c r="AT925" s="20" t="s">
        <v>169</v>
      </c>
      <c r="AU925" s="20" t="s">
        <v>90</v>
      </c>
    </row>
    <row r="926" spans="1:65" s="13" customFormat="1" ht="11.25">
      <c r="B926" s="202"/>
      <c r="C926" s="203"/>
      <c r="D926" s="195" t="s">
        <v>173</v>
      </c>
      <c r="E926" s="204" t="s">
        <v>35</v>
      </c>
      <c r="F926" s="205" t="s">
        <v>392</v>
      </c>
      <c r="G926" s="203"/>
      <c r="H926" s="204" t="s">
        <v>35</v>
      </c>
      <c r="I926" s="206"/>
      <c r="J926" s="203"/>
      <c r="K926" s="203"/>
      <c r="L926" s="207"/>
      <c r="M926" s="208"/>
      <c r="N926" s="209"/>
      <c r="O926" s="209"/>
      <c r="P926" s="209"/>
      <c r="Q926" s="209"/>
      <c r="R926" s="209"/>
      <c r="S926" s="209"/>
      <c r="T926" s="210"/>
      <c r="AT926" s="211" t="s">
        <v>173</v>
      </c>
      <c r="AU926" s="211" t="s">
        <v>90</v>
      </c>
      <c r="AV926" s="13" t="s">
        <v>21</v>
      </c>
      <c r="AW926" s="13" t="s">
        <v>41</v>
      </c>
      <c r="AX926" s="13" t="s">
        <v>81</v>
      </c>
      <c r="AY926" s="211" t="s">
        <v>160</v>
      </c>
    </row>
    <row r="927" spans="1:65" s="14" customFormat="1" ht="11.25">
      <c r="B927" s="212"/>
      <c r="C927" s="213"/>
      <c r="D927" s="195" t="s">
        <v>173</v>
      </c>
      <c r="E927" s="214" t="s">
        <v>35</v>
      </c>
      <c r="F927" s="215" t="s">
        <v>1033</v>
      </c>
      <c r="G927" s="213"/>
      <c r="H927" s="216">
        <v>1</v>
      </c>
      <c r="I927" s="217"/>
      <c r="J927" s="213"/>
      <c r="K927" s="213"/>
      <c r="L927" s="218"/>
      <c r="M927" s="219"/>
      <c r="N927" s="220"/>
      <c r="O927" s="220"/>
      <c r="P927" s="220"/>
      <c r="Q927" s="220"/>
      <c r="R927" s="220"/>
      <c r="S927" s="220"/>
      <c r="T927" s="221"/>
      <c r="AT927" s="222" t="s">
        <v>173</v>
      </c>
      <c r="AU927" s="222" t="s">
        <v>90</v>
      </c>
      <c r="AV927" s="14" t="s">
        <v>90</v>
      </c>
      <c r="AW927" s="14" t="s">
        <v>41</v>
      </c>
      <c r="AX927" s="14" t="s">
        <v>81</v>
      </c>
      <c r="AY927" s="222" t="s">
        <v>160</v>
      </c>
    </row>
    <row r="928" spans="1:65" s="15" customFormat="1" ht="11.25">
      <c r="B928" s="223"/>
      <c r="C928" s="224"/>
      <c r="D928" s="195" t="s">
        <v>173</v>
      </c>
      <c r="E928" s="225" t="s">
        <v>35</v>
      </c>
      <c r="F928" s="226" t="s">
        <v>176</v>
      </c>
      <c r="G928" s="224"/>
      <c r="H928" s="227">
        <v>1</v>
      </c>
      <c r="I928" s="228"/>
      <c r="J928" s="224"/>
      <c r="K928" s="224"/>
      <c r="L928" s="229"/>
      <c r="M928" s="230"/>
      <c r="N928" s="231"/>
      <c r="O928" s="231"/>
      <c r="P928" s="231"/>
      <c r="Q928" s="231"/>
      <c r="R928" s="231"/>
      <c r="S928" s="231"/>
      <c r="T928" s="232"/>
      <c r="AT928" s="233" t="s">
        <v>173</v>
      </c>
      <c r="AU928" s="233" t="s">
        <v>90</v>
      </c>
      <c r="AV928" s="15" t="s">
        <v>167</v>
      </c>
      <c r="AW928" s="15" t="s">
        <v>41</v>
      </c>
      <c r="AX928" s="15" t="s">
        <v>21</v>
      </c>
      <c r="AY928" s="233" t="s">
        <v>160</v>
      </c>
    </row>
    <row r="929" spans="1:65" s="2" customFormat="1" ht="24.2" customHeight="1">
      <c r="A929" s="38"/>
      <c r="B929" s="39"/>
      <c r="C929" s="182" t="s">
        <v>1038</v>
      </c>
      <c r="D929" s="182" t="s">
        <v>162</v>
      </c>
      <c r="E929" s="183" t="s">
        <v>1039</v>
      </c>
      <c r="F929" s="184" t="s">
        <v>1040</v>
      </c>
      <c r="G929" s="185" t="s">
        <v>523</v>
      </c>
      <c r="H929" s="186">
        <v>1</v>
      </c>
      <c r="I929" s="187"/>
      <c r="J929" s="188">
        <f>ROUND(I929*H929,2)</f>
        <v>0</v>
      </c>
      <c r="K929" s="184" t="s">
        <v>166</v>
      </c>
      <c r="L929" s="43"/>
      <c r="M929" s="189" t="s">
        <v>35</v>
      </c>
      <c r="N929" s="190" t="s">
        <v>52</v>
      </c>
      <c r="O929" s="68"/>
      <c r="P929" s="191">
        <f>O929*H929</f>
        <v>0</v>
      </c>
      <c r="Q929" s="191">
        <v>1.2120000000000001E-2</v>
      </c>
      <c r="R929" s="191">
        <f>Q929*H929</f>
        <v>1.2120000000000001E-2</v>
      </c>
      <c r="S929" s="191">
        <v>0</v>
      </c>
      <c r="T929" s="192">
        <f>S929*H929</f>
        <v>0</v>
      </c>
      <c r="U929" s="38"/>
      <c r="V929" s="38"/>
      <c r="W929" s="38"/>
      <c r="X929" s="38"/>
      <c r="Y929" s="38"/>
      <c r="Z929" s="38"/>
      <c r="AA929" s="38"/>
      <c r="AB929" s="38"/>
      <c r="AC929" s="38"/>
      <c r="AD929" s="38"/>
      <c r="AE929" s="38"/>
      <c r="AR929" s="193" t="s">
        <v>167</v>
      </c>
      <c r="AT929" s="193" t="s">
        <v>162</v>
      </c>
      <c r="AU929" s="193" t="s">
        <v>90</v>
      </c>
      <c r="AY929" s="20" t="s">
        <v>160</v>
      </c>
      <c r="BE929" s="194">
        <f>IF(N929="základní",J929,0)</f>
        <v>0</v>
      </c>
      <c r="BF929" s="194">
        <f>IF(N929="snížená",J929,0)</f>
        <v>0</v>
      </c>
      <c r="BG929" s="194">
        <f>IF(N929="zákl. přenesená",J929,0)</f>
        <v>0</v>
      </c>
      <c r="BH929" s="194">
        <f>IF(N929="sníž. přenesená",J929,0)</f>
        <v>0</v>
      </c>
      <c r="BI929" s="194">
        <f>IF(N929="nulová",J929,0)</f>
        <v>0</v>
      </c>
      <c r="BJ929" s="20" t="s">
        <v>21</v>
      </c>
      <c r="BK929" s="194">
        <f>ROUND(I929*H929,2)</f>
        <v>0</v>
      </c>
      <c r="BL929" s="20" t="s">
        <v>167</v>
      </c>
      <c r="BM929" s="193" t="s">
        <v>1041</v>
      </c>
    </row>
    <row r="930" spans="1:65" s="2" customFormat="1" ht="19.5">
      <c r="A930" s="38"/>
      <c r="B930" s="39"/>
      <c r="C930" s="40"/>
      <c r="D930" s="195" t="s">
        <v>169</v>
      </c>
      <c r="E930" s="40"/>
      <c r="F930" s="196" t="s">
        <v>1042</v>
      </c>
      <c r="G930" s="40"/>
      <c r="H930" s="40"/>
      <c r="I930" s="197"/>
      <c r="J930" s="40"/>
      <c r="K930" s="40"/>
      <c r="L930" s="43"/>
      <c r="M930" s="198"/>
      <c r="N930" s="199"/>
      <c r="O930" s="68"/>
      <c r="P930" s="68"/>
      <c r="Q930" s="68"/>
      <c r="R930" s="68"/>
      <c r="S930" s="68"/>
      <c r="T930" s="69"/>
      <c r="U930" s="38"/>
      <c r="V930" s="38"/>
      <c r="W930" s="38"/>
      <c r="X930" s="38"/>
      <c r="Y930" s="38"/>
      <c r="Z930" s="38"/>
      <c r="AA930" s="38"/>
      <c r="AB930" s="38"/>
      <c r="AC930" s="38"/>
      <c r="AD930" s="38"/>
      <c r="AE930" s="38"/>
      <c r="AT930" s="20" t="s">
        <v>169</v>
      </c>
      <c r="AU930" s="20" t="s">
        <v>90</v>
      </c>
    </row>
    <row r="931" spans="1:65" s="2" customFormat="1" ht="11.25">
      <c r="A931" s="38"/>
      <c r="B931" s="39"/>
      <c r="C931" s="40"/>
      <c r="D931" s="200" t="s">
        <v>171</v>
      </c>
      <c r="E931" s="40"/>
      <c r="F931" s="201" t="s">
        <v>1043</v>
      </c>
      <c r="G931" s="40"/>
      <c r="H931" s="40"/>
      <c r="I931" s="197"/>
      <c r="J931" s="40"/>
      <c r="K931" s="40"/>
      <c r="L931" s="43"/>
      <c r="M931" s="198"/>
      <c r="N931" s="199"/>
      <c r="O931" s="68"/>
      <c r="P931" s="68"/>
      <c r="Q931" s="68"/>
      <c r="R931" s="68"/>
      <c r="S931" s="68"/>
      <c r="T931" s="69"/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T931" s="20" t="s">
        <v>171</v>
      </c>
      <c r="AU931" s="20" t="s">
        <v>90</v>
      </c>
    </row>
    <row r="932" spans="1:65" s="13" customFormat="1" ht="11.25">
      <c r="B932" s="202"/>
      <c r="C932" s="203"/>
      <c r="D932" s="195" t="s">
        <v>173</v>
      </c>
      <c r="E932" s="204" t="s">
        <v>35</v>
      </c>
      <c r="F932" s="205" t="s">
        <v>392</v>
      </c>
      <c r="G932" s="203"/>
      <c r="H932" s="204" t="s">
        <v>35</v>
      </c>
      <c r="I932" s="206"/>
      <c r="J932" s="203"/>
      <c r="K932" s="203"/>
      <c r="L932" s="207"/>
      <c r="M932" s="208"/>
      <c r="N932" s="209"/>
      <c r="O932" s="209"/>
      <c r="P932" s="209"/>
      <c r="Q932" s="209"/>
      <c r="R932" s="209"/>
      <c r="S932" s="209"/>
      <c r="T932" s="210"/>
      <c r="AT932" s="211" t="s">
        <v>173</v>
      </c>
      <c r="AU932" s="211" t="s">
        <v>90</v>
      </c>
      <c r="AV932" s="13" t="s">
        <v>21</v>
      </c>
      <c r="AW932" s="13" t="s">
        <v>41</v>
      </c>
      <c r="AX932" s="13" t="s">
        <v>81</v>
      </c>
      <c r="AY932" s="211" t="s">
        <v>160</v>
      </c>
    </row>
    <row r="933" spans="1:65" s="14" customFormat="1" ht="11.25">
      <c r="B933" s="212"/>
      <c r="C933" s="213"/>
      <c r="D933" s="195" t="s">
        <v>173</v>
      </c>
      <c r="E933" s="214" t="s">
        <v>35</v>
      </c>
      <c r="F933" s="215" t="s">
        <v>1033</v>
      </c>
      <c r="G933" s="213"/>
      <c r="H933" s="216">
        <v>1</v>
      </c>
      <c r="I933" s="217"/>
      <c r="J933" s="213"/>
      <c r="K933" s="213"/>
      <c r="L933" s="218"/>
      <c r="M933" s="219"/>
      <c r="N933" s="220"/>
      <c r="O933" s="220"/>
      <c r="P933" s="220"/>
      <c r="Q933" s="220"/>
      <c r="R933" s="220"/>
      <c r="S933" s="220"/>
      <c r="T933" s="221"/>
      <c r="AT933" s="222" t="s">
        <v>173</v>
      </c>
      <c r="AU933" s="222" t="s">
        <v>90</v>
      </c>
      <c r="AV933" s="14" t="s">
        <v>90</v>
      </c>
      <c r="AW933" s="14" t="s">
        <v>41</v>
      </c>
      <c r="AX933" s="14" t="s">
        <v>81</v>
      </c>
      <c r="AY933" s="222" t="s">
        <v>160</v>
      </c>
    </row>
    <row r="934" spans="1:65" s="15" customFormat="1" ht="11.25">
      <c r="B934" s="223"/>
      <c r="C934" s="224"/>
      <c r="D934" s="195" t="s">
        <v>173</v>
      </c>
      <c r="E934" s="225" t="s">
        <v>35</v>
      </c>
      <c r="F934" s="226" t="s">
        <v>176</v>
      </c>
      <c r="G934" s="224"/>
      <c r="H934" s="227">
        <v>1</v>
      </c>
      <c r="I934" s="228"/>
      <c r="J934" s="224"/>
      <c r="K934" s="224"/>
      <c r="L934" s="229"/>
      <c r="M934" s="230"/>
      <c r="N934" s="231"/>
      <c r="O934" s="231"/>
      <c r="P934" s="231"/>
      <c r="Q934" s="231"/>
      <c r="R934" s="231"/>
      <c r="S934" s="231"/>
      <c r="T934" s="232"/>
      <c r="AT934" s="233" t="s">
        <v>173</v>
      </c>
      <c r="AU934" s="233" t="s">
        <v>90</v>
      </c>
      <c r="AV934" s="15" t="s">
        <v>167</v>
      </c>
      <c r="AW934" s="15" t="s">
        <v>41</v>
      </c>
      <c r="AX934" s="15" t="s">
        <v>21</v>
      </c>
      <c r="AY934" s="233" t="s">
        <v>160</v>
      </c>
    </row>
    <row r="935" spans="1:65" s="2" customFormat="1" ht="24.2" customHeight="1">
      <c r="A935" s="38"/>
      <c r="B935" s="39"/>
      <c r="C935" s="182" t="s">
        <v>1044</v>
      </c>
      <c r="D935" s="182" t="s">
        <v>162</v>
      </c>
      <c r="E935" s="183" t="s">
        <v>1045</v>
      </c>
      <c r="F935" s="184" t="s">
        <v>1046</v>
      </c>
      <c r="G935" s="185" t="s">
        <v>523</v>
      </c>
      <c r="H935" s="186">
        <v>1</v>
      </c>
      <c r="I935" s="187"/>
      <c r="J935" s="188">
        <f>ROUND(I935*H935,2)</f>
        <v>0</v>
      </c>
      <c r="K935" s="184" t="s">
        <v>166</v>
      </c>
      <c r="L935" s="43"/>
      <c r="M935" s="189" t="s">
        <v>35</v>
      </c>
      <c r="N935" s="190" t="s">
        <v>52</v>
      </c>
      <c r="O935" s="68"/>
      <c r="P935" s="191">
        <f>O935*H935</f>
        <v>0</v>
      </c>
      <c r="Q935" s="191">
        <v>0</v>
      </c>
      <c r="R935" s="191">
        <f>Q935*H935</f>
        <v>0</v>
      </c>
      <c r="S935" s="191">
        <v>0</v>
      </c>
      <c r="T935" s="192">
        <f>S935*H935</f>
        <v>0</v>
      </c>
      <c r="U935" s="38"/>
      <c r="V935" s="38"/>
      <c r="W935" s="38"/>
      <c r="X935" s="38"/>
      <c r="Y935" s="38"/>
      <c r="Z935" s="38"/>
      <c r="AA935" s="38"/>
      <c r="AB935" s="38"/>
      <c r="AC935" s="38"/>
      <c r="AD935" s="38"/>
      <c r="AE935" s="38"/>
      <c r="AR935" s="193" t="s">
        <v>167</v>
      </c>
      <c r="AT935" s="193" t="s">
        <v>162</v>
      </c>
      <c r="AU935" s="193" t="s">
        <v>90</v>
      </c>
      <c r="AY935" s="20" t="s">
        <v>160</v>
      </c>
      <c r="BE935" s="194">
        <f>IF(N935="základní",J935,0)</f>
        <v>0</v>
      </c>
      <c r="BF935" s="194">
        <f>IF(N935="snížená",J935,0)</f>
        <v>0</v>
      </c>
      <c r="BG935" s="194">
        <f>IF(N935="zákl. přenesená",J935,0)</f>
        <v>0</v>
      </c>
      <c r="BH935" s="194">
        <f>IF(N935="sníž. přenesená",J935,0)</f>
        <v>0</v>
      </c>
      <c r="BI935" s="194">
        <f>IF(N935="nulová",J935,0)</f>
        <v>0</v>
      </c>
      <c r="BJ935" s="20" t="s">
        <v>21</v>
      </c>
      <c r="BK935" s="194">
        <f>ROUND(I935*H935,2)</f>
        <v>0</v>
      </c>
      <c r="BL935" s="20" t="s">
        <v>167</v>
      </c>
      <c r="BM935" s="193" t="s">
        <v>1047</v>
      </c>
    </row>
    <row r="936" spans="1:65" s="2" customFormat="1" ht="19.5">
      <c r="A936" s="38"/>
      <c r="B936" s="39"/>
      <c r="C936" s="40"/>
      <c r="D936" s="195" t="s">
        <v>169</v>
      </c>
      <c r="E936" s="40"/>
      <c r="F936" s="196" t="s">
        <v>1048</v>
      </c>
      <c r="G936" s="40"/>
      <c r="H936" s="40"/>
      <c r="I936" s="197"/>
      <c r="J936" s="40"/>
      <c r="K936" s="40"/>
      <c r="L936" s="43"/>
      <c r="M936" s="198"/>
      <c r="N936" s="199"/>
      <c r="O936" s="68"/>
      <c r="P936" s="68"/>
      <c r="Q936" s="68"/>
      <c r="R936" s="68"/>
      <c r="S936" s="68"/>
      <c r="T936" s="69"/>
      <c r="U936" s="38"/>
      <c r="V936" s="38"/>
      <c r="W936" s="38"/>
      <c r="X936" s="38"/>
      <c r="Y936" s="38"/>
      <c r="Z936" s="38"/>
      <c r="AA936" s="38"/>
      <c r="AB936" s="38"/>
      <c r="AC936" s="38"/>
      <c r="AD936" s="38"/>
      <c r="AE936" s="38"/>
      <c r="AT936" s="20" t="s">
        <v>169</v>
      </c>
      <c r="AU936" s="20" t="s">
        <v>90</v>
      </c>
    </row>
    <row r="937" spans="1:65" s="2" customFormat="1" ht="11.25">
      <c r="A937" s="38"/>
      <c r="B937" s="39"/>
      <c r="C937" s="40"/>
      <c r="D937" s="200" t="s">
        <v>171</v>
      </c>
      <c r="E937" s="40"/>
      <c r="F937" s="201" t="s">
        <v>1049</v>
      </c>
      <c r="G937" s="40"/>
      <c r="H937" s="40"/>
      <c r="I937" s="197"/>
      <c r="J937" s="40"/>
      <c r="K937" s="40"/>
      <c r="L937" s="43"/>
      <c r="M937" s="198"/>
      <c r="N937" s="199"/>
      <c r="O937" s="68"/>
      <c r="P937" s="68"/>
      <c r="Q937" s="68"/>
      <c r="R937" s="68"/>
      <c r="S937" s="68"/>
      <c r="T937" s="69"/>
      <c r="U937" s="38"/>
      <c r="V937" s="38"/>
      <c r="W937" s="38"/>
      <c r="X937" s="38"/>
      <c r="Y937" s="38"/>
      <c r="Z937" s="38"/>
      <c r="AA937" s="38"/>
      <c r="AB937" s="38"/>
      <c r="AC937" s="38"/>
      <c r="AD937" s="38"/>
      <c r="AE937" s="38"/>
      <c r="AT937" s="20" t="s">
        <v>171</v>
      </c>
      <c r="AU937" s="20" t="s">
        <v>90</v>
      </c>
    </row>
    <row r="938" spans="1:65" s="13" customFormat="1" ht="11.25">
      <c r="B938" s="202"/>
      <c r="C938" s="203"/>
      <c r="D938" s="195" t="s">
        <v>173</v>
      </c>
      <c r="E938" s="204" t="s">
        <v>35</v>
      </c>
      <c r="F938" s="205" t="s">
        <v>392</v>
      </c>
      <c r="G938" s="203"/>
      <c r="H938" s="204" t="s">
        <v>35</v>
      </c>
      <c r="I938" s="206"/>
      <c r="J938" s="203"/>
      <c r="K938" s="203"/>
      <c r="L938" s="207"/>
      <c r="M938" s="208"/>
      <c r="N938" s="209"/>
      <c r="O938" s="209"/>
      <c r="P938" s="209"/>
      <c r="Q938" s="209"/>
      <c r="R938" s="209"/>
      <c r="S938" s="209"/>
      <c r="T938" s="210"/>
      <c r="AT938" s="211" t="s">
        <v>173</v>
      </c>
      <c r="AU938" s="211" t="s">
        <v>90</v>
      </c>
      <c r="AV938" s="13" t="s">
        <v>21</v>
      </c>
      <c r="AW938" s="13" t="s">
        <v>41</v>
      </c>
      <c r="AX938" s="13" t="s">
        <v>81</v>
      </c>
      <c r="AY938" s="211" t="s">
        <v>160</v>
      </c>
    </row>
    <row r="939" spans="1:65" s="14" customFormat="1" ht="11.25">
      <c r="B939" s="212"/>
      <c r="C939" s="213"/>
      <c r="D939" s="195" t="s">
        <v>173</v>
      </c>
      <c r="E939" s="214" t="s">
        <v>35</v>
      </c>
      <c r="F939" s="215" t="s">
        <v>1033</v>
      </c>
      <c r="G939" s="213"/>
      <c r="H939" s="216">
        <v>1</v>
      </c>
      <c r="I939" s="217"/>
      <c r="J939" s="213"/>
      <c r="K939" s="213"/>
      <c r="L939" s="218"/>
      <c r="M939" s="219"/>
      <c r="N939" s="220"/>
      <c r="O939" s="220"/>
      <c r="P939" s="220"/>
      <c r="Q939" s="220"/>
      <c r="R939" s="220"/>
      <c r="S939" s="220"/>
      <c r="T939" s="221"/>
      <c r="AT939" s="222" t="s">
        <v>173</v>
      </c>
      <c r="AU939" s="222" t="s">
        <v>90</v>
      </c>
      <c r="AV939" s="14" t="s">
        <v>90</v>
      </c>
      <c r="AW939" s="14" t="s">
        <v>41</v>
      </c>
      <c r="AX939" s="14" t="s">
        <v>81</v>
      </c>
      <c r="AY939" s="222" t="s">
        <v>160</v>
      </c>
    </row>
    <row r="940" spans="1:65" s="15" customFormat="1" ht="11.25">
      <c r="B940" s="223"/>
      <c r="C940" s="224"/>
      <c r="D940" s="195" t="s">
        <v>173</v>
      </c>
      <c r="E940" s="225" t="s">
        <v>35</v>
      </c>
      <c r="F940" s="226" t="s">
        <v>176</v>
      </c>
      <c r="G940" s="224"/>
      <c r="H940" s="227">
        <v>1</v>
      </c>
      <c r="I940" s="228"/>
      <c r="J940" s="224"/>
      <c r="K940" s="224"/>
      <c r="L940" s="229"/>
      <c r="M940" s="230"/>
      <c r="N940" s="231"/>
      <c r="O940" s="231"/>
      <c r="P940" s="231"/>
      <c r="Q940" s="231"/>
      <c r="R940" s="231"/>
      <c r="S940" s="231"/>
      <c r="T940" s="232"/>
      <c r="AT940" s="233" t="s">
        <v>173</v>
      </c>
      <c r="AU940" s="233" t="s">
        <v>90</v>
      </c>
      <c r="AV940" s="15" t="s">
        <v>167</v>
      </c>
      <c r="AW940" s="15" t="s">
        <v>41</v>
      </c>
      <c r="AX940" s="15" t="s">
        <v>21</v>
      </c>
      <c r="AY940" s="233" t="s">
        <v>160</v>
      </c>
    </row>
    <row r="941" spans="1:65" s="2" customFormat="1" ht="33" customHeight="1">
      <c r="A941" s="38"/>
      <c r="B941" s="39"/>
      <c r="C941" s="182" t="s">
        <v>1050</v>
      </c>
      <c r="D941" s="182" t="s">
        <v>162</v>
      </c>
      <c r="E941" s="183" t="s">
        <v>1051</v>
      </c>
      <c r="F941" s="184" t="s">
        <v>1052</v>
      </c>
      <c r="G941" s="185" t="s">
        <v>523</v>
      </c>
      <c r="H941" s="186">
        <v>1</v>
      </c>
      <c r="I941" s="187"/>
      <c r="J941" s="188">
        <f>ROUND(I941*H941,2)</f>
        <v>0</v>
      </c>
      <c r="K941" s="184" t="s">
        <v>166</v>
      </c>
      <c r="L941" s="43"/>
      <c r="M941" s="189" t="s">
        <v>35</v>
      </c>
      <c r="N941" s="190" t="s">
        <v>52</v>
      </c>
      <c r="O941" s="68"/>
      <c r="P941" s="191">
        <f>O941*H941</f>
        <v>0</v>
      </c>
      <c r="Q941" s="191">
        <v>0.21007999999999999</v>
      </c>
      <c r="R941" s="191">
        <f>Q941*H941</f>
        <v>0.21007999999999999</v>
      </c>
      <c r="S941" s="191">
        <v>0</v>
      </c>
      <c r="T941" s="192">
        <f>S941*H941</f>
        <v>0</v>
      </c>
      <c r="U941" s="38"/>
      <c r="V941" s="38"/>
      <c r="W941" s="38"/>
      <c r="X941" s="38"/>
      <c r="Y941" s="38"/>
      <c r="Z941" s="38"/>
      <c r="AA941" s="38"/>
      <c r="AB941" s="38"/>
      <c r="AC941" s="38"/>
      <c r="AD941" s="38"/>
      <c r="AE941" s="38"/>
      <c r="AR941" s="193" t="s">
        <v>167</v>
      </c>
      <c r="AT941" s="193" t="s">
        <v>162</v>
      </c>
      <c r="AU941" s="193" t="s">
        <v>90</v>
      </c>
      <c r="AY941" s="20" t="s">
        <v>160</v>
      </c>
      <c r="BE941" s="194">
        <f>IF(N941="základní",J941,0)</f>
        <v>0</v>
      </c>
      <c r="BF941" s="194">
        <f>IF(N941="snížená",J941,0)</f>
        <v>0</v>
      </c>
      <c r="BG941" s="194">
        <f>IF(N941="zákl. přenesená",J941,0)</f>
        <v>0</v>
      </c>
      <c r="BH941" s="194">
        <f>IF(N941="sníž. přenesená",J941,0)</f>
        <v>0</v>
      </c>
      <c r="BI941" s="194">
        <f>IF(N941="nulová",J941,0)</f>
        <v>0</v>
      </c>
      <c r="BJ941" s="20" t="s">
        <v>21</v>
      </c>
      <c r="BK941" s="194">
        <f>ROUND(I941*H941,2)</f>
        <v>0</v>
      </c>
      <c r="BL941" s="20" t="s">
        <v>167</v>
      </c>
      <c r="BM941" s="193" t="s">
        <v>1053</v>
      </c>
    </row>
    <row r="942" spans="1:65" s="2" customFormat="1" ht="29.25">
      <c r="A942" s="38"/>
      <c r="B942" s="39"/>
      <c r="C942" s="40"/>
      <c r="D942" s="195" t="s">
        <v>169</v>
      </c>
      <c r="E942" s="40"/>
      <c r="F942" s="196" t="s">
        <v>1054</v>
      </c>
      <c r="G942" s="40"/>
      <c r="H942" s="40"/>
      <c r="I942" s="197"/>
      <c r="J942" s="40"/>
      <c r="K942" s="40"/>
      <c r="L942" s="43"/>
      <c r="M942" s="198"/>
      <c r="N942" s="199"/>
      <c r="O942" s="68"/>
      <c r="P942" s="68"/>
      <c r="Q942" s="68"/>
      <c r="R942" s="68"/>
      <c r="S942" s="68"/>
      <c r="T942" s="69"/>
      <c r="U942" s="38"/>
      <c r="V942" s="38"/>
      <c r="W942" s="38"/>
      <c r="X942" s="38"/>
      <c r="Y942" s="38"/>
      <c r="Z942" s="38"/>
      <c r="AA942" s="38"/>
      <c r="AB942" s="38"/>
      <c r="AC942" s="38"/>
      <c r="AD942" s="38"/>
      <c r="AE942" s="38"/>
      <c r="AT942" s="20" t="s">
        <v>169</v>
      </c>
      <c r="AU942" s="20" t="s">
        <v>90</v>
      </c>
    </row>
    <row r="943" spans="1:65" s="2" customFormat="1" ht="11.25">
      <c r="A943" s="38"/>
      <c r="B943" s="39"/>
      <c r="C943" s="40"/>
      <c r="D943" s="200" t="s">
        <v>171</v>
      </c>
      <c r="E943" s="40"/>
      <c r="F943" s="201" t="s">
        <v>1055</v>
      </c>
      <c r="G943" s="40"/>
      <c r="H943" s="40"/>
      <c r="I943" s="197"/>
      <c r="J943" s="40"/>
      <c r="K943" s="40"/>
      <c r="L943" s="43"/>
      <c r="M943" s="198"/>
      <c r="N943" s="199"/>
      <c r="O943" s="68"/>
      <c r="P943" s="68"/>
      <c r="Q943" s="68"/>
      <c r="R943" s="68"/>
      <c r="S943" s="68"/>
      <c r="T943" s="69"/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  <c r="AE943" s="38"/>
      <c r="AT943" s="20" t="s">
        <v>171</v>
      </c>
      <c r="AU943" s="20" t="s">
        <v>90</v>
      </c>
    </row>
    <row r="944" spans="1:65" s="13" customFormat="1" ht="11.25">
      <c r="B944" s="202"/>
      <c r="C944" s="203"/>
      <c r="D944" s="195" t="s">
        <v>173</v>
      </c>
      <c r="E944" s="204" t="s">
        <v>35</v>
      </c>
      <c r="F944" s="205" t="s">
        <v>392</v>
      </c>
      <c r="G944" s="203"/>
      <c r="H944" s="204" t="s">
        <v>35</v>
      </c>
      <c r="I944" s="206"/>
      <c r="J944" s="203"/>
      <c r="K944" s="203"/>
      <c r="L944" s="207"/>
      <c r="M944" s="208"/>
      <c r="N944" s="209"/>
      <c r="O944" s="209"/>
      <c r="P944" s="209"/>
      <c r="Q944" s="209"/>
      <c r="R944" s="209"/>
      <c r="S944" s="209"/>
      <c r="T944" s="210"/>
      <c r="AT944" s="211" t="s">
        <v>173</v>
      </c>
      <c r="AU944" s="211" t="s">
        <v>90</v>
      </c>
      <c r="AV944" s="13" t="s">
        <v>21</v>
      </c>
      <c r="AW944" s="13" t="s">
        <v>41</v>
      </c>
      <c r="AX944" s="13" t="s">
        <v>81</v>
      </c>
      <c r="AY944" s="211" t="s">
        <v>160</v>
      </c>
    </row>
    <row r="945" spans="1:65" s="14" customFormat="1" ht="11.25">
      <c r="B945" s="212"/>
      <c r="C945" s="213"/>
      <c r="D945" s="195" t="s">
        <v>173</v>
      </c>
      <c r="E945" s="214" t="s">
        <v>35</v>
      </c>
      <c r="F945" s="215" t="s">
        <v>1033</v>
      </c>
      <c r="G945" s="213"/>
      <c r="H945" s="216">
        <v>1</v>
      </c>
      <c r="I945" s="217"/>
      <c r="J945" s="213"/>
      <c r="K945" s="213"/>
      <c r="L945" s="218"/>
      <c r="M945" s="219"/>
      <c r="N945" s="220"/>
      <c r="O945" s="220"/>
      <c r="P945" s="220"/>
      <c r="Q945" s="220"/>
      <c r="R945" s="220"/>
      <c r="S945" s="220"/>
      <c r="T945" s="221"/>
      <c r="AT945" s="222" t="s">
        <v>173</v>
      </c>
      <c r="AU945" s="222" t="s">
        <v>90</v>
      </c>
      <c r="AV945" s="14" t="s">
        <v>90</v>
      </c>
      <c r="AW945" s="14" t="s">
        <v>41</v>
      </c>
      <c r="AX945" s="14" t="s">
        <v>81</v>
      </c>
      <c r="AY945" s="222" t="s">
        <v>160</v>
      </c>
    </row>
    <row r="946" spans="1:65" s="15" customFormat="1" ht="11.25">
      <c r="B946" s="223"/>
      <c r="C946" s="224"/>
      <c r="D946" s="195" t="s">
        <v>173</v>
      </c>
      <c r="E946" s="225" t="s">
        <v>35</v>
      </c>
      <c r="F946" s="226" t="s">
        <v>176</v>
      </c>
      <c r="G946" s="224"/>
      <c r="H946" s="227">
        <v>1</v>
      </c>
      <c r="I946" s="228"/>
      <c r="J946" s="224"/>
      <c r="K946" s="224"/>
      <c r="L946" s="229"/>
      <c r="M946" s="230"/>
      <c r="N946" s="231"/>
      <c r="O946" s="231"/>
      <c r="P946" s="231"/>
      <c r="Q946" s="231"/>
      <c r="R946" s="231"/>
      <c r="S946" s="231"/>
      <c r="T946" s="232"/>
      <c r="AT946" s="233" t="s">
        <v>173</v>
      </c>
      <c r="AU946" s="233" t="s">
        <v>90</v>
      </c>
      <c r="AV946" s="15" t="s">
        <v>167</v>
      </c>
      <c r="AW946" s="15" t="s">
        <v>41</v>
      </c>
      <c r="AX946" s="15" t="s">
        <v>21</v>
      </c>
      <c r="AY946" s="233" t="s">
        <v>160</v>
      </c>
    </row>
    <row r="947" spans="1:65" s="2" customFormat="1" ht="16.5" customHeight="1">
      <c r="A947" s="38"/>
      <c r="B947" s="39"/>
      <c r="C947" s="245" t="s">
        <v>1056</v>
      </c>
      <c r="D947" s="245" t="s">
        <v>380</v>
      </c>
      <c r="E947" s="246" t="s">
        <v>1057</v>
      </c>
      <c r="F947" s="247" t="s">
        <v>1058</v>
      </c>
      <c r="G947" s="248" t="s">
        <v>523</v>
      </c>
      <c r="H947" s="249">
        <v>1</v>
      </c>
      <c r="I947" s="250"/>
      <c r="J947" s="251">
        <f>ROUND(I947*H947,2)</f>
        <v>0</v>
      </c>
      <c r="K947" s="247" t="s">
        <v>35</v>
      </c>
      <c r="L947" s="252"/>
      <c r="M947" s="253" t="s">
        <v>35</v>
      </c>
      <c r="N947" s="254" t="s">
        <v>52</v>
      </c>
      <c r="O947" s="68"/>
      <c r="P947" s="191">
        <f>O947*H947</f>
        <v>0</v>
      </c>
      <c r="Q947" s="191">
        <v>7.5000000000000002E-4</v>
      </c>
      <c r="R947" s="191">
        <f>Q947*H947</f>
        <v>7.5000000000000002E-4</v>
      </c>
      <c r="S947" s="191">
        <v>0</v>
      </c>
      <c r="T947" s="192">
        <f>S947*H947</f>
        <v>0</v>
      </c>
      <c r="U947" s="38"/>
      <c r="V947" s="38"/>
      <c r="W947" s="38"/>
      <c r="X947" s="38"/>
      <c r="Y947" s="38"/>
      <c r="Z947" s="38"/>
      <c r="AA947" s="38"/>
      <c r="AB947" s="38"/>
      <c r="AC947" s="38"/>
      <c r="AD947" s="38"/>
      <c r="AE947" s="38"/>
      <c r="AR947" s="193" t="s">
        <v>220</v>
      </c>
      <c r="AT947" s="193" t="s">
        <v>380</v>
      </c>
      <c r="AU947" s="193" t="s">
        <v>90</v>
      </c>
      <c r="AY947" s="20" t="s">
        <v>160</v>
      </c>
      <c r="BE947" s="194">
        <f>IF(N947="základní",J947,0)</f>
        <v>0</v>
      </c>
      <c r="BF947" s="194">
        <f>IF(N947="snížená",J947,0)</f>
        <v>0</v>
      </c>
      <c r="BG947" s="194">
        <f>IF(N947="zákl. přenesená",J947,0)</f>
        <v>0</v>
      </c>
      <c r="BH947" s="194">
        <f>IF(N947="sníž. přenesená",J947,0)</f>
        <v>0</v>
      </c>
      <c r="BI947" s="194">
        <f>IF(N947="nulová",J947,0)</f>
        <v>0</v>
      </c>
      <c r="BJ947" s="20" t="s">
        <v>21</v>
      </c>
      <c r="BK947" s="194">
        <f>ROUND(I947*H947,2)</f>
        <v>0</v>
      </c>
      <c r="BL947" s="20" t="s">
        <v>167</v>
      </c>
      <c r="BM947" s="193" t="s">
        <v>1059</v>
      </c>
    </row>
    <row r="948" spans="1:65" s="2" customFormat="1" ht="11.25">
      <c r="A948" s="38"/>
      <c r="B948" s="39"/>
      <c r="C948" s="40"/>
      <c r="D948" s="195" t="s">
        <v>169</v>
      </c>
      <c r="E948" s="40"/>
      <c r="F948" s="196" t="s">
        <v>1058</v>
      </c>
      <c r="G948" s="40"/>
      <c r="H948" s="40"/>
      <c r="I948" s="197"/>
      <c r="J948" s="40"/>
      <c r="K948" s="40"/>
      <c r="L948" s="43"/>
      <c r="M948" s="198"/>
      <c r="N948" s="199"/>
      <c r="O948" s="68"/>
      <c r="P948" s="68"/>
      <c r="Q948" s="68"/>
      <c r="R948" s="68"/>
      <c r="S948" s="68"/>
      <c r="T948" s="69"/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T948" s="20" t="s">
        <v>169</v>
      </c>
      <c r="AU948" s="20" t="s">
        <v>90</v>
      </c>
    </row>
    <row r="949" spans="1:65" s="13" customFormat="1" ht="11.25">
      <c r="B949" s="202"/>
      <c r="C949" s="203"/>
      <c r="D949" s="195" t="s">
        <v>173</v>
      </c>
      <c r="E949" s="204" t="s">
        <v>35</v>
      </c>
      <c r="F949" s="205" t="s">
        <v>392</v>
      </c>
      <c r="G949" s="203"/>
      <c r="H949" s="204" t="s">
        <v>35</v>
      </c>
      <c r="I949" s="206"/>
      <c r="J949" s="203"/>
      <c r="K949" s="203"/>
      <c r="L949" s="207"/>
      <c r="M949" s="208"/>
      <c r="N949" s="209"/>
      <c r="O949" s="209"/>
      <c r="P949" s="209"/>
      <c r="Q949" s="209"/>
      <c r="R949" s="209"/>
      <c r="S949" s="209"/>
      <c r="T949" s="210"/>
      <c r="AT949" s="211" t="s">
        <v>173</v>
      </c>
      <c r="AU949" s="211" t="s">
        <v>90</v>
      </c>
      <c r="AV949" s="13" t="s">
        <v>21</v>
      </c>
      <c r="AW949" s="13" t="s">
        <v>41</v>
      </c>
      <c r="AX949" s="13" t="s">
        <v>81</v>
      </c>
      <c r="AY949" s="211" t="s">
        <v>160</v>
      </c>
    </row>
    <row r="950" spans="1:65" s="14" customFormat="1" ht="11.25">
      <c r="B950" s="212"/>
      <c r="C950" s="213"/>
      <c r="D950" s="195" t="s">
        <v>173</v>
      </c>
      <c r="E950" s="214" t="s">
        <v>35</v>
      </c>
      <c r="F950" s="215" t="s">
        <v>1033</v>
      </c>
      <c r="G950" s="213"/>
      <c r="H950" s="216">
        <v>1</v>
      </c>
      <c r="I950" s="217"/>
      <c r="J950" s="213"/>
      <c r="K950" s="213"/>
      <c r="L950" s="218"/>
      <c r="M950" s="219"/>
      <c r="N950" s="220"/>
      <c r="O950" s="220"/>
      <c r="P950" s="220"/>
      <c r="Q950" s="220"/>
      <c r="R950" s="220"/>
      <c r="S950" s="220"/>
      <c r="T950" s="221"/>
      <c r="AT950" s="222" t="s">
        <v>173</v>
      </c>
      <c r="AU950" s="222" t="s">
        <v>90</v>
      </c>
      <c r="AV950" s="14" t="s">
        <v>90</v>
      </c>
      <c r="AW950" s="14" t="s">
        <v>41</v>
      </c>
      <c r="AX950" s="14" t="s">
        <v>81</v>
      </c>
      <c r="AY950" s="222" t="s">
        <v>160</v>
      </c>
    </row>
    <row r="951" spans="1:65" s="15" customFormat="1" ht="11.25">
      <c r="B951" s="223"/>
      <c r="C951" s="224"/>
      <c r="D951" s="195" t="s">
        <v>173</v>
      </c>
      <c r="E951" s="225" t="s">
        <v>35</v>
      </c>
      <c r="F951" s="226" t="s">
        <v>176</v>
      </c>
      <c r="G951" s="224"/>
      <c r="H951" s="227">
        <v>1</v>
      </c>
      <c r="I951" s="228"/>
      <c r="J951" s="224"/>
      <c r="K951" s="224"/>
      <c r="L951" s="229"/>
      <c r="M951" s="230"/>
      <c r="N951" s="231"/>
      <c r="O951" s="231"/>
      <c r="P951" s="231"/>
      <c r="Q951" s="231"/>
      <c r="R951" s="231"/>
      <c r="S951" s="231"/>
      <c r="T951" s="232"/>
      <c r="AT951" s="233" t="s">
        <v>173</v>
      </c>
      <c r="AU951" s="233" t="s">
        <v>90</v>
      </c>
      <c r="AV951" s="15" t="s">
        <v>167</v>
      </c>
      <c r="AW951" s="15" t="s">
        <v>41</v>
      </c>
      <c r="AX951" s="15" t="s">
        <v>21</v>
      </c>
      <c r="AY951" s="233" t="s">
        <v>160</v>
      </c>
    </row>
    <row r="952" spans="1:65" s="2" customFormat="1" ht="16.5" customHeight="1">
      <c r="A952" s="38"/>
      <c r="B952" s="39"/>
      <c r="C952" s="182" t="s">
        <v>1060</v>
      </c>
      <c r="D952" s="182" t="s">
        <v>162</v>
      </c>
      <c r="E952" s="183" t="s">
        <v>1061</v>
      </c>
      <c r="F952" s="184" t="s">
        <v>1062</v>
      </c>
      <c r="G952" s="185" t="s">
        <v>523</v>
      </c>
      <c r="H952" s="186">
        <v>1</v>
      </c>
      <c r="I952" s="187"/>
      <c r="J952" s="188">
        <f>ROUND(I952*H952,2)</f>
        <v>0</v>
      </c>
      <c r="K952" s="184" t="s">
        <v>166</v>
      </c>
      <c r="L952" s="43"/>
      <c r="M952" s="189" t="s">
        <v>35</v>
      </c>
      <c r="N952" s="190" t="s">
        <v>52</v>
      </c>
      <c r="O952" s="68"/>
      <c r="P952" s="191">
        <f>O952*H952</f>
        <v>0</v>
      </c>
      <c r="Q952" s="191">
        <v>0.04</v>
      </c>
      <c r="R952" s="191">
        <f>Q952*H952</f>
        <v>0.04</v>
      </c>
      <c r="S952" s="191">
        <v>0</v>
      </c>
      <c r="T952" s="192">
        <f>S952*H952</f>
        <v>0</v>
      </c>
      <c r="U952" s="38"/>
      <c r="V952" s="38"/>
      <c r="W952" s="38"/>
      <c r="X952" s="38"/>
      <c r="Y952" s="38"/>
      <c r="Z952" s="38"/>
      <c r="AA952" s="38"/>
      <c r="AB952" s="38"/>
      <c r="AC952" s="38"/>
      <c r="AD952" s="38"/>
      <c r="AE952" s="38"/>
      <c r="AR952" s="193" t="s">
        <v>167</v>
      </c>
      <c r="AT952" s="193" t="s">
        <v>162</v>
      </c>
      <c r="AU952" s="193" t="s">
        <v>90</v>
      </c>
      <c r="AY952" s="20" t="s">
        <v>160</v>
      </c>
      <c r="BE952" s="194">
        <f>IF(N952="základní",J952,0)</f>
        <v>0</v>
      </c>
      <c r="BF952" s="194">
        <f>IF(N952="snížená",J952,0)</f>
        <v>0</v>
      </c>
      <c r="BG952" s="194">
        <f>IF(N952="zákl. přenesená",J952,0)</f>
        <v>0</v>
      </c>
      <c r="BH952" s="194">
        <f>IF(N952="sníž. přenesená",J952,0)</f>
        <v>0</v>
      </c>
      <c r="BI952" s="194">
        <f>IF(N952="nulová",J952,0)</f>
        <v>0</v>
      </c>
      <c r="BJ952" s="20" t="s">
        <v>21</v>
      </c>
      <c r="BK952" s="194">
        <f>ROUND(I952*H952,2)</f>
        <v>0</v>
      </c>
      <c r="BL952" s="20" t="s">
        <v>167</v>
      </c>
      <c r="BM952" s="193" t="s">
        <v>1063</v>
      </c>
    </row>
    <row r="953" spans="1:65" s="2" customFormat="1" ht="11.25">
      <c r="A953" s="38"/>
      <c r="B953" s="39"/>
      <c r="C953" s="40"/>
      <c r="D953" s="195" t="s">
        <v>169</v>
      </c>
      <c r="E953" s="40"/>
      <c r="F953" s="196" t="s">
        <v>1062</v>
      </c>
      <c r="G953" s="40"/>
      <c r="H953" s="40"/>
      <c r="I953" s="197"/>
      <c r="J953" s="40"/>
      <c r="K953" s="40"/>
      <c r="L953" s="43"/>
      <c r="M953" s="198"/>
      <c r="N953" s="199"/>
      <c r="O953" s="68"/>
      <c r="P953" s="68"/>
      <c r="Q953" s="68"/>
      <c r="R953" s="68"/>
      <c r="S953" s="68"/>
      <c r="T953" s="69"/>
      <c r="U953" s="38"/>
      <c r="V953" s="38"/>
      <c r="W953" s="38"/>
      <c r="X953" s="38"/>
      <c r="Y953" s="38"/>
      <c r="Z953" s="38"/>
      <c r="AA953" s="38"/>
      <c r="AB953" s="38"/>
      <c r="AC953" s="38"/>
      <c r="AD953" s="38"/>
      <c r="AE953" s="38"/>
      <c r="AT953" s="20" t="s">
        <v>169</v>
      </c>
      <c r="AU953" s="20" t="s">
        <v>90</v>
      </c>
    </row>
    <row r="954" spans="1:65" s="2" customFormat="1" ht="11.25">
      <c r="A954" s="38"/>
      <c r="B954" s="39"/>
      <c r="C954" s="40"/>
      <c r="D954" s="200" t="s">
        <v>171</v>
      </c>
      <c r="E954" s="40"/>
      <c r="F954" s="201" t="s">
        <v>1064</v>
      </c>
      <c r="G954" s="40"/>
      <c r="H954" s="40"/>
      <c r="I954" s="197"/>
      <c r="J954" s="40"/>
      <c r="K954" s="40"/>
      <c r="L954" s="43"/>
      <c r="M954" s="198"/>
      <c r="N954" s="199"/>
      <c r="O954" s="68"/>
      <c r="P954" s="68"/>
      <c r="Q954" s="68"/>
      <c r="R954" s="68"/>
      <c r="S954" s="68"/>
      <c r="T954" s="69"/>
      <c r="U954" s="38"/>
      <c r="V954" s="38"/>
      <c r="W954" s="38"/>
      <c r="X954" s="38"/>
      <c r="Y954" s="38"/>
      <c r="Z954" s="38"/>
      <c r="AA954" s="38"/>
      <c r="AB954" s="38"/>
      <c r="AC954" s="38"/>
      <c r="AD954" s="38"/>
      <c r="AE954" s="38"/>
      <c r="AT954" s="20" t="s">
        <v>171</v>
      </c>
      <c r="AU954" s="20" t="s">
        <v>90</v>
      </c>
    </row>
    <row r="955" spans="1:65" s="13" customFormat="1" ht="11.25">
      <c r="B955" s="202"/>
      <c r="C955" s="203"/>
      <c r="D955" s="195" t="s">
        <v>173</v>
      </c>
      <c r="E955" s="204" t="s">
        <v>35</v>
      </c>
      <c r="F955" s="205" t="s">
        <v>705</v>
      </c>
      <c r="G955" s="203"/>
      <c r="H955" s="204" t="s">
        <v>35</v>
      </c>
      <c r="I955" s="206"/>
      <c r="J955" s="203"/>
      <c r="K955" s="203"/>
      <c r="L955" s="207"/>
      <c r="M955" s="208"/>
      <c r="N955" s="209"/>
      <c r="O955" s="209"/>
      <c r="P955" s="209"/>
      <c r="Q955" s="209"/>
      <c r="R955" s="209"/>
      <c r="S955" s="209"/>
      <c r="T955" s="210"/>
      <c r="AT955" s="211" t="s">
        <v>173</v>
      </c>
      <c r="AU955" s="211" t="s">
        <v>90</v>
      </c>
      <c r="AV955" s="13" t="s">
        <v>21</v>
      </c>
      <c r="AW955" s="13" t="s">
        <v>41</v>
      </c>
      <c r="AX955" s="13" t="s">
        <v>81</v>
      </c>
      <c r="AY955" s="211" t="s">
        <v>160</v>
      </c>
    </row>
    <row r="956" spans="1:65" s="14" customFormat="1" ht="11.25">
      <c r="B956" s="212"/>
      <c r="C956" s="213"/>
      <c r="D956" s="195" t="s">
        <v>173</v>
      </c>
      <c r="E956" s="214" t="s">
        <v>35</v>
      </c>
      <c r="F956" s="215" t="s">
        <v>628</v>
      </c>
      <c r="G956" s="213"/>
      <c r="H956" s="216">
        <v>1</v>
      </c>
      <c r="I956" s="217"/>
      <c r="J956" s="213"/>
      <c r="K956" s="213"/>
      <c r="L956" s="218"/>
      <c r="M956" s="219"/>
      <c r="N956" s="220"/>
      <c r="O956" s="220"/>
      <c r="P956" s="220"/>
      <c r="Q956" s="220"/>
      <c r="R956" s="220"/>
      <c r="S956" s="220"/>
      <c r="T956" s="221"/>
      <c r="AT956" s="222" t="s">
        <v>173</v>
      </c>
      <c r="AU956" s="222" t="s">
        <v>90</v>
      </c>
      <c r="AV956" s="14" t="s">
        <v>90</v>
      </c>
      <c r="AW956" s="14" t="s">
        <v>41</v>
      </c>
      <c r="AX956" s="14" t="s">
        <v>81</v>
      </c>
      <c r="AY956" s="222" t="s">
        <v>160</v>
      </c>
    </row>
    <row r="957" spans="1:65" s="15" customFormat="1" ht="11.25">
      <c r="B957" s="223"/>
      <c r="C957" s="224"/>
      <c r="D957" s="195" t="s">
        <v>173</v>
      </c>
      <c r="E957" s="225" t="s">
        <v>35</v>
      </c>
      <c r="F957" s="226" t="s">
        <v>176</v>
      </c>
      <c r="G957" s="224"/>
      <c r="H957" s="227">
        <v>1</v>
      </c>
      <c r="I957" s="228"/>
      <c r="J957" s="224"/>
      <c r="K957" s="224"/>
      <c r="L957" s="229"/>
      <c r="M957" s="230"/>
      <c r="N957" s="231"/>
      <c r="O957" s="231"/>
      <c r="P957" s="231"/>
      <c r="Q957" s="231"/>
      <c r="R957" s="231"/>
      <c r="S957" s="231"/>
      <c r="T957" s="232"/>
      <c r="AT957" s="233" t="s">
        <v>173</v>
      </c>
      <c r="AU957" s="233" t="s">
        <v>90</v>
      </c>
      <c r="AV957" s="15" t="s">
        <v>167</v>
      </c>
      <c r="AW957" s="15" t="s">
        <v>41</v>
      </c>
      <c r="AX957" s="15" t="s">
        <v>21</v>
      </c>
      <c r="AY957" s="233" t="s">
        <v>160</v>
      </c>
    </row>
    <row r="958" spans="1:65" s="2" customFormat="1" ht="24.2" customHeight="1">
      <c r="A958" s="38"/>
      <c r="B958" s="39"/>
      <c r="C958" s="245" t="s">
        <v>1065</v>
      </c>
      <c r="D958" s="245" t="s">
        <v>380</v>
      </c>
      <c r="E958" s="246" t="s">
        <v>1066</v>
      </c>
      <c r="F958" s="247" t="s">
        <v>1067</v>
      </c>
      <c r="G958" s="248" t="s">
        <v>523</v>
      </c>
      <c r="H958" s="249">
        <v>1</v>
      </c>
      <c r="I958" s="250"/>
      <c r="J958" s="251">
        <f>ROUND(I958*H958,2)</f>
        <v>0</v>
      </c>
      <c r="K958" s="247" t="s">
        <v>35</v>
      </c>
      <c r="L958" s="252"/>
      <c r="M958" s="253" t="s">
        <v>35</v>
      </c>
      <c r="N958" s="254" t="s">
        <v>52</v>
      </c>
      <c r="O958" s="68"/>
      <c r="P958" s="191">
        <f>O958*H958</f>
        <v>0</v>
      </c>
      <c r="Q958" s="191">
        <v>8.9700000000000005E-3</v>
      </c>
      <c r="R958" s="191">
        <f>Q958*H958</f>
        <v>8.9700000000000005E-3</v>
      </c>
      <c r="S958" s="191">
        <v>0</v>
      </c>
      <c r="T958" s="192">
        <f>S958*H958</f>
        <v>0</v>
      </c>
      <c r="U958" s="38"/>
      <c r="V958" s="38"/>
      <c r="W958" s="38"/>
      <c r="X958" s="38"/>
      <c r="Y958" s="38"/>
      <c r="Z958" s="38"/>
      <c r="AA958" s="38"/>
      <c r="AB958" s="38"/>
      <c r="AC958" s="38"/>
      <c r="AD958" s="38"/>
      <c r="AE958" s="38"/>
      <c r="AR958" s="193" t="s">
        <v>220</v>
      </c>
      <c r="AT958" s="193" t="s">
        <v>380</v>
      </c>
      <c r="AU958" s="193" t="s">
        <v>90</v>
      </c>
      <c r="AY958" s="20" t="s">
        <v>160</v>
      </c>
      <c r="BE958" s="194">
        <f>IF(N958="základní",J958,0)</f>
        <v>0</v>
      </c>
      <c r="BF958" s="194">
        <f>IF(N958="snížená",J958,0)</f>
        <v>0</v>
      </c>
      <c r="BG958" s="194">
        <f>IF(N958="zákl. přenesená",J958,0)</f>
        <v>0</v>
      </c>
      <c r="BH958" s="194">
        <f>IF(N958="sníž. přenesená",J958,0)</f>
        <v>0</v>
      </c>
      <c r="BI958" s="194">
        <f>IF(N958="nulová",J958,0)</f>
        <v>0</v>
      </c>
      <c r="BJ958" s="20" t="s">
        <v>21</v>
      </c>
      <c r="BK958" s="194">
        <f>ROUND(I958*H958,2)</f>
        <v>0</v>
      </c>
      <c r="BL958" s="20" t="s">
        <v>167</v>
      </c>
      <c r="BM958" s="193" t="s">
        <v>1068</v>
      </c>
    </row>
    <row r="959" spans="1:65" s="2" customFormat="1" ht="11.25">
      <c r="A959" s="38"/>
      <c r="B959" s="39"/>
      <c r="C959" s="40"/>
      <c r="D959" s="195" t="s">
        <v>169</v>
      </c>
      <c r="E959" s="40"/>
      <c r="F959" s="196" t="s">
        <v>1067</v>
      </c>
      <c r="G959" s="40"/>
      <c r="H959" s="40"/>
      <c r="I959" s="197"/>
      <c r="J959" s="40"/>
      <c r="K959" s="40"/>
      <c r="L959" s="43"/>
      <c r="M959" s="198"/>
      <c r="N959" s="199"/>
      <c r="O959" s="68"/>
      <c r="P959" s="68"/>
      <c r="Q959" s="68"/>
      <c r="R959" s="68"/>
      <c r="S959" s="68"/>
      <c r="T959" s="69"/>
      <c r="U959" s="38"/>
      <c r="V959" s="38"/>
      <c r="W959" s="38"/>
      <c r="X959" s="38"/>
      <c r="Y959" s="38"/>
      <c r="Z959" s="38"/>
      <c r="AA959" s="38"/>
      <c r="AB959" s="38"/>
      <c r="AC959" s="38"/>
      <c r="AD959" s="38"/>
      <c r="AE959" s="38"/>
      <c r="AT959" s="20" t="s">
        <v>169</v>
      </c>
      <c r="AU959" s="20" t="s">
        <v>90</v>
      </c>
    </row>
    <row r="960" spans="1:65" s="13" customFormat="1" ht="11.25">
      <c r="B960" s="202"/>
      <c r="C960" s="203"/>
      <c r="D960" s="195" t="s">
        <v>173</v>
      </c>
      <c r="E960" s="204" t="s">
        <v>35</v>
      </c>
      <c r="F960" s="205" t="s">
        <v>705</v>
      </c>
      <c r="G960" s="203"/>
      <c r="H960" s="204" t="s">
        <v>35</v>
      </c>
      <c r="I960" s="206"/>
      <c r="J960" s="203"/>
      <c r="K960" s="203"/>
      <c r="L960" s="207"/>
      <c r="M960" s="208"/>
      <c r="N960" s="209"/>
      <c r="O960" s="209"/>
      <c r="P960" s="209"/>
      <c r="Q960" s="209"/>
      <c r="R960" s="209"/>
      <c r="S960" s="209"/>
      <c r="T960" s="210"/>
      <c r="AT960" s="211" t="s">
        <v>173</v>
      </c>
      <c r="AU960" s="211" t="s">
        <v>90</v>
      </c>
      <c r="AV960" s="13" t="s">
        <v>21</v>
      </c>
      <c r="AW960" s="13" t="s">
        <v>41</v>
      </c>
      <c r="AX960" s="13" t="s">
        <v>81</v>
      </c>
      <c r="AY960" s="211" t="s">
        <v>160</v>
      </c>
    </row>
    <row r="961" spans="1:65" s="14" customFormat="1" ht="11.25">
      <c r="B961" s="212"/>
      <c r="C961" s="213"/>
      <c r="D961" s="195" t="s">
        <v>173</v>
      </c>
      <c r="E961" s="214" t="s">
        <v>35</v>
      </c>
      <c r="F961" s="215" t="s">
        <v>628</v>
      </c>
      <c r="G961" s="213"/>
      <c r="H961" s="216">
        <v>1</v>
      </c>
      <c r="I961" s="217"/>
      <c r="J961" s="213"/>
      <c r="K961" s="213"/>
      <c r="L961" s="218"/>
      <c r="M961" s="219"/>
      <c r="N961" s="220"/>
      <c r="O961" s="220"/>
      <c r="P961" s="220"/>
      <c r="Q961" s="220"/>
      <c r="R961" s="220"/>
      <c r="S961" s="220"/>
      <c r="T961" s="221"/>
      <c r="AT961" s="222" t="s">
        <v>173</v>
      </c>
      <c r="AU961" s="222" t="s">
        <v>90</v>
      </c>
      <c r="AV961" s="14" t="s">
        <v>90</v>
      </c>
      <c r="AW961" s="14" t="s">
        <v>41</v>
      </c>
      <c r="AX961" s="14" t="s">
        <v>81</v>
      </c>
      <c r="AY961" s="222" t="s">
        <v>160</v>
      </c>
    </row>
    <row r="962" spans="1:65" s="15" customFormat="1" ht="11.25">
      <c r="B962" s="223"/>
      <c r="C962" s="224"/>
      <c r="D962" s="195" t="s">
        <v>173</v>
      </c>
      <c r="E962" s="225" t="s">
        <v>35</v>
      </c>
      <c r="F962" s="226" t="s">
        <v>176</v>
      </c>
      <c r="G962" s="224"/>
      <c r="H962" s="227">
        <v>1</v>
      </c>
      <c r="I962" s="228"/>
      <c r="J962" s="224"/>
      <c r="K962" s="224"/>
      <c r="L962" s="229"/>
      <c r="M962" s="230"/>
      <c r="N962" s="231"/>
      <c r="O962" s="231"/>
      <c r="P962" s="231"/>
      <c r="Q962" s="231"/>
      <c r="R962" s="231"/>
      <c r="S962" s="231"/>
      <c r="T962" s="232"/>
      <c r="AT962" s="233" t="s">
        <v>173</v>
      </c>
      <c r="AU962" s="233" t="s">
        <v>90</v>
      </c>
      <c r="AV962" s="15" t="s">
        <v>167</v>
      </c>
      <c r="AW962" s="15" t="s">
        <v>41</v>
      </c>
      <c r="AX962" s="15" t="s">
        <v>21</v>
      </c>
      <c r="AY962" s="233" t="s">
        <v>160</v>
      </c>
    </row>
    <row r="963" spans="1:65" s="2" customFormat="1" ht="16.5" customHeight="1">
      <c r="A963" s="38"/>
      <c r="B963" s="39"/>
      <c r="C963" s="245" t="s">
        <v>1069</v>
      </c>
      <c r="D963" s="245" t="s">
        <v>380</v>
      </c>
      <c r="E963" s="246" t="s">
        <v>1070</v>
      </c>
      <c r="F963" s="247" t="s">
        <v>1071</v>
      </c>
      <c r="G963" s="248" t="s">
        <v>523</v>
      </c>
      <c r="H963" s="249">
        <v>1</v>
      </c>
      <c r="I963" s="250"/>
      <c r="J963" s="251">
        <f>ROUND(I963*H963,2)</f>
        <v>0</v>
      </c>
      <c r="K963" s="247" t="s">
        <v>35</v>
      </c>
      <c r="L963" s="252"/>
      <c r="M963" s="253" t="s">
        <v>35</v>
      </c>
      <c r="N963" s="254" t="s">
        <v>52</v>
      </c>
      <c r="O963" s="68"/>
      <c r="P963" s="191">
        <f>O963*H963</f>
        <v>0</v>
      </c>
      <c r="Q963" s="191">
        <v>5.8E-4</v>
      </c>
      <c r="R963" s="191">
        <f>Q963*H963</f>
        <v>5.8E-4</v>
      </c>
      <c r="S963" s="191">
        <v>0</v>
      </c>
      <c r="T963" s="192">
        <f>S963*H963</f>
        <v>0</v>
      </c>
      <c r="U963" s="38"/>
      <c r="V963" s="38"/>
      <c r="W963" s="38"/>
      <c r="X963" s="38"/>
      <c r="Y963" s="38"/>
      <c r="Z963" s="38"/>
      <c r="AA963" s="38"/>
      <c r="AB963" s="38"/>
      <c r="AC963" s="38"/>
      <c r="AD963" s="38"/>
      <c r="AE963" s="38"/>
      <c r="AR963" s="193" t="s">
        <v>220</v>
      </c>
      <c r="AT963" s="193" t="s">
        <v>380</v>
      </c>
      <c r="AU963" s="193" t="s">
        <v>90</v>
      </c>
      <c r="AY963" s="20" t="s">
        <v>160</v>
      </c>
      <c r="BE963" s="194">
        <f>IF(N963="základní",J963,0)</f>
        <v>0</v>
      </c>
      <c r="BF963" s="194">
        <f>IF(N963="snížená",J963,0)</f>
        <v>0</v>
      </c>
      <c r="BG963" s="194">
        <f>IF(N963="zákl. přenesená",J963,0)</f>
        <v>0</v>
      </c>
      <c r="BH963" s="194">
        <f>IF(N963="sníž. přenesená",J963,0)</f>
        <v>0</v>
      </c>
      <c r="BI963" s="194">
        <f>IF(N963="nulová",J963,0)</f>
        <v>0</v>
      </c>
      <c r="BJ963" s="20" t="s">
        <v>21</v>
      </c>
      <c r="BK963" s="194">
        <f>ROUND(I963*H963,2)</f>
        <v>0</v>
      </c>
      <c r="BL963" s="20" t="s">
        <v>167</v>
      </c>
      <c r="BM963" s="193" t="s">
        <v>1072</v>
      </c>
    </row>
    <row r="964" spans="1:65" s="2" customFormat="1" ht="11.25">
      <c r="A964" s="38"/>
      <c r="B964" s="39"/>
      <c r="C964" s="40"/>
      <c r="D964" s="195" t="s">
        <v>169</v>
      </c>
      <c r="E964" s="40"/>
      <c r="F964" s="196" t="s">
        <v>1071</v>
      </c>
      <c r="G964" s="40"/>
      <c r="H964" s="40"/>
      <c r="I964" s="197"/>
      <c r="J964" s="40"/>
      <c r="K964" s="40"/>
      <c r="L964" s="43"/>
      <c r="M964" s="198"/>
      <c r="N964" s="199"/>
      <c r="O964" s="68"/>
      <c r="P964" s="68"/>
      <c r="Q964" s="68"/>
      <c r="R964" s="68"/>
      <c r="S964" s="68"/>
      <c r="T964" s="69"/>
      <c r="U964" s="38"/>
      <c r="V964" s="38"/>
      <c r="W964" s="38"/>
      <c r="X964" s="38"/>
      <c r="Y964" s="38"/>
      <c r="Z964" s="38"/>
      <c r="AA964" s="38"/>
      <c r="AB964" s="38"/>
      <c r="AC964" s="38"/>
      <c r="AD964" s="38"/>
      <c r="AE964" s="38"/>
      <c r="AT964" s="20" t="s">
        <v>169</v>
      </c>
      <c r="AU964" s="20" t="s">
        <v>90</v>
      </c>
    </row>
    <row r="965" spans="1:65" s="13" customFormat="1" ht="11.25">
      <c r="B965" s="202"/>
      <c r="C965" s="203"/>
      <c r="D965" s="195" t="s">
        <v>173</v>
      </c>
      <c r="E965" s="204" t="s">
        <v>35</v>
      </c>
      <c r="F965" s="205" t="s">
        <v>705</v>
      </c>
      <c r="G965" s="203"/>
      <c r="H965" s="204" t="s">
        <v>35</v>
      </c>
      <c r="I965" s="206"/>
      <c r="J965" s="203"/>
      <c r="K965" s="203"/>
      <c r="L965" s="207"/>
      <c r="M965" s="208"/>
      <c r="N965" s="209"/>
      <c r="O965" s="209"/>
      <c r="P965" s="209"/>
      <c r="Q965" s="209"/>
      <c r="R965" s="209"/>
      <c r="S965" s="209"/>
      <c r="T965" s="210"/>
      <c r="AT965" s="211" t="s">
        <v>173</v>
      </c>
      <c r="AU965" s="211" t="s">
        <v>90</v>
      </c>
      <c r="AV965" s="13" t="s">
        <v>21</v>
      </c>
      <c r="AW965" s="13" t="s">
        <v>41</v>
      </c>
      <c r="AX965" s="13" t="s">
        <v>81</v>
      </c>
      <c r="AY965" s="211" t="s">
        <v>160</v>
      </c>
    </row>
    <row r="966" spans="1:65" s="14" customFormat="1" ht="11.25">
      <c r="B966" s="212"/>
      <c r="C966" s="213"/>
      <c r="D966" s="195" t="s">
        <v>173</v>
      </c>
      <c r="E966" s="214" t="s">
        <v>35</v>
      </c>
      <c r="F966" s="215" t="s">
        <v>628</v>
      </c>
      <c r="G966" s="213"/>
      <c r="H966" s="216">
        <v>1</v>
      </c>
      <c r="I966" s="217"/>
      <c r="J966" s="213"/>
      <c r="K966" s="213"/>
      <c r="L966" s="218"/>
      <c r="M966" s="219"/>
      <c r="N966" s="220"/>
      <c r="O966" s="220"/>
      <c r="P966" s="220"/>
      <c r="Q966" s="220"/>
      <c r="R966" s="220"/>
      <c r="S966" s="220"/>
      <c r="T966" s="221"/>
      <c r="AT966" s="222" t="s">
        <v>173</v>
      </c>
      <c r="AU966" s="222" t="s">
        <v>90</v>
      </c>
      <c r="AV966" s="14" t="s">
        <v>90</v>
      </c>
      <c r="AW966" s="14" t="s">
        <v>41</v>
      </c>
      <c r="AX966" s="14" t="s">
        <v>81</v>
      </c>
      <c r="AY966" s="222" t="s">
        <v>160</v>
      </c>
    </row>
    <row r="967" spans="1:65" s="15" customFormat="1" ht="11.25">
      <c r="B967" s="223"/>
      <c r="C967" s="224"/>
      <c r="D967" s="195" t="s">
        <v>173</v>
      </c>
      <c r="E967" s="225" t="s">
        <v>35</v>
      </c>
      <c r="F967" s="226" t="s">
        <v>176</v>
      </c>
      <c r="G967" s="224"/>
      <c r="H967" s="227">
        <v>1</v>
      </c>
      <c r="I967" s="228"/>
      <c r="J967" s="224"/>
      <c r="K967" s="224"/>
      <c r="L967" s="229"/>
      <c r="M967" s="230"/>
      <c r="N967" s="231"/>
      <c r="O967" s="231"/>
      <c r="P967" s="231"/>
      <c r="Q967" s="231"/>
      <c r="R967" s="231"/>
      <c r="S967" s="231"/>
      <c r="T967" s="232"/>
      <c r="AT967" s="233" t="s">
        <v>173</v>
      </c>
      <c r="AU967" s="233" t="s">
        <v>90</v>
      </c>
      <c r="AV967" s="15" t="s">
        <v>167</v>
      </c>
      <c r="AW967" s="15" t="s">
        <v>41</v>
      </c>
      <c r="AX967" s="15" t="s">
        <v>21</v>
      </c>
      <c r="AY967" s="233" t="s">
        <v>160</v>
      </c>
    </row>
    <row r="968" spans="1:65" s="2" customFormat="1" ht="24.2" customHeight="1">
      <c r="A968" s="38"/>
      <c r="B968" s="39"/>
      <c r="C968" s="182" t="s">
        <v>1073</v>
      </c>
      <c r="D968" s="182" t="s">
        <v>162</v>
      </c>
      <c r="E968" s="183" t="s">
        <v>1074</v>
      </c>
      <c r="F968" s="184" t="s">
        <v>1075</v>
      </c>
      <c r="G968" s="185" t="s">
        <v>523</v>
      </c>
      <c r="H968" s="186">
        <v>1</v>
      </c>
      <c r="I968" s="187"/>
      <c r="J968" s="188">
        <f>ROUND(I968*H968,2)</f>
        <v>0</v>
      </c>
      <c r="K968" s="184" t="s">
        <v>166</v>
      </c>
      <c r="L968" s="43"/>
      <c r="M968" s="189" t="s">
        <v>35</v>
      </c>
      <c r="N968" s="190" t="s">
        <v>52</v>
      </c>
      <c r="O968" s="68"/>
      <c r="P968" s="191">
        <f>O968*H968</f>
        <v>0</v>
      </c>
      <c r="Q968" s="191">
        <v>1.6000000000000001E-4</v>
      </c>
      <c r="R968" s="191">
        <f>Q968*H968</f>
        <v>1.6000000000000001E-4</v>
      </c>
      <c r="S968" s="191">
        <v>0</v>
      </c>
      <c r="T968" s="192">
        <f>S968*H968</f>
        <v>0</v>
      </c>
      <c r="U968" s="38"/>
      <c r="V968" s="38"/>
      <c r="W968" s="38"/>
      <c r="X968" s="38"/>
      <c r="Y968" s="38"/>
      <c r="Z968" s="38"/>
      <c r="AA968" s="38"/>
      <c r="AB968" s="38"/>
      <c r="AC968" s="38"/>
      <c r="AD968" s="38"/>
      <c r="AE968" s="38"/>
      <c r="AR968" s="193" t="s">
        <v>167</v>
      </c>
      <c r="AT968" s="193" t="s">
        <v>162</v>
      </c>
      <c r="AU968" s="193" t="s">
        <v>90</v>
      </c>
      <c r="AY968" s="20" t="s">
        <v>160</v>
      </c>
      <c r="BE968" s="194">
        <f>IF(N968="základní",J968,0)</f>
        <v>0</v>
      </c>
      <c r="BF968" s="194">
        <f>IF(N968="snížená",J968,0)</f>
        <v>0</v>
      </c>
      <c r="BG968" s="194">
        <f>IF(N968="zákl. přenesená",J968,0)</f>
        <v>0</v>
      </c>
      <c r="BH968" s="194">
        <f>IF(N968="sníž. přenesená",J968,0)</f>
        <v>0</v>
      </c>
      <c r="BI968" s="194">
        <f>IF(N968="nulová",J968,0)</f>
        <v>0</v>
      </c>
      <c r="BJ968" s="20" t="s">
        <v>21</v>
      </c>
      <c r="BK968" s="194">
        <f>ROUND(I968*H968,2)</f>
        <v>0</v>
      </c>
      <c r="BL968" s="20" t="s">
        <v>167</v>
      </c>
      <c r="BM968" s="193" t="s">
        <v>1076</v>
      </c>
    </row>
    <row r="969" spans="1:65" s="2" customFormat="1" ht="19.5">
      <c r="A969" s="38"/>
      <c r="B969" s="39"/>
      <c r="C969" s="40"/>
      <c r="D969" s="195" t="s">
        <v>169</v>
      </c>
      <c r="E969" s="40"/>
      <c r="F969" s="196" t="s">
        <v>1077</v>
      </c>
      <c r="G969" s="40"/>
      <c r="H969" s="40"/>
      <c r="I969" s="197"/>
      <c r="J969" s="40"/>
      <c r="K969" s="40"/>
      <c r="L969" s="43"/>
      <c r="M969" s="198"/>
      <c r="N969" s="199"/>
      <c r="O969" s="68"/>
      <c r="P969" s="68"/>
      <c r="Q969" s="68"/>
      <c r="R969" s="68"/>
      <c r="S969" s="68"/>
      <c r="T969" s="69"/>
      <c r="U969" s="38"/>
      <c r="V969" s="38"/>
      <c r="W969" s="38"/>
      <c r="X969" s="38"/>
      <c r="Y969" s="38"/>
      <c r="Z969" s="38"/>
      <c r="AA969" s="38"/>
      <c r="AB969" s="38"/>
      <c r="AC969" s="38"/>
      <c r="AD969" s="38"/>
      <c r="AE969" s="38"/>
      <c r="AT969" s="20" t="s">
        <v>169</v>
      </c>
      <c r="AU969" s="20" t="s">
        <v>90</v>
      </c>
    </row>
    <row r="970" spans="1:65" s="2" customFormat="1" ht="11.25">
      <c r="A970" s="38"/>
      <c r="B970" s="39"/>
      <c r="C970" s="40"/>
      <c r="D970" s="200" t="s">
        <v>171</v>
      </c>
      <c r="E970" s="40"/>
      <c r="F970" s="201" t="s">
        <v>1078</v>
      </c>
      <c r="G970" s="40"/>
      <c r="H970" s="40"/>
      <c r="I970" s="197"/>
      <c r="J970" s="40"/>
      <c r="K970" s="40"/>
      <c r="L970" s="43"/>
      <c r="M970" s="198"/>
      <c r="N970" s="199"/>
      <c r="O970" s="68"/>
      <c r="P970" s="68"/>
      <c r="Q970" s="68"/>
      <c r="R970" s="68"/>
      <c r="S970" s="68"/>
      <c r="T970" s="69"/>
      <c r="U970" s="38"/>
      <c r="V970" s="38"/>
      <c r="W970" s="38"/>
      <c r="X970" s="38"/>
      <c r="Y970" s="38"/>
      <c r="Z970" s="38"/>
      <c r="AA970" s="38"/>
      <c r="AB970" s="38"/>
      <c r="AC970" s="38"/>
      <c r="AD970" s="38"/>
      <c r="AE970" s="38"/>
      <c r="AT970" s="20" t="s">
        <v>171</v>
      </c>
      <c r="AU970" s="20" t="s">
        <v>90</v>
      </c>
    </row>
    <row r="971" spans="1:65" s="13" customFormat="1" ht="11.25">
      <c r="B971" s="202"/>
      <c r="C971" s="203"/>
      <c r="D971" s="195" t="s">
        <v>173</v>
      </c>
      <c r="E971" s="204" t="s">
        <v>35</v>
      </c>
      <c r="F971" s="205" t="s">
        <v>1079</v>
      </c>
      <c r="G971" s="203"/>
      <c r="H971" s="204" t="s">
        <v>35</v>
      </c>
      <c r="I971" s="206"/>
      <c r="J971" s="203"/>
      <c r="K971" s="203"/>
      <c r="L971" s="207"/>
      <c r="M971" s="208"/>
      <c r="N971" s="209"/>
      <c r="O971" s="209"/>
      <c r="P971" s="209"/>
      <c r="Q971" s="209"/>
      <c r="R971" s="209"/>
      <c r="S971" s="209"/>
      <c r="T971" s="210"/>
      <c r="AT971" s="211" t="s">
        <v>173</v>
      </c>
      <c r="AU971" s="211" t="s">
        <v>90</v>
      </c>
      <c r="AV971" s="13" t="s">
        <v>21</v>
      </c>
      <c r="AW971" s="13" t="s">
        <v>41</v>
      </c>
      <c r="AX971" s="13" t="s">
        <v>81</v>
      </c>
      <c r="AY971" s="211" t="s">
        <v>160</v>
      </c>
    </row>
    <row r="972" spans="1:65" s="14" customFormat="1" ht="11.25">
      <c r="B972" s="212"/>
      <c r="C972" s="213"/>
      <c r="D972" s="195" t="s">
        <v>173</v>
      </c>
      <c r="E972" s="214" t="s">
        <v>35</v>
      </c>
      <c r="F972" s="215" t="s">
        <v>628</v>
      </c>
      <c r="G972" s="213"/>
      <c r="H972" s="216">
        <v>1</v>
      </c>
      <c r="I972" s="217"/>
      <c r="J972" s="213"/>
      <c r="K972" s="213"/>
      <c r="L972" s="218"/>
      <c r="M972" s="219"/>
      <c r="N972" s="220"/>
      <c r="O972" s="220"/>
      <c r="P972" s="220"/>
      <c r="Q972" s="220"/>
      <c r="R972" s="220"/>
      <c r="S972" s="220"/>
      <c r="T972" s="221"/>
      <c r="AT972" s="222" t="s">
        <v>173</v>
      </c>
      <c r="AU972" s="222" t="s">
        <v>90</v>
      </c>
      <c r="AV972" s="14" t="s">
        <v>90</v>
      </c>
      <c r="AW972" s="14" t="s">
        <v>41</v>
      </c>
      <c r="AX972" s="14" t="s">
        <v>81</v>
      </c>
      <c r="AY972" s="222" t="s">
        <v>160</v>
      </c>
    </row>
    <row r="973" spans="1:65" s="15" customFormat="1" ht="11.25">
      <c r="B973" s="223"/>
      <c r="C973" s="224"/>
      <c r="D973" s="195" t="s">
        <v>173</v>
      </c>
      <c r="E973" s="225" t="s">
        <v>35</v>
      </c>
      <c r="F973" s="226" t="s">
        <v>176</v>
      </c>
      <c r="G973" s="224"/>
      <c r="H973" s="227">
        <v>1</v>
      </c>
      <c r="I973" s="228"/>
      <c r="J973" s="224"/>
      <c r="K973" s="224"/>
      <c r="L973" s="229"/>
      <c r="M973" s="230"/>
      <c r="N973" s="231"/>
      <c r="O973" s="231"/>
      <c r="P973" s="231"/>
      <c r="Q973" s="231"/>
      <c r="R973" s="231"/>
      <c r="S973" s="231"/>
      <c r="T973" s="232"/>
      <c r="AT973" s="233" t="s">
        <v>173</v>
      </c>
      <c r="AU973" s="233" t="s">
        <v>90</v>
      </c>
      <c r="AV973" s="15" t="s">
        <v>167</v>
      </c>
      <c r="AW973" s="15" t="s">
        <v>41</v>
      </c>
      <c r="AX973" s="15" t="s">
        <v>21</v>
      </c>
      <c r="AY973" s="233" t="s">
        <v>160</v>
      </c>
    </row>
    <row r="974" spans="1:65" s="2" customFormat="1" ht="16.5" customHeight="1">
      <c r="A974" s="38"/>
      <c r="B974" s="39"/>
      <c r="C974" s="182" t="s">
        <v>1080</v>
      </c>
      <c r="D974" s="182" t="s">
        <v>162</v>
      </c>
      <c r="E974" s="183" t="s">
        <v>1081</v>
      </c>
      <c r="F974" s="184" t="s">
        <v>1082</v>
      </c>
      <c r="G974" s="185" t="s">
        <v>194</v>
      </c>
      <c r="H974" s="186">
        <v>62.1</v>
      </c>
      <c r="I974" s="187"/>
      <c r="J974" s="188">
        <f>ROUND(I974*H974,2)</f>
        <v>0</v>
      </c>
      <c r="K974" s="184" t="s">
        <v>166</v>
      </c>
      <c r="L974" s="43"/>
      <c r="M974" s="189" t="s">
        <v>35</v>
      </c>
      <c r="N974" s="190" t="s">
        <v>52</v>
      </c>
      <c r="O974" s="68"/>
      <c r="P974" s="191">
        <f>O974*H974</f>
        <v>0</v>
      </c>
      <c r="Q974" s="191">
        <v>1.9000000000000001E-4</v>
      </c>
      <c r="R974" s="191">
        <f>Q974*H974</f>
        <v>1.1799E-2</v>
      </c>
      <c r="S974" s="191">
        <v>0</v>
      </c>
      <c r="T974" s="192">
        <f>S974*H974</f>
        <v>0</v>
      </c>
      <c r="U974" s="38"/>
      <c r="V974" s="38"/>
      <c r="W974" s="38"/>
      <c r="X974" s="38"/>
      <c r="Y974" s="38"/>
      <c r="Z974" s="38"/>
      <c r="AA974" s="38"/>
      <c r="AB974" s="38"/>
      <c r="AC974" s="38"/>
      <c r="AD974" s="38"/>
      <c r="AE974" s="38"/>
      <c r="AR974" s="193" t="s">
        <v>167</v>
      </c>
      <c r="AT974" s="193" t="s">
        <v>162</v>
      </c>
      <c r="AU974" s="193" t="s">
        <v>90</v>
      </c>
      <c r="AY974" s="20" t="s">
        <v>160</v>
      </c>
      <c r="BE974" s="194">
        <f>IF(N974="základní",J974,0)</f>
        <v>0</v>
      </c>
      <c r="BF974" s="194">
        <f>IF(N974="snížená",J974,0)</f>
        <v>0</v>
      </c>
      <c r="BG974" s="194">
        <f>IF(N974="zákl. přenesená",J974,0)</f>
        <v>0</v>
      </c>
      <c r="BH974" s="194">
        <f>IF(N974="sníž. přenesená",J974,0)</f>
        <v>0</v>
      </c>
      <c r="BI974" s="194">
        <f>IF(N974="nulová",J974,0)</f>
        <v>0</v>
      </c>
      <c r="BJ974" s="20" t="s">
        <v>21</v>
      </c>
      <c r="BK974" s="194">
        <f>ROUND(I974*H974,2)</f>
        <v>0</v>
      </c>
      <c r="BL974" s="20" t="s">
        <v>167</v>
      </c>
      <c r="BM974" s="193" t="s">
        <v>1083</v>
      </c>
    </row>
    <row r="975" spans="1:65" s="2" customFormat="1" ht="11.25">
      <c r="A975" s="38"/>
      <c r="B975" s="39"/>
      <c r="C975" s="40"/>
      <c r="D975" s="195" t="s">
        <v>169</v>
      </c>
      <c r="E975" s="40"/>
      <c r="F975" s="196" t="s">
        <v>1084</v>
      </c>
      <c r="G975" s="40"/>
      <c r="H975" s="40"/>
      <c r="I975" s="197"/>
      <c r="J975" s="40"/>
      <c r="K975" s="40"/>
      <c r="L975" s="43"/>
      <c r="M975" s="198"/>
      <c r="N975" s="199"/>
      <c r="O975" s="68"/>
      <c r="P975" s="68"/>
      <c r="Q975" s="68"/>
      <c r="R975" s="68"/>
      <c r="S975" s="68"/>
      <c r="T975" s="69"/>
      <c r="U975" s="38"/>
      <c r="V975" s="38"/>
      <c r="W975" s="38"/>
      <c r="X975" s="38"/>
      <c r="Y975" s="38"/>
      <c r="Z975" s="38"/>
      <c r="AA975" s="38"/>
      <c r="AB975" s="38"/>
      <c r="AC975" s="38"/>
      <c r="AD975" s="38"/>
      <c r="AE975" s="38"/>
      <c r="AT975" s="20" t="s">
        <v>169</v>
      </c>
      <c r="AU975" s="20" t="s">
        <v>90</v>
      </c>
    </row>
    <row r="976" spans="1:65" s="2" customFormat="1" ht="11.25">
      <c r="A976" s="38"/>
      <c r="B976" s="39"/>
      <c r="C976" s="40"/>
      <c r="D976" s="200" t="s">
        <v>171</v>
      </c>
      <c r="E976" s="40"/>
      <c r="F976" s="201" t="s">
        <v>1085</v>
      </c>
      <c r="G976" s="40"/>
      <c r="H976" s="40"/>
      <c r="I976" s="197"/>
      <c r="J976" s="40"/>
      <c r="K976" s="40"/>
      <c r="L976" s="43"/>
      <c r="M976" s="198"/>
      <c r="N976" s="199"/>
      <c r="O976" s="68"/>
      <c r="P976" s="68"/>
      <c r="Q976" s="68"/>
      <c r="R976" s="68"/>
      <c r="S976" s="68"/>
      <c r="T976" s="69"/>
      <c r="U976" s="38"/>
      <c r="V976" s="38"/>
      <c r="W976" s="38"/>
      <c r="X976" s="38"/>
      <c r="Y976" s="38"/>
      <c r="Z976" s="38"/>
      <c r="AA976" s="38"/>
      <c r="AB976" s="38"/>
      <c r="AC976" s="38"/>
      <c r="AD976" s="38"/>
      <c r="AE976" s="38"/>
      <c r="AT976" s="20" t="s">
        <v>171</v>
      </c>
      <c r="AU976" s="20" t="s">
        <v>90</v>
      </c>
    </row>
    <row r="977" spans="1:65" s="13" customFormat="1" ht="11.25">
      <c r="B977" s="202"/>
      <c r="C977" s="203"/>
      <c r="D977" s="195" t="s">
        <v>173</v>
      </c>
      <c r="E977" s="204" t="s">
        <v>35</v>
      </c>
      <c r="F977" s="205" t="s">
        <v>956</v>
      </c>
      <c r="G977" s="203"/>
      <c r="H977" s="204" t="s">
        <v>35</v>
      </c>
      <c r="I977" s="206"/>
      <c r="J977" s="203"/>
      <c r="K977" s="203"/>
      <c r="L977" s="207"/>
      <c r="M977" s="208"/>
      <c r="N977" s="209"/>
      <c r="O977" s="209"/>
      <c r="P977" s="209"/>
      <c r="Q977" s="209"/>
      <c r="R977" s="209"/>
      <c r="S977" s="209"/>
      <c r="T977" s="210"/>
      <c r="AT977" s="211" t="s">
        <v>173</v>
      </c>
      <c r="AU977" s="211" t="s">
        <v>90</v>
      </c>
      <c r="AV977" s="13" t="s">
        <v>21</v>
      </c>
      <c r="AW977" s="13" t="s">
        <v>41</v>
      </c>
      <c r="AX977" s="13" t="s">
        <v>81</v>
      </c>
      <c r="AY977" s="211" t="s">
        <v>160</v>
      </c>
    </row>
    <row r="978" spans="1:65" s="14" customFormat="1" ht="11.25">
      <c r="B978" s="212"/>
      <c r="C978" s="213"/>
      <c r="D978" s="195" t="s">
        <v>173</v>
      </c>
      <c r="E978" s="214" t="s">
        <v>35</v>
      </c>
      <c r="F978" s="215" t="s">
        <v>1086</v>
      </c>
      <c r="G978" s="213"/>
      <c r="H978" s="216">
        <v>62.1</v>
      </c>
      <c r="I978" s="217"/>
      <c r="J978" s="213"/>
      <c r="K978" s="213"/>
      <c r="L978" s="218"/>
      <c r="M978" s="219"/>
      <c r="N978" s="220"/>
      <c r="O978" s="220"/>
      <c r="P978" s="220"/>
      <c r="Q978" s="220"/>
      <c r="R978" s="220"/>
      <c r="S978" s="220"/>
      <c r="T978" s="221"/>
      <c r="AT978" s="222" t="s">
        <v>173</v>
      </c>
      <c r="AU978" s="222" t="s">
        <v>90</v>
      </c>
      <c r="AV978" s="14" t="s">
        <v>90</v>
      </c>
      <c r="AW978" s="14" t="s">
        <v>41</v>
      </c>
      <c r="AX978" s="14" t="s">
        <v>81</v>
      </c>
      <c r="AY978" s="222" t="s">
        <v>160</v>
      </c>
    </row>
    <row r="979" spans="1:65" s="15" customFormat="1" ht="11.25">
      <c r="B979" s="223"/>
      <c r="C979" s="224"/>
      <c r="D979" s="195" t="s">
        <v>173</v>
      </c>
      <c r="E979" s="225" t="s">
        <v>35</v>
      </c>
      <c r="F979" s="226" t="s">
        <v>176</v>
      </c>
      <c r="G979" s="224"/>
      <c r="H979" s="227">
        <v>62.1</v>
      </c>
      <c r="I979" s="228"/>
      <c r="J979" s="224"/>
      <c r="K979" s="224"/>
      <c r="L979" s="229"/>
      <c r="M979" s="230"/>
      <c r="N979" s="231"/>
      <c r="O979" s="231"/>
      <c r="P979" s="231"/>
      <c r="Q979" s="231"/>
      <c r="R979" s="231"/>
      <c r="S979" s="231"/>
      <c r="T979" s="232"/>
      <c r="AT979" s="233" t="s">
        <v>173</v>
      </c>
      <c r="AU979" s="233" t="s">
        <v>90</v>
      </c>
      <c r="AV979" s="15" t="s">
        <v>167</v>
      </c>
      <c r="AW979" s="15" t="s">
        <v>41</v>
      </c>
      <c r="AX979" s="15" t="s">
        <v>21</v>
      </c>
      <c r="AY979" s="233" t="s">
        <v>160</v>
      </c>
    </row>
    <row r="980" spans="1:65" s="2" customFormat="1" ht="24.2" customHeight="1">
      <c r="A980" s="38"/>
      <c r="B980" s="39"/>
      <c r="C980" s="182" t="s">
        <v>1087</v>
      </c>
      <c r="D980" s="182" t="s">
        <v>162</v>
      </c>
      <c r="E980" s="183" t="s">
        <v>1088</v>
      </c>
      <c r="F980" s="184" t="s">
        <v>1089</v>
      </c>
      <c r="G980" s="185" t="s">
        <v>194</v>
      </c>
      <c r="H980" s="186">
        <v>201.2</v>
      </c>
      <c r="I980" s="187"/>
      <c r="J980" s="188">
        <f>ROUND(I980*H980,2)</f>
        <v>0</v>
      </c>
      <c r="K980" s="184" t="s">
        <v>166</v>
      </c>
      <c r="L980" s="43"/>
      <c r="M980" s="189" t="s">
        <v>35</v>
      </c>
      <c r="N980" s="190" t="s">
        <v>52</v>
      </c>
      <c r="O980" s="68"/>
      <c r="P980" s="191">
        <f>O980*H980</f>
        <v>0</v>
      </c>
      <c r="Q980" s="191">
        <v>9.0000000000000006E-5</v>
      </c>
      <c r="R980" s="191">
        <f>Q980*H980</f>
        <v>1.8107999999999999E-2</v>
      </c>
      <c r="S980" s="191">
        <v>0</v>
      </c>
      <c r="T980" s="192">
        <f>S980*H980</f>
        <v>0</v>
      </c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R980" s="193" t="s">
        <v>167</v>
      </c>
      <c r="AT980" s="193" t="s">
        <v>162</v>
      </c>
      <c r="AU980" s="193" t="s">
        <v>90</v>
      </c>
      <c r="AY980" s="20" t="s">
        <v>160</v>
      </c>
      <c r="BE980" s="194">
        <f>IF(N980="základní",J980,0)</f>
        <v>0</v>
      </c>
      <c r="BF980" s="194">
        <f>IF(N980="snížená",J980,0)</f>
        <v>0</v>
      </c>
      <c r="BG980" s="194">
        <f>IF(N980="zákl. přenesená",J980,0)</f>
        <v>0</v>
      </c>
      <c r="BH980" s="194">
        <f>IF(N980="sníž. přenesená",J980,0)</f>
        <v>0</v>
      </c>
      <c r="BI980" s="194">
        <f>IF(N980="nulová",J980,0)</f>
        <v>0</v>
      </c>
      <c r="BJ980" s="20" t="s">
        <v>21</v>
      </c>
      <c r="BK980" s="194">
        <f>ROUND(I980*H980,2)</f>
        <v>0</v>
      </c>
      <c r="BL980" s="20" t="s">
        <v>167</v>
      </c>
      <c r="BM980" s="193" t="s">
        <v>1090</v>
      </c>
    </row>
    <row r="981" spans="1:65" s="2" customFormat="1" ht="11.25">
      <c r="A981" s="38"/>
      <c r="B981" s="39"/>
      <c r="C981" s="40"/>
      <c r="D981" s="195" t="s">
        <v>169</v>
      </c>
      <c r="E981" s="40"/>
      <c r="F981" s="196" t="s">
        <v>1091</v>
      </c>
      <c r="G981" s="40"/>
      <c r="H981" s="40"/>
      <c r="I981" s="197"/>
      <c r="J981" s="40"/>
      <c r="K981" s="40"/>
      <c r="L981" s="43"/>
      <c r="M981" s="198"/>
      <c r="N981" s="199"/>
      <c r="O981" s="68"/>
      <c r="P981" s="68"/>
      <c r="Q981" s="68"/>
      <c r="R981" s="68"/>
      <c r="S981" s="68"/>
      <c r="T981" s="69"/>
      <c r="U981" s="38"/>
      <c r="V981" s="38"/>
      <c r="W981" s="38"/>
      <c r="X981" s="38"/>
      <c r="Y981" s="38"/>
      <c r="Z981" s="38"/>
      <c r="AA981" s="38"/>
      <c r="AB981" s="38"/>
      <c r="AC981" s="38"/>
      <c r="AD981" s="38"/>
      <c r="AE981" s="38"/>
      <c r="AT981" s="20" t="s">
        <v>169</v>
      </c>
      <c r="AU981" s="20" t="s">
        <v>90</v>
      </c>
    </row>
    <row r="982" spans="1:65" s="2" customFormat="1" ht="11.25">
      <c r="A982" s="38"/>
      <c r="B982" s="39"/>
      <c r="C982" s="40"/>
      <c r="D982" s="200" t="s">
        <v>171</v>
      </c>
      <c r="E982" s="40"/>
      <c r="F982" s="201" t="s">
        <v>1092</v>
      </c>
      <c r="G982" s="40"/>
      <c r="H982" s="40"/>
      <c r="I982" s="197"/>
      <c r="J982" s="40"/>
      <c r="K982" s="40"/>
      <c r="L982" s="43"/>
      <c r="M982" s="198"/>
      <c r="N982" s="199"/>
      <c r="O982" s="68"/>
      <c r="P982" s="68"/>
      <c r="Q982" s="68"/>
      <c r="R982" s="68"/>
      <c r="S982" s="68"/>
      <c r="T982" s="69"/>
      <c r="U982" s="38"/>
      <c r="V982" s="38"/>
      <c r="W982" s="38"/>
      <c r="X982" s="38"/>
      <c r="Y982" s="38"/>
      <c r="Z982" s="38"/>
      <c r="AA982" s="38"/>
      <c r="AB982" s="38"/>
      <c r="AC982" s="38"/>
      <c r="AD982" s="38"/>
      <c r="AE982" s="38"/>
      <c r="AT982" s="20" t="s">
        <v>171</v>
      </c>
      <c r="AU982" s="20" t="s">
        <v>90</v>
      </c>
    </row>
    <row r="983" spans="1:65" s="13" customFormat="1" ht="11.25">
      <c r="B983" s="202"/>
      <c r="C983" s="203"/>
      <c r="D983" s="195" t="s">
        <v>173</v>
      </c>
      <c r="E983" s="204" t="s">
        <v>35</v>
      </c>
      <c r="F983" s="205" t="s">
        <v>392</v>
      </c>
      <c r="G983" s="203"/>
      <c r="H983" s="204" t="s">
        <v>35</v>
      </c>
      <c r="I983" s="206"/>
      <c r="J983" s="203"/>
      <c r="K983" s="203"/>
      <c r="L983" s="207"/>
      <c r="M983" s="208"/>
      <c r="N983" s="209"/>
      <c r="O983" s="209"/>
      <c r="P983" s="209"/>
      <c r="Q983" s="209"/>
      <c r="R983" s="209"/>
      <c r="S983" s="209"/>
      <c r="T983" s="210"/>
      <c r="AT983" s="211" t="s">
        <v>173</v>
      </c>
      <c r="AU983" s="211" t="s">
        <v>90</v>
      </c>
      <c r="AV983" s="13" t="s">
        <v>21</v>
      </c>
      <c r="AW983" s="13" t="s">
        <v>41</v>
      </c>
      <c r="AX983" s="13" t="s">
        <v>81</v>
      </c>
      <c r="AY983" s="211" t="s">
        <v>160</v>
      </c>
    </row>
    <row r="984" spans="1:65" s="14" customFormat="1" ht="11.25">
      <c r="B984" s="212"/>
      <c r="C984" s="213"/>
      <c r="D984" s="195" t="s">
        <v>173</v>
      </c>
      <c r="E984" s="214" t="s">
        <v>35</v>
      </c>
      <c r="F984" s="215" t="s">
        <v>614</v>
      </c>
      <c r="G984" s="213"/>
      <c r="H984" s="216">
        <v>65</v>
      </c>
      <c r="I984" s="217"/>
      <c r="J984" s="213"/>
      <c r="K984" s="213"/>
      <c r="L984" s="218"/>
      <c r="M984" s="219"/>
      <c r="N984" s="220"/>
      <c r="O984" s="220"/>
      <c r="P984" s="220"/>
      <c r="Q984" s="220"/>
      <c r="R984" s="220"/>
      <c r="S984" s="220"/>
      <c r="T984" s="221"/>
      <c r="AT984" s="222" t="s">
        <v>173</v>
      </c>
      <c r="AU984" s="222" t="s">
        <v>90</v>
      </c>
      <c r="AV984" s="14" t="s">
        <v>90</v>
      </c>
      <c r="AW984" s="14" t="s">
        <v>41</v>
      </c>
      <c r="AX984" s="14" t="s">
        <v>81</v>
      </c>
      <c r="AY984" s="222" t="s">
        <v>160</v>
      </c>
    </row>
    <row r="985" spans="1:65" s="14" customFormat="1" ht="11.25">
      <c r="B985" s="212"/>
      <c r="C985" s="213"/>
      <c r="D985" s="195" t="s">
        <v>173</v>
      </c>
      <c r="E985" s="214" t="s">
        <v>35</v>
      </c>
      <c r="F985" s="215" t="s">
        <v>615</v>
      </c>
      <c r="G985" s="213"/>
      <c r="H985" s="216">
        <v>9</v>
      </c>
      <c r="I985" s="217"/>
      <c r="J985" s="213"/>
      <c r="K985" s="213"/>
      <c r="L985" s="218"/>
      <c r="M985" s="219"/>
      <c r="N985" s="220"/>
      <c r="O985" s="220"/>
      <c r="P985" s="220"/>
      <c r="Q985" s="220"/>
      <c r="R985" s="220"/>
      <c r="S985" s="220"/>
      <c r="T985" s="221"/>
      <c r="AT985" s="222" t="s">
        <v>173</v>
      </c>
      <c r="AU985" s="222" t="s">
        <v>90</v>
      </c>
      <c r="AV985" s="14" t="s">
        <v>90</v>
      </c>
      <c r="AW985" s="14" t="s">
        <v>41</v>
      </c>
      <c r="AX985" s="14" t="s">
        <v>81</v>
      </c>
      <c r="AY985" s="222" t="s">
        <v>160</v>
      </c>
    </row>
    <row r="986" spans="1:65" s="14" customFormat="1" ht="11.25">
      <c r="B986" s="212"/>
      <c r="C986" s="213"/>
      <c r="D986" s="195" t="s">
        <v>173</v>
      </c>
      <c r="E986" s="214" t="s">
        <v>35</v>
      </c>
      <c r="F986" s="215" t="s">
        <v>616</v>
      </c>
      <c r="G986" s="213"/>
      <c r="H986" s="216">
        <v>15.2</v>
      </c>
      <c r="I986" s="217"/>
      <c r="J986" s="213"/>
      <c r="K986" s="213"/>
      <c r="L986" s="218"/>
      <c r="M986" s="219"/>
      <c r="N986" s="220"/>
      <c r="O986" s="220"/>
      <c r="P986" s="220"/>
      <c r="Q986" s="220"/>
      <c r="R986" s="220"/>
      <c r="S986" s="220"/>
      <c r="T986" s="221"/>
      <c r="AT986" s="222" t="s">
        <v>173</v>
      </c>
      <c r="AU986" s="222" t="s">
        <v>90</v>
      </c>
      <c r="AV986" s="14" t="s">
        <v>90</v>
      </c>
      <c r="AW986" s="14" t="s">
        <v>41</v>
      </c>
      <c r="AX986" s="14" t="s">
        <v>81</v>
      </c>
      <c r="AY986" s="222" t="s">
        <v>160</v>
      </c>
    </row>
    <row r="987" spans="1:65" s="14" customFormat="1" ht="11.25">
      <c r="B987" s="212"/>
      <c r="C987" s="213"/>
      <c r="D987" s="195" t="s">
        <v>173</v>
      </c>
      <c r="E987" s="214" t="s">
        <v>35</v>
      </c>
      <c r="F987" s="215" t="s">
        <v>617</v>
      </c>
      <c r="G987" s="213"/>
      <c r="H987" s="216">
        <v>101.5</v>
      </c>
      <c r="I987" s="217"/>
      <c r="J987" s="213"/>
      <c r="K987" s="213"/>
      <c r="L987" s="218"/>
      <c r="M987" s="219"/>
      <c r="N987" s="220"/>
      <c r="O987" s="220"/>
      <c r="P987" s="220"/>
      <c r="Q987" s="220"/>
      <c r="R987" s="220"/>
      <c r="S987" s="220"/>
      <c r="T987" s="221"/>
      <c r="AT987" s="222" t="s">
        <v>173</v>
      </c>
      <c r="AU987" s="222" t="s">
        <v>90</v>
      </c>
      <c r="AV987" s="14" t="s">
        <v>90</v>
      </c>
      <c r="AW987" s="14" t="s">
        <v>41</v>
      </c>
      <c r="AX987" s="14" t="s">
        <v>81</v>
      </c>
      <c r="AY987" s="222" t="s">
        <v>160</v>
      </c>
    </row>
    <row r="988" spans="1:65" s="14" customFormat="1" ht="11.25">
      <c r="B988" s="212"/>
      <c r="C988" s="213"/>
      <c r="D988" s="195" t="s">
        <v>173</v>
      </c>
      <c r="E988" s="214" t="s">
        <v>35</v>
      </c>
      <c r="F988" s="215" t="s">
        <v>618</v>
      </c>
      <c r="G988" s="213"/>
      <c r="H988" s="216">
        <v>10.5</v>
      </c>
      <c r="I988" s="217"/>
      <c r="J988" s="213"/>
      <c r="K988" s="213"/>
      <c r="L988" s="218"/>
      <c r="M988" s="219"/>
      <c r="N988" s="220"/>
      <c r="O988" s="220"/>
      <c r="P988" s="220"/>
      <c r="Q988" s="220"/>
      <c r="R988" s="220"/>
      <c r="S988" s="220"/>
      <c r="T988" s="221"/>
      <c r="AT988" s="222" t="s">
        <v>173</v>
      </c>
      <c r="AU988" s="222" t="s">
        <v>90</v>
      </c>
      <c r="AV988" s="14" t="s">
        <v>90</v>
      </c>
      <c r="AW988" s="14" t="s">
        <v>41</v>
      </c>
      <c r="AX988" s="14" t="s">
        <v>81</v>
      </c>
      <c r="AY988" s="222" t="s">
        <v>160</v>
      </c>
    </row>
    <row r="989" spans="1:65" s="15" customFormat="1" ht="11.25">
      <c r="B989" s="223"/>
      <c r="C989" s="224"/>
      <c r="D989" s="195" t="s">
        <v>173</v>
      </c>
      <c r="E989" s="225" t="s">
        <v>35</v>
      </c>
      <c r="F989" s="226" t="s">
        <v>176</v>
      </c>
      <c r="G989" s="224"/>
      <c r="H989" s="227">
        <v>201.2</v>
      </c>
      <c r="I989" s="228"/>
      <c r="J989" s="224"/>
      <c r="K989" s="224"/>
      <c r="L989" s="229"/>
      <c r="M989" s="230"/>
      <c r="N989" s="231"/>
      <c r="O989" s="231"/>
      <c r="P989" s="231"/>
      <c r="Q989" s="231"/>
      <c r="R989" s="231"/>
      <c r="S989" s="231"/>
      <c r="T989" s="232"/>
      <c r="AT989" s="233" t="s">
        <v>173</v>
      </c>
      <c r="AU989" s="233" t="s">
        <v>90</v>
      </c>
      <c r="AV989" s="15" t="s">
        <v>167</v>
      </c>
      <c r="AW989" s="15" t="s">
        <v>41</v>
      </c>
      <c r="AX989" s="15" t="s">
        <v>21</v>
      </c>
      <c r="AY989" s="233" t="s">
        <v>160</v>
      </c>
    </row>
    <row r="990" spans="1:65" s="2" customFormat="1" ht="24.2" customHeight="1">
      <c r="A990" s="38"/>
      <c r="B990" s="39"/>
      <c r="C990" s="182" t="s">
        <v>1093</v>
      </c>
      <c r="D990" s="182" t="s">
        <v>162</v>
      </c>
      <c r="E990" s="183" t="s">
        <v>1094</v>
      </c>
      <c r="F990" s="184" t="s">
        <v>1095</v>
      </c>
      <c r="G990" s="185" t="s">
        <v>194</v>
      </c>
      <c r="H990" s="186">
        <v>60.6</v>
      </c>
      <c r="I990" s="187"/>
      <c r="J990" s="188">
        <f>ROUND(I990*H990,2)</f>
        <v>0</v>
      </c>
      <c r="K990" s="184" t="s">
        <v>35</v>
      </c>
      <c r="L990" s="43"/>
      <c r="M990" s="189" t="s">
        <v>35</v>
      </c>
      <c r="N990" s="190" t="s">
        <v>52</v>
      </c>
      <c r="O990" s="68"/>
      <c r="P990" s="191">
        <f>O990*H990</f>
        <v>0</v>
      </c>
      <c r="Q990" s="191">
        <v>9.0000000000000006E-5</v>
      </c>
      <c r="R990" s="191">
        <f>Q990*H990</f>
        <v>5.4540000000000005E-3</v>
      </c>
      <c r="S990" s="191">
        <v>0</v>
      </c>
      <c r="T990" s="192">
        <f>S990*H990</f>
        <v>0</v>
      </c>
      <c r="U990" s="38"/>
      <c r="V990" s="38"/>
      <c r="W990" s="38"/>
      <c r="X990" s="38"/>
      <c r="Y990" s="38"/>
      <c r="Z990" s="38"/>
      <c r="AA990" s="38"/>
      <c r="AB990" s="38"/>
      <c r="AC990" s="38"/>
      <c r="AD990" s="38"/>
      <c r="AE990" s="38"/>
      <c r="AR990" s="193" t="s">
        <v>167</v>
      </c>
      <c r="AT990" s="193" t="s">
        <v>162</v>
      </c>
      <c r="AU990" s="193" t="s">
        <v>90</v>
      </c>
      <c r="AY990" s="20" t="s">
        <v>160</v>
      </c>
      <c r="BE990" s="194">
        <f>IF(N990="základní",J990,0)</f>
        <v>0</v>
      </c>
      <c r="BF990" s="194">
        <f>IF(N990="snížená",J990,0)</f>
        <v>0</v>
      </c>
      <c r="BG990" s="194">
        <f>IF(N990="zákl. přenesená",J990,0)</f>
        <v>0</v>
      </c>
      <c r="BH990" s="194">
        <f>IF(N990="sníž. přenesená",J990,0)</f>
        <v>0</v>
      </c>
      <c r="BI990" s="194">
        <f>IF(N990="nulová",J990,0)</f>
        <v>0</v>
      </c>
      <c r="BJ990" s="20" t="s">
        <v>21</v>
      </c>
      <c r="BK990" s="194">
        <f>ROUND(I990*H990,2)</f>
        <v>0</v>
      </c>
      <c r="BL990" s="20" t="s">
        <v>167</v>
      </c>
      <c r="BM990" s="193" t="s">
        <v>1096</v>
      </c>
    </row>
    <row r="991" spans="1:65" s="2" customFormat="1" ht="11.25">
      <c r="A991" s="38"/>
      <c r="B991" s="39"/>
      <c r="C991" s="40"/>
      <c r="D991" s="195" t="s">
        <v>169</v>
      </c>
      <c r="E991" s="40"/>
      <c r="F991" s="196" t="s">
        <v>1091</v>
      </c>
      <c r="G991" s="40"/>
      <c r="H991" s="40"/>
      <c r="I991" s="197"/>
      <c r="J991" s="40"/>
      <c r="K991" s="40"/>
      <c r="L991" s="43"/>
      <c r="M991" s="198"/>
      <c r="N991" s="199"/>
      <c r="O991" s="68"/>
      <c r="P991" s="68"/>
      <c r="Q991" s="68"/>
      <c r="R991" s="68"/>
      <c r="S991" s="68"/>
      <c r="T991" s="69"/>
      <c r="U991" s="38"/>
      <c r="V991" s="38"/>
      <c r="W991" s="38"/>
      <c r="X991" s="38"/>
      <c r="Y991" s="38"/>
      <c r="Z991" s="38"/>
      <c r="AA991" s="38"/>
      <c r="AB991" s="38"/>
      <c r="AC991" s="38"/>
      <c r="AD991" s="38"/>
      <c r="AE991" s="38"/>
      <c r="AT991" s="20" t="s">
        <v>169</v>
      </c>
      <c r="AU991" s="20" t="s">
        <v>90</v>
      </c>
    </row>
    <row r="992" spans="1:65" s="13" customFormat="1" ht="11.25">
      <c r="B992" s="202"/>
      <c r="C992" s="203"/>
      <c r="D992" s="195" t="s">
        <v>173</v>
      </c>
      <c r="E992" s="204" t="s">
        <v>35</v>
      </c>
      <c r="F992" s="205" t="s">
        <v>392</v>
      </c>
      <c r="G992" s="203"/>
      <c r="H992" s="204" t="s">
        <v>35</v>
      </c>
      <c r="I992" s="206"/>
      <c r="J992" s="203"/>
      <c r="K992" s="203"/>
      <c r="L992" s="207"/>
      <c r="M992" s="208"/>
      <c r="N992" s="209"/>
      <c r="O992" s="209"/>
      <c r="P992" s="209"/>
      <c r="Q992" s="209"/>
      <c r="R992" s="209"/>
      <c r="S992" s="209"/>
      <c r="T992" s="210"/>
      <c r="AT992" s="211" t="s">
        <v>173</v>
      </c>
      <c r="AU992" s="211" t="s">
        <v>90</v>
      </c>
      <c r="AV992" s="13" t="s">
        <v>21</v>
      </c>
      <c r="AW992" s="13" t="s">
        <v>41</v>
      </c>
      <c r="AX992" s="13" t="s">
        <v>81</v>
      </c>
      <c r="AY992" s="211" t="s">
        <v>160</v>
      </c>
    </row>
    <row r="993" spans="1:65" s="14" customFormat="1" ht="11.25">
      <c r="B993" s="212"/>
      <c r="C993" s="213"/>
      <c r="D993" s="195" t="s">
        <v>173</v>
      </c>
      <c r="E993" s="214" t="s">
        <v>35</v>
      </c>
      <c r="F993" s="215" t="s">
        <v>990</v>
      </c>
      <c r="G993" s="213"/>
      <c r="H993" s="216">
        <v>60.6</v>
      </c>
      <c r="I993" s="217"/>
      <c r="J993" s="213"/>
      <c r="K993" s="213"/>
      <c r="L993" s="218"/>
      <c r="M993" s="219"/>
      <c r="N993" s="220"/>
      <c r="O993" s="220"/>
      <c r="P993" s="220"/>
      <c r="Q993" s="220"/>
      <c r="R993" s="220"/>
      <c r="S993" s="220"/>
      <c r="T993" s="221"/>
      <c r="AT993" s="222" t="s">
        <v>173</v>
      </c>
      <c r="AU993" s="222" t="s">
        <v>90</v>
      </c>
      <c r="AV993" s="14" t="s">
        <v>90</v>
      </c>
      <c r="AW993" s="14" t="s">
        <v>41</v>
      </c>
      <c r="AX993" s="14" t="s">
        <v>81</v>
      </c>
      <c r="AY993" s="222" t="s">
        <v>160</v>
      </c>
    </row>
    <row r="994" spans="1:65" s="15" customFormat="1" ht="11.25">
      <c r="B994" s="223"/>
      <c r="C994" s="224"/>
      <c r="D994" s="195" t="s">
        <v>173</v>
      </c>
      <c r="E994" s="225" t="s">
        <v>35</v>
      </c>
      <c r="F994" s="226" t="s">
        <v>176</v>
      </c>
      <c r="G994" s="224"/>
      <c r="H994" s="227">
        <v>60.6</v>
      </c>
      <c r="I994" s="228"/>
      <c r="J994" s="224"/>
      <c r="K994" s="224"/>
      <c r="L994" s="229"/>
      <c r="M994" s="230"/>
      <c r="N994" s="231"/>
      <c r="O994" s="231"/>
      <c r="P994" s="231"/>
      <c r="Q994" s="231"/>
      <c r="R994" s="231"/>
      <c r="S994" s="231"/>
      <c r="T994" s="232"/>
      <c r="AT994" s="233" t="s">
        <v>173</v>
      </c>
      <c r="AU994" s="233" t="s">
        <v>90</v>
      </c>
      <c r="AV994" s="15" t="s">
        <v>167</v>
      </c>
      <c r="AW994" s="15" t="s">
        <v>41</v>
      </c>
      <c r="AX994" s="15" t="s">
        <v>21</v>
      </c>
      <c r="AY994" s="233" t="s">
        <v>160</v>
      </c>
    </row>
    <row r="995" spans="1:65" s="12" customFormat="1" ht="22.9" customHeight="1">
      <c r="B995" s="166"/>
      <c r="C995" s="167"/>
      <c r="D995" s="168" t="s">
        <v>80</v>
      </c>
      <c r="E995" s="180" t="s">
        <v>226</v>
      </c>
      <c r="F995" s="180" t="s">
        <v>1097</v>
      </c>
      <c r="G995" s="167"/>
      <c r="H995" s="167"/>
      <c r="I995" s="170"/>
      <c r="J995" s="181">
        <f>BK995</f>
        <v>0</v>
      </c>
      <c r="K995" s="167"/>
      <c r="L995" s="172"/>
      <c r="M995" s="173"/>
      <c r="N995" s="174"/>
      <c r="O995" s="174"/>
      <c r="P995" s="175">
        <f>SUM(P996:P1007)</f>
        <v>0</v>
      </c>
      <c r="Q995" s="174"/>
      <c r="R995" s="175">
        <f>SUM(R996:R1007)</f>
        <v>0.19265643999999998</v>
      </c>
      <c r="S995" s="174"/>
      <c r="T995" s="176">
        <f>SUM(T996:T1007)</f>
        <v>0</v>
      </c>
      <c r="AR995" s="177" t="s">
        <v>21</v>
      </c>
      <c r="AT995" s="178" t="s">
        <v>80</v>
      </c>
      <c r="AU995" s="178" t="s">
        <v>21</v>
      </c>
      <c r="AY995" s="177" t="s">
        <v>160</v>
      </c>
      <c r="BK995" s="179">
        <f>SUM(BK996:BK1007)</f>
        <v>0</v>
      </c>
    </row>
    <row r="996" spans="1:65" s="2" customFormat="1" ht="24.2" customHeight="1">
      <c r="A996" s="38"/>
      <c r="B996" s="39"/>
      <c r="C996" s="182" t="s">
        <v>1098</v>
      </c>
      <c r="D996" s="182" t="s">
        <v>162</v>
      </c>
      <c r="E996" s="183" t="s">
        <v>1099</v>
      </c>
      <c r="F996" s="184" t="s">
        <v>1100</v>
      </c>
      <c r="G996" s="185" t="s">
        <v>165</v>
      </c>
      <c r="H996" s="186">
        <v>99.852000000000004</v>
      </c>
      <c r="I996" s="187"/>
      <c r="J996" s="188">
        <f>ROUND(I996*H996,2)</f>
        <v>0</v>
      </c>
      <c r="K996" s="184" t="s">
        <v>166</v>
      </c>
      <c r="L996" s="43"/>
      <c r="M996" s="189" t="s">
        <v>35</v>
      </c>
      <c r="N996" s="190" t="s">
        <v>52</v>
      </c>
      <c r="O996" s="68"/>
      <c r="P996" s="191">
        <f>O996*H996</f>
        <v>0</v>
      </c>
      <c r="Q996" s="191">
        <v>4.6999999999999999E-4</v>
      </c>
      <c r="R996" s="191">
        <f>Q996*H996</f>
        <v>4.6930440000000004E-2</v>
      </c>
      <c r="S996" s="191">
        <v>0</v>
      </c>
      <c r="T996" s="192">
        <f>S996*H996</f>
        <v>0</v>
      </c>
      <c r="U996" s="38"/>
      <c r="V996" s="38"/>
      <c r="W996" s="38"/>
      <c r="X996" s="38"/>
      <c r="Y996" s="38"/>
      <c r="Z996" s="38"/>
      <c r="AA996" s="38"/>
      <c r="AB996" s="38"/>
      <c r="AC996" s="38"/>
      <c r="AD996" s="38"/>
      <c r="AE996" s="38"/>
      <c r="AR996" s="193" t="s">
        <v>167</v>
      </c>
      <c r="AT996" s="193" t="s">
        <v>162</v>
      </c>
      <c r="AU996" s="193" t="s">
        <v>90</v>
      </c>
      <c r="AY996" s="20" t="s">
        <v>160</v>
      </c>
      <c r="BE996" s="194">
        <f>IF(N996="základní",J996,0)</f>
        <v>0</v>
      </c>
      <c r="BF996" s="194">
        <f>IF(N996="snížená",J996,0)</f>
        <v>0</v>
      </c>
      <c r="BG996" s="194">
        <f>IF(N996="zákl. přenesená",J996,0)</f>
        <v>0</v>
      </c>
      <c r="BH996" s="194">
        <f>IF(N996="sníž. přenesená",J996,0)</f>
        <v>0</v>
      </c>
      <c r="BI996" s="194">
        <f>IF(N996="nulová",J996,0)</f>
        <v>0</v>
      </c>
      <c r="BJ996" s="20" t="s">
        <v>21</v>
      </c>
      <c r="BK996" s="194">
        <f>ROUND(I996*H996,2)</f>
        <v>0</v>
      </c>
      <c r="BL996" s="20" t="s">
        <v>167</v>
      </c>
      <c r="BM996" s="193" t="s">
        <v>1101</v>
      </c>
    </row>
    <row r="997" spans="1:65" s="2" customFormat="1" ht="19.5">
      <c r="A997" s="38"/>
      <c r="B997" s="39"/>
      <c r="C997" s="40"/>
      <c r="D997" s="195" t="s">
        <v>169</v>
      </c>
      <c r="E997" s="40"/>
      <c r="F997" s="196" t="s">
        <v>1102</v>
      </c>
      <c r="G997" s="40"/>
      <c r="H997" s="40"/>
      <c r="I997" s="197"/>
      <c r="J997" s="40"/>
      <c r="K997" s="40"/>
      <c r="L997" s="43"/>
      <c r="M997" s="198"/>
      <c r="N997" s="199"/>
      <c r="O997" s="68"/>
      <c r="P997" s="68"/>
      <c r="Q997" s="68"/>
      <c r="R997" s="68"/>
      <c r="S997" s="68"/>
      <c r="T997" s="69"/>
      <c r="U997" s="38"/>
      <c r="V997" s="38"/>
      <c r="W997" s="38"/>
      <c r="X997" s="38"/>
      <c r="Y997" s="38"/>
      <c r="Z997" s="38"/>
      <c r="AA997" s="38"/>
      <c r="AB997" s="38"/>
      <c r="AC997" s="38"/>
      <c r="AD997" s="38"/>
      <c r="AE997" s="38"/>
      <c r="AT997" s="20" t="s">
        <v>169</v>
      </c>
      <c r="AU997" s="20" t="s">
        <v>90</v>
      </c>
    </row>
    <row r="998" spans="1:65" s="2" customFormat="1" ht="11.25">
      <c r="A998" s="38"/>
      <c r="B998" s="39"/>
      <c r="C998" s="40"/>
      <c r="D998" s="200" t="s">
        <v>171</v>
      </c>
      <c r="E998" s="40"/>
      <c r="F998" s="201" t="s">
        <v>1103</v>
      </c>
      <c r="G998" s="40"/>
      <c r="H998" s="40"/>
      <c r="I998" s="197"/>
      <c r="J998" s="40"/>
      <c r="K998" s="40"/>
      <c r="L998" s="43"/>
      <c r="M998" s="198"/>
      <c r="N998" s="199"/>
      <c r="O998" s="68"/>
      <c r="P998" s="68"/>
      <c r="Q998" s="68"/>
      <c r="R998" s="68"/>
      <c r="S998" s="68"/>
      <c r="T998" s="69"/>
      <c r="U998" s="38"/>
      <c r="V998" s="38"/>
      <c r="W998" s="38"/>
      <c r="X998" s="38"/>
      <c r="Y998" s="38"/>
      <c r="Z998" s="38"/>
      <c r="AA998" s="38"/>
      <c r="AB998" s="38"/>
      <c r="AC998" s="38"/>
      <c r="AD998" s="38"/>
      <c r="AE998" s="38"/>
      <c r="AT998" s="20" t="s">
        <v>171</v>
      </c>
      <c r="AU998" s="20" t="s">
        <v>90</v>
      </c>
    </row>
    <row r="999" spans="1:65" s="13" customFormat="1" ht="11.25">
      <c r="B999" s="202"/>
      <c r="C999" s="203"/>
      <c r="D999" s="195" t="s">
        <v>173</v>
      </c>
      <c r="E999" s="204" t="s">
        <v>35</v>
      </c>
      <c r="F999" s="205" t="s">
        <v>1104</v>
      </c>
      <c r="G999" s="203"/>
      <c r="H999" s="204" t="s">
        <v>35</v>
      </c>
      <c r="I999" s="206"/>
      <c r="J999" s="203"/>
      <c r="K999" s="203"/>
      <c r="L999" s="207"/>
      <c r="M999" s="208"/>
      <c r="N999" s="209"/>
      <c r="O999" s="209"/>
      <c r="P999" s="209"/>
      <c r="Q999" s="209"/>
      <c r="R999" s="209"/>
      <c r="S999" s="209"/>
      <c r="T999" s="210"/>
      <c r="AT999" s="211" t="s">
        <v>173</v>
      </c>
      <c r="AU999" s="211" t="s">
        <v>90</v>
      </c>
      <c r="AV999" s="13" t="s">
        <v>21</v>
      </c>
      <c r="AW999" s="13" t="s">
        <v>41</v>
      </c>
      <c r="AX999" s="13" t="s">
        <v>81</v>
      </c>
      <c r="AY999" s="211" t="s">
        <v>160</v>
      </c>
    </row>
    <row r="1000" spans="1:65" s="14" customFormat="1" ht="22.5">
      <c r="B1000" s="212"/>
      <c r="C1000" s="213"/>
      <c r="D1000" s="195" t="s">
        <v>173</v>
      </c>
      <c r="E1000" s="214" t="s">
        <v>35</v>
      </c>
      <c r="F1000" s="215" t="s">
        <v>1105</v>
      </c>
      <c r="G1000" s="213"/>
      <c r="H1000" s="216">
        <v>99.852000000000004</v>
      </c>
      <c r="I1000" s="217"/>
      <c r="J1000" s="213"/>
      <c r="K1000" s="213"/>
      <c r="L1000" s="218"/>
      <c r="M1000" s="219"/>
      <c r="N1000" s="220"/>
      <c r="O1000" s="220"/>
      <c r="P1000" s="220"/>
      <c r="Q1000" s="220"/>
      <c r="R1000" s="220"/>
      <c r="S1000" s="220"/>
      <c r="T1000" s="221"/>
      <c r="AT1000" s="222" t="s">
        <v>173</v>
      </c>
      <c r="AU1000" s="222" t="s">
        <v>90</v>
      </c>
      <c r="AV1000" s="14" t="s">
        <v>90</v>
      </c>
      <c r="AW1000" s="14" t="s">
        <v>41</v>
      </c>
      <c r="AX1000" s="14" t="s">
        <v>81</v>
      </c>
      <c r="AY1000" s="222" t="s">
        <v>160</v>
      </c>
    </row>
    <row r="1001" spans="1:65" s="15" customFormat="1" ht="11.25">
      <c r="B1001" s="223"/>
      <c r="C1001" s="224"/>
      <c r="D1001" s="195" t="s">
        <v>173</v>
      </c>
      <c r="E1001" s="225" t="s">
        <v>35</v>
      </c>
      <c r="F1001" s="226" t="s">
        <v>176</v>
      </c>
      <c r="G1001" s="224"/>
      <c r="H1001" s="227">
        <v>99.852000000000004</v>
      </c>
      <c r="I1001" s="228"/>
      <c r="J1001" s="224"/>
      <c r="K1001" s="224"/>
      <c r="L1001" s="229"/>
      <c r="M1001" s="230"/>
      <c r="N1001" s="231"/>
      <c r="O1001" s="231"/>
      <c r="P1001" s="231"/>
      <c r="Q1001" s="231"/>
      <c r="R1001" s="231"/>
      <c r="S1001" s="231"/>
      <c r="T1001" s="232"/>
      <c r="AT1001" s="233" t="s">
        <v>173</v>
      </c>
      <c r="AU1001" s="233" t="s">
        <v>90</v>
      </c>
      <c r="AV1001" s="15" t="s">
        <v>167</v>
      </c>
      <c r="AW1001" s="15" t="s">
        <v>41</v>
      </c>
      <c r="AX1001" s="15" t="s">
        <v>21</v>
      </c>
      <c r="AY1001" s="233" t="s">
        <v>160</v>
      </c>
    </row>
    <row r="1002" spans="1:65" s="2" customFormat="1" ht="24.2" customHeight="1">
      <c r="A1002" s="38"/>
      <c r="B1002" s="39"/>
      <c r="C1002" s="182" t="s">
        <v>1106</v>
      </c>
      <c r="D1002" s="182" t="s">
        <v>162</v>
      </c>
      <c r="E1002" s="183" t="s">
        <v>1107</v>
      </c>
      <c r="F1002" s="184" t="s">
        <v>1108</v>
      </c>
      <c r="G1002" s="185" t="s">
        <v>194</v>
      </c>
      <c r="H1002" s="186">
        <v>148.69999999999999</v>
      </c>
      <c r="I1002" s="187"/>
      <c r="J1002" s="188">
        <f>ROUND(I1002*H1002,2)</f>
        <v>0</v>
      </c>
      <c r="K1002" s="184" t="s">
        <v>166</v>
      </c>
      <c r="L1002" s="43"/>
      <c r="M1002" s="189" t="s">
        <v>35</v>
      </c>
      <c r="N1002" s="190" t="s">
        <v>52</v>
      </c>
      <c r="O1002" s="68"/>
      <c r="P1002" s="191">
        <f>O1002*H1002</f>
        <v>0</v>
      </c>
      <c r="Q1002" s="191">
        <v>9.7999999999999997E-4</v>
      </c>
      <c r="R1002" s="191">
        <f>Q1002*H1002</f>
        <v>0.14572599999999999</v>
      </c>
      <c r="S1002" s="191">
        <v>0</v>
      </c>
      <c r="T1002" s="192">
        <f>S1002*H1002</f>
        <v>0</v>
      </c>
      <c r="U1002" s="38"/>
      <c r="V1002" s="38"/>
      <c r="W1002" s="38"/>
      <c r="X1002" s="38"/>
      <c r="Y1002" s="38"/>
      <c r="Z1002" s="38"/>
      <c r="AA1002" s="38"/>
      <c r="AB1002" s="38"/>
      <c r="AC1002" s="38"/>
      <c r="AD1002" s="38"/>
      <c r="AE1002" s="38"/>
      <c r="AR1002" s="193" t="s">
        <v>167</v>
      </c>
      <c r="AT1002" s="193" t="s">
        <v>162</v>
      </c>
      <c r="AU1002" s="193" t="s">
        <v>90</v>
      </c>
      <c r="AY1002" s="20" t="s">
        <v>160</v>
      </c>
      <c r="BE1002" s="194">
        <f>IF(N1002="základní",J1002,0)</f>
        <v>0</v>
      </c>
      <c r="BF1002" s="194">
        <f>IF(N1002="snížená",J1002,0)</f>
        <v>0</v>
      </c>
      <c r="BG1002" s="194">
        <f>IF(N1002="zákl. přenesená",J1002,0)</f>
        <v>0</v>
      </c>
      <c r="BH1002" s="194">
        <f>IF(N1002="sníž. přenesená",J1002,0)</f>
        <v>0</v>
      </c>
      <c r="BI1002" s="194">
        <f>IF(N1002="nulová",J1002,0)</f>
        <v>0</v>
      </c>
      <c r="BJ1002" s="20" t="s">
        <v>21</v>
      </c>
      <c r="BK1002" s="194">
        <f>ROUND(I1002*H1002,2)</f>
        <v>0</v>
      </c>
      <c r="BL1002" s="20" t="s">
        <v>167</v>
      </c>
      <c r="BM1002" s="193" t="s">
        <v>1109</v>
      </c>
    </row>
    <row r="1003" spans="1:65" s="2" customFormat="1" ht="19.5">
      <c r="A1003" s="38"/>
      <c r="B1003" s="39"/>
      <c r="C1003" s="40"/>
      <c r="D1003" s="195" t="s">
        <v>169</v>
      </c>
      <c r="E1003" s="40"/>
      <c r="F1003" s="196" t="s">
        <v>1110</v>
      </c>
      <c r="G1003" s="40"/>
      <c r="H1003" s="40"/>
      <c r="I1003" s="197"/>
      <c r="J1003" s="40"/>
      <c r="K1003" s="40"/>
      <c r="L1003" s="43"/>
      <c r="M1003" s="198"/>
      <c r="N1003" s="199"/>
      <c r="O1003" s="68"/>
      <c r="P1003" s="68"/>
      <c r="Q1003" s="68"/>
      <c r="R1003" s="68"/>
      <c r="S1003" s="68"/>
      <c r="T1003" s="69"/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T1003" s="20" t="s">
        <v>169</v>
      </c>
      <c r="AU1003" s="20" t="s">
        <v>90</v>
      </c>
    </row>
    <row r="1004" spans="1:65" s="2" customFormat="1" ht="11.25">
      <c r="A1004" s="38"/>
      <c r="B1004" s="39"/>
      <c r="C1004" s="40"/>
      <c r="D1004" s="200" t="s">
        <v>171</v>
      </c>
      <c r="E1004" s="40"/>
      <c r="F1004" s="201" t="s">
        <v>1111</v>
      </c>
      <c r="G1004" s="40"/>
      <c r="H1004" s="40"/>
      <c r="I1004" s="197"/>
      <c r="J1004" s="40"/>
      <c r="K1004" s="40"/>
      <c r="L1004" s="43"/>
      <c r="M1004" s="198"/>
      <c r="N1004" s="199"/>
      <c r="O1004" s="68"/>
      <c r="P1004" s="68"/>
      <c r="Q1004" s="68"/>
      <c r="R1004" s="68"/>
      <c r="S1004" s="68"/>
      <c r="T1004" s="69"/>
      <c r="U1004" s="38"/>
      <c r="V1004" s="38"/>
      <c r="W1004" s="38"/>
      <c r="X1004" s="38"/>
      <c r="Y1004" s="38"/>
      <c r="Z1004" s="38"/>
      <c r="AA1004" s="38"/>
      <c r="AB1004" s="38"/>
      <c r="AC1004" s="38"/>
      <c r="AD1004" s="38"/>
      <c r="AE1004" s="38"/>
      <c r="AT1004" s="20" t="s">
        <v>171</v>
      </c>
      <c r="AU1004" s="20" t="s">
        <v>90</v>
      </c>
    </row>
    <row r="1005" spans="1:65" s="13" customFormat="1" ht="11.25">
      <c r="B1005" s="202"/>
      <c r="C1005" s="203"/>
      <c r="D1005" s="195" t="s">
        <v>173</v>
      </c>
      <c r="E1005" s="204" t="s">
        <v>35</v>
      </c>
      <c r="F1005" s="205" t="s">
        <v>1112</v>
      </c>
      <c r="G1005" s="203"/>
      <c r="H1005" s="204" t="s">
        <v>35</v>
      </c>
      <c r="I1005" s="206"/>
      <c r="J1005" s="203"/>
      <c r="K1005" s="203"/>
      <c r="L1005" s="207"/>
      <c r="M1005" s="208"/>
      <c r="N1005" s="209"/>
      <c r="O1005" s="209"/>
      <c r="P1005" s="209"/>
      <c r="Q1005" s="209"/>
      <c r="R1005" s="209"/>
      <c r="S1005" s="209"/>
      <c r="T1005" s="210"/>
      <c r="AT1005" s="211" t="s">
        <v>173</v>
      </c>
      <c r="AU1005" s="211" t="s">
        <v>90</v>
      </c>
      <c r="AV1005" s="13" t="s">
        <v>21</v>
      </c>
      <c r="AW1005" s="13" t="s">
        <v>41</v>
      </c>
      <c r="AX1005" s="13" t="s">
        <v>81</v>
      </c>
      <c r="AY1005" s="211" t="s">
        <v>160</v>
      </c>
    </row>
    <row r="1006" spans="1:65" s="14" customFormat="1" ht="11.25">
      <c r="B1006" s="212"/>
      <c r="C1006" s="213"/>
      <c r="D1006" s="195" t="s">
        <v>173</v>
      </c>
      <c r="E1006" s="214" t="s">
        <v>35</v>
      </c>
      <c r="F1006" s="215" t="s">
        <v>1113</v>
      </c>
      <c r="G1006" s="213"/>
      <c r="H1006" s="216">
        <v>148.69999999999999</v>
      </c>
      <c r="I1006" s="217"/>
      <c r="J1006" s="213"/>
      <c r="K1006" s="213"/>
      <c r="L1006" s="218"/>
      <c r="M1006" s="219"/>
      <c r="N1006" s="220"/>
      <c r="O1006" s="220"/>
      <c r="P1006" s="220"/>
      <c r="Q1006" s="220"/>
      <c r="R1006" s="220"/>
      <c r="S1006" s="220"/>
      <c r="T1006" s="221"/>
      <c r="AT1006" s="222" t="s">
        <v>173</v>
      </c>
      <c r="AU1006" s="222" t="s">
        <v>90</v>
      </c>
      <c r="AV1006" s="14" t="s">
        <v>90</v>
      </c>
      <c r="AW1006" s="14" t="s">
        <v>41</v>
      </c>
      <c r="AX1006" s="14" t="s">
        <v>81</v>
      </c>
      <c r="AY1006" s="222" t="s">
        <v>160</v>
      </c>
    </row>
    <row r="1007" spans="1:65" s="15" customFormat="1" ht="11.25">
      <c r="B1007" s="223"/>
      <c r="C1007" s="224"/>
      <c r="D1007" s="195" t="s">
        <v>173</v>
      </c>
      <c r="E1007" s="225" t="s">
        <v>35</v>
      </c>
      <c r="F1007" s="226" t="s">
        <v>176</v>
      </c>
      <c r="G1007" s="224"/>
      <c r="H1007" s="227">
        <v>148.69999999999999</v>
      </c>
      <c r="I1007" s="228"/>
      <c r="J1007" s="224"/>
      <c r="K1007" s="224"/>
      <c r="L1007" s="229"/>
      <c r="M1007" s="230"/>
      <c r="N1007" s="231"/>
      <c r="O1007" s="231"/>
      <c r="P1007" s="231"/>
      <c r="Q1007" s="231"/>
      <c r="R1007" s="231"/>
      <c r="S1007" s="231"/>
      <c r="T1007" s="232"/>
      <c r="AT1007" s="233" t="s">
        <v>173</v>
      </c>
      <c r="AU1007" s="233" t="s">
        <v>90</v>
      </c>
      <c r="AV1007" s="15" t="s">
        <v>167</v>
      </c>
      <c r="AW1007" s="15" t="s">
        <v>41</v>
      </c>
      <c r="AX1007" s="15" t="s">
        <v>21</v>
      </c>
      <c r="AY1007" s="233" t="s">
        <v>160</v>
      </c>
    </row>
    <row r="1008" spans="1:65" s="12" customFormat="1" ht="22.9" customHeight="1">
      <c r="B1008" s="166"/>
      <c r="C1008" s="167"/>
      <c r="D1008" s="168" t="s">
        <v>80</v>
      </c>
      <c r="E1008" s="180" t="s">
        <v>1114</v>
      </c>
      <c r="F1008" s="180" t="s">
        <v>1115</v>
      </c>
      <c r="G1008" s="167"/>
      <c r="H1008" s="167"/>
      <c r="I1008" s="170"/>
      <c r="J1008" s="181">
        <f>BK1008</f>
        <v>0</v>
      </c>
      <c r="K1008" s="167"/>
      <c r="L1008" s="172"/>
      <c r="M1008" s="173"/>
      <c r="N1008" s="174"/>
      <c r="O1008" s="174"/>
      <c r="P1008" s="175">
        <f>SUM(P1009:P1028)</f>
        <v>0</v>
      </c>
      <c r="Q1008" s="174"/>
      <c r="R1008" s="175">
        <f>SUM(R1009:R1028)</f>
        <v>0</v>
      </c>
      <c r="S1008" s="174"/>
      <c r="T1008" s="176">
        <f>SUM(T1009:T1028)</f>
        <v>0</v>
      </c>
      <c r="AR1008" s="177" t="s">
        <v>21</v>
      </c>
      <c r="AT1008" s="178" t="s">
        <v>80</v>
      </c>
      <c r="AU1008" s="178" t="s">
        <v>21</v>
      </c>
      <c r="AY1008" s="177" t="s">
        <v>160</v>
      </c>
      <c r="BK1008" s="179">
        <f>SUM(BK1009:BK1028)</f>
        <v>0</v>
      </c>
    </row>
    <row r="1009" spans="1:65" s="2" customFormat="1" ht="21.75" customHeight="1">
      <c r="A1009" s="38"/>
      <c r="B1009" s="39"/>
      <c r="C1009" s="182" t="s">
        <v>1116</v>
      </c>
      <c r="D1009" s="182" t="s">
        <v>162</v>
      </c>
      <c r="E1009" s="183" t="s">
        <v>1117</v>
      </c>
      <c r="F1009" s="184" t="s">
        <v>1118</v>
      </c>
      <c r="G1009" s="185" t="s">
        <v>334</v>
      </c>
      <c r="H1009" s="186">
        <v>6.9960000000000004</v>
      </c>
      <c r="I1009" s="187"/>
      <c r="J1009" s="188">
        <f>ROUND(I1009*H1009,2)</f>
        <v>0</v>
      </c>
      <c r="K1009" s="184" t="s">
        <v>166</v>
      </c>
      <c r="L1009" s="43"/>
      <c r="M1009" s="189" t="s">
        <v>35</v>
      </c>
      <c r="N1009" s="190" t="s">
        <v>52</v>
      </c>
      <c r="O1009" s="68"/>
      <c r="P1009" s="191">
        <f>O1009*H1009</f>
        <v>0</v>
      </c>
      <c r="Q1009" s="191">
        <v>0</v>
      </c>
      <c r="R1009" s="191">
        <f>Q1009*H1009</f>
        <v>0</v>
      </c>
      <c r="S1009" s="191">
        <v>0</v>
      </c>
      <c r="T1009" s="192">
        <f>S1009*H1009</f>
        <v>0</v>
      </c>
      <c r="U1009" s="38"/>
      <c r="V1009" s="38"/>
      <c r="W1009" s="38"/>
      <c r="X1009" s="38"/>
      <c r="Y1009" s="38"/>
      <c r="Z1009" s="38"/>
      <c r="AA1009" s="38"/>
      <c r="AB1009" s="38"/>
      <c r="AC1009" s="38"/>
      <c r="AD1009" s="38"/>
      <c r="AE1009" s="38"/>
      <c r="AR1009" s="193" t="s">
        <v>167</v>
      </c>
      <c r="AT1009" s="193" t="s">
        <v>162</v>
      </c>
      <c r="AU1009" s="193" t="s">
        <v>90</v>
      </c>
      <c r="AY1009" s="20" t="s">
        <v>160</v>
      </c>
      <c r="BE1009" s="194">
        <f>IF(N1009="základní",J1009,0)</f>
        <v>0</v>
      </c>
      <c r="BF1009" s="194">
        <f>IF(N1009="snížená",J1009,0)</f>
        <v>0</v>
      </c>
      <c r="BG1009" s="194">
        <f>IF(N1009="zákl. přenesená",J1009,0)</f>
        <v>0</v>
      </c>
      <c r="BH1009" s="194">
        <f>IF(N1009="sníž. přenesená",J1009,0)</f>
        <v>0</v>
      </c>
      <c r="BI1009" s="194">
        <f>IF(N1009="nulová",J1009,0)</f>
        <v>0</v>
      </c>
      <c r="BJ1009" s="20" t="s">
        <v>21</v>
      </c>
      <c r="BK1009" s="194">
        <f>ROUND(I1009*H1009,2)</f>
        <v>0</v>
      </c>
      <c r="BL1009" s="20" t="s">
        <v>167</v>
      </c>
      <c r="BM1009" s="193" t="s">
        <v>1119</v>
      </c>
    </row>
    <row r="1010" spans="1:65" s="2" customFormat="1" ht="19.5">
      <c r="A1010" s="38"/>
      <c r="B1010" s="39"/>
      <c r="C1010" s="40"/>
      <c r="D1010" s="195" t="s">
        <v>169</v>
      </c>
      <c r="E1010" s="40"/>
      <c r="F1010" s="196" t="s">
        <v>1120</v>
      </c>
      <c r="G1010" s="40"/>
      <c r="H1010" s="40"/>
      <c r="I1010" s="197"/>
      <c r="J1010" s="40"/>
      <c r="K1010" s="40"/>
      <c r="L1010" s="43"/>
      <c r="M1010" s="198"/>
      <c r="N1010" s="199"/>
      <c r="O1010" s="68"/>
      <c r="P1010" s="68"/>
      <c r="Q1010" s="68"/>
      <c r="R1010" s="68"/>
      <c r="S1010" s="68"/>
      <c r="T1010" s="69"/>
      <c r="U1010" s="38"/>
      <c r="V1010" s="38"/>
      <c r="W1010" s="38"/>
      <c r="X1010" s="38"/>
      <c r="Y1010" s="38"/>
      <c r="Z1010" s="38"/>
      <c r="AA1010" s="38"/>
      <c r="AB1010" s="38"/>
      <c r="AC1010" s="38"/>
      <c r="AD1010" s="38"/>
      <c r="AE1010" s="38"/>
      <c r="AT1010" s="20" t="s">
        <v>169</v>
      </c>
      <c r="AU1010" s="20" t="s">
        <v>90</v>
      </c>
    </row>
    <row r="1011" spans="1:65" s="2" customFormat="1" ht="11.25">
      <c r="A1011" s="38"/>
      <c r="B1011" s="39"/>
      <c r="C1011" s="40"/>
      <c r="D1011" s="200" t="s">
        <v>171</v>
      </c>
      <c r="E1011" s="40"/>
      <c r="F1011" s="201" t="s">
        <v>1121</v>
      </c>
      <c r="G1011" s="40"/>
      <c r="H1011" s="40"/>
      <c r="I1011" s="197"/>
      <c r="J1011" s="40"/>
      <c r="K1011" s="40"/>
      <c r="L1011" s="43"/>
      <c r="M1011" s="198"/>
      <c r="N1011" s="199"/>
      <c r="O1011" s="68"/>
      <c r="P1011" s="68"/>
      <c r="Q1011" s="68"/>
      <c r="R1011" s="68"/>
      <c r="S1011" s="68"/>
      <c r="T1011" s="69"/>
      <c r="U1011" s="38"/>
      <c r="V1011" s="38"/>
      <c r="W1011" s="38"/>
      <c r="X1011" s="38"/>
      <c r="Y1011" s="38"/>
      <c r="Z1011" s="38"/>
      <c r="AA1011" s="38"/>
      <c r="AB1011" s="38"/>
      <c r="AC1011" s="38"/>
      <c r="AD1011" s="38"/>
      <c r="AE1011" s="38"/>
      <c r="AT1011" s="20" t="s">
        <v>171</v>
      </c>
      <c r="AU1011" s="20" t="s">
        <v>90</v>
      </c>
    </row>
    <row r="1012" spans="1:65" s="14" customFormat="1" ht="11.25">
      <c r="B1012" s="212"/>
      <c r="C1012" s="213"/>
      <c r="D1012" s="195" t="s">
        <v>173</v>
      </c>
      <c r="E1012" s="214" t="s">
        <v>35</v>
      </c>
      <c r="F1012" s="215" t="s">
        <v>1122</v>
      </c>
      <c r="G1012" s="213"/>
      <c r="H1012" s="216">
        <v>6.9960000000000004</v>
      </c>
      <c r="I1012" s="217"/>
      <c r="J1012" s="213"/>
      <c r="K1012" s="213"/>
      <c r="L1012" s="218"/>
      <c r="M1012" s="219"/>
      <c r="N1012" s="220"/>
      <c r="O1012" s="220"/>
      <c r="P1012" s="220"/>
      <c r="Q1012" s="220"/>
      <c r="R1012" s="220"/>
      <c r="S1012" s="220"/>
      <c r="T1012" s="221"/>
      <c r="AT1012" s="222" t="s">
        <v>173</v>
      </c>
      <c r="AU1012" s="222" t="s">
        <v>90</v>
      </c>
      <c r="AV1012" s="14" t="s">
        <v>90</v>
      </c>
      <c r="AW1012" s="14" t="s">
        <v>41</v>
      </c>
      <c r="AX1012" s="14" t="s">
        <v>81</v>
      </c>
      <c r="AY1012" s="222" t="s">
        <v>160</v>
      </c>
    </row>
    <row r="1013" spans="1:65" s="15" customFormat="1" ht="11.25">
      <c r="B1013" s="223"/>
      <c r="C1013" s="224"/>
      <c r="D1013" s="195" t="s">
        <v>173</v>
      </c>
      <c r="E1013" s="225" t="s">
        <v>35</v>
      </c>
      <c r="F1013" s="226" t="s">
        <v>176</v>
      </c>
      <c r="G1013" s="224"/>
      <c r="H1013" s="227">
        <v>6.9960000000000004</v>
      </c>
      <c r="I1013" s="228"/>
      <c r="J1013" s="224"/>
      <c r="K1013" s="224"/>
      <c r="L1013" s="229"/>
      <c r="M1013" s="230"/>
      <c r="N1013" s="231"/>
      <c r="O1013" s="231"/>
      <c r="P1013" s="231"/>
      <c r="Q1013" s="231"/>
      <c r="R1013" s="231"/>
      <c r="S1013" s="231"/>
      <c r="T1013" s="232"/>
      <c r="AT1013" s="233" t="s">
        <v>173</v>
      </c>
      <c r="AU1013" s="233" t="s">
        <v>90</v>
      </c>
      <c r="AV1013" s="15" t="s">
        <v>167</v>
      </c>
      <c r="AW1013" s="15" t="s">
        <v>41</v>
      </c>
      <c r="AX1013" s="15" t="s">
        <v>21</v>
      </c>
      <c r="AY1013" s="233" t="s">
        <v>160</v>
      </c>
    </row>
    <row r="1014" spans="1:65" s="2" customFormat="1" ht="24.2" customHeight="1">
      <c r="A1014" s="38"/>
      <c r="B1014" s="39"/>
      <c r="C1014" s="182" t="s">
        <v>1123</v>
      </c>
      <c r="D1014" s="182" t="s">
        <v>162</v>
      </c>
      <c r="E1014" s="183" t="s">
        <v>1124</v>
      </c>
      <c r="F1014" s="184" t="s">
        <v>1125</v>
      </c>
      <c r="G1014" s="185" t="s">
        <v>334</v>
      </c>
      <c r="H1014" s="186">
        <v>97.944000000000003</v>
      </c>
      <c r="I1014" s="187"/>
      <c r="J1014" s="188">
        <f>ROUND(I1014*H1014,2)</f>
        <v>0</v>
      </c>
      <c r="K1014" s="184" t="s">
        <v>166</v>
      </c>
      <c r="L1014" s="43"/>
      <c r="M1014" s="189" t="s">
        <v>35</v>
      </c>
      <c r="N1014" s="190" t="s">
        <v>52</v>
      </c>
      <c r="O1014" s="68"/>
      <c r="P1014" s="191">
        <f>O1014*H1014</f>
        <v>0</v>
      </c>
      <c r="Q1014" s="191">
        <v>0</v>
      </c>
      <c r="R1014" s="191">
        <f>Q1014*H1014</f>
        <v>0</v>
      </c>
      <c r="S1014" s="191">
        <v>0</v>
      </c>
      <c r="T1014" s="192">
        <f>S1014*H1014</f>
        <v>0</v>
      </c>
      <c r="U1014" s="38"/>
      <c r="V1014" s="38"/>
      <c r="W1014" s="38"/>
      <c r="X1014" s="38"/>
      <c r="Y1014" s="38"/>
      <c r="Z1014" s="38"/>
      <c r="AA1014" s="38"/>
      <c r="AB1014" s="38"/>
      <c r="AC1014" s="38"/>
      <c r="AD1014" s="38"/>
      <c r="AE1014" s="38"/>
      <c r="AR1014" s="193" t="s">
        <v>167</v>
      </c>
      <c r="AT1014" s="193" t="s">
        <v>162</v>
      </c>
      <c r="AU1014" s="193" t="s">
        <v>90</v>
      </c>
      <c r="AY1014" s="20" t="s">
        <v>160</v>
      </c>
      <c r="BE1014" s="194">
        <f>IF(N1014="základní",J1014,0)</f>
        <v>0</v>
      </c>
      <c r="BF1014" s="194">
        <f>IF(N1014="snížená",J1014,0)</f>
        <v>0</v>
      </c>
      <c r="BG1014" s="194">
        <f>IF(N1014="zákl. přenesená",J1014,0)</f>
        <v>0</v>
      </c>
      <c r="BH1014" s="194">
        <f>IF(N1014="sníž. přenesená",J1014,0)</f>
        <v>0</v>
      </c>
      <c r="BI1014" s="194">
        <f>IF(N1014="nulová",J1014,0)</f>
        <v>0</v>
      </c>
      <c r="BJ1014" s="20" t="s">
        <v>21</v>
      </c>
      <c r="BK1014" s="194">
        <f>ROUND(I1014*H1014,2)</f>
        <v>0</v>
      </c>
      <c r="BL1014" s="20" t="s">
        <v>167</v>
      </c>
      <c r="BM1014" s="193" t="s">
        <v>1126</v>
      </c>
    </row>
    <row r="1015" spans="1:65" s="2" customFormat="1" ht="29.25">
      <c r="A1015" s="38"/>
      <c r="B1015" s="39"/>
      <c r="C1015" s="40"/>
      <c r="D1015" s="195" t="s">
        <v>169</v>
      </c>
      <c r="E1015" s="40"/>
      <c r="F1015" s="196" t="s">
        <v>1127</v>
      </c>
      <c r="G1015" s="40"/>
      <c r="H1015" s="40"/>
      <c r="I1015" s="197"/>
      <c r="J1015" s="40"/>
      <c r="K1015" s="40"/>
      <c r="L1015" s="43"/>
      <c r="M1015" s="198"/>
      <c r="N1015" s="199"/>
      <c r="O1015" s="68"/>
      <c r="P1015" s="68"/>
      <c r="Q1015" s="68"/>
      <c r="R1015" s="68"/>
      <c r="S1015" s="68"/>
      <c r="T1015" s="69"/>
      <c r="U1015" s="38"/>
      <c r="V1015" s="38"/>
      <c r="W1015" s="38"/>
      <c r="X1015" s="38"/>
      <c r="Y1015" s="38"/>
      <c r="Z1015" s="38"/>
      <c r="AA1015" s="38"/>
      <c r="AB1015" s="38"/>
      <c r="AC1015" s="38"/>
      <c r="AD1015" s="38"/>
      <c r="AE1015" s="38"/>
      <c r="AT1015" s="20" t="s">
        <v>169</v>
      </c>
      <c r="AU1015" s="20" t="s">
        <v>90</v>
      </c>
    </row>
    <row r="1016" spans="1:65" s="2" customFormat="1" ht="11.25">
      <c r="A1016" s="38"/>
      <c r="B1016" s="39"/>
      <c r="C1016" s="40"/>
      <c r="D1016" s="200" t="s">
        <v>171</v>
      </c>
      <c r="E1016" s="40"/>
      <c r="F1016" s="201" t="s">
        <v>1128</v>
      </c>
      <c r="G1016" s="40"/>
      <c r="H1016" s="40"/>
      <c r="I1016" s="197"/>
      <c r="J1016" s="40"/>
      <c r="K1016" s="40"/>
      <c r="L1016" s="43"/>
      <c r="M1016" s="198"/>
      <c r="N1016" s="199"/>
      <c r="O1016" s="68"/>
      <c r="P1016" s="68"/>
      <c r="Q1016" s="68"/>
      <c r="R1016" s="68"/>
      <c r="S1016" s="68"/>
      <c r="T1016" s="69"/>
      <c r="U1016" s="38"/>
      <c r="V1016" s="38"/>
      <c r="W1016" s="38"/>
      <c r="X1016" s="38"/>
      <c r="Y1016" s="38"/>
      <c r="Z1016" s="38"/>
      <c r="AA1016" s="38"/>
      <c r="AB1016" s="38"/>
      <c r="AC1016" s="38"/>
      <c r="AD1016" s="38"/>
      <c r="AE1016" s="38"/>
      <c r="AT1016" s="20" t="s">
        <v>171</v>
      </c>
      <c r="AU1016" s="20" t="s">
        <v>90</v>
      </c>
    </row>
    <row r="1017" spans="1:65" s="14" customFormat="1" ht="11.25">
      <c r="B1017" s="212"/>
      <c r="C1017" s="213"/>
      <c r="D1017" s="195" t="s">
        <v>173</v>
      </c>
      <c r="E1017" s="214" t="s">
        <v>35</v>
      </c>
      <c r="F1017" s="215" t="s">
        <v>1129</v>
      </c>
      <c r="G1017" s="213"/>
      <c r="H1017" s="216">
        <v>97.944000000000003</v>
      </c>
      <c r="I1017" s="217"/>
      <c r="J1017" s="213"/>
      <c r="K1017" s="213"/>
      <c r="L1017" s="218"/>
      <c r="M1017" s="219"/>
      <c r="N1017" s="220"/>
      <c r="O1017" s="220"/>
      <c r="P1017" s="220"/>
      <c r="Q1017" s="220"/>
      <c r="R1017" s="220"/>
      <c r="S1017" s="220"/>
      <c r="T1017" s="221"/>
      <c r="AT1017" s="222" t="s">
        <v>173</v>
      </c>
      <c r="AU1017" s="222" t="s">
        <v>90</v>
      </c>
      <c r="AV1017" s="14" t="s">
        <v>90</v>
      </c>
      <c r="AW1017" s="14" t="s">
        <v>41</v>
      </c>
      <c r="AX1017" s="14" t="s">
        <v>81</v>
      </c>
      <c r="AY1017" s="222" t="s">
        <v>160</v>
      </c>
    </row>
    <row r="1018" spans="1:65" s="15" customFormat="1" ht="11.25">
      <c r="B1018" s="223"/>
      <c r="C1018" s="224"/>
      <c r="D1018" s="195" t="s">
        <v>173</v>
      </c>
      <c r="E1018" s="225" t="s">
        <v>35</v>
      </c>
      <c r="F1018" s="226" t="s">
        <v>176</v>
      </c>
      <c r="G1018" s="224"/>
      <c r="H1018" s="227">
        <v>97.944000000000003</v>
      </c>
      <c r="I1018" s="228"/>
      <c r="J1018" s="224"/>
      <c r="K1018" s="224"/>
      <c r="L1018" s="229"/>
      <c r="M1018" s="230"/>
      <c r="N1018" s="231"/>
      <c r="O1018" s="231"/>
      <c r="P1018" s="231"/>
      <c r="Q1018" s="231"/>
      <c r="R1018" s="231"/>
      <c r="S1018" s="231"/>
      <c r="T1018" s="232"/>
      <c r="AT1018" s="233" t="s">
        <v>173</v>
      </c>
      <c r="AU1018" s="233" t="s">
        <v>90</v>
      </c>
      <c r="AV1018" s="15" t="s">
        <v>167</v>
      </c>
      <c r="AW1018" s="15" t="s">
        <v>41</v>
      </c>
      <c r="AX1018" s="15" t="s">
        <v>21</v>
      </c>
      <c r="AY1018" s="233" t="s">
        <v>160</v>
      </c>
    </row>
    <row r="1019" spans="1:65" s="2" customFormat="1" ht="24.2" customHeight="1">
      <c r="A1019" s="38"/>
      <c r="B1019" s="39"/>
      <c r="C1019" s="182" t="s">
        <v>1130</v>
      </c>
      <c r="D1019" s="182" t="s">
        <v>162</v>
      </c>
      <c r="E1019" s="183" t="s">
        <v>1131</v>
      </c>
      <c r="F1019" s="184" t="s">
        <v>1132</v>
      </c>
      <c r="G1019" s="185" t="s">
        <v>334</v>
      </c>
      <c r="H1019" s="186">
        <v>6.9960000000000004</v>
      </c>
      <c r="I1019" s="187"/>
      <c r="J1019" s="188">
        <f>ROUND(I1019*H1019,2)</f>
        <v>0</v>
      </c>
      <c r="K1019" s="184" t="s">
        <v>166</v>
      </c>
      <c r="L1019" s="43"/>
      <c r="M1019" s="189" t="s">
        <v>35</v>
      </c>
      <c r="N1019" s="190" t="s">
        <v>52</v>
      </c>
      <c r="O1019" s="68"/>
      <c r="P1019" s="191">
        <f>O1019*H1019</f>
        <v>0</v>
      </c>
      <c r="Q1019" s="191">
        <v>0</v>
      </c>
      <c r="R1019" s="191">
        <f>Q1019*H1019</f>
        <v>0</v>
      </c>
      <c r="S1019" s="191">
        <v>0</v>
      </c>
      <c r="T1019" s="192">
        <f>S1019*H1019</f>
        <v>0</v>
      </c>
      <c r="U1019" s="38"/>
      <c r="V1019" s="38"/>
      <c r="W1019" s="38"/>
      <c r="X1019" s="38"/>
      <c r="Y1019" s="38"/>
      <c r="Z1019" s="38"/>
      <c r="AA1019" s="38"/>
      <c r="AB1019" s="38"/>
      <c r="AC1019" s="38"/>
      <c r="AD1019" s="38"/>
      <c r="AE1019" s="38"/>
      <c r="AR1019" s="193" t="s">
        <v>167</v>
      </c>
      <c r="AT1019" s="193" t="s">
        <v>162</v>
      </c>
      <c r="AU1019" s="193" t="s">
        <v>90</v>
      </c>
      <c r="AY1019" s="20" t="s">
        <v>160</v>
      </c>
      <c r="BE1019" s="194">
        <f>IF(N1019="základní",J1019,0)</f>
        <v>0</v>
      </c>
      <c r="BF1019" s="194">
        <f>IF(N1019="snížená",J1019,0)</f>
        <v>0</v>
      </c>
      <c r="BG1019" s="194">
        <f>IF(N1019="zákl. přenesená",J1019,0)</f>
        <v>0</v>
      </c>
      <c r="BH1019" s="194">
        <f>IF(N1019="sníž. přenesená",J1019,0)</f>
        <v>0</v>
      </c>
      <c r="BI1019" s="194">
        <f>IF(N1019="nulová",J1019,0)</f>
        <v>0</v>
      </c>
      <c r="BJ1019" s="20" t="s">
        <v>21</v>
      </c>
      <c r="BK1019" s="194">
        <f>ROUND(I1019*H1019,2)</f>
        <v>0</v>
      </c>
      <c r="BL1019" s="20" t="s">
        <v>167</v>
      </c>
      <c r="BM1019" s="193" t="s">
        <v>1133</v>
      </c>
    </row>
    <row r="1020" spans="1:65" s="2" customFormat="1" ht="11.25">
      <c r="A1020" s="38"/>
      <c r="B1020" s="39"/>
      <c r="C1020" s="40"/>
      <c r="D1020" s="195" t="s">
        <v>169</v>
      </c>
      <c r="E1020" s="40"/>
      <c r="F1020" s="196" t="s">
        <v>1134</v>
      </c>
      <c r="G1020" s="40"/>
      <c r="H1020" s="40"/>
      <c r="I1020" s="197"/>
      <c r="J1020" s="40"/>
      <c r="K1020" s="40"/>
      <c r="L1020" s="43"/>
      <c r="M1020" s="198"/>
      <c r="N1020" s="199"/>
      <c r="O1020" s="68"/>
      <c r="P1020" s="68"/>
      <c r="Q1020" s="68"/>
      <c r="R1020" s="68"/>
      <c r="S1020" s="68"/>
      <c r="T1020" s="69"/>
      <c r="U1020" s="38"/>
      <c r="V1020" s="38"/>
      <c r="W1020" s="38"/>
      <c r="X1020" s="38"/>
      <c r="Y1020" s="38"/>
      <c r="Z1020" s="38"/>
      <c r="AA1020" s="38"/>
      <c r="AB1020" s="38"/>
      <c r="AC1020" s="38"/>
      <c r="AD1020" s="38"/>
      <c r="AE1020" s="38"/>
      <c r="AT1020" s="20" t="s">
        <v>169</v>
      </c>
      <c r="AU1020" s="20" t="s">
        <v>90</v>
      </c>
    </row>
    <row r="1021" spans="1:65" s="2" customFormat="1" ht="11.25">
      <c r="A1021" s="38"/>
      <c r="B1021" s="39"/>
      <c r="C1021" s="40"/>
      <c r="D1021" s="200" t="s">
        <v>171</v>
      </c>
      <c r="E1021" s="40"/>
      <c r="F1021" s="201" t="s">
        <v>1135</v>
      </c>
      <c r="G1021" s="40"/>
      <c r="H1021" s="40"/>
      <c r="I1021" s="197"/>
      <c r="J1021" s="40"/>
      <c r="K1021" s="40"/>
      <c r="L1021" s="43"/>
      <c r="M1021" s="198"/>
      <c r="N1021" s="199"/>
      <c r="O1021" s="68"/>
      <c r="P1021" s="68"/>
      <c r="Q1021" s="68"/>
      <c r="R1021" s="68"/>
      <c r="S1021" s="68"/>
      <c r="T1021" s="69"/>
      <c r="U1021" s="38"/>
      <c r="V1021" s="38"/>
      <c r="W1021" s="38"/>
      <c r="X1021" s="38"/>
      <c r="Y1021" s="38"/>
      <c r="Z1021" s="38"/>
      <c r="AA1021" s="38"/>
      <c r="AB1021" s="38"/>
      <c r="AC1021" s="38"/>
      <c r="AD1021" s="38"/>
      <c r="AE1021" s="38"/>
      <c r="AT1021" s="20" t="s">
        <v>171</v>
      </c>
      <c r="AU1021" s="20" t="s">
        <v>90</v>
      </c>
    </row>
    <row r="1022" spans="1:65" s="14" customFormat="1" ht="11.25">
      <c r="B1022" s="212"/>
      <c r="C1022" s="213"/>
      <c r="D1022" s="195" t="s">
        <v>173</v>
      </c>
      <c r="E1022" s="214" t="s">
        <v>35</v>
      </c>
      <c r="F1022" s="215" t="s">
        <v>1122</v>
      </c>
      <c r="G1022" s="213"/>
      <c r="H1022" s="216">
        <v>6.9960000000000004</v>
      </c>
      <c r="I1022" s="217"/>
      <c r="J1022" s="213"/>
      <c r="K1022" s="213"/>
      <c r="L1022" s="218"/>
      <c r="M1022" s="219"/>
      <c r="N1022" s="220"/>
      <c r="O1022" s="220"/>
      <c r="P1022" s="220"/>
      <c r="Q1022" s="220"/>
      <c r="R1022" s="220"/>
      <c r="S1022" s="220"/>
      <c r="T1022" s="221"/>
      <c r="AT1022" s="222" t="s">
        <v>173</v>
      </c>
      <c r="AU1022" s="222" t="s">
        <v>90</v>
      </c>
      <c r="AV1022" s="14" t="s">
        <v>90</v>
      </c>
      <c r="AW1022" s="14" t="s">
        <v>41</v>
      </c>
      <c r="AX1022" s="14" t="s">
        <v>81</v>
      </c>
      <c r="AY1022" s="222" t="s">
        <v>160</v>
      </c>
    </row>
    <row r="1023" spans="1:65" s="15" customFormat="1" ht="11.25">
      <c r="B1023" s="223"/>
      <c r="C1023" s="224"/>
      <c r="D1023" s="195" t="s">
        <v>173</v>
      </c>
      <c r="E1023" s="225" t="s">
        <v>35</v>
      </c>
      <c r="F1023" s="226" t="s">
        <v>176</v>
      </c>
      <c r="G1023" s="224"/>
      <c r="H1023" s="227">
        <v>6.9960000000000004</v>
      </c>
      <c r="I1023" s="228"/>
      <c r="J1023" s="224"/>
      <c r="K1023" s="224"/>
      <c r="L1023" s="229"/>
      <c r="M1023" s="230"/>
      <c r="N1023" s="231"/>
      <c r="O1023" s="231"/>
      <c r="P1023" s="231"/>
      <c r="Q1023" s="231"/>
      <c r="R1023" s="231"/>
      <c r="S1023" s="231"/>
      <c r="T1023" s="232"/>
      <c r="AT1023" s="233" t="s">
        <v>173</v>
      </c>
      <c r="AU1023" s="233" t="s">
        <v>90</v>
      </c>
      <c r="AV1023" s="15" t="s">
        <v>167</v>
      </c>
      <c r="AW1023" s="15" t="s">
        <v>41</v>
      </c>
      <c r="AX1023" s="15" t="s">
        <v>21</v>
      </c>
      <c r="AY1023" s="233" t="s">
        <v>160</v>
      </c>
    </row>
    <row r="1024" spans="1:65" s="2" customFormat="1" ht="44.25" customHeight="1">
      <c r="A1024" s="38"/>
      <c r="B1024" s="39"/>
      <c r="C1024" s="182" t="s">
        <v>1136</v>
      </c>
      <c r="D1024" s="182" t="s">
        <v>162</v>
      </c>
      <c r="E1024" s="183" t="s">
        <v>1137</v>
      </c>
      <c r="F1024" s="184" t="s">
        <v>1138</v>
      </c>
      <c r="G1024" s="185" t="s">
        <v>334</v>
      </c>
      <c r="H1024" s="186">
        <v>6.9960000000000004</v>
      </c>
      <c r="I1024" s="187"/>
      <c r="J1024" s="188">
        <f>ROUND(I1024*H1024,2)</f>
        <v>0</v>
      </c>
      <c r="K1024" s="184" t="s">
        <v>166</v>
      </c>
      <c r="L1024" s="43"/>
      <c r="M1024" s="189" t="s">
        <v>35</v>
      </c>
      <c r="N1024" s="190" t="s">
        <v>52</v>
      </c>
      <c r="O1024" s="68"/>
      <c r="P1024" s="191">
        <f>O1024*H1024</f>
        <v>0</v>
      </c>
      <c r="Q1024" s="191">
        <v>0</v>
      </c>
      <c r="R1024" s="191">
        <f>Q1024*H1024</f>
        <v>0</v>
      </c>
      <c r="S1024" s="191">
        <v>0</v>
      </c>
      <c r="T1024" s="192">
        <f>S1024*H1024</f>
        <v>0</v>
      </c>
      <c r="U1024" s="38"/>
      <c r="V1024" s="38"/>
      <c r="W1024" s="38"/>
      <c r="X1024" s="38"/>
      <c r="Y1024" s="38"/>
      <c r="Z1024" s="38"/>
      <c r="AA1024" s="38"/>
      <c r="AB1024" s="38"/>
      <c r="AC1024" s="38"/>
      <c r="AD1024" s="38"/>
      <c r="AE1024" s="38"/>
      <c r="AR1024" s="193" t="s">
        <v>167</v>
      </c>
      <c r="AT1024" s="193" t="s">
        <v>162</v>
      </c>
      <c r="AU1024" s="193" t="s">
        <v>90</v>
      </c>
      <c r="AY1024" s="20" t="s">
        <v>160</v>
      </c>
      <c r="BE1024" s="194">
        <f>IF(N1024="základní",J1024,0)</f>
        <v>0</v>
      </c>
      <c r="BF1024" s="194">
        <f>IF(N1024="snížená",J1024,0)</f>
        <v>0</v>
      </c>
      <c r="BG1024" s="194">
        <f>IF(N1024="zákl. přenesená",J1024,0)</f>
        <v>0</v>
      </c>
      <c r="BH1024" s="194">
        <f>IF(N1024="sníž. přenesená",J1024,0)</f>
        <v>0</v>
      </c>
      <c r="BI1024" s="194">
        <f>IF(N1024="nulová",J1024,0)</f>
        <v>0</v>
      </c>
      <c r="BJ1024" s="20" t="s">
        <v>21</v>
      </c>
      <c r="BK1024" s="194">
        <f>ROUND(I1024*H1024,2)</f>
        <v>0</v>
      </c>
      <c r="BL1024" s="20" t="s">
        <v>167</v>
      </c>
      <c r="BM1024" s="193" t="s">
        <v>1139</v>
      </c>
    </row>
    <row r="1025" spans="1:65" s="2" customFormat="1" ht="29.25">
      <c r="A1025" s="38"/>
      <c r="B1025" s="39"/>
      <c r="C1025" s="40"/>
      <c r="D1025" s="195" t="s">
        <v>169</v>
      </c>
      <c r="E1025" s="40"/>
      <c r="F1025" s="196" t="s">
        <v>336</v>
      </c>
      <c r="G1025" s="40"/>
      <c r="H1025" s="40"/>
      <c r="I1025" s="197"/>
      <c r="J1025" s="40"/>
      <c r="K1025" s="40"/>
      <c r="L1025" s="43"/>
      <c r="M1025" s="198"/>
      <c r="N1025" s="199"/>
      <c r="O1025" s="68"/>
      <c r="P1025" s="68"/>
      <c r="Q1025" s="68"/>
      <c r="R1025" s="68"/>
      <c r="S1025" s="68"/>
      <c r="T1025" s="69"/>
      <c r="U1025" s="38"/>
      <c r="V1025" s="38"/>
      <c r="W1025" s="38"/>
      <c r="X1025" s="38"/>
      <c r="Y1025" s="38"/>
      <c r="Z1025" s="38"/>
      <c r="AA1025" s="38"/>
      <c r="AB1025" s="38"/>
      <c r="AC1025" s="38"/>
      <c r="AD1025" s="38"/>
      <c r="AE1025" s="38"/>
      <c r="AT1025" s="20" t="s">
        <v>169</v>
      </c>
      <c r="AU1025" s="20" t="s">
        <v>90</v>
      </c>
    </row>
    <row r="1026" spans="1:65" s="2" customFormat="1" ht="11.25">
      <c r="A1026" s="38"/>
      <c r="B1026" s="39"/>
      <c r="C1026" s="40"/>
      <c r="D1026" s="200" t="s">
        <v>171</v>
      </c>
      <c r="E1026" s="40"/>
      <c r="F1026" s="201" t="s">
        <v>1140</v>
      </c>
      <c r="G1026" s="40"/>
      <c r="H1026" s="40"/>
      <c r="I1026" s="197"/>
      <c r="J1026" s="40"/>
      <c r="K1026" s="40"/>
      <c r="L1026" s="43"/>
      <c r="M1026" s="198"/>
      <c r="N1026" s="199"/>
      <c r="O1026" s="68"/>
      <c r="P1026" s="68"/>
      <c r="Q1026" s="68"/>
      <c r="R1026" s="68"/>
      <c r="S1026" s="68"/>
      <c r="T1026" s="69"/>
      <c r="U1026" s="38"/>
      <c r="V1026" s="38"/>
      <c r="W1026" s="38"/>
      <c r="X1026" s="38"/>
      <c r="Y1026" s="38"/>
      <c r="Z1026" s="38"/>
      <c r="AA1026" s="38"/>
      <c r="AB1026" s="38"/>
      <c r="AC1026" s="38"/>
      <c r="AD1026" s="38"/>
      <c r="AE1026" s="38"/>
      <c r="AT1026" s="20" t="s">
        <v>171</v>
      </c>
      <c r="AU1026" s="20" t="s">
        <v>90</v>
      </c>
    </row>
    <row r="1027" spans="1:65" s="14" customFormat="1" ht="11.25">
      <c r="B1027" s="212"/>
      <c r="C1027" s="213"/>
      <c r="D1027" s="195" t="s">
        <v>173</v>
      </c>
      <c r="E1027" s="214" t="s">
        <v>35</v>
      </c>
      <c r="F1027" s="215" t="s">
        <v>1122</v>
      </c>
      <c r="G1027" s="213"/>
      <c r="H1027" s="216">
        <v>6.9960000000000004</v>
      </c>
      <c r="I1027" s="217"/>
      <c r="J1027" s="213"/>
      <c r="K1027" s="213"/>
      <c r="L1027" s="218"/>
      <c r="M1027" s="219"/>
      <c r="N1027" s="220"/>
      <c r="O1027" s="220"/>
      <c r="P1027" s="220"/>
      <c r="Q1027" s="220"/>
      <c r="R1027" s="220"/>
      <c r="S1027" s="220"/>
      <c r="T1027" s="221"/>
      <c r="AT1027" s="222" t="s">
        <v>173</v>
      </c>
      <c r="AU1027" s="222" t="s">
        <v>90</v>
      </c>
      <c r="AV1027" s="14" t="s">
        <v>90</v>
      </c>
      <c r="AW1027" s="14" t="s">
        <v>41</v>
      </c>
      <c r="AX1027" s="14" t="s">
        <v>81</v>
      </c>
      <c r="AY1027" s="222" t="s">
        <v>160</v>
      </c>
    </row>
    <row r="1028" spans="1:65" s="15" customFormat="1" ht="11.25">
      <c r="B1028" s="223"/>
      <c r="C1028" s="224"/>
      <c r="D1028" s="195" t="s">
        <v>173</v>
      </c>
      <c r="E1028" s="225" t="s">
        <v>35</v>
      </c>
      <c r="F1028" s="226" t="s">
        <v>176</v>
      </c>
      <c r="G1028" s="224"/>
      <c r="H1028" s="227">
        <v>6.9960000000000004</v>
      </c>
      <c r="I1028" s="228"/>
      <c r="J1028" s="224"/>
      <c r="K1028" s="224"/>
      <c r="L1028" s="229"/>
      <c r="M1028" s="230"/>
      <c r="N1028" s="231"/>
      <c r="O1028" s="231"/>
      <c r="P1028" s="231"/>
      <c r="Q1028" s="231"/>
      <c r="R1028" s="231"/>
      <c r="S1028" s="231"/>
      <c r="T1028" s="232"/>
      <c r="AT1028" s="233" t="s">
        <v>173</v>
      </c>
      <c r="AU1028" s="233" t="s">
        <v>90</v>
      </c>
      <c r="AV1028" s="15" t="s">
        <v>167</v>
      </c>
      <c r="AW1028" s="15" t="s">
        <v>41</v>
      </c>
      <c r="AX1028" s="15" t="s">
        <v>21</v>
      </c>
      <c r="AY1028" s="233" t="s">
        <v>160</v>
      </c>
    </row>
    <row r="1029" spans="1:65" s="12" customFormat="1" ht="22.9" customHeight="1">
      <c r="B1029" s="166"/>
      <c r="C1029" s="167"/>
      <c r="D1029" s="168" t="s">
        <v>80</v>
      </c>
      <c r="E1029" s="180" t="s">
        <v>1141</v>
      </c>
      <c r="F1029" s="180" t="s">
        <v>1142</v>
      </c>
      <c r="G1029" s="167"/>
      <c r="H1029" s="167"/>
      <c r="I1029" s="170"/>
      <c r="J1029" s="181">
        <f>BK1029</f>
        <v>0</v>
      </c>
      <c r="K1029" s="167"/>
      <c r="L1029" s="172"/>
      <c r="M1029" s="173"/>
      <c r="N1029" s="174"/>
      <c r="O1029" s="174"/>
      <c r="P1029" s="175">
        <f>SUM(P1030:P1032)</f>
        <v>0</v>
      </c>
      <c r="Q1029" s="174"/>
      <c r="R1029" s="175">
        <f>SUM(R1030:R1032)</f>
        <v>0</v>
      </c>
      <c r="S1029" s="174"/>
      <c r="T1029" s="176">
        <f>SUM(T1030:T1032)</f>
        <v>0</v>
      </c>
      <c r="AR1029" s="177" t="s">
        <v>21</v>
      </c>
      <c r="AT1029" s="178" t="s">
        <v>80</v>
      </c>
      <c r="AU1029" s="178" t="s">
        <v>21</v>
      </c>
      <c r="AY1029" s="177" t="s">
        <v>160</v>
      </c>
      <c r="BK1029" s="179">
        <f>SUM(BK1030:BK1032)</f>
        <v>0</v>
      </c>
    </row>
    <row r="1030" spans="1:65" s="2" customFormat="1" ht="24.2" customHeight="1">
      <c r="A1030" s="38"/>
      <c r="B1030" s="39"/>
      <c r="C1030" s="182" t="s">
        <v>1143</v>
      </c>
      <c r="D1030" s="182" t="s">
        <v>162</v>
      </c>
      <c r="E1030" s="183" t="s">
        <v>1144</v>
      </c>
      <c r="F1030" s="184" t="s">
        <v>1145</v>
      </c>
      <c r="G1030" s="185" t="s">
        <v>334</v>
      </c>
      <c r="H1030" s="186">
        <v>729.57899999999995</v>
      </c>
      <c r="I1030" s="187"/>
      <c r="J1030" s="188">
        <f>ROUND(I1030*H1030,2)</f>
        <v>0</v>
      </c>
      <c r="K1030" s="184" t="s">
        <v>166</v>
      </c>
      <c r="L1030" s="43"/>
      <c r="M1030" s="189" t="s">
        <v>35</v>
      </c>
      <c r="N1030" s="190" t="s">
        <v>52</v>
      </c>
      <c r="O1030" s="68"/>
      <c r="P1030" s="191">
        <f>O1030*H1030</f>
        <v>0</v>
      </c>
      <c r="Q1030" s="191">
        <v>0</v>
      </c>
      <c r="R1030" s="191">
        <f>Q1030*H1030</f>
        <v>0</v>
      </c>
      <c r="S1030" s="191">
        <v>0</v>
      </c>
      <c r="T1030" s="192">
        <f>S1030*H1030</f>
        <v>0</v>
      </c>
      <c r="U1030" s="38"/>
      <c r="V1030" s="38"/>
      <c r="W1030" s="38"/>
      <c r="X1030" s="38"/>
      <c r="Y1030" s="38"/>
      <c r="Z1030" s="38"/>
      <c r="AA1030" s="38"/>
      <c r="AB1030" s="38"/>
      <c r="AC1030" s="38"/>
      <c r="AD1030" s="38"/>
      <c r="AE1030" s="38"/>
      <c r="AR1030" s="193" t="s">
        <v>167</v>
      </c>
      <c r="AT1030" s="193" t="s">
        <v>162</v>
      </c>
      <c r="AU1030" s="193" t="s">
        <v>90</v>
      </c>
      <c r="AY1030" s="20" t="s">
        <v>160</v>
      </c>
      <c r="BE1030" s="194">
        <f>IF(N1030="základní",J1030,0)</f>
        <v>0</v>
      </c>
      <c r="BF1030" s="194">
        <f>IF(N1030="snížená",J1030,0)</f>
        <v>0</v>
      </c>
      <c r="BG1030" s="194">
        <f>IF(N1030="zákl. přenesená",J1030,0)</f>
        <v>0</v>
      </c>
      <c r="BH1030" s="194">
        <f>IF(N1030="sníž. přenesená",J1030,0)</f>
        <v>0</v>
      </c>
      <c r="BI1030" s="194">
        <f>IF(N1030="nulová",J1030,0)</f>
        <v>0</v>
      </c>
      <c r="BJ1030" s="20" t="s">
        <v>21</v>
      </c>
      <c r="BK1030" s="194">
        <f>ROUND(I1030*H1030,2)</f>
        <v>0</v>
      </c>
      <c r="BL1030" s="20" t="s">
        <v>167</v>
      </c>
      <c r="BM1030" s="193" t="s">
        <v>1146</v>
      </c>
    </row>
    <row r="1031" spans="1:65" s="2" customFormat="1" ht="29.25">
      <c r="A1031" s="38"/>
      <c r="B1031" s="39"/>
      <c r="C1031" s="40"/>
      <c r="D1031" s="195" t="s">
        <v>169</v>
      </c>
      <c r="E1031" s="40"/>
      <c r="F1031" s="196" t="s">
        <v>1147</v>
      </c>
      <c r="G1031" s="40"/>
      <c r="H1031" s="40"/>
      <c r="I1031" s="197"/>
      <c r="J1031" s="40"/>
      <c r="K1031" s="40"/>
      <c r="L1031" s="43"/>
      <c r="M1031" s="198"/>
      <c r="N1031" s="199"/>
      <c r="O1031" s="68"/>
      <c r="P1031" s="68"/>
      <c r="Q1031" s="68"/>
      <c r="R1031" s="68"/>
      <c r="S1031" s="68"/>
      <c r="T1031" s="69"/>
      <c r="U1031" s="38"/>
      <c r="V1031" s="38"/>
      <c r="W1031" s="38"/>
      <c r="X1031" s="38"/>
      <c r="Y1031" s="38"/>
      <c r="Z1031" s="38"/>
      <c r="AA1031" s="38"/>
      <c r="AB1031" s="38"/>
      <c r="AC1031" s="38"/>
      <c r="AD1031" s="38"/>
      <c r="AE1031" s="38"/>
      <c r="AT1031" s="20" t="s">
        <v>169</v>
      </c>
      <c r="AU1031" s="20" t="s">
        <v>90</v>
      </c>
    </row>
    <row r="1032" spans="1:65" s="2" customFormat="1" ht="11.25">
      <c r="A1032" s="38"/>
      <c r="B1032" s="39"/>
      <c r="C1032" s="40"/>
      <c r="D1032" s="200" t="s">
        <v>171</v>
      </c>
      <c r="E1032" s="40"/>
      <c r="F1032" s="201" t="s">
        <v>1148</v>
      </c>
      <c r="G1032" s="40"/>
      <c r="H1032" s="40"/>
      <c r="I1032" s="197"/>
      <c r="J1032" s="40"/>
      <c r="K1032" s="40"/>
      <c r="L1032" s="43"/>
      <c r="M1032" s="198"/>
      <c r="N1032" s="199"/>
      <c r="O1032" s="68"/>
      <c r="P1032" s="68"/>
      <c r="Q1032" s="68"/>
      <c r="R1032" s="68"/>
      <c r="S1032" s="68"/>
      <c r="T1032" s="69"/>
      <c r="U1032" s="38"/>
      <c r="V1032" s="38"/>
      <c r="W1032" s="38"/>
      <c r="X1032" s="38"/>
      <c r="Y1032" s="38"/>
      <c r="Z1032" s="38"/>
      <c r="AA1032" s="38"/>
      <c r="AB1032" s="38"/>
      <c r="AC1032" s="38"/>
      <c r="AD1032" s="38"/>
      <c r="AE1032" s="38"/>
      <c r="AT1032" s="20" t="s">
        <v>171</v>
      </c>
      <c r="AU1032" s="20" t="s">
        <v>90</v>
      </c>
    </row>
    <row r="1033" spans="1:65" s="12" customFormat="1" ht="25.9" customHeight="1">
      <c r="B1033" s="166"/>
      <c r="C1033" s="167"/>
      <c r="D1033" s="168" t="s">
        <v>80</v>
      </c>
      <c r="E1033" s="169" t="s">
        <v>1149</v>
      </c>
      <c r="F1033" s="169" t="s">
        <v>1150</v>
      </c>
      <c r="G1033" s="167"/>
      <c r="H1033" s="167"/>
      <c r="I1033" s="170"/>
      <c r="J1033" s="171">
        <f>BK1033</f>
        <v>0</v>
      </c>
      <c r="K1033" s="167"/>
      <c r="L1033" s="172"/>
      <c r="M1033" s="173"/>
      <c r="N1033" s="174"/>
      <c r="O1033" s="174"/>
      <c r="P1033" s="175">
        <f>P1034+P1097+P1185+P1229+P1265+P1315+P1324+P1333+P1401+P1486+P1547+P1619+P1719+P1772+P1782+P1813+P1818</f>
        <v>0</v>
      </c>
      <c r="Q1033" s="174"/>
      <c r="R1033" s="175">
        <f>R1034+R1097+R1185+R1229+R1265+R1315+R1324+R1333+R1401+R1486+R1547+R1619+R1719+R1772+R1782+R1813+R1818</f>
        <v>86.029938700000031</v>
      </c>
      <c r="S1033" s="174"/>
      <c r="T1033" s="176">
        <f>T1034+T1097+T1185+T1229+T1265+T1315+T1324+T1333+T1401+T1486+T1547+T1619+T1719+T1772+T1782+T1813+T1818</f>
        <v>0</v>
      </c>
      <c r="AR1033" s="177" t="s">
        <v>90</v>
      </c>
      <c r="AT1033" s="178" t="s">
        <v>80</v>
      </c>
      <c r="AU1033" s="178" t="s">
        <v>81</v>
      </c>
      <c r="AY1033" s="177" t="s">
        <v>160</v>
      </c>
      <c r="BK1033" s="179">
        <f>BK1034+BK1097+BK1185+BK1229+BK1265+BK1315+BK1324+BK1333+BK1401+BK1486+BK1547+BK1619+BK1719+BK1772+BK1782+BK1813+BK1818</f>
        <v>0</v>
      </c>
    </row>
    <row r="1034" spans="1:65" s="12" customFormat="1" ht="22.9" customHeight="1">
      <c r="B1034" s="166"/>
      <c r="C1034" s="167"/>
      <c r="D1034" s="168" t="s">
        <v>80</v>
      </c>
      <c r="E1034" s="180" t="s">
        <v>1151</v>
      </c>
      <c r="F1034" s="180" t="s">
        <v>1152</v>
      </c>
      <c r="G1034" s="167"/>
      <c r="H1034" s="167"/>
      <c r="I1034" s="170"/>
      <c r="J1034" s="181">
        <f>BK1034</f>
        <v>0</v>
      </c>
      <c r="K1034" s="167"/>
      <c r="L1034" s="172"/>
      <c r="M1034" s="173"/>
      <c r="N1034" s="174"/>
      <c r="O1034" s="174"/>
      <c r="P1034" s="175">
        <f>SUM(P1035:P1096)</f>
        <v>0</v>
      </c>
      <c r="Q1034" s="174"/>
      <c r="R1034" s="175">
        <f>SUM(R1035:R1096)</f>
        <v>8.48164008</v>
      </c>
      <c r="S1034" s="174"/>
      <c r="T1034" s="176">
        <f>SUM(T1035:T1096)</f>
        <v>0</v>
      </c>
      <c r="AR1034" s="177" t="s">
        <v>90</v>
      </c>
      <c r="AT1034" s="178" t="s">
        <v>80</v>
      </c>
      <c r="AU1034" s="178" t="s">
        <v>21</v>
      </c>
      <c r="AY1034" s="177" t="s">
        <v>160</v>
      </c>
      <c r="BK1034" s="179">
        <f>SUM(BK1035:BK1096)</f>
        <v>0</v>
      </c>
    </row>
    <row r="1035" spans="1:65" s="2" customFormat="1" ht="24.2" customHeight="1">
      <c r="A1035" s="38"/>
      <c r="B1035" s="39"/>
      <c r="C1035" s="182" t="s">
        <v>1153</v>
      </c>
      <c r="D1035" s="182" t="s">
        <v>162</v>
      </c>
      <c r="E1035" s="183" t="s">
        <v>1154</v>
      </c>
      <c r="F1035" s="184" t="s">
        <v>1155</v>
      </c>
      <c r="G1035" s="185" t="s">
        <v>165</v>
      </c>
      <c r="H1035" s="186">
        <v>521.58000000000004</v>
      </c>
      <c r="I1035" s="187"/>
      <c r="J1035" s="188">
        <f>ROUND(I1035*H1035,2)</f>
        <v>0</v>
      </c>
      <c r="K1035" s="184" t="s">
        <v>166</v>
      </c>
      <c r="L1035" s="43"/>
      <c r="M1035" s="189" t="s">
        <v>35</v>
      </c>
      <c r="N1035" s="190" t="s">
        <v>52</v>
      </c>
      <c r="O1035" s="68"/>
      <c r="P1035" s="191">
        <f>O1035*H1035</f>
        <v>0</v>
      </c>
      <c r="Q1035" s="191">
        <v>0</v>
      </c>
      <c r="R1035" s="191">
        <f>Q1035*H1035</f>
        <v>0</v>
      </c>
      <c r="S1035" s="191">
        <v>0</v>
      </c>
      <c r="T1035" s="192">
        <f>S1035*H1035</f>
        <v>0</v>
      </c>
      <c r="U1035" s="38"/>
      <c r="V1035" s="38"/>
      <c r="W1035" s="38"/>
      <c r="X1035" s="38"/>
      <c r="Y1035" s="38"/>
      <c r="Z1035" s="38"/>
      <c r="AA1035" s="38"/>
      <c r="AB1035" s="38"/>
      <c r="AC1035" s="38"/>
      <c r="AD1035" s="38"/>
      <c r="AE1035" s="38"/>
      <c r="AR1035" s="193" t="s">
        <v>317</v>
      </c>
      <c r="AT1035" s="193" t="s">
        <v>162</v>
      </c>
      <c r="AU1035" s="193" t="s">
        <v>90</v>
      </c>
      <c r="AY1035" s="20" t="s">
        <v>160</v>
      </c>
      <c r="BE1035" s="194">
        <f>IF(N1035="základní",J1035,0)</f>
        <v>0</v>
      </c>
      <c r="BF1035" s="194">
        <f>IF(N1035="snížená",J1035,0)</f>
        <v>0</v>
      </c>
      <c r="BG1035" s="194">
        <f>IF(N1035="zákl. přenesená",J1035,0)</f>
        <v>0</v>
      </c>
      <c r="BH1035" s="194">
        <f>IF(N1035="sníž. přenesená",J1035,0)</f>
        <v>0</v>
      </c>
      <c r="BI1035" s="194">
        <f>IF(N1035="nulová",J1035,0)</f>
        <v>0</v>
      </c>
      <c r="BJ1035" s="20" t="s">
        <v>21</v>
      </c>
      <c r="BK1035" s="194">
        <f>ROUND(I1035*H1035,2)</f>
        <v>0</v>
      </c>
      <c r="BL1035" s="20" t="s">
        <v>317</v>
      </c>
      <c r="BM1035" s="193" t="s">
        <v>1156</v>
      </c>
    </row>
    <row r="1036" spans="1:65" s="2" customFormat="1" ht="19.5">
      <c r="A1036" s="38"/>
      <c r="B1036" s="39"/>
      <c r="C1036" s="40"/>
      <c r="D1036" s="195" t="s">
        <v>169</v>
      </c>
      <c r="E1036" s="40"/>
      <c r="F1036" s="196" t="s">
        <v>1157</v>
      </c>
      <c r="G1036" s="40"/>
      <c r="H1036" s="40"/>
      <c r="I1036" s="197"/>
      <c r="J1036" s="40"/>
      <c r="K1036" s="40"/>
      <c r="L1036" s="43"/>
      <c r="M1036" s="198"/>
      <c r="N1036" s="199"/>
      <c r="O1036" s="68"/>
      <c r="P1036" s="68"/>
      <c r="Q1036" s="68"/>
      <c r="R1036" s="68"/>
      <c r="S1036" s="68"/>
      <c r="T1036" s="69"/>
      <c r="U1036" s="38"/>
      <c r="V1036" s="38"/>
      <c r="W1036" s="38"/>
      <c r="X1036" s="38"/>
      <c r="Y1036" s="38"/>
      <c r="Z1036" s="38"/>
      <c r="AA1036" s="38"/>
      <c r="AB1036" s="38"/>
      <c r="AC1036" s="38"/>
      <c r="AD1036" s="38"/>
      <c r="AE1036" s="38"/>
      <c r="AT1036" s="20" t="s">
        <v>169</v>
      </c>
      <c r="AU1036" s="20" t="s">
        <v>90</v>
      </c>
    </row>
    <row r="1037" spans="1:65" s="2" customFormat="1" ht="11.25">
      <c r="A1037" s="38"/>
      <c r="B1037" s="39"/>
      <c r="C1037" s="40"/>
      <c r="D1037" s="200" t="s">
        <v>171</v>
      </c>
      <c r="E1037" s="40"/>
      <c r="F1037" s="201" t="s">
        <v>1158</v>
      </c>
      <c r="G1037" s="40"/>
      <c r="H1037" s="40"/>
      <c r="I1037" s="197"/>
      <c r="J1037" s="40"/>
      <c r="K1037" s="40"/>
      <c r="L1037" s="43"/>
      <c r="M1037" s="198"/>
      <c r="N1037" s="199"/>
      <c r="O1037" s="68"/>
      <c r="P1037" s="68"/>
      <c r="Q1037" s="68"/>
      <c r="R1037" s="68"/>
      <c r="S1037" s="68"/>
      <c r="T1037" s="69"/>
      <c r="U1037" s="38"/>
      <c r="V1037" s="38"/>
      <c r="W1037" s="38"/>
      <c r="X1037" s="38"/>
      <c r="Y1037" s="38"/>
      <c r="Z1037" s="38"/>
      <c r="AA1037" s="38"/>
      <c r="AB1037" s="38"/>
      <c r="AC1037" s="38"/>
      <c r="AD1037" s="38"/>
      <c r="AE1037" s="38"/>
      <c r="AT1037" s="20" t="s">
        <v>171</v>
      </c>
      <c r="AU1037" s="20" t="s">
        <v>90</v>
      </c>
    </row>
    <row r="1038" spans="1:65" s="13" customFormat="1" ht="11.25">
      <c r="B1038" s="202"/>
      <c r="C1038" s="203"/>
      <c r="D1038" s="195" t="s">
        <v>173</v>
      </c>
      <c r="E1038" s="204" t="s">
        <v>35</v>
      </c>
      <c r="F1038" s="205" t="s">
        <v>1159</v>
      </c>
      <c r="G1038" s="203"/>
      <c r="H1038" s="204" t="s">
        <v>35</v>
      </c>
      <c r="I1038" s="206"/>
      <c r="J1038" s="203"/>
      <c r="K1038" s="203"/>
      <c r="L1038" s="207"/>
      <c r="M1038" s="208"/>
      <c r="N1038" s="209"/>
      <c r="O1038" s="209"/>
      <c r="P1038" s="209"/>
      <c r="Q1038" s="209"/>
      <c r="R1038" s="209"/>
      <c r="S1038" s="209"/>
      <c r="T1038" s="210"/>
      <c r="AT1038" s="211" t="s">
        <v>173</v>
      </c>
      <c r="AU1038" s="211" t="s">
        <v>90</v>
      </c>
      <c r="AV1038" s="13" t="s">
        <v>21</v>
      </c>
      <c r="AW1038" s="13" t="s">
        <v>41</v>
      </c>
      <c r="AX1038" s="13" t="s">
        <v>81</v>
      </c>
      <c r="AY1038" s="211" t="s">
        <v>160</v>
      </c>
    </row>
    <row r="1039" spans="1:65" s="14" customFormat="1" ht="11.25">
      <c r="B1039" s="212"/>
      <c r="C1039" s="213"/>
      <c r="D1039" s="195" t="s">
        <v>173</v>
      </c>
      <c r="E1039" s="214" t="s">
        <v>35</v>
      </c>
      <c r="F1039" s="215" t="s">
        <v>1160</v>
      </c>
      <c r="G1039" s="213"/>
      <c r="H1039" s="216">
        <v>521.58000000000004</v>
      </c>
      <c r="I1039" s="217"/>
      <c r="J1039" s="213"/>
      <c r="K1039" s="213"/>
      <c r="L1039" s="218"/>
      <c r="M1039" s="219"/>
      <c r="N1039" s="220"/>
      <c r="O1039" s="220"/>
      <c r="P1039" s="220"/>
      <c r="Q1039" s="220"/>
      <c r="R1039" s="220"/>
      <c r="S1039" s="220"/>
      <c r="T1039" s="221"/>
      <c r="AT1039" s="222" t="s">
        <v>173</v>
      </c>
      <c r="AU1039" s="222" t="s">
        <v>90</v>
      </c>
      <c r="AV1039" s="14" t="s">
        <v>90</v>
      </c>
      <c r="AW1039" s="14" t="s">
        <v>41</v>
      </c>
      <c r="AX1039" s="14" t="s">
        <v>81</v>
      </c>
      <c r="AY1039" s="222" t="s">
        <v>160</v>
      </c>
    </row>
    <row r="1040" spans="1:65" s="15" customFormat="1" ht="11.25">
      <c r="B1040" s="223"/>
      <c r="C1040" s="224"/>
      <c r="D1040" s="195" t="s">
        <v>173</v>
      </c>
      <c r="E1040" s="225" t="s">
        <v>35</v>
      </c>
      <c r="F1040" s="226" t="s">
        <v>176</v>
      </c>
      <c r="G1040" s="224"/>
      <c r="H1040" s="227">
        <v>521.58000000000004</v>
      </c>
      <c r="I1040" s="228"/>
      <c r="J1040" s="224"/>
      <c r="K1040" s="224"/>
      <c r="L1040" s="229"/>
      <c r="M1040" s="230"/>
      <c r="N1040" s="231"/>
      <c r="O1040" s="231"/>
      <c r="P1040" s="231"/>
      <c r="Q1040" s="231"/>
      <c r="R1040" s="231"/>
      <c r="S1040" s="231"/>
      <c r="T1040" s="232"/>
      <c r="AT1040" s="233" t="s">
        <v>173</v>
      </c>
      <c r="AU1040" s="233" t="s">
        <v>90</v>
      </c>
      <c r="AV1040" s="15" t="s">
        <v>167</v>
      </c>
      <c r="AW1040" s="15" t="s">
        <v>41</v>
      </c>
      <c r="AX1040" s="15" t="s">
        <v>21</v>
      </c>
      <c r="AY1040" s="233" t="s">
        <v>160</v>
      </c>
    </row>
    <row r="1041" spans="1:65" s="2" customFormat="1" ht="16.5" customHeight="1">
      <c r="A1041" s="38"/>
      <c r="B1041" s="39"/>
      <c r="C1041" s="245" t="s">
        <v>1161</v>
      </c>
      <c r="D1041" s="245" t="s">
        <v>380</v>
      </c>
      <c r="E1041" s="246" t="s">
        <v>1162</v>
      </c>
      <c r="F1041" s="247" t="s">
        <v>1163</v>
      </c>
      <c r="G1041" s="248" t="s">
        <v>334</v>
      </c>
      <c r="H1041" s="249">
        <v>0.156</v>
      </c>
      <c r="I1041" s="250"/>
      <c r="J1041" s="251">
        <f>ROUND(I1041*H1041,2)</f>
        <v>0</v>
      </c>
      <c r="K1041" s="247" t="s">
        <v>166</v>
      </c>
      <c r="L1041" s="252"/>
      <c r="M1041" s="253" t="s">
        <v>35</v>
      </c>
      <c r="N1041" s="254" t="s">
        <v>52</v>
      </c>
      <c r="O1041" s="68"/>
      <c r="P1041" s="191">
        <f>O1041*H1041</f>
        <v>0</v>
      </c>
      <c r="Q1041" s="191">
        <v>1</v>
      </c>
      <c r="R1041" s="191">
        <f>Q1041*H1041</f>
        <v>0.156</v>
      </c>
      <c r="S1041" s="191">
        <v>0</v>
      </c>
      <c r="T1041" s="192">
        <f>S1041*H1041</f>
        <v>0</v>
      </c>
      <c r="U1041" s="38"/>
      <c r="V1041" s="38"/>
      <c r="W1041" s="38"/>
      <c r="X1041" s="38"/>
      <c r="Y1041" s="38"/>
      <c r="Z1041" s="38"/>
      <c r="AA1041" s="38"/>
      <c r="AB1041" s="38"/>
      <c r="AC1041" s="38"/>
      <c r="AD1041" s="38"/>
      <c r="AE1041" s="38"/>
      <c r="AR1041" s="193" t="s">
        <v>459</v>
      </c>
      <c r="AT1041" s="193" t="s">
        <v>380</v>
      </c>
      <c r="AU1041" s="193" t="s">
        <v>90</v>
      </c>
      <c r="AY1041" s="20" t="s">
        <v>160</v>
      </c>
      <c r="BE1041" s="194">
        <f>IF(N1041="základní",J1041,0)</f>
        <v>0</v>
      </c>
      <c r="BF1041" s="194">
        <f>IF(N1041="snížená",J1041,0)</f>
        <v>0</v>
      </c>
      <c r="BG1041" s="194">
        <f>IF(N1041="zákl. přenesená",J1041,0)</f>
        <v>0</v>
      </c>
      <c r="BH1041" s="194">
        <f>IF(N1041="sníž. přenesená",J1041,0)</f>
        <v>0</v>
      </c>
      <c r="BI1041" s="194">
        <f>IF(N1041="nulová",J1041,0)</f>
        <v>0</v>
      </c>
      <c r="BJ1041" s="20" t="s">
        <v>21</v>
      </c>
      <c r="BK1041" s="194">
        <f>ROUND(I1041*H1041,2)</f>
        <v>0</v>
      </c>
      <c r="BL1041" s="20" t="s">
        <v>317</v>
      </c>
      <c r="BM1041" s="193" t="s">
        <v>1164</v>
      </c>
    </row>
    <row r="1042" spans="1:65" s="2" customFormat="1" ht="11.25">
      <c r="A1042" s="38"/>
      <c r="B1042" s="39"/>
      <c r="C1042" s="40"/>
      <c r="D1042" s="195" t="s">
        <v>169</v>
      </c>
      <c r="E1042" s="40"/>
      <c r="F1042" s="196" t="s">
        <v>1163</v>
      </c>
      <c r="G1042" s="40"/>
      <c r="H1042" s="40"/>
      <c r="I1042" s="197"/>
      <c r="J1042" s="40"/>
      <c r="K1042" s="40"/>
      <c r="L1042" s="43"/>
      <c r="M1042" s="198"/>
      <c r="N1042" s="199"/>
      <c r="O1042" s="68"/>
      <c r="P1042" s="68"/>
      <c r="Q1042" s="68"/>
      <c r="R1042" s="68"/>
      <c r="S1042" s="68"/>
      <c r="T1042" s="69"/>
      <c r="U1042" s="38"/>
      <c r="V1042" s="38"/>
      <c r="W1042" s="38"/>
      <c r="X1042" s="38"/>
      <c r="Y1042" s="38"/>
      <c r="Z1042" s="38"/>
      <c r="AA1042" s="38"/>
      <c r="AB1042" s="38"/>
      <c r="AC1042" s="38"/>
      <c r="AD1042" s="38"/>
      <c r="AE1042" s="38"/>
      <c r="AT1042" s="20" t="s">
        <v>169</v>
      </c>
      <c r="AU1042" s="20" t="s">
        <v>90</v>
      </c>
    </row>
    <row r="1043" spans="1:65" s="14" customFormat="1" ht="11.25">
      <c r="B1043" s="212"/>
      <c r="C1043" s="213"/>
      <c r="D1043" s="195" t="s">
        <v>173</v>
      </c>
      <c r="E1043" s="214" t="s">
        <v>35</v>
      </c>
      <c r="F1043" s="215" t="s">
        <v>1165</v>
      </c>
      <c r="G1043" s="213"/>
      <c r="H1043" s="216">
        <v>0.156</v>
      </c>
      <c r="I1043" s="217"/>
      <c r="J1043" s="213"/>
      <c r="K1043" s="213"/>
      <c r="L1043" s="218"/>
      <c r="M1043" s="219"/>
      <c r="N1043" s="220"/>
      <c r="O1043" s="220"/>
      <c r="P1043" s="220"/>
      <c r="Q1043" s="220"/>
      <c r="R1043" s="220"/>
      <c r="S1043" s="220"/>
      <c r="T1043" s="221"/>
      <c r="AT1043" s="222" t="s">
        <v>173</v>
      </c>
      <c r="AU1043" s="222" t="s">
        <v>90</v>
      </c>
      <c r="AV1043" s="14" t="s">
        <v>90</v>
      </c>
      <c r="AW1043" s="14" t="s">
        <v>41</v>
      </c>
      <c r="AX1043" s="14" t="s">
        <v>81</v>
      </c>
      <c r="AY1043" s="222" t="s">
        <v>160</v>
      </c>
    </row>
    <row r="1044" spans="1:65" s="15" customFormat="1" ht="11.25">
      <c r="B1044" s="223"/>
      <c r="C1044" s="224"/>
      <c r="D1044" s="195" t="s">
        <v>173</v>
      </c>
      <c r="E1044" s="225" t="s">
        <v>35</v>
      </c>
      <c r="F1044" s="226" t="s">
        <v>176</v>
      </c>
      <c r="G1044" s="224"/>
      <c r="H1044" s="227">
        <v>0.156</v>
      </c>
      <c r="I1044" s="228"/>
      <c r="J1044" s="224"/>
      <c r="K1044" s="224"/>
      <c r="L1044" s="229"/>
      <c r="M1044" s="230"/>
      <c r="N1044" s="231"/>
      <c r="O1044" s="231"/>
      <c r="P1044" s="231"/>
      <c r="Q1044" s="231"/>
      <c r="R1044" s="231"/>
      <c r="S1044" s="231"/>
      <c r="T1044" s="232"/>
      <c r="AT1044" s="233" t="s">
        <v>173</v>
      </c>
      <c r="AU1044" s="233" t="s">
        <v>90</v>
      </c>
      <c r="AV1044" s="15" t="s">
        <v>167</v>
      </c>
      <c r="AW1044" s="15" t="s">
        <v>41</v>
      </c>
      <c r="AX1044" s="15" t="s">
        <v>21</v>
      </c>
      <c r="AY1044" s="233" t="s">
        <v>160</v>
      </c>
    </row>
    <row r="1045" spans="1:65" s="2" customFormat="1" ht="24.2" customHeight="1">
      <c r="A1045" s="38"/>
      <c r="B1045" s="39"/>
      <c r="C1045" s="182" t="s">
        <v>1166</v>
      </c>
      <c r="D1045" s="182" t="s">
        <v>162</v>
      </c>
      <c r="E1045" s="183" t="s">
        <v>1167</v>
      </c>
      <c r="F1045" s="184" t="s">
        <v>1168</v>
      </c>
      <c r="G1045" s="185" t="s">
        <v>165</v>
      </c>
      <c r="H1045" s="186">
        <v>83.88</v>
      </c>
      <c r="I1045" s="187"/>
      <c r="J1045" s="188">
        <f>ROUND(I1045*H1045,2)</f>
        <v>0</v>
      </c>
      <c r="K1045" s="184" t="s">
        <v>166</v>
      </c>
      <c r="L1045" s="43"/>
      <c r="M1045" s="189" t="s">
        <v>35</v>
      </c>
      <c r="N1045" s="190" t="s">
        <v>52</v>
      </c>
      <c r="O1045" s="68"/>
      <c r="P1045" s="191">
        <f>O1045*H1045</f>
        <v>0</v>
      </c>
      <c r="Q1045" s="191">
        <v>0</v>
      </c>
      <c r="R1045" s="191">
        <f>Q1045*H1045</f>
        <v>0</v>
      </c>
      <c r="S1045" s="191">
        <v>0</v>
      </c>
      <c r="T1045" s="192">
        <f>S1045*H1045</f>
        <v>0</v>
      </c>
      <c r="U1045" s="38"/>
      <c r="V1045" s="38"/>
      <c r="W1045" s="38"/>
      <c r="X1045" s="38"/>
      <c r="Y1045" s="38"/>
      <c r="Z1045" s="38"/>
      <c r="AA1045" s="38"/>
      <c r="AB1045" s="38"/>
      <c r="AC1045" s="38"/>
      <c r="AD1045" s="38"/>
      <c r="AE1045" s="38"/>
      <c r="AR1045" s="193" t="s">
        <v>317</v>
      </c>
      <c r="AT1045" s="193" t="s">
        <v>162</v>
      </c>
      <c r="AU1045" s="193" t="s">
        <v>90</v>
      </c>
      <c r="AY1045" s="20" t="s">
        <v>160</v>
      </c>
      <c r="BE1045" s="194">
        <f>IF(N1045="základní",J1045,0)</f>
        <v>0</v>
      </c>
      <c r="BF1045" s="194">
        <f>IF(N1045="snížená",J1045,0)</f>
        <v>0</v>
      </c>
      <c r="BG1045" s="194">
        <f>IF(N1045="zákl. přenesená",J1045,0)</f>
        <v>0</v>
      </c>
      <c r="BH1045" s="194">
        <f>IF(N1045="sníž. přenesená",J1045,0)</f>
        <v>0</v>
      </c>
      <c r="BI1045" s="194">
        <f>IF(N1045="nulová",J1045,0)</f>
        <v>0</v>
      </c>
      <c r="BJ1045" s="20" t="s">
        <v>21</v>
      </c>
      <c r="BK1045" s="194">
        <f>ROUND(I1045*H1045,2)</f>
        <v>0</v>
      </c>
      <c r="BL1045" s="20" t="s">
        <v>317</v>
      </c>
      <c r="BM1045" s="193" t="s">
        <v>1169</v>
      </c>
    </row>
    <row r="1046" spans="1:65" s="2" customFormat="1" ht="19.5">
      <c r="A1046" s="38"/>
      <c r="B1046" s="39"/>
      <c r="C1046" s="40"/>
      <c r="D1046" s="195" t="s">
        <v>169</v>
      </c>
      <c r="E1046" s="40"/>
      <c r="F1046" s="196" t="s">
        <v>1170</v>
      </c>
      <c r="G1046" s="40"/>
      <c r="H1046" s="40"/>
      <c r="I1046" s="197"/>
      <c r="J1046" s="40"/>
      <c r="K1046" s="40"/>
      <c r="L1046" s="43"/>
      <c r="M1046" s="198"/>
      <c r="N1046" s="199"/>
      <c r="O1046" s="68"/>
      <c r="P1046" s="68"/>
      <c r="Q1046" s="68"/>
      <c r="R1046" s="68"/>
      <c r="S1046" s="68"/>
      <c r="T1046" s="69"/>
      <c r="U1046" s="38"/>
      <c r="V1046" s="38"/>
      <c r="W1046" s="38"/>
      <c r="X1046" s="38"/>
      <c r="Y1046" s="38"/>
      <c r="Z1046" s="38"/>
      <c r="AA1046" s="38"/>
      <c r="AB1046" s="38"/>
      <c r="AC1046" s="38"/>
      <c r="AD1046" s="38"/>
      <c r="AE1046" s="38"/>
      <c r="AT1046" s="20" t="s">
        <v>169</v>
      </c>
      <c r="AU1046" s="20" t="s">
        <v>90</v>
      </c>
    </row>
    <row r="1047" spans="1:65" s="2" customFormat="1" ht="11.25">
      <c r="A1047" s="38"/>
      <c r="B1047" s="39"/>
      <c r="C1047" s="40"/>
      <c r="D1047" s="200" t="s">
        <v>171</v>
      </c>
      <c r="E1047" s="40"/>
      <c r="F1047" s="201" t="s">
        <v>1171</v>
      </c>
      <c r="G1047" s="40"/>
      <c r="H1047" s="40"/>
      <c r="I1047" s="197"/>
      <c r="J1047" s="40"/>
      <c r="K1047" s="40"/>
      <c r="L1047" s="43"/>
      <c r="M1047" s="198"/>
      <c r="N1047" s="199"/>
      <c r="O1047" s="68"/>
      <c r="P1047" s="68"/>
      <c r="Q1047" s="68"/>
      <c r="R1047" s="68"/>
      <c r="S1047" s="68"/>
      <c r="T1047" s="69"/>
      <c r="U1047" s="38"/>
      <c r="V1047" s="38"/>
      <c r="W1047" s="38"/>
      <c r="X1047" s="38"/>
      <c r="Y1047" s="38"/>
      <c r="Z1047" s="38"/>
      <c r="AA1047" s="38"/>
      <c r="AB1047" s="38"/>
      <c r="AC1047" s="38"/>
      <c r="AD1047" s="38"/>
      <c r="AE1047" s="38"/>
      <c r="AT1047" s="20" t="s">
        <v>171</v>
      </c>
      <c r="AU1047" s="20" t="s">
        <v>90</v>
      </c>
    </row>
    <row r="1048" spans="1:65" s="13" customFormat="1" ht="11.25">
      <c r="B1048" s="202"/>
      <c r="C1048" s="203"/>
      <c r="D1048" s="195" t="s">
        <v>173</v>
      </c>
      <c r="E1048" s="204" t="s">
        <v>35</v>
      </c>
      <c r="F1048" s="205" t="s">
        <v>457</v>
      </c>
      <c r="G1048" s="203"/>
      <c r="H1048" s="204" t="s">
        <v>35</v>
      </c>
      <c r="I1048" s="206"/>
      <c r="J1048" s="203"/>
      <c r="K1048" s="203"/>
      <c r="L1048" s="207"/>
      <c r="M1048" s="208"/>
      <c r="N1048" s="209"/>
      <c r="O1048" s="209"/>
      <c r="P1048" s="209"/>
      <c r="Q1048" s="209"/>
      <c r="R1048" s="209"/>
      <c r="S1048" s="209"/>
      <c r="T1048" s="210"/>
      <c r="AT1048" s="211" t="s">
        <v>173</v>
      </c>
      <c r="AU1048" s="211" t="s">
        <v>90</v>
      </c>
      <c r="AV1048" s="13" t="s">
        <v>21</v>
      </c>
      <c r="AW1048" s="13" t="s">
        <v>41</v>
      </c>
      <c r="AX1048" s="13" t="s">
        <v>81</v>
      </c>
      <c r="AY1048" s="211" t="s">
        <v>160</v>
      </c>
    </row>
    <row r="1049" spans="1:65" s="14" customFormat="1" ht="22.5">
      <c r="B1049" s="212"/>
      <c r="C1049" s="213"/>
      <c r="D1049" s="195" t="s">
        <v>173</v>
      </c>
      <c r="E1049" s="214" t="s">
        <v>35</v>
      </c>
      <c r="F1049" s="215" t="s">
        <v>1172</v>
      </c>
      <c r="G1049" s="213"/>
      <c r="H1049" s="216">
        <v>83.88</v>
      </c>
      <c r="I1049" s="217"/>
      <c r="J1049" s="213"/>
      <c r="K1049" s="213"/>
      <c r="L1049" s="218"/>
      <c r="M1049" s="219"/>
      <c r="N1049" s="220"/>
      <c r="O1049" s="220"/>
      <c r="P1049" s="220"/>
      <c r="Q1049" s="220"/>
      <c r="R1049" s="220"/>
      <c r="S1049" s="220"/>
      <c r="T1049" s="221"/>
      <c r="AT1049" s="222" t="s">
        <v>173</v>
      </c>
      <c r="AU1049" s="222" t="s">
        <v>90</v>
      </c>
      <c r="AV1049" s="14" t="s">
        <v>90</v>
      </c>
      <c r="AW1049" s="14" t="s">
        <v>41</v>
      </c>
      <c r="AX1049" s="14" t="s">
        <v>81</v>
      </c>
      <c r="AY1049" s="222" t="s">
        <v>160</v>
      </c>
    </row>
    <row r="1050" spans="1:65" s="15" customFormat="1" ht="11.25">
      <c r="B1050" s="223"/>
      <c r="C1050" s="224"/>
      <c r="D1050" s="195" t="s">
        <v>173</v>
      </c>
      <c r="E1050" s="225" t="s">
        <v>35</v>
      </c>
      <c r="F1050" s="226" t="s">
        <v>176</v>
      </c>
      <c r="G1050" s="224"/>
      <c r="H1050" s="227">
        <v>83.88</v>
      </c>
      <c r="I1050" s="228"/>
      <c r="J1050" s="224"/>
      <c r="K1050" s="224"/>
      <c r="L1050" s="229"/>
      <c r="M1050" s="230"/>
      <c r="N1050" s="231"/>
      <c r="O1050" s="231"/>
      <c r="P1050" s="231"/>
      <c r="Q1050" s="231"/>
      <c r="R1050" s="231"/>
      <c r="S1050" s="231"/>
      <c r="T1050" s="232"/>
      <c r="AT1050" s="233" t="s">
        <v>173</v>
      </c>
      <c r="AU1050" s="233" t="s">
        <v>90</v>
      </c>
      <c r="AV1050" s="15" t="s">
        <v>167</v>
      </c>
      <c r="AW1050" s="15" t="s">
        <v>41</v>
      </c>
      <c r="AX1050" s="15" t="s">
        <v>21</v>
      </c>
      <c r="AY1050" s="233" t="s">
        <v>160</v>
      </c>
    </row>
    <row r="1051" spans="1:65" s="2" customFormat="1" ht="16.5" customHeight="1">
      <c r="A1051" s="38"/>
      <c r="B1051" s="39"/>
      <c r="C1051" s="245" t="s">
        <v>1173</v>
      </c>
      <c r="D1051" s="245" t="s">
        <v>380</v>
      </c>
      <c r="E1051" s="246" t="s">
        <v>1162</v>
      </c>
      <c r="F1051" s="247" t="s">
        <v>1163</v>
      </c>
      <c r="G1051" s="248" t="s">
        <v>334</v>
      </c>
      <c r="H1051" s="249">
        <v>2.9000000000000001E-2</v>
      </c>
      <c r="I1051" s="250"/>
      <c r="J1051" s="251">
        <f>ROUND(I1051*H1051,2)</f>
        <v>0</v>
      </c>
      <c r="K1051" s="247" t="s">
        <v>166</v>
      </c>
      <c r="L1051" s="252"/>
      <c r="M1051" s="253" t="s">
        <v>35</v>
      </c>
      <c r="N1051" s="254" t="s">
        <v>52</v>
      </c>
      <c r="O1051" s="68"/>
      <c r="P1051" s="191">
        <f>O1051*H1051</f>
        <v>0</v>
      </c>
      <c r="Q1051" s="191">
        <v>1</v>
      </c>
      <c r="R1051" s="191">
        <f>Q1051*H1051</f>
        <v>2.9000000000000001E-2</v>
      </c>
      <c r="S1051" s="191">
        <v>0</v>
      </c>
      <c r="T1051" s="192">
        <f>S1051*H1051</f>
        <v>0</v>
      </c>
      <c r="U1051" s="38"/>
      <c r="V1051" s="38"/>
      <c r="W1051" s="38"/>
      <c r="X1051" s="38"/>
      <c r="Y1051" s="38"/>
      <c r="Z1051" s="38"/>
      <c r="AA1051" s="38"/>
      <c r="AB1051" s="38"/>
      <c r="AC1051" s="38"/>
      <c r="AD1051" s="38"/>
      <c r="AE1051" s="38"/>
      <c r="AR1051" s="193" t="s">
        <v>459</v>
      </c>
      <c r="AT1051" s="193" t="s">
        <v>380</v>
      </c>
      <c r="AU1051" s="193" t="s">
        <v>90</v>
      </c>
      <c r="AY1051" s="20" t="s">
        <v>160</v>
      </c>
      <c r="BE1051" s="194">
        <f>IF(N1051="základní",J1051,0)</f>
        <v>0</v>
      </c>
      <c r="BF1051" s="194">
        <f>IF(N1051="snížená",J1051,0)</f>
        <v>0</v>
      </c>
      <c r="BG1051" s="194">
        <f>IF(N1051="zákl. přenesená",J1051,0)</f>
        <v>0</v>
      </c>
      <c r="BH1051" s="194">
        <f>IF(N1051="sníž. přenesená",J1051,0)</f>
        <v>0</v>
      </c>
      <c r="BI1051" s="194">
        <f>IF(N1051="nulová",J1051,0)</f>
        <v>0</v>
      </c>
      <c r="BJ1051" s="20" t="s">
        <v>21</v>
      </c>
      <c r="BK1051" s="194">
        <f>ROUND(I1051*H1051,2)</f>
        <v>0</v>
      </c>
      <c r="BL1051" s="20" t="s">
        <v>317</v>
      </c>
      <c r="BM1051" s="193" t="s">
        <v>1174</v>
      </c>
    </row>
    <row r="1052" spans="1:65" s="2" customFormat="1" ht="11.25">
      <c r="A1052" s="38"/>
      <c r="B1052" s="39"/>
      <c r="C1052" s="40"/>
      <c r="D1052" s="195" t="s">
        <v>169</v>
      </c>
      <c r="E1052" s="40"/>
      <c r="F1052" s="196" t="s">
        <v>1163</v>
      </c>
      <c r="G1052" s="40"/>
      <c r="H1052" s="40"/>
      <c r="I1052" s="197"/>
      <c r="J1052" s="40"/>
      <c r="K1052" s="40"/>
      <c r="L1052" s="43"/>
      <c r="M1052" s="198"/>
      <c r="N1052" s="199"/>
      <c r="O1052" s="68"/>
      <c r="P1052" s="68"/>
      <c r="Q1052" s="68"/>
      <c r="R1052" s="68"/>
      <c r="S1052" s="68"/>
      <c r="T1052" s="69"/>
      <c r="U1052" s="38"/>
      <c r="V1052" s="38"/>
      <c r="W1052" s="38"/>
      <c r="X1052" s="38"/>
      <c r="Y1052" s="38"/>
      <c r="Z1052" s="38"/>
      <c r="AA1052" s="38"/>
      <c r="AB1052" s="38"/>
      <c r="AC1052" s="38"/>
      <c r="AD1052" s="38"/>
      <c r="AE1052" s="38"/>
      <c r="AT1052" s="20" t="s">
        <v>169</v>
      </c>
      <c r="AU1052" s="20" t="s">
        <v>90</v>
      </c>
    </row>
    <row r="1053" spans="1:65" s="14" customFormat="1" ht="11.25">
      <c r="B1053" s="212"/>
      <c r="C1053" s="213"/>
      <c r="D1053" s="195" t="s">
        <v>173</v>
      </c>
      <c r="E1053" s="214" t="s">
        <v>35</v>
      </c>
      <c r="F1053" s="215" t="s">
        <v>1175</v>
      </c>
      <c r="G1053" s="213"/>
      <c r="H1053" s="216">
        <v>2.9000000000000001E-2</v>
      </c>
      <c r="I1053" s="217"/>
      <c r="J1053" s="213"/>
      <c r="K1053" s="213"/>
      <c r="L1053" s="218"/>
      <c r="M1053" s="219"/>
      <c r="N1053" s="220"/>
      <c r="O1053" s="220"/>
      <c r="P1053" s="220"/>
      <c r="Q1053" s="220"/>
      <c r="R1053" s="220"/>
      <c r="S1053" s="220"/>
      <c r="T1053" s="221"/>
      <c r="AT1053" s="222" t="s">
        <v>173</v>
      </c>
      <c r="AU1053" s="222" t="s">
        <v>90</v>
      </c>
      <c r="AV1053" s="14" t="s">
        <v>90</v>
      </c>
      <c r="AW1053" s="14" t="s">
        <v>41</v>
      </c>
      <c r="AX1053" s="14" t="s">
        <v>81</v>
      </c>
      <c r="AY1053" s="222" t="s">
        <v>160</v>
      </c>
    </row>
    <row r="1054" spans="1:65" s="15" customFormat="1" ht="11.25">
      <c r="B1054" s="223"/>
      <c r="C1054" s="224"/>
      <c r="D1054" s="195" t="s">
        <v>173</v>
      </c>
      <c r="E1054" s="225" t="s">
        <v>35</v>
      </c>
      <c r="F1054" s="226" t="s">
        <v>176</v>
      </c>
      <c r="G1054" s="224"/>
      <c r="H1054" s="227">
        <v>2.9000000000000001E-2</v>
      </c>
      <c r="I1054" s="228"/>
      <c r="J1054" s="224"/>
      <c r="K1054" s="224"/>
      <c r="L1054" s="229"/>
      <c r="M1054" s="230"/>
      <c r="N1054" s="231"/>
      <c r="O1054" s="231"/>
      <c r="P1054" s="231"/>
      <c r="Q1054" s="231"/>
      <c r="R1054" s="231"/>
      <c r="S1054" s="231"/>
      <c r="T1054" s="232"/>
      <c r="AT1054" s="233" t="s">
        <v>173</v>
      </c>
      <c r="AU1054" s="233" t="s">
        <v>90</v>
      </c>
      <c r="AV1054" s="15" t="s">
        <v>167</v>
      </c>
      <c r="AW1054" s="15" t="s">
        <v>41</v>
      </c>
      <c r="AX1054" s="15" t="s">
        <v>21</v>
      </c>
      <c r="AY1054" s="233" t="s">
        <v>160</v>
      </c>
    </row>
    <row r="1055" spans="1:65" s="2" customFormat="1" ht="24.2" customHeight="1">
      <c r="A1055" s="38"/>
      <c r="B1055" s="39"/>
      <c r="C1055" s="182" t="s">
        <v>1176</v>
      </c>
      <c r="D1055" s="182" t="s">
        <v>162</v>
      </c>
      <c r="E1055" s="183" t="s">
        <v>1177</v>
      </c>
      <c r="F1055" s="184" t="s">
        <v>1178</v>
      </c>
      <c r="G1055" s="185" t="s">
        <v>165</v>
      </c>
      <c r="H1055" s="186">
        <v>1043.1600000000001</v>
      </c>
      <c r="I1055" s="187"/>
      <c r="J1055" s="188">
        <f>ROUND(I1055*H1055,2)</f>
        <v>0</v>
      </c>
      <c r="K1055" s="184" t="s">
        <v>166</v>
      </c>
      <c r="L1055" s="43"/>
      <c r="M1055" s="189" t="s">
        <v>35</v>
      </c>
      <c r="N1055" s="190" t="s">
        <v>52</v>
      </c>
      <c r="O1055" s="68"/>
      <c r="P1055" s="191">
        <f>O1055*H1055</f>
        <v>0</v>
      </c>
      <c r="Q1055" s="191">
        <v>4.0000000000000002E-4</v>
      </c>
      <c r="R1055" s="191">
        <f>Q1055*H1055</f>
        <v>0.41726400000000008</v>
      </c>
      <c r="S1055" s="191">
        <v>0</v>
      </c>
      <c r="T1055" s="192">
        <f>S1055*H1055</f>
        <v>0</v>
      </c>
      <c r="U1055" s="38"/>
      <c r="V1055" s="38"/>
      <c r="W1055" s="38"/>
      <c r="X1055" s="38"/>
      <c r="Y1055" s="38"/>
      <c r="Z1055" s="38"/>
      <c r="AA1055" s="38"/>
      <c r="AB1055" s="38"/>
      <c r="AC1055" s="38"/>
      <c r="AD1055" s="38"/>
      <c r="AE1055" s="38"/>
      <c r="AR1055" s="193" t="s">
        <v>317</v>
      </c>
      <c r="AT1055" s="193" t="s">
        <v>162</v>
      </c>
      <c r="AU1055" s="193" t="s">
        <v>90</v>
      </c>
      <c r="AY1055" s="20" t="s">
        <v>160</v>
      </c>
      <c r="BE1055" s="194">
        <f>IF(N1055="základní",J1055,0)</f>
        <v>0</v>
      </c>
      <c r="BF1055" s="194">
        <f>IF(N1055="snížená",J1055,0)</f>
        <v>0</v>
      </c>
      <c r="BG1055" s="194">
        <f>IF(N1055="zákl. přenesená",J1055,0)</f>
        <v>0</v>
      </c>
      <c r="BH1055" s="194">
        <f>IF(N1055="sníž. přenesená",J1055,0)</f>
        <v>0</v>
      </c>
      <c r="BI1055" s="194">
        <f>IF(N1055="nulová",J1055,0)</f>
        <v>0</v>
      </c>
      <c r="BJ1055" s="20" t="s">
        <v>21</v>
      </c>
      <c r="BK1055" s="194">
        <f>ROUND(I1055*H1055,2)</f>
        <v>0</v>
      </c>
      <c r="BL1055" s="20" t="s">
        <v>317</v>
      </c>
      <c r="BM1055" s="193" t="s">
        <v>1179</v>
      </c>
    </row>
    <row r="1056" spans="1:65" s="2" customFormat="1" ht="19.5">
      <c r="A1056" s="38"/>
      <c r="B1056" s="39"/>
      <c r="C1056" s="40"/>
      <c r="D1056" s="195" t="s">
        <v>169</v>
      </c>
      <c r="E1056" s="40"/>
      <c r="F1056" s="196" t="s">
        <v>1180</v>
      </c>
      <c r="G1056" s="40"/>
      <c r="H1056" s="40"/>
      <c r="I1056" s="197"/>
      <c r="J1056" s="40"/>
      <c r="K1056" s="40"/>
      <c r="L1056" s="43"/>
      <c r="M1056" s="198"/>
      <c r="N1056" s="199"/>
      <c r="O1056" s="68"/>
      <c r="P1056" s="68"/>
      <c r="Q1056" s="68"/>
      <c r="R1056" s="68"/>
      <c r="S1056" s="68"/>
      <c r="T1056" s="69"/>
      <c r="U1056" s="38"/>
      <c r="V1056" s="38"/>
      <c r="W1056" s="38"/>
      <c r="X1056" s="38"/>
      <c r="Y1056" s="38"/>
      <c r="Z1056" s="38"/>
      <c r="AA1056" s="38"/>
      <c r="AB1056" s="38"/>
      <c r="AC1056" s="38"/>
      <c r="AD1056" s="38"/>
      <c r="AE1056" s="38"/>
      <c r="AT1056" s="20" t="s">
        <v>169</v>
      </c>
      <c r="AU1056" s="20" t="s">
        <v>90</v>
      </c>
    </row>
    <row r="1057" spans="1:65" s="2" customFormat="1" ht="11.25">
      <c r="A1057" s="38"/>
      <c r="B1057" s="39"/>
      <c r="C1057" s="40"/>
      <c r="D1057" s="200" t="s">
        <v>171</v>
      </c>
      <c r="E1057" s="40"/>
      <c r="F1057" s="201" t="s">
        <v>1181</v>
      </c>
      <c r="G1057" s="40"/>
      <c r="H1057" s="40"/>
      <c r="I1057" s="197"/>
      <c r="J1057" s="40"/>
      <c r="K1057" s="40"/>
      <c r="L1057" s="43"/>
      <c r="M1057" s="198"/>
      <c r="N1057" s="199"/>
      <c r="O1057" s="68"/>
      <c r="P1057" s="68"/>
      <c r="Q1057" s="68"/>
      <c r="R1057" s="68"/>
      <c r="S1057" s="68"/>
      <c r="T1057" s="69"/>
      <c r="U1057" s="38"/>
      <c r="V1057" s="38"/>
      <c r="W1057" s="38"/>
      <c r="X1057" s="38"/>
      <c r="Y1057" s="38"/>
      <c r="Z1057" s="38"/>
      <c r="AA1057" s="38"/>
      <c r="AB1057" s="38"/>
      <c r="AC1057" s="38"/>
      <c r="AD1057" s="38"/>
      <c r="AE1057" s="38"/>
      <c r="AT1057" s="20" t="s">
        <v>171</v>
      </c>
      <c r="AU1057" s="20" t="s">
        <v>90</v>
      </c>
    </row>
    <row r="1058" spans="1:65" s="13" customFormat="1" ht="11.25">
      <c r="B1058" s="202"/>
      <c r="C1058" s="203"/>
      <c r="D1058" s="195" t="s">
        <v>173</v>
      </c>
      <c r="E1058" s="204" t="s">
        <v>35</v>
      </c>
      <c r="F1058" s="205" t="s">
        <v>1159</v>
      </c>
      <c r="G1058" s="203"/>
      <c r="H1058" s="204" t="s">
        <v>35</v>
      </c>
      <c r="I1058" s="206"/>
      <c r="J1058" s="203"/>
      <c r="K1058" s="203"/>
      <c r="L1058" s="207"/>
      <c r="M1058" s="208"/>
      <c r="N1058" s="209"/>
      <c r="O1058" s="209"/>
      <c r="P1058" s="209"/>
      <c r="Q1058" s="209"/>
      <c r="R1058" s="209"/>
      <c r="S1058" s="209"/>
      <c r="T1058" s="210"/>
      <c r="AT1058" s="211" t="s">
        <v>173</v>
      </c>
      <c r="AU1058" s="211" t="s">
        <v>90</v>
      </c>
      <c r="AV1058" s="13" t="s">
        <v>21</v>
      </c>
      <c r="AW1058" s="13" t="s">
        <v>41</v>
      </c>
      <c r="AX1058" s="13" t="s">
        <v>81</v>
      </c>
      <c r="AY1058" s="211" t="s">
        <v>160</v>
      </c>
    </row>
    <row r="1059" spans="1:65" s="14" customFormat="1" ht="11.25">
      <c r="B1059" s="212"/>
      <c r="C1059" s="213"/>
      <c r="D1059" s="195" t="s">
        <v>173</v>
      </c>
      <c r="E1059" s="214" t="s">
        <v>35</v>
      </c>
      <c r="F1059" s="215" t="s">
        <v>1182</v>
      </c>
      <c r="G1059" s="213"/>
      <c r="H1059" s="216">
        <v>1043.1600000000001</v>
      </c>
      <c r="I1059" s="217"/>
      <c r="J1059" s="213"/>
      <c r="K1059" s="213"/>
      <c r="L1059" s="218"/>
      <c r="M1059" s="219"/>
      <c r="N1059" s="220"/>
      <c r="O1059" s="220"/>
      <c r="P1059" s="220"/>
      <c r="Q1059" s="220"/>
      <c r="R1059" s="220"/>
      <c r="S1059" s="220"/>
      <c r="T1059" s="221"/>
      <c r="AT1059" s="222" t="s">
        <v>173</v>
      </c>
      <c r="AU1059" s="222" t="s">
        <v>90</v>
      </c>
      <c r="AV1059" s="14" t="s">
        <v>90</v>
      </c>
      <c r="AW1059" s="14" t="s">
        <v>41</v>
      </c>
      <c r="AX1059" s="14" t="s">
        <v>81</v>
      </c>
      <c r="AY1059" s="222" t="s">
        <v>160</v>
      </c>
    </row>
    <row r="1060" spans="1:65" s="15" customFormat="1" ht="11.25">
      <c r="B1060" s="223"/>
      <c r="C1060" s="224"/>
      <c r="D1060" s="195" t="s">
        <v>173</v>
      </c>
      <c r="E1060" s="225" t="s">
        <v>35</v>
      </c>
      <c r="F1060" s="226" t="s">
        <v>176</v>
      </c>
      <c r="G1060" s="224"/>
      <c r="H1060" s="227">
        <v>1043.1600000000001</v>
      </c>
      <c r="I1060" s="228"/>
      <c r="J1060" s="224"/>
      <c r="K1060" s="224"/>
      <c r="L1060" s="229"/>
      <c r="M1060" s="230"/>
      <c r="N1060" s="231"/>
      <c r="O1060" s="231"/>
      <c r="P1060" s="231"/>
      <c r="Q1060" s="231"/>
      <c r="R1060" s="231"/>
      <c r="S1060" s="231"/>
      <c r="T1060" s="232"/>
      <c r="AT1060" s="233" t="s">
        <v>173</v>
      </c>
      <c r="AU1060" s="233" t="s">
        <v>90</v>
      </c>
      <c r="AV1060" s="15" t="s">
        <v>167</v>
      </c>
      <c r="AW1060" s="15" t="s">
        <v>41</v>
      </c>
      <c r="AX1060" s="15" t="s">
        <v>21</v>
      </c>
      <c r="AY1060" s="233" t="s">
        <v>160</v>
      </c>
    </row>
    <row r="1061" spans="1:65" s="2" customFormat="1" ht="16.5" customHeight="1">
      <c r="A1061" s="38"/>
      <c r="B1061" s="39"/>
      <c r="C1061" s="245" t="s">
        <v>1183</v>
      </c>
      <c r="D1061" s="245" t="s">
        <v>380</v>
      </c>
      <c r="E1061" s="246" t="s">
        <v>1184</v>
      </c>
      <c r="F1061" s="247" t="s">
        <v>1185</v>
      </c>
      <c r="G1061" s="248" t="s">
        <v>165</v>
      </c>
      <c r="H1061" s="249">
        <v>607.90099999999995</v>
      </c>
      <c r="I1061" s="250"/>
      <c r="J1061" s="251">
        <f>ROUND(I1061*H1061,2)</f>
        <v>0</v>
      </c>
      <c r="K1061" s="247" t="s">
        <v>35</v>
      </c>
      <c r="L1061" s="252"/>
      <c r="M1061" s="253" t="s">
        <v>35</v>
      </c>
      <c r="N1061" s="254" t="s">
        <v>52</v>
      </c>
      <c r="O1061" s="68"/>
      <c r="P1061" s="191">
        <f>O1061*H1061</f>
        <v>0</v>
      </c>
      <c r="Q1061" s="191">
        <v>4.7999999999999996E-3</v>
      </c>
      <c r="R1061" s="191">
        <f>Q1061*H1061</f>
        <v>2.9179247999999993</v>
      </c>
      <c r="S1061" s="191">
        <v>0</v>
      </c>
      <c r="T1061" s="192">
        <f>S1061*H1061</f>
        <v>0</v>
      </c>
      <c r="U1061" s="38"/>
      <c r="V1061" s="38"/>
      <c r="W1061" s="38"/>
      <c r="X1061" s="38"/>
      <c r="Y1061" s="38"/>
      <c r="Z1061" s="38"/>
      <c r="AA1061" s="38"/>
      <c r="AB1061" s="38"/>
      <c r="AC1061" s="38"/>
      <c r="AD1061" s="38"/>
      <c r="AE1061" s="38"/>
      <c r="AR1061" s="193" t="s">
        <v>459</v>
      </c>
      <c r="AT1061" s="193" t="s">
        <v>380</v>
      </c>
      <c r="AU1061" s="193" t="s">
        <v>90</v>
      </c>
      <c r="AY1061" s="20" t="s">
        <v>160</v>
      </c>
      <c r="BE1061" s="194">
        <f>IF(N1061="základní",J1061,0)</f>
        <v>0</v>
      </c>
      <c r="BF1061" s="194">
        <f>IF(N1061="snížená",J1061,0)</f>
        <v>0</v>
      </c>
      <c r="BG1061" s="194">
        <f>IF(N1061="zákl. přenesená",J1061,0)</f>
        <v>0</v>
      </c>
      <c r="BH1061" s="194">
        <f>IF(N1061="sníž. přenesená",J1061,0)</f>
        <v>0</v>
      </c>
      <c r="BI1061" s="194">
        <f>IF(N1061="nulová",J1061,0)</f>
        <v>0</v>
      </c>
      <c r="BJ1061" s="20" t="s">
        <v>21</v>
      </c>
      <c r="BK1061" s="194">
        <f>ROUND(I1061*H1061,2)</f>
        <v>0</v>
      </c>
      <c r="BL1061" s="20" t="s">
        <v>317</v>
      </c>
      <c r="BM1061" s="193" t="s">
        <v>1186</v>
      </c>
    </row>
    <row r="1062" spans="1:65" s="2" customFormat="1" ht="11.25">
      <c r="A1062" s="38"/>
      <c r="B1062" s="39"/>
      <c r="C1062" s="40"/>
      <c r="D1062" s="195" t="s">
        <v>169</v>
      </c>
      <c r="E1062" s="40"/>
      <c r="F1062" s="196" t="s">
        <v>1185</v>
      </c>
      <c r="G1062" s="40"/>
      <c r="H1062" s="40"/>
      <c r="I1062" s="197"/>
      <c r="J1062" s="40"/>
      <c r="K1062" s="40"/>
      <c r="L1062" s="43"/>
      <c r="M1062" s="198"/>
      <c r="N1062" s="199"/>
      <c r="O1062" s="68"/>
      <c r="P1062" s="68"/>
      <c r="Q1062" s="68"/>
      <c r="R1062" s="68"/>
      <c r="S1062" s="68"/>
      <c r="T1062" s="69"/>
      <c r="U1062" s="38"/>
      <c r="V1062" s="38"/>
      <c r="W1062" s="38"/>
      <c r="X1062" s="38"/>
      <c r="Y1062" s="38"/>
      <c r="Z1062" s="38"/>
      <c r="AA1062" s="38"/>
      <c r="AB1062" s="38"/>
      <c r="AC1062" s="38"/>
      <c r="AD1062" s="38"/>
      <c r="AE1062" s="38"/>
      <c r="AT1062" s="20" t="s">
        <v>169</v>
      </c>
      <c r="AU1062" s="20" t="s">
        <v>90</v>
      </c>
    </row>
    <row r="1063" spans="1:65" s="14" customFormat="1" ht="11.25">
      <c r="B1063" s="212"/>
      <c r="C1063" s="213"/>
      <c r="D1063" s="195" t="s">
        <v>173</v>
      </c>
      <c r="E1063" s="214" t="s">
        <v>35</v>
      </c>
      <c r="F1063" s="215" t="s">
        <v>1187</v>
      </c>
      <c r="G1063" s="213"/>
      <c r="H1063" s="216">
        <v>607.90099999999995</v>
      </c>
      <c r="I1063" s="217"/>
      <c r="J1063" s="213"/>
      <c r="K1063" s="213"/>
      <c r="L1063" s="218"/>
      <c r="M1063" s="219"/>
      <c r="N1063" s="220"/>
      <c r="O1063" s="220"/>
      <c r="P1063" s="220"/>
      <c r="Q1063" s="220"/>
      <c r="R1063" s="220"/>
      <c r="S1063" s="220"/>
      <c r="T1063" s="221"/>
      <c r="AT1063" s="222" t="s">
        <v>173</v>
      </c>
      <c r="AU1063" s="222" t="s">
        <v>90</v>
      </c>
      <c r="AV1063" s="14" t="s">
        <v>90</v>
      </c>
      <c r="AW1063" s="14" t="s">
        <v>41</v>
      </c>
      <c r="AX1063" s="14" t="s">
        <v>81</v>
      </c>
      <c r="AY1063" s="222" t="s">
        <v>160</v>
      </c>
    </row>
    <row r="1064" spans="1:65" s="15" customFormat="1" ht="11.25">
      <c r="B1064" s="223"/>
      <c r="C1064" s="224"/>
      <c r="D1064" s="195" t="s">
        <v>173</v>
      </c>
      <c r="E1064" s="225" t="s">
        <v>35</v>
      </c>
      <c r="F1064" s="226" t="s">
        <v>176</v>
      </c>
      <c r="G1064" s="224"/>
      <c r="H1064" s="227">
        <v>607.90099999999995</v>
      </c>
      <c r="I1064" s="228"/>
      <c r="J1064" s="224"/>
      <c r="K1064" s="224"/>
      <c r="L1064" s="229"/>
      <c r="M1064" s="230"/>
      <c r="N1064" s="231"/>
      <c r="O1064" s="231"/>
      <c r="P1064" s="231"/>
      <c r="Q1064" s="231"/>
      <c r="R1064" s="231"/>
      <c r="S1064" s="231"/>
      <c r="T1064" s="232"/>
      <c r="AT1064" s="233" t="s">
        <v>173</v>
      </c>
      <c r="AU1064" s="233" t="s">
        <v>90</v>
      </c>
      <c r="AV1064" s="15" t="s">
        <v>167</v>
      </c>
      <c r="AW1064" s="15" t="s">
        <v>41</v>
      </c>
      <c r="AX1064" s="15" t="s">
        <v>21</v>
      </c>
      <c r="AY1064" s="233" t="s">
        <v>160</v>
      </c>
    </row>
    <row r="1065" spans="1:65" s="2" customFormat="1" ht="16.5" customHeight="1">
      <c r="A1065" s="38"/>
      <c r="B1065" s="39"/>
      <c r="C1065" s="245" t="s">
        <v>1188</v>
      </c>
      <c r="D1065" s="245" t="s">
        <v>380</v>
      </c>
      <c r="E1065" s="246" t="s">
        <v>1189</v>
      </c>
      <c r="F1065" s="247" t="s">
        <v>1190</v>
      </c>
      <c r="G1065" s="248" t="s">
        <v>165</v>
      </c>
      <c r="H1065" s="249">
        <v>607.90099999999995</v>
      </c>
      <c r="I1065" s="250"/>
      <c r="J1065" s="251">
        <f>ROUND(I1065*H1065,2)</f>
        <v>0</v>
      </c>
      <c r="K1065" s="247" t="s">
        <v>35</v>
      </c>
      <c r="L1065" s="252"/>
      <c r="M1065" s="253" t="s">
        <v>35</v>
      </c>
      <c r="N1065" s="254" t="s">
        <v>52</v>
      </c>
      <c r="O1065" s="68"/>
      <c r="P1065" s="191">
        <f>O1065*H1065</f>
        <v>0</v>
      </c>
      <c r="Q1065" s="191">
        <v>5.4000000000000003E-3</v>
      </c>
      <c r="R1065" s="191">
        <f>Q1065*H1065</f>
        <v>3.2826654</v>
      </c>
      <c r="S1065" s="191">
        <v>0</v>
      </c>
      <c r="T1065" s="192">
        <f>S1065*H1065</f>
        <v>0</v>
      </c>
      <c r="U1065" s="38"/>
      <c r="V1065" s="38"/>
      <c r="W1065" s="38"/>
      <c r="X1065" s="38"/>
      <c r="Y1065" s="38"/>
      <c r="Z1065" s="38"/>
      <c r="AA1065" s="38"/>
      <c r="AB1065" s="38"/>
      <c r="AC1065" s="38"/>
      <c r="AD1065" s="38"/>
      <c r="AE1065" s="38"/>
      <c r="AR1065" s="193" t="s">
        <v>459</v>
      </c>
      <c r="AT1065" s="193" t="s">
        <v>380</v>
      </c>
      <c r="AU1065" s="193" t="s">
        <v>90</v>
      </c>
      <c r="AY1065" s="20" t="s">
        <v>160</v>
      </c>
      <c r="BE1065" s="194">
        <f>IF(N1065="základní",J1065,0)</f>
        <v>0</v>
      </c>
      <c r="BF1065" s="194">
        <f>IF(N1065="snížená",J1065,0)</f>
        <v>0</v>
      </c>
      <c r="BG1065" s="194">
        <f>IF(N1065="zákl. přenesená",J1065,0)</f>
        <v>0</v>
      </c>
      <c r="BH1065" s="194">
        <f>IF(N1065="sníž. přenesená",J1065,0)</f>
        <v>0</v>
      </c>
      <c r="BI1065" s="194">
        <f>IF(N1065="nulová",J1065,0)</f>
        <v>0</v>
      </c>
      <c r="BJ1065" s="20" t="s">
        <v>21</v>
      </c>
      <c r="BK1065" s="194">
        <f>ROUND(I1065*H1065,2)</f>
        <v>0</v>
      </c>
      <c r="BL1065" s="20" t="s">
        <v>317</v>
      </c>
      <c r="BM1065" s="193" t="s">
        <v>1191</v>
      </c>
    </row>
    <row r="1066" spans="1:65" s="2" customFormat="1" ht="11.25">
      <c r="A1066" s="38"/>
      <c r="B1066" s="39"/>
      <c r="C1066" s="40"/>
      <c r="D1066" s="195" t="s">
        <v>169</v>
      </c>
      <c r="E1066" s="40"/>
      <c r="F1066" s="196" t="s">
        <v>1190</v>
      </c>
      <c r="G1066" s="40"/>
      <c r="H1066" s="40"/>
      <c r="I1066" s="197"/>
      <c r="J1066" s="40"/>
      <c r="K1066" s="40"/>
      <c r="L1066" s="43"/>
      <c r="M1066" s="198"/>
      <c r="N1066" s="199"/>
      <c r="O1066" s="68"/>
      <c r="P1066" s="68"/>
      <c r="Q1066" s="68"/>
      <c r="R1066" s="68"/>
      <c r="S1066" s="68"/>
      <c r="T1066" s="69"/>
      <c r="U1066" s="38"/>
      <c r="V1066" s="38"/>
      <c r="W1066" s="38"/>
      <c r="X1066" s="38"/>
      <c r="Y1066" s="38"/>
      <c r="Z1066" s="38"/>
      <c r="AA1066" s="38"/>
      <c r="AB1066" s="38"/>
      <c r="AC1066" s="38"/>
      <c r="AD1066" s="38"/>
      <c r="AE1066" s="38"/>
      <c r="AT1066" s="20" t="s">
        <v>169</v>
      </c>
      <c r="AU1066" s="20" t="s">
        <v>90</v>
      </c>
    </row>
    <row r="1067" spans="1:65" s="13" customFormat="1" ht="11.25">
      <c r="B1067" s="202"/>
      <c r="C1067" s="203"/>
      <c r="D1067" s="195" t="s">
        <v>173</v>
      </c>
      <c r="E1067" s="204" t="s">
        <v>35</v>
      </c>
      <c r="F1067" s="205" t="s">
        <v>1159</v>
      </c>
      <c r="G1067" s="203"/>
      <c r="H1067" s="204" t="s">
        <v>35</v>
      </c>
      <c r="I1067" s="206"/>
      <c r="J1067" s="203"/>
      <c r="K1067" s="203"/>
      <c r="L1067" s="207"/>
      <c r="M1067" s="208"/>
      <c r="N1067" s="209"/>
      <c r="O1067" s="209"/>
      <c r="P1067" s="209"/>
      <c r="Q1067" s="209"/>
      <c r="R1067" s="209"/>
      <c r="S1067" s="209"/>
      <c r="T1067" s="210"/>
      <c r="AT1067" s="211" t="s">
        <v>173</v>
      </c>
      <c r="AU1067" s="211" t="s">
        <v>90</v>
      </c>
      <c r="AV1067" s="13" t="s">
        <v>21</v>
      </c>
      <c r="AW1067" s="13" t="s">
        <v>41</v>
      </c>
      <c r="AX1067" s="13" t="s">
        <v>81</v>
      </c>
      <c r="AY1067" s="211" t="s">
        <v>160</v>
      </c>
    </row>
    <row r="1068" spans="1:65" s="14" customFormat="1" ht="11.25">
      <c r="B1068" s="212"/>
      <c r="C1068" s="213"/>
      <c r="D1068" s="195" t="s">
        <v>173</v>
      </c>
      <c r="E1068" s="214" t="s">
        <v>35</v>
      </c>
      <c r="F1068" s="215" t="s">
        <v>1187</v>
      </c>
      <c r="G1068" s="213"/>
      <c r="H1068" s="216">
        <v>607.90099999999995</v>
      </c>
      <c r="I1068" s="217"/>
      <c r="J1068" s="213"/>
      <c r="K1068" s="213"/>
      <c r="L1068" s="218"/>
      <c r="M1068" s="219"/>
      <c r="N1068" s="220"/>
      <c r="O1068" s="220"/>
      <c r="P1068" s="220"/>
      <c r="Q1068" s="220"/>
      <c r="R1068" s="220"/>
      <c r="S1068" s="220"/>
      <c r="T1068" s="221"/>
      <c r="AT1068" s="222" t="s">
        <v>173</v>
      </c>
      <c r="AU1068" s="222" t="s">
        <v>90</v>
      </c>
      <c r="AV1068" s="14" t="s">
        <v>90</v>
      </c>
      <c r="AW1068" s="14" t="s">
        <v>41</v>
      </c>
      <c r="AX1068" s="14" t="s">
        <v>81</v>
      </c>
      <c r="AY1068" s="222" t="s">
        <v>160</v>
      </c>
    </row>
    <row r="1069" spans="1:65" s="15" customFormat="1" ht="11.25">
      <c r="B1069" s="223"/>
      <c r="C1069" s="224"/>
      <c r="D1069" s="195" t="s">
        <v>173</v>
      </c>
      <c r="E1069" s="225" t="s">
        <v>35</v>
      </c>
      <c r="F1069" s="226" t="s">
        <v>176</v>
      </c>
      <c r="G1069" s="224"/>
      <c r="H1069" s="227">
        <v>607.90099999999995</v>
      </c>
      <c r="I1069" s="228"/>
      <c r="J1069" s="224"/>
      <c r="K1069" s="224"/>
      <c r="L1069" s="229"/>
      <c r="M1069" s="230"/>
      <c r="N1069" s="231"/>
      <c r="O1069" s="231"/>
      <c r="P1069" s="231"/>
      <c r="Q1069" s="231"/>
      <c r="R1069" s="231"/>
      <c r="S1069" s="231"/>
      <c r="T1069" s="232"/>
      <c r="AT1069" s="233" t="s">
        <v>173</v>
      </c>
      <c r="AU1069" s="233" t="s">
        <v>90</v>
      </c>
      <c r="AV1069" s="15" t="s">
        <v>167</v>
      </c>
      <c r="AW1069" s="15" t="s">
        <v>41</v>
      </c>
      <c r="AX1069" s="15" t="s">
        <v>21</v>
      </c>
      <c r="AY1069" s="233" t="s">
        <v>160</v>
      </c>
    </row>
    <row r="1070" spans="1:65" s="2" customFormat="1" ht="24.2" customHeight="1">
      <c r="A1070" s="38"/>
      <c r="B1070" s="39"/>
      <c r="C1070" s="182" t="s">
        <v>1192</v>
      </c>
      <c r="D1070" s="182" t="s">
        <v>162</v>
      </c>
      <c r="E1070" s="183" t="s">
        <v>1177</v>
      </c>
      <c r="F1070" s="184" t="s">
        <v>1178</v>
      </c>
      <c r="G1070" s="185" t="s">
        <v>165</v>
      </c>
      <c r="H1070" s="186">
        <v>494.82400000000001</v>
      </c>
      <c r="I1070" s="187"/>
      <c r="J1070" s="188">
        <f>ROUND(I1070*H1070,2)</f>
        <v>0</v>
      </c>
      <c r="K1070" s="184" t="s">
        <v>166</v>
      </c>
      <c r="L1070" s="43"/>
      <c r="M1070" s="189" t="s">
        <v>35</v>
      </c>
      <c r="N1070" s="190" t="s">
        <v>52</v>
      </c>
      <c r="O1070" s="68"/>
      <c r="P1070" s="191">
        <f>O1070*H1070</f>
        <v>0</v>
      </c>
      <c r="Q1070" s="191">
        <v>4.0000000000000002E-4</v>
      </c>
      <c r="R1070" s="191">
        <f>Q1070*H1070</f>
        <v>0.19792960000000001</v>
      </c>
      <c r="S1070" s="191">
        <v>0</v>
      </c>
      <c r="T1070" s="192">
        <f>S1070*H1070</f>
        <v>0</v>
      </c>
      <c r="U1070" s="38"/>
      <c r="V1070" s="38"/>
      <c r="W1070" s="38"/>
      <c r="X1070" s="38"/>
      <c r="Y1070" s="38"/>
      <c r="Z1070" s="38"/>
      <c r="AA1070" s="38"/>
      <c r="AB1070" s="38"/>
      <c r="AC1070" s="38"/>
      <c r="AD1070" s="38"/>
      <c r="AE1070" s="38"/>
      <c r="AR1070" s="193" t="s">
        <v>317</v>
      </c>
      <c r="AT1070" s="193" t="s">
        <v>162</v>
      </c>
      <c r="AU1070" s="193" t="s">
        <v>90</v>
      </c>
      <c r="AY1070" s="20" t="s">
        <v>160</v>
      </c>
      <c r="BE1070" s="194">
        <f>IF(N1070="základní",J1070,0)</f>
        <v>0</v>
      </c>
      <c r="BF1070" s="194">
        <f>IF(N1070="snížená",J1070,0)</f>
        <v>0</v>
      </c>
      <c r="BG1070" s="194">
        <f>IF(N1070="zákl. přenesená",J1070,0)</f>
        <v>0</v>
      </c>
      <c r="BH1070" s="194">
        <f>IF(N1070="sníž. přenesená",J1070,0)</f>
        <v>0</v>
      </c>
      <c r="BI1070" s="194">
        <f>IF(N1070="nulová",J1070,0)</f>
        <v>0</v>
      </c>
      <c r="BJ1070" s="20" t="s">
        <v>21</v>
      </c>
      <c r="BK1070" s="194">
        <f>ROUND(I1070*H1070,2)</f>
        <v>0</v>
      </c>
      <c r="BL1070" s="20" t="s">
        <v>317</v>
      </c>
      <c r="BM1070" s="193" t="s">
        <v>1193</v>
      </c>
    </row>
    <row r="1071" spans="1:65" s="2" customFormat="1" ht="19.5">
      <c r="A1071" s="38"/>
      <c r="B1071" s="39"/>
      <c r="C1071" s="40"/>
      <c r="D1071" s="195" t="s">
        <v>169</v>
      </c>
      <c r="E1071" s="40"/>
      <c r="F1071" s="196" t="s">
        <v>1180</v>
      </c>
      <c r="G1071" s="40"/>
      <c r="H1071" s="40"/>
      <c r="I1071" s="197"/>
      <c r="J1071" s="40"/>
      <c r="K1071" s="40"/>
      <c r="L1071" s="43"/>
      <c r="M1071" s="198"/>
      <c r="N1071" s="199"/>
      <c r="O1071" s="68"/>
      <c r="P1071" s="68"/>
      <c r="Q1071" s="68"/>
      <c r="R1071" s="68"/>
      <c r="S1071" s="68"/>
      <c r="T1071" s="69"/>
      <c r="U1071" s="38"/>
      <c r="V1071" s="38"/>
      <c r="W1071" s="38"/>
      <c r="X1071" s="38"/>
      <c r="Y1071" s="38"/>
      <c r="Z1071" s="38"/>
      <c r="AA1071" s="38"/>
      <c r="AB1071" s="38"/>
      <c r="AC1071" s="38"/>
      <c r="AD1071" s="38"/>
      <c r="AE1071" s="38"/>
      <c r="AT1071" s="20" t="s">
        <v>169</v>
      </c>
      <c r="AU1071" s="20" t="s">
        <v>90</v>
      </c>
    </row>
    <row r="1072" spans="1:65" s="2" customFormat="1" ht="11.25">
      <c r="A1072" s="38"/>
      <c r="B1072" s="39"/>
      <c r="C1072" s="40"/>
      <c r="D1072" s="200" t="s">
        <v>171</v>
      </c>
      <c r="E1072" s="40"/>
      <c r="F1072" s="201" t="s">
        <v>1181</v>
      </c>
      <c r="G1072" s="40"/>
      <c r="H1072" s="40"/>
      <c r="I1072" s="197"/>
      <c r="J1072" s="40"/>
      <c r="K1072" s="40"/>
      <c r="L1072" s="43"/>
      <c r="M1072" s="198"/>
      <c r="N1072" s="199"/>
      <c r="O1072" s="68"/>
      <c r="P1072" s="68"/>
      <c r="Q1072" s="68"/>
      <c r="R1072" s="68"/>
      <c r="S1072" s="68"/>
      <c r="T1072" s="69"/>
      <c r="U1072" s="38"/>
      <c r="V1072" s="38"/>
      <c r="W1072" s="38"/>
      <c r="X1072" s="38"/>
      <c r="Y1072" s="38"/>
      <c r="Z1072" s="38"/>
      <c r="AA1072" s="38"/>
      <c r="AB1072" s="38"/>
      <c r="AC1072" s="38"/>
      <c r="AD1072" s="38"/>
      <c r="AE1072" s="38"/>
      <c r="AT1072" s="20" t="s">
        <v>171</v>
      </c>
      <c r="AU1072" s="20" t="s">
        <v>90</v>
      </c>
    </row>
    <row r="1073" spans="1:65" s="13" customFormat="1" ht="11.25">
      <c r="B1073" s="202"/>
      <c r="C1073" s="203"/>
      <c r="D1073" s="195" t="s">
        <v>173</v>
      </c>
      <c r="E1073" s="204" t="s">
        <v>35</v>
      </c>
      <c r="F1073" s="205" t="s">
        <v>457</v>
      </c>
      <c r="G1073" s="203"/>
      <c r="H1073" s="204" t="s">
        <v>35</v>
      </c>
      <c r="I1073" s="206"/>
      <c r="J1073" s="203"/>
      <c r="K1073" s="203"/>
      <c r="L1073" s="207"/>
      <c r="M1073" s="208"/>
      <c r="N1073" s="209"/>
      <c r="O1073" s="209"/>
      <c r="P1073" s="209"/>
      <c r="Q1073" s="209"/>
      <c r="R1073" s="209"/>
      <c r="S1073" s="209"/>
      <c r="T1073" s="210"/>
      <c r="AT1073" s="211" t="s">
        <v>173</v>
      </c>
      <c r="AU1073" s="211" t="s">
        <v>90</v>
      </c>
      <c r="AV1073" s="13" t="s">
        <v>21</v>
      </c>
      <c r="AW1073" s="13" t="s">
        <v>41</v>
      </c>
      <c r="AX1073" s="13" t="s">
        <v>81</v>
      </c>
      <c r="AY1073" s="211" t="s">
        <v>160</v>
      </c>
    </row>
    <row r="1074" spans="1:65" s="14" customFormat="1" ht="11.25">
      <c r="B1074" s="212"/>
      <c r="C1074" s="213"/>
      <c r="D1074" s="195" t="s">
        <v>173</v>
      </c>
      <c r="E1074" s="214" t="s">
        <v>35</v>
      </c>
      <c r="F1074" s="215" t="s">
        <v>1194</v>
      </c>
      <c r="G1074" s="213"/>
      <c r="H1074" s="216">
        <v>494.82400000000001</v>
      </c>
      <c r="I1074" s="217"/>
      <c r="J1074" s="213"/>
      <c r="K1074" s="213"/>
      <c r="L1074" s="218"/>
      <c r="M1074" s="219"/>
      <c r="N1074" s="220"/>
      <c r="O1074" s="220"/>
      <c r="P1074" s="220"/>
      <c r="Q1074" s="220"/>
      <c r="R1074" s="220"/>
      <c r="S1074" s="220"/>
      <c r="T1074" s="221"/>
      <c r="AT1074" s="222" t="s">
        <v>173</v>
      </c>
      <c r="AU1074" s="222" t="s">
        <v>90</v>
      </c>
      <c r="AV1074" s="14" t="s">
        <v>90</v>
      </c>
      <c r="AW1074" s="14" t="s">
        <v>41</v>
      </c>
      <c r="AX1074" s="14" t="s">
        <v>81</v>
      </c>
      <c r="AY1074" s="222" t="s">
        <v>160</v>
      </c>
    </row>
    <row r="1075" spans="1:65" s="15" customFormat="1" ht="11.25">
      <c r="B1075" s="223"/>
      <c r="C1075" s="224"/>
      <c r="D1075" s="195" t="s">
        <v>173</v>
      </c>
      <c r="E1075" s="225" t="s">
        <v>35</v>
      </c>
      <c r="F1075" s="226" t="s">
        <v>176</v>
      </c>
      <c r="G1075" s="224"/>
      <c r="H1075" s="227">
        <v>494.82400000000001</v>
      </c>
      <c r="I1075" s="228"/>
      <c r="J1075" s="224"/>
      <c r="K1075" s="224"/>
      <c r="L1075" s="229"/>
      <c r="M1075" s="230"/>
      <c r="N1075" s="231"/>
      <c r="O1075" s="231"/>
      <c r="P1075" s="231"/>
      <c r="Q1075" s="231"/>
      <c r="R1075" s="231"/>
      <c r="S1075" s="231"/>
      <c r="T1075" s="232"/>
      <c r="AT1075" s="233" t="s">
        <v>173</v>
      </c>
      <c r="AU1075" s="233" t="s">
        <v>90</v>
      </c>
      <c r="AV1075" s="15" t="s">
        <v>167</v>
      </c>
      <c r="AW1075" s="15" t="s">
        <v>41</v>
      </c>
      <c r="AX1075" s="15" t="s">
        <v>21</v>
      </c>
      <c r="AY1075" s="233" t="s">
        <v>160</v>
      </c>
    </row>
    <row r="1076" spans="1:65" s="2" customFormat="1" ht="16.5" customHeight="1">
      <c r="A1076" s="38"/>
      <c r="B1076" s="39"/>
      <c r="C1076" s="245" t="s">
        <v>1195</v>
      </c>
      <c r="D1076" s="245" t="s">
        <v>380</v>
      </c>
      <c r="E1076" s="246" t="s">
        <v>1196</v>
      </c>
      <c r="F1076" s="247" t="s">
        <v>1197</v>
      </c>
      <c r="G1076" s="248" t="s">
        <v>165</v>
      </c>
      <c r="H1076" s="249">
        <v>576.71699999999998</v>
      </c>
      <c r="I1076" s="250"/>
      <c r="J1076" s="251">
        <f>ROUND(I1076*H1076,2)</f>
        <v>0</v>
      </c>
      <c r="K1076" s="247" t="s">
        <v>35</v>
      </c>
      <c r="L1076" s="252"/>
      <c r="M1076" s="253" t="s">
        <v>35</v>
      </c>
      <c r="N1076" s="254" t="s">
        <v>52</v>
      </c>
      <c r="O1076" s="68"/>
      <c r="P1076" s="191">
        <f>O1076*H1076</f>
        <v>0</v>
      </c>
      <c r="Q1076" s="191">
        <v>6.4000000000000005E-4</v>
      </c>
      <c r="R1076" s="191">
        <f>Q1076*H1076</f>
        <v>0.36909888000000002</v>
      </c>
      <c r="S1076" s="191">
        <v>0</v>
      </c>
      <c r="T1076" s="192">
        <f>S1076*H1076</f>
        <v>0</v>
      </c>
      <c r="U1076" s="38"/>
      <c r="V1076" s="38"/>
      <c r="W1076" s="38"/>
      <c r="X1076" s="38"/>
      <c r="Y1076" s="38"/>
      <c r="Z1076" s="38"/>
      <c r="AA1076" s="38"/>
      <c r="AB1076" s="38"/>
      <c r="AC1076" s="38"/>
      <c r="AD1076" s="38"/>
      <c r="AE1076" s="38"/>
      <c r="AR1076" s="193" t="s">
        <v>459</v>
      </c>
      <c r="AT1076" s="193" t="s">
        <v>380</v>
      </c>
      <c r="AU1076" s="193" t="s">
        <v>90</v>
      </c>
      <c r="AY1076" s="20" t="s">
        <v>160</v>
      </c>
      <c r="BE1076" s="194">
        <f>IF(N1076="základní",J1076,0)</f>
        <v>0</v>
      </c>
      <c r="BF1076" s="194">
        <f>IF(N1076="snížená",J1076,0)</f>
        <v>0</v>
      </c>
      <c r="BG1076" s="194">
        <f>IF(N1076="zákl. přenesená",J1076,0)</f>
        <v>0</v>
      </c>
      <c r="BH1076" s="194">
        <f>IF(N1076="sníž. přenesená",J1076,0)</f>
        <v>0</v>
      </c>
      <c r="BI1076" s="194">
        <f>IF(N1076="nulová",J1076,0)</f>
        <v>0</v>
      </c>
      <c r="BJ1076" s="20" t="s">
        <v>21</v>
      </c>
      <c r="BK1076" s="194">
        <f>ROUND(I1076*H1076,2)</f>
        <v>0</v>
      </c>
      <c r="BL1076" s="20" t="s">
        <v>317</v>
      </c>
      <c r="BM1076" s="193" t="s">
        <v>1198</v>
      </c>
    </row>
    <row r="1077" spans="1:65" s="2" customFormat="1" ht="11.25">
      <c r="A1077" s="38"/>
      <c r="B1077" s="39"/>
      <c r="C1077" s="40"/>
      <c r="D1077" s="195" t="s">
        <v>169</v>
      </c>
      <c r="E1077" s="40"/>
      <c r="F1077" s="196" t="s">
        <v>1197</v>
      </c>
      <c r="G1077" s="40"/>
      <c r="H1077" s="40"/>
      <c r="I1077" s="197"/>
      <c r="J1077" s="40"/>
      <c r="K1077" s="40"/>
      <c r="L1077" s="43"/>
      <c r="M1077" s="198"/>
      <c r="N1077" s="199"/>
      <c r="O1077" s="68"/>
      <c r="P1077" s="68"/>
      <c r="Q1077" s="68"/>
      <c r="R1077" s="68"/>
      <c r="S1077" s="68"/>
      <c r="T1077" s="69"/>
      <c r="U1077" s="38"/>
      <c r="V1077" s="38"/>
      <c r="W1077" s="38"/>
      <c r="X1077" s="38"/>
      <c r="Y1077" s="38"/>
      <c r="Z1077" s="38"/>
      <c r="AA1077" s="38"/>
      <c r="AB1077" s="38"/>
      <c r="AC1077" s="38"/>
      <c r="AD1077" s="38"/>
      <c r="AE1077" s="38"/>
      <c r="AT1077" s="20" t="s">
        <v>169</v>
      </c>
      <c r="AU1077" s="20" t="s">
        <v>90</v>
      </c>
    </row>
    <row r="1078" spans="1:65" s="14" customFormat="1" ht="11.25">
      <c r="B1078" s="212"/>
      <c r="C1078" s="213"/>
      <c r="D1078" s="195" t="s">
        <v>173</v>
      </c>
      <c r="E1078" s="214" t="s">
        <v>35</v>
      </c>
      <c r="F1078" s="215" t="s">
        <v>1199</v>
      </c>
      <c r="G1078" s="213"/>
      <c r="H1078" s="216">
        <v>576.71699999999998</v>
      </c>
      <c r="I1078" s="217"/>
      <c r="J1078" s="213"/>
      <c r="K1078" s="213"/>
      <c r="L1078" s="218"/>
      <c r="M1078" s="219"/>
      <c r="N1078" s="220"/>
      <c r="O1078" s="220"/>
      <c r="P1078" s="220"/>
      <c r="Q1078" s="220"/>
      <c r="R1078" s="220"/>
      <c r="S1078" s="220"/>
      <c r="T1078" s="221"/>
      <c r="AT1078" s="222" t="s">
        <v>173</v>
      </c>
      <c r="AU1078" s="222" t="s">
        <v>90</v>
      </c>
      <c r="AV1078" s="14" t="s">
        <v>90</v>
      </c>
      <c r="AW1078" s="14" t="s">
        <v>41</v>
      </c>
      <c r="AX1078" s="14" t="s">
        <v>81</v>
      </c>
      <c r="AY1078" s="222" t="s">
        <v>160</v>
      </c>
    </row>
    <row r="1079" spans="1:65" s="15" customFormat="1" ht="11.25">
      <c r="B1079" s="223"/>
      <c r="C1079" s="224"/>
      <c r="D1079" s="195" t="s">
        <v>173</v>
      </c>
      <c r="E1079" s="225" t="s">
        <v>35</v>
      </c>
      <c r="F1079" s="226" t="s">
        <v>176</v>
      </c>
      <c r="G1079" s="224"/>
      <c r="H1079" s="227">
        <v>576.71699999999998</v>
      </c>
      <c r="I1079" s="228"/>
      <c r="J1079" s="224"/>
      <c r="K1079" s="224"/>
      <c r="L1079" s="229"/>
      <c r="M1079" s="230"/>
      <c r="N1079" s="231"/>
      <c r="O1079" s="231"/>
      <c r="P1079" s="231"/>
      <c r="Q1079" s="231"/>
      <c r="R1079" s="231"/>
      <c r="S1079" s="231"/>
      <c r="T1079" s="232"/>
      <c r="AT1079" s="233" t="s">
        <v>173</v>
      </c>
      <c r="AU1079" s="233" t="s">
        <v>90</v>
      </c>
      <c r="AV1079" s="15" t="s">
        <v>167</v>
      </c>
      <c r="AW1079" s="15" t="s">
        <v>41</v>
      </c>
      <c r="AX1079" s="15" t="s">
        <v>21</v>
      </c>
      <c r="AY1079" s="233" t="s">
        <v>160</v>
      </c>
    </row>
    <row r="1080" spans="1:65" s="2" customFormat="1" ht="24.2" customHeight="1">
      <c r="A1080" s="38"/>
      <c r="B1080" s="39"/>
      <c r="C1080" s="182" t="s">
        <v>1200</v>
      </c>
      <c r="D1080" s="182" t="s">
        <v>162</v>
      </c>
      <c r="E1080" s="183" t="s">
        <v>1201</v>
      </c>
      <c r="F1080" s="184" t="s">
        <v>1202</v>
      </c>
      <c r="G1080" s="185" t="s">
        <v>165</v>
      </c>
      <c r="H1080" s="186">
        <v>167.76</v>
      </c>
      <c r="I1080" s="187"/>
      <c r="J1080" s="188">
        <f>ROUND(I1080*H1080,2)</f>
        <v>0</v>
      </c>
      <c r="K1080" s="184" t="s">
        <v>166</v>
      </c>
      <c r="L1080" s="43"/>
      <c r="M1080" s="189" t="s">
        <v>35</v>
      </c>
      <c r="N1080" s="190" t="s">
        <v>52</v>
      </c>
      <c r="O1080" s="68"/>
      <c r="P1080" s="191">
        <f>O1080*H1080</f>
        <v>0</v>
      </c>
      <c r="Q1080" s="191">
        <v>4.0000000000000002E-4</v>
      </c>
      <c r="R1080" s="191">
        <f>Q1080*H1080</f>
        <v>6.7103999999999997E-2</v>
      </c>
      <c r="S1080" s="191">
        <v>0</v>
      </c>
      <c r="T1080" s="192">
        <f>S1080*H1080</f>
        <v>0</v>
      </c>
      <c r="U1080" s="38"/>
      <c r="V1080" s="38"/>
      <c r="W1080" s="38"/>
      <c r="X1080" s="38"/>
      <c r="Y1080" s="38"/>
      <c r="Z1080" s="38"/>
      <c r="AA1080" s="38"/>
      <c r="AB1080" s="38"/>
      <c r="AC1080" s="38"/>
      <c r="AD1080" s="38"/>
      <c r="AE1080" s="38"/>
      <c r="AR1080" s="193" t="s">
        <v>317</v>
      </c>
      <c r="AT1080" s="193" t="s">
        <v>162</v>
      </c>
      <c r="AU1080" s="193" t="s">
        <v>90</v>
      </c>
      <c r="AY1080" s="20" t="s">
        <v>160</v>
      </c>
      <c r="BE1080" s="194">
        <f>IF(N1080="základní",J1080,0)</f>
        <v>0</v>
      </c>
      <c r="BF1080" s="194">
        <f>IF(N1080="snížená",J1080,0)</f>
        <v>0</v>
      </c>
      <c r="BG1080" s="194">
        <f>IF(N1080="zákl. přenesená",J1080,0)</f>
        <v>0</v>
      </c>
      <c r="BH1080" s="194">
        <f>IF(N1080="sníž. přenesená",J1080,0)</f>
        <v>0</v>
      </c>
      <c r="BI1080" s="194">
        <f>IF(N1080="nulová",J1080,0)</f>
        <v>0</v>
      </c>
      <c r="BJ1080" s="20" t="s">
        <v>21</v>
      </c>
      <c r="BK1080" s="194">
        <f>ROUND(I1080*H1080,2)</f>
        <v>0</v>
      </c>
      <c r="BL1080" s="20" t="s">
        <v>317</v>
      </c>
      <c r="BM1080" s="193" t="s">
        <v>1203</v>
      </c>
    </row>
    <row r="1081" spans="1:65" s="2" customFormat="1" ht="19.5">
      <c r="A1081" s="38"/>
      <c r="B1081" s="39"/>
      <c r="C1081" s="40"/>
      <c r="D1081" s="195" t="s">
        <v>169</v>
      </c>
      <c r="E1081" s="40"/>
      <c r="F1081" s="196" t="s">
        <v>1204</v>
      </c>
      <c r="G1081" s="40"/>
      <c r="H1081" s="40"/>
      <c r="I1081" s="197"/>
      <c r="J1081" s="40"/>
      <c r="K1081" s="40"/>
      <c r="L1081" s="43"/>
      <c r="M1081" s="198"/>
      <c r="N1081" s="199"/>
      <c r="O1081" s="68"/>
      <c r="P1081" s="68"/>
      <c r="Q1081" s="68"/>
      <c r="R1081" s="68"/>
      <c r="S1081" s="68"/>
      <c r="T1081" s="69"/>
      <c r="U1081" s="38"/>
      <c r="V1081" s="38"/>
      <c r="W1081" s="38"/>
      <c r="X1081" s="38"/>
      <c r="Y1081" s="38"/>
      <c r="Z1081" s="38"/>
      <c r="AA1081" s="38"/>
      <c r="AB1081" s="38"/>
      <c r="AC1081" s="38"/>
      <c r="AD1081" s="38"/>
      <c r="AE1081" s="38"/>
      <c r="AT1081" s="20" t="s">
        <v>169</v>
      </c>
      <c r="AU1081" s="20" t="s">
        <v>90</v>
      </c>
    </row>
    <row r="1082" spans="1:65" s="2" customFormat="1" ht="11.25">
      <c r="A1082" s="38"/>
      <c r="B1082" s="39"/>
      <c r="C1082" s="40"/>
      <c r="D1082" s="200" t="s">
        <v>171</v>
      </c>
      <c r="E1082" s="40"/>
      <c r="F1082" s="201" t="s">
        <v>1205</v>
      </c>
      <c r="G1082" s="40"/>
      <c r="H1082" s="40"/>
      <c r="I1082" s="197"/>
      <c r="J1082" s="40"/>
      <c r="K1082" s="40"/>
      <c r="L1082" s="43"/>
      <c r="M1082" s="198"/>
      <c r="N1082" s="199"/>
      <c r="O1082" s="68"/>
      <c r="P1082" s="68"/>
      <c r="Q1082" s="68"/>
      <c r="R1082" s="68"/>
      <c r="S1082" s="68"/>
      <c r="T1082" s="69"/>
      <c r="U1082" s="38"/>
      <c r="V1082" s="38"/>
      <c r="W1082" s="38"/>
      <c r="X1082" s="38"/>
      <c r="Y1082" s="38"/>
      <c r="Z1082" s="38"/>
      <c r="AA1082" s="38"/>
      <c r="AB1082" s="38"/>
      <c r="AC1082" s="38"/>
      <c r="AD1082" s="38"/>
      <c r="AE1082" s="38"/>
      <c r="AT1082" s="20" t="s">
        <v>171</v>
      </c>
      <c r="AU1082" s="20" t="s">
        <v>90</v>
      </c>
    </row>
    <row r="1083" spans="1:65" s="13" customFormat="1" ht="11.25">
      <c r="B1083" s="202"/>
      <c r="C1083" s="203"/>
      <c r="D1083" s="195" t="s">
        <v>173</v>
      </c>
      <c r="E1083" s="204" t="s">
        <v>35</v>
      </c>
      <c r="F1083" s="205" t="s">
        <v>457</v>
      </c>
      <c r="G1083" s="203"/>
      <c r="H1083" s="204" t="s">
        <v>35</v>
      </c>
      <c r="I1083" s="206"/>
      <c r="J1083" s="203"/>
      <c r="K1083" s="203"/>
      <c r="L1083" s="207"/>
      <c r="M1083" s="208"/>
      <c r="N1083" s="209"/>
      <c r="O1083" s="209"/>
      <c r="P1083" s="209"/>
      <c r="Q1083" s="209"/>
      <c r="R1083" s="209"/>
      <c r="S1083" s="209"/>
      <c r="T1083" s="210"/>
      <c r="AT1083" s="211" t="s">
        <v>173</v>
      </c>
      <c r="AU1083" s="211" t="s">
        <v>90</v>
      </c>
      <c r="AV1083" s="13" t="s">
        <v>21</v>
      </c>
      <c r="AW1083" s="13" t="s">
        <v>41</v>
      </c>
      <c r="AX1083" s="13" t="s">
        <v>81</v>
      </c>
      <c r="AY1083" s="211" t="s">
        <v>160</v>
      </c>
    </row>
    <row r="1084" spans="1:65" s="14" customFormat="1" ht="22.5">
      <c r="B1084" s="212"/>
      <c r="C1084" s="213"/>
      <c r="D1084" s="195" t="s">
        <v>173</v>
      </c>
      <c r="E1084" s="214" t="s">
        <v>35</v>
      </c>
      <c r="F1084" s="215" t="s">
        <v>1206</v>
      </c>
      <c r="G1084" s="213"/>
      <c r="H1084" s="216">
        <v>167.76</v>
      </c>
      <c r="I1084" s="217"/>
      <c r="J1084" s="213"/>
      <c r="K1084" s="213"/>
      <c r="L1084" s="218"/>
      <c r="M1084" s="219"/>
      <c r="N1084" s="220"/>
      <c r="O1084" s="220"/>
      <c r="P1084" s="220"/>
      <c r="Q1084" s="220"/>
      <c r="R1084" s="220"/>
      <c r="S1084" s="220"/>
      <c r="T1084" s="221"/>
      <c r="AT1084" s="222" t="s">
        <v>173</v>
      </c>
      <c r="AU1084" s="222" t="s">
        <v>90</v>
      </c>
      <c r="AV1084" s="14" t="s">
        <v>90</v>
      </c>
      <c r="AW1084" s="14" t="s">
        <v>41</v>
      </c>
      <c r="AX1084" s="14" t="s">
        <v>81</v>
      </c>
      <c r="AY1084" s="222" t="s">
        <v>160</v>
      </c>
    </row>
    <row r="1085" spans="1:65" s="15" customFormat="1" ht="11.25">
      <c r="B1085" s="223"/>
      <c r="C1085" s="224"/>
      <c r="D1085" s="195" t="s">
        <v>173</v>
      </c>
      <c r="E1085" s="225" t="s">
        <v>35</v>
      </c>
      <c r="F1085" s="226" t="s">
        <v>176</v>
      </c>
      <c r="G1085" s="224"/>
      <c r="H1085" s="227">
        <v>167.76</v>
      </c>
      <c r="I1085" s="228"/>
      <c r="J1085" s="224"/>
      <c r="K1085" s="224"/>
      <c r="L1085" s="229"/>
      <c r="M1085" s="230"/>
      <c r="N1085" s="231"/>
      <c r="O1085" s="231"/>
      <c r="P1085" s="231"/>
      <c r="Q1085" s="231"/>
      <c r="R1085" s="231"/>
      <c r="S1085" s="231"/>
      <c r="T1085" s="232"/>
      <c r="AT1085" s="233" t="s">
        <v>173</v>
      </c>
      <c r="AU1085" s="233" t="s">
        <v>90</v>
      </c>
      <c r="AV1085" s="15" t="s">
        <v>167</v>
      </c>
      <c r="AW1085" s="15" t="s">
        <v>41</v>
      </c>
      <c r="AX1085" s="15" t="s">
        <v>21</v>
      </c>
      <c r="AY1085" s="233" t="s">
        <v>160</v>
      </c>
    </row>
    <row r="1086" spans="1:65" s="2" customFormat="1" ht="16.5" customHeight="1">
      <c r="A1086" s="38"/>
      <c r="B1086" s="39"/>
      <c r="C1086" s="245" t="s">
        <v>1207</v>
      </c>
      <c r="D1086" s="245" t="s">
        <v>380</v>
      </c>
      <c r="E1086" s="246" t="s">
        <v>1184</v>
      </c>
      <c r="F1086" s="247" t="s">
        <v>1185</v>
      </c>
      <c r="G1086" s="248" t="s">
        <v>165</v>
      </c>
      <c r="H1086" s="249">
        <v>102.417</v>
      </c>
      <c r="I1086" s="250"/>
      <c r="J1086" s="251">
        <f>ROUND(I1086*H1086,2)</f>
        <v>0</v>
      </c>
      <c r="K1086" s="247" t="s">
        <v>35</v>
      </c>
      <c r="L1086" s="252"/>
      <c r="M1086" s="253" t="s">
        <v>35</v>
      </c>
      <c r="N1086" s="254" t="s">
        <v>52</v>
      </c>
      <c r="O1086" s="68"/>
      <c r="P1086" s="191">
        <f>O1086*H1086</f>
        <v>0</v>
      </c>
      <c r="Q1086" s="191">
        <v>4.7999999999999996E-3</v>
      </c>
      <c r="R1086" s="191">
        <f>Q1086*H1086</f>
        <v>0.49160159999999997</v>
      </c>
      <c r="S1086" s="191">
        <v>0</v>
      </c>
      <c r="T1086" s="192">
        <f>S1086*H1086</f>
        <v>0</v>
      </c>
      <c r="U1086" s="38"/>
      <c r="V1086" s="38"/>
      <c r="W1086" s="38"/>
      <c r="X1086" s="38"/>
      <c r="Y1086" s="38"/>
      <c r="Z1086" s="38"/>
      <c r="AA1086" s="38"/>
      <c r="AB1086" s="38"/>
      <c r="AC1086" s="38"/>
      <c r="AD1086" s="38"/>
      <c r="AE1086" s="38"/>
      <c r="AR1086" s="193" t="s">
        <v>459</v>
      </c>
      <c r="AT1086" s="193" t="s">
        <v>380</v>
      </c>
      <c r="AU1086" s="193" t="s">
        <v>90</v>
      </c>
      <c r="AY1086" s="20" t="s">
        <v>160</v>
      </c>
      <c r="BE1086" s="194">
        <f>IF(N1086="základní",J1086,0)</f>
        <v>0</v>
      </c>
      <c r="BF1086" s="194">
        <f>IF(N1086="snížená",J1086,0)</f>
        <v>0</v>
      </c>
      <c r="BG1086" s="194">
        <f>IF(N1086="zákl. přenesená",J1086,0)</f>
        <v>0</v>
      </c>
      <c r="BH1086" s="194">
        <f>IF(N1086="sníž. přenesená",J1086,0)</f>
        <v>0</v>
      </c>
      <c r="BI1086" s="194">
        <f>IF(N1086="nulová",J1086,0)</f>
        <v>0</v>
      </c>
      <c r="BJ1086" s="20" t="s">
        <v>21</v>
      </c>
      <c r="BK1086" s="194">
        <f>ROUND(I1086*H1086,2)</f>
        <v>0</v>
      </c>
      <c r="BL1086" s="20" t="s">
        <v>317</v>
      </c>
      <c r="BM1086" s="193" t="s">
        <v>1208</v>
      </c>
    </row>
    <row r="1087" spans="1:65" s="2" customFormat="1" ht="11.25">
      <c r="A1087" s="38"/>
      <c r="B1087" s="39"/>
      <c r="C1087" s="40"/>
      <c r="D1087" s="195" t="s">
        <v>169</v>
      </c>
      <c r="E1087" s="40"/>
      <c r="F1087" s="196" t="s">
        <v>1185</v>
      </c>
      <c r="G1087" s="40"/>
      <c r="H1087" s="40"/>
      <c r="I1087" s="197"/>
      <c r="J1087" s="40"/>
      <c r="K1087" s="40"/>
      <c r="L1087" s="43"/>
      <c r="M1087" s="198"/>
      <c r="N1087" s="199"/>
      <c r="O1087" s="68"/>
      <c r="P1087" s="68"/>
      <c r="Q1087" s="68"/>
      <c r="R1087" s="68"/>
      <c r="S1087" s="68"/>
      <c r="T1087" s="69"/>
      <c r="U1087" s="38"/>
      <c r="V1087" s="38"/>
      <c r="W1087" s="38"/>
      <c r="X1087" s="38"/>
      <c r="Y1087" s="38"/>
      <c r="Z1087" s="38"/>
      <c r="AA1087" s="38"/>
      <c r="AB1087" s="38"/>
      <c r="AC1087" s="38"/>
      <c r="AD1087" s="38"/>
      <c r="AE1087" s="38"/>
      <c r="AT1087" s="20" t="s">
        <v>169</v>
      </c>
      <c r="AU1087" s="20" t="s">
        <v>90</v>
      </c>
    </row>
    <row r="1088" spans="1:65" s="14" customFormat="1" ht="11.25">
      <c r="B1088" s="212"/>
      <c r="C1088" s="213"/>
      <c r="D1088" s="195" t="s">
        <v>173</v>
      </c>
      <c r="E1088" s="214" t="s">
        <v>35</v>
      </c>
      <c r="F1088" s="215" t="s">
        <v>1209</v>
      </c>
      <c r="G1088" s="213"/>
      <c r="H1088" s="216">
        <v>102.417</v>
      </c>
      <c r="I1088" s="217"/>
      <c r="J1088" s="213"/>
      <c r="K1088" s="213"/>
      <c r="L1088" s="218"/>
      <c r="M1088" s="219"/>
      <c r="N1088" s="220"/>
      <c r="O1088" s="220"/>
      <c r="P1088" s="220"/>
      <c r="Q1088" s="220"/>
      <c r="R1088" s="220"/>
      <c r="S1088" s="220"/>
      <c r="T1088" s="221"/>
      <c r="AT1088" s="222" t="s">
        <v>173</v>
      </c>
      <c r="AU1088" s="222" t="s">
        <v>90</v>
      </c>
      <c r="AV1088" s="14" t="s">
        <v>90</v>
      </c>
      <c r="AW1088" s="14" t="s">
        <v>41</v>
      </c>
      <c r="AX1088" s="14" t="s">
        <v>81</v>
      </c>
      <c r="AY1088" s="222" t="s">
        <v>160</v>
      </c>
    </row>
    <row r="1089" spans="1:65" s="15" customFormat="1" ht="11.25">
      <c r="B1089" s="223"/>
      <c r="C1089" s="224"/>
      <c r="D1089" s="195" t="s">
        <v>173</v>
      </c>
      <c r="E1089" s="225" t="s">
        <v>35</v>
      </c>
      <c r="F1089" s="226" t="s">
        <v>176</v>
      </c>
      <c r="G1089" s="224"/>
      <c r="H1089" s="227">
        <v>102.417</v>
      </c>
      <c r="I1089" s="228"/>
      <c r="J1089" s="224"/>
      <c r="K1089" s="224"/>
      <c r="L1089" s="229"/>
      <c r="M1089" s="230"/>
      <c r="N1089" s="231"/>
      <c r="O1089" s="231"/>
      <c r="P1089" s="231"/>
      <c r="Q1089" s="231"/>
      <c r="R1089" s="231"/>
      <c r="S1089" s="231"/>
      <c r="T1089" s="232"/>
      <c r="AT1089" s="233" t="s">
        <v>173</v>
      </c>
      <c r="AU1089" s="233" t="s">
        <v>90</v>
      </c>
      <c r="AV1089" s="15" t="s">
        <v>167</v>
      </c>
      <c r="AW1089" s="15" t="s">
        <v>41</v>
      </c>
      <c r="AX1089" s="15" t="s">
        <v>21</v>
      </c>
      <c r="AY1089" s="233" t="s">
        <v>160</v>
      </c>
    </row>
    <row r="1090" spans="1:65" s="2" customFormat="1" ht="16.5" customHeight="1">
      <c r="A1090" s="38"/>
      <c r="B1090" s="39"/>
      <c r="C1090" s="245" t="s">
        <v>1210</v>
      </c>
      <c r="D1090" s="245" t="s">
        <v>380</v>
      </c>
      <c r="E1090" s="246" t="s">
        <v>1189</v>
      </c>
      <c r="F1090" s="247" t="s">
        <v>1190</v>
      </c>
      <c r="G1090" s="248" t="s">
        <v>165</v>
      </c>
      <c r="H1090" s="249">
        <v>102.417</v>
      </c>
      <c r="I1090" s="250"/>
      <c r="J1090" s="251">
        <f>ROUND(I1090*H1090,2)</f>
        <v>0</v>
      </c>
      <c r="K1090" s="247" t="s">
        <v>35</v>
      </c>
      <c r="L1090" s="252"/>
      <c r="M1090" s="253" t="s">
        <v>35</v>
      </c>
      <c r="N1090" s="254" t="s">
        <v>52</v>
      </c>
      <c r="O1090" s="68"/>
      <c r="P1090" s="191">
        <f>O1090*H1090</f>
        <v>0</v>
      </c>
      <c r="Q1090" s="191">
        <v>5.4000000000000003E-3</v>
      </c>
      <c r="R1090" s="191">
        <f>Q1090*H1090</f>
        <v>0.55305180000000009</v>
      </c>
      <c r="S1090" s="191">
        <v>0</v>
      </c>
      <c r="T1090" s="192">
        <f>S1090*H1090</f>
        <v>0</v>
      </c>
      <c r="U1090" s="38"/>
      <c r="V1090" s="38"/>
      <c r="W1090" s="38"/>
      <c r="X1090" s="38"/>
      <c r="Y1090" s="38"/>
      <c r="Z1090" s="38"/>
      <c r="AA1090" s="38"/>
      <c r="AB1090" s="38"/>
      <c r="AC1090" s="38"/>
      <c r="AD1090" s="38"/>
      <c r="AE1090" s="38"/>
      <c r="AR1090" s="193" t="s">
        <v>459</v>
      </c>
      <c r="AT1090" s="193" t="s">
        <v>380</v>
      </c>
      <c r="AU1090" s="193" t="s">
        <v>90</v>
      </c>
      <c r="AY1090" s="20" t="s">
        <v>160</v>
      </c>
      <c r="BE1090" s="194">
        <f>IF(N1090="základní",J1090,0)</f>
        <v>0</v>
      </c>
      <c r="BF1090" s="194">
        <f>IF(N1090="snížená",J1090,0)</f>
        <v>0</v>
      </c>
      <c r="BG1090" s="194">
        <f>IF(N1090="zákl. přenesená",J1090,0)</f>
        <v>0</v>
      </c>
      <c r="BH1090" s="194">
        <f>IF(N1090="sníž. přenesená",J1090,0)</f>
        <v>0</v>
      </c>
      <c r="BI1090" s="194">
        <f>IF(N1090="nulová",J1090,0)</f>
        <v>0</v>
      </c>
      <c r="BJ1090" s="20" t="s">
        <v>21</v>
      </c>
      <c r="BK1090" s="194">
        <f>ROUND(I1090*H1090,2)</f>
        <v>0</v>
      </c>
      <c r="BL1090" s="20" t="s">
        <v>317</v>
      </c>
      <c r="BM1090" s="193" t="s">
        <v>1211</v>
      </c>
    </row>
    <row r="1091" spans="1:65" s="2" customFormat="1" ht="11.25">
      <c r="A1091" s="38"/>
      <c r="B1091" s="39"/>
      <c r="C1091" s="40"/>
      <c r="D1091" s="195" t="s">
        <v>169</v>
      </c>
      <c r="E1091" s="40"/>
      <c r="F1091" s="196" t="s">
        <v>1190</v>
      </c>
      <c r="G1091" s="40"/>
      <c r="H1091" s="40"/>
      <c r="I1091" s="197"/>
      <c r="J1091" s="40"/>
      <c r="K1091" s="40"/>
      <c r="L1091" s="43"/>
      <c r="M1091" s="198"/>
      <c r="N1091" s="199"/>
      <c r="O1091" s="68"/>
      <c r="P1091" s="68"/>
      <c r="Q1091" s="68"/>
      <c r="R1091" s="68"/>
      <c r="S1091" s="68"/>
      <c r="T1091" s="69"/>
      <c r="U1091" s="38"/>
      <c r="V1091" s="38"/>
      <c r="W1091" s="38"/>
      <c r="X1091" s="38"/>
      <c r="Y1091" s="38"/>
      <c r="Z1091" s="38"/>
      <c r="AA1091" s="38"/>
      <c r="AB1091" s="38"/>
      <c r="AC1091" s="38"/>
      <c r="AD1091" s="38"/>
      <c r="AE1091" s="38"/>
      <c r="AT1091" s="20" t="s">
        <v>169</v>
      </c>
      <c r="AU1091" s="20" t="s">
        <v>90</v>
      </c>
    </row>
    <row r="1092" spans="1:65" s="14" customFormat="1" ht="11.25">
      <c r="B1092" s="212"/>
      <c r="C1092" s="213"/>
      <c r="D1092" s="195" t="s">
        <v>173</v>
      </c>
      <c r="E1092" s="214" t="s">
        <v>35</v>
      </c>
      <c r="F1092" s="215" t="s">
        <v>1209</v>
      </c>
      <c r="G1092" s="213"/>
      <c r="H1092" s="216">
        <v>102.417</v>
      </c>
      <c r="I1092" s="217"/>
      <c r="J1092" s="213"/>
      <c r="K1092" s="213"/>
      <c r="L1092" s="218"/>
      <c r="M1092" s="219"/>
      <c r="N1092" s="220"/>
      <c r="O1092" s="220"/>
      <c r="P1092" s="220"/>
      <c r="Q1092" s="220"/>
      <c r="R1092" s="220"/>
      <c r="S1092" s="220"/>
      <c r="T1092" s="221"/>
      <c r="AT1092" s="222" t="s">
        <v>173</v>
      </c>
      <c r="AU1092" s="222" t="s">
        <v>90</v>
      </c>
      <c r="AV1092" s="14" t="s">
        <v>90</v>
      </c>
      <c r="AW1092" s="14" t="s">
        <v>41</v>
      </c>
      <c r="AX1092" s="14" t="s">
        <v>81</v>
      </c>
      <c r="AY1092" s="222" t="s">
        <v>160</v>
      </c>
    </row>
    <row r="1093" spans="1:65" s="15" customFormat="1" ht="11.25">
      <c r="B1093" s="223"/>
      <c r="C1093" s="224"/>
      <c r="D1093" s="195" t="s">
        <v>173</v>
      </c>
      <c r="E1093" s="225" t="s">
        <v>35</v>
      </c>
      <c r="F1093" s="226" t="s">
        <v>176</v>
      </c>
      <c r="G1093" s="224"/>
      <c r="H1093" s="227">
        <v>102.417</v>
      </c>
      <c r="I1093" s="228"/>
      <c r="J1093" s="224"/>
      <c r="K1093" s="224"/>
      <c r="L1093" s="229"/>
      <c r="M1093" s="230"/>
      <c r="N1093" s="231"/>
      <c r="O1093" s="231"/>
      <c r="P1093" s="231"/>
      <c r="Q1093" s="231"/>
      <c r="R1093" s="231"/>
      <c r="S1093" s="231"/>
      <c r="T1093" s="232"/>
      <c r="AT1093" s="233" t="s">
        <v>173</v>
      </c>
      <c r="AU1093" s="233" t="s">
        <v>90</v>
      </c>
      <c r="AV1093" s="15" t="s">
        <v>167</v>
      </c>
      <c r="AW1093" s="15" t="s">
        <v>41</v>
      </c>
      <c r="AX1093" s="15" t="s">
        <v>21</v>
      </c>
      <c r="AY1093" s="233" t="s">
        <v>160</v>
      </c>
    </row>
    <row r="1094" spans="1:65" s="2" customFormat="1" ht="24.2" customHeight="1">
      <c r="A1094" s="38"/>
      <c r="B1094" s="39"/>
      <c r="C1094" s="182" t="s">
        <v>1212</v>
      </c>
      <c r="D1094" s="182" t="s">
        <v>162</v>
      </c>
      <c r="E1094" s="183" t="s">
        <v>1213</v>
      </c>
      <c r="F1094" s="184" t="s">
        <v>1214</v>
      </c>
      <c r="G1094" s="185" t="s">
        <v>334</v>
      </c>
      <c r="H1094" s="186">
        <v>8.4819999999999993</v>
      </c>
      <c r="I1094" s="187"/>
      <c r="J1094" s="188">
        <f>ROUND(I1094*H1094,2)</f>
        <v>0</v>
      </c>
      <c r="K1094" s="184" t="s">
        <v>166</v>
      </c>
      <c r="L1094" s="43"/>
      <c r="M1094" s="189" t="s">
        <v>35</v>
      </c>
      <c r="N1094" s="190" t="s">
        <v>52</v>
      </c>
      <c r="O1094" s="68"/>
      <c r="P1094" s="191">
        <f>O1094*H1094</f>
        <v>0</v>
      </c>
      <c r="Q1094" s="191">
        <v>0</v>
      </c>
      <c r="R1094" s="191">
        <f>Q1094*H1094</f>
        <v>0</v>
      </c>
      <c r="S1094" s="191">
        <v>0</v>
      </c>
      <c r="T1094" s="192">
        <f>S1094*H1094</f>
        <v>0</v>
      </c>
      <c r="U1094" s="38"/>
      <c r="V1094" s="38"/>
      <c r="W1094" s="38"/>
      <c r="X1094" s="38"/>
      <c r="Y1094" s="38"/>
      <c r="Z1094" s="38"/>
      <c r="AA1094" s="38"/>
      <c r="AB1094" s="38"/>
      <c r="AC1094" s="38"/>
      <c r="AD1094" s="38"/>
      <c r="AE1094" s="38"/>
      <c r="AR1094" s="193" t="s">
        <v>317</v>
      </c>
      <c r="AT1094" s="193" t="s">
        <v>162</v>
      </c>
      <c r="AU1094" s="193" t="s">
        <v>90</v>
      </c>
      <c r="AY1094" s="20" t="s">
        <v>160</v>
      </c>
      <c r="BE1094" s="194">
        <f>IF(N1094="základní",J1094,0)</f>
        <v>0</v>
      </c>
      <c r="BF1094" s="194">
        <f>IF(N1094="snížená",J1094,0)</f>
        <v>0</v>
      </c>
      <c r="BG1094" s="194">
        <f>IF(N1094="zákl. přenesená",J1094,0)</f>
        <v>0</v>
      </c>
      <c r="BH1094" s="194">
        <f>IF(N1094="sníž. přenesená",J1094,0)</f>
        <v>0</v>
      </c>
      <c r="BI1094" s="194">
        <f>IF(N1094="nulová",J1094,0)</f>
        <v>0</v>
      </c>
      <c r="BJ1094" s="20" t="s">
        <v>21</v>
      </c>
      <c r="BK1094" s="194">
        <f>ROUND(I1094*H1094,2)</f>
        <v>0</v>
      </c>
      <c r="BL1094" s="20" t="s">
        <v>317</v>
      </c>
      <c r="BM1094" s="193" t="s">
        <v>1215</v>
      </c>
    </row>
    <row r="1095" spans="1:65" s="2" customFormat="1" ht="29.25">
      <c r="A1095" s="38"/>
      <c r="B1095" s="39"/>
      <c r="C1095" s="40"/>
      <c r="D1095" s="195" t="s">
        <v>169</v>
      </c>
      <c r="E1095" s="40"/>
      <c r="F1095" s="196" t="s">
        <v>1216</v>
      </c>
      <c r="G1095" s="40"/>
      <c r="H1095" s="40"/>
      <c r="I1095" s="197"/>
      <c r="J1095" s="40"/>
      <c r="K1095" s="40"/>
      <c r="L1095" s="43"/>
      <c r="M1095" s="198"/>
      <c r="N1095" s="199"/>
      <c r="O1095" s="68"/>
      <c r="P1095" s="68"/>
      <c r="Q1095" s="68"/>
      <c r="R1095" s="68"/>
      <c r="S1095" s="68"/>
      <c r="T1095" s="69"/>
      <c r="U1095" s="38"/>
      <c r="V1095" s="38"/>
      <c r="W1095" s="38"/>
      <c r="X1095" s="38"/>
      <c r="Y1095" s="38"/>
      <c r="Z1095" s="38"/>
      <c r="AA1095" s="38"/>
      <c r="AB1095" s="38"/>
      <c r="AC1095" s="38"/>
      <c r="AD1095" s="38"/>
      <c r="AE1095" s="38"/>
      <c r="AT1095" s="20" t="s">
        <v>169</v>
      </c>
      <c r="AU1095" s="20" t="s">
        <v>90</v>
      </c>
    </row>
    <row r="1096" spans="1:65" s="2" customFormat="1" ht="11.25">
      <c r="A1096" s="38"/>
      <c r="B1096" s="39"/>
      <c r="C1096" s="40"/>
      <c r="D1096" s="200" t="s">
        <v>171</v>
      </c>
      <c r="E1096" s="40"/>
      <c r="F1096" s="201" t="s">
        <v>1217</v>
      </c>
      <c r="G1096" s="40"/>
      <c r="H1096" s="40"/>
      <c r="I1096" s="197"/>
      <c r="J1096" s="40"/>
      <c r="K1096" s="40"/>
      <c r="L1096" s="43"/>
      <c r="M1096" s="198"/>
      <c r="N1096" s="199"/>
      <c r="O1096" s="68"/>
      <c r="P1096" s="68"/>
      <c r="Q1096" s="68"/>
      <c r="R1096" s="68"/>
      <c r="S1096" s="68"/>
      <c r="T1096" s="69"/>
      <c r="U1096" s="38"/>
      <c r="V1096" s="38"/>
      <c r="W1096" s="38"/>
      <c r="X1096" s="38"/>
      <c r="Y1096" s="38"/>
      <c r="Z1096" s="38"/>
      <c r="AA1096" s="38"/>
      <c r="AB1096" s="38"/>
      <c r="AC1096" s="38"/>
      <c r="AD1096" s="38"/>
      <c r="AE1096" s="38"/>
      <c r="AT1096" s="20" t="s">
        <v>171</v>
      </c>
      <c r="AU1096" s="20" t="s">
        <v>90</v>
      </c>
    </row>
    <row r="1097" spans="1:65" s="12" customFormat="1" ht="22.9" customHeight="1">
      <c r="B1097" s="166"/>
      <c r="C1097" s="167"/>
      <c r="D1097" s="168" t="s">
        <v>80</v>
      </c>
      <c r="E1097" s="180" t="s">
        <v>1218</v>
      </c>
      <c r="F1097" s="180" t="s">
        <v>1219</v>
      </c>
      <c r="G1097" s="167"/>
      <c r="H1097" s="167"/>
      <c r="I1097" s="170"/>
      <c r="J1097" s="181">
        <f>BK1097</f>
        <v>0</v>
      </c>
      <c r="K1097" s="167"/>
      <c r="L1097" s="172"/>
      <c r="M1097" s="173"/>
      <c r="N1097" s="174"/>
      <c r="O1097" s="174"/>
      <c r="P1097" s="175">
        <f>SUM(P1098:P1184)</f>
        <v>0</v>
      </c>
      <c r="Q1097" s="174"/>
      <c r="R1097" s="175">
        <f>SUM(R1098:R1184)</f>
        <v>16.103087179999999</v>
      </c>
      <c r="S1097" s="174"/>
      <c r="T1097" s="176">
        <f>SUM(T1098:T1184)</f>
        <v>0</v>
      </c>
      <c r="AR1097" s="177" t="s">
        <v>90</v>
      </c>
      <c r="AT1097" s="178" t="s">
        <v>80</v>
      </c>
      <c r="AU1097" s="178" t="s">
        <v>21</v>
      </c>
      <c r="AY1097" s="177" t="s">
        <v>160</v>
      </c>
      <c r="BK1097" s="179">
        <f>SUM(BK1098:BK1184)</f>
        <v>0</v>
      </c>
    </row>
    <row r="1098" spans="1:65" s="2" customFormat="1" ht="37.9" customHeight="1">
      <c r="A1098" s="38"/>
      <c r="B1098" s="39"/>
      <c r="C1098" s="182" t="s">
        <v>1220</v>
      </c>
      <c r="D1098" s="182" t="s">
        <v>162</v>
      </c>
      <c r="E1098" s="183" t="s">
        <v>1221</v>
      </c>
      <c r="F1098" s="184" t="s">
        <v>1222</v>
      </c>
      <c r="G1098" s="185" t="s">
        <v>165</v>
      </c>
      <c r="H1098" s="186">
        <v>236.88</v>
      </c>
      <c r="I1098" s="187"/>
      <c r="J1098" s="188">
        <f>ROUND(I1098*H1098,2)</f>
        <v>0</v>
      </c>
      <c r="K1098" s="184" t="s">
        <v>166</v>
      </c>
      <c r="L1098" s="43"/>
      <c r="M1098" s="189" t="s">
        <v>35</v>
      </c>
      <c r="N1098" s="190" t="s">
        <v>52</v>
      </c>
      <c r="O1098" s="68"/>
      <c r="P1098" s="191">
        <f>O1098*H1098</f>
        <v>0</v>
      </c>
      <c r="Q1098" s="191">
        <v>3.0000000000000001E-5</v>
      </c>
      <c r="R1098" s="191">
        <f>Q1098*H1098</f>
        <v>7.1063999999999997E-3</v>
      </c>
      <c r="S1098" s="191">
        <v>0</v>
      </c>
      <c r="T1098" s="192">
        <f>S1098*H1098</f>
        <v>0</v>
      </c>
      <c r="U1098" s="38"/>
      <c r="V1098" s="38"/>
      <c r="W1098" s="38"/>
      <c r="X1098" s="38"/>
      <c r="Y1098" s="38"/>
      <c r="Z1098" s="38"/>
      <c r="AA1098" s="38"/>
      <c r="AB1098" s="38"/>
      <c r="AC1098" s="38"/>
      <c r="AD1098" s="38"/>
      <c r="AE1098" s="38"/>
      <c r="AR1098" s="193" t="s">
        <v>317</v>
      </c>
      <c r="AT1098" s="193" t="s">
        <v>162</v>
      </c>
      <c r="AU1098" s="193" t="s">
        <v>90</v>
      </c>
      <c r="AY1098" s="20" t="s">
        <v>160</v>
      </c>
      <c r="BE1098" s="194">
        <f>IF(N1098="základní",J1098,0)</f>
        <v>0</v>
      </c>
      <c r="BF1098" s="194">
        <f>IF(N1098="snížená",J1098,0)</f>
        <v>0</v>
      </c>
      <c r="BG1098" s="194">
        <f>IF(N1098="zákl. přenesená",J1098,0)</f>
        <v>0</v>
      </c>
      <c r="BH1098" s="194">
        <f>IF(N1098="sníž. přenesená",J1098,0)</f>
        <v>0</v>
      </c>
      <c r="BI1098" s="194">
        <f>IF(N1098="nulová",J1098,0)</f>
        <v>0</v>
      </c>
      <c r="BJ1098" s="20" t="s">
        <v>21</v>
      </c>
      <c r="BK1098" s="194">
        <f>ROUND(I1098*H1098,2)</f>
        <v>0</v>
      </c>
      <c r="BL1098" s="20" t="s">
        <v>317</v>
      </c>
      <c r="BM1098" s="193" t="s">
        <v>1223</v>
      </c>
    </row>
    <row r="1099" spans="1:65" s="2" customFormat="1" ht="19.5">
      <c r="A1099" s="38"/>
      <c r="B1099" s="39"/>
      <c r="C1099" s="40"/>
      <c r="D1099" s="195" t="s">
        <v>169</v>
      </c>
      <c r="E1099" s="40"/>
      <c r="F1099" s="196" t="s">
        <v>1224</v>
      </c>
      <c r="G1099" s="40"/>
      <c r="H1099" s="40"/>
      <c r="I1099" s="197"/>
      <c r="J1099" s="40"/>
      <c r="K1099" s="40"/>
      <c r="L1099" s="43"/>
      <c r="M1099" s="198"/>
      <c r="N1099" s="199"/>
      <c r="O1099" s="68"/>
      <c r="P1099" s="68"/>
      <c r="Q1099" s="68"/>
      <c r="R1099" s="68"/>
      <c r="S1099" s="68"/>
      <c r="T1099" s="69"/>
      <c r="U1099" s="38"/>
      <c r="V1099" s="38"/>
      <c r="W1099" s="38"/>
      <c r="X1099" s="38"/>
      <c r="Y1099" s="38"/>
      <c r="Z1099" s="38"/>
      <c r="AA1099" s="38"/>
      <c r="AB1099" s="38"/>
      <c r="AC1099" s="38"/>
      <c r="AD1099" s="38"/>
      <c r="AE1099" s="38"/>
      <c r="AT1099" s="20" t="s">
        <v>169</v>
      </c>
      <c r="AU1099" s="20" t="s">
        <v>90</v>
      </c>
    </row>
    <row r="1100" spans="1:65" s="2" customFormat="1" ht="11.25">
      <c r="A1100" s="38"/>
      <c r="B1100" s="39"/>
      <c r="C1100" s="40"/>
      <c r="D1100" s="200" t="s">
        <v>171</v>
      </c>
      <c r="E1100" s="40"/>
      <c r="F1100" s="201" t="s">
        <v>1225</v>
      </c>
      <c r="G1100" s="40"/>
      <c r="H1100" s="40"/>
      <c r="I1100" s="197"/>
      <c r="J1100" s="40"/>
      <c r="K1100" s="40"/>
      <c r="L1100" s="43"/>
      <c r="M1100" s="198"/>
      <c r="N1100" s="199"/>
      <c r="O1100" s="68"/>
      <c r="P1100" s="68"/>
      <c r="Q1100" s="68"/>
      <c r="R1100" s="68"/>
      <c r="S1100" s="68"/>
      <c r="T1100" s="69"/>
      <c r="U1100" s="38"/>
      <c r="V1100" s="38"/>
      <c r="W1100" s="38"/>
      <c r="X1100" s="38"/>
      <c r="Y1100" s="38"/>
      <c r="Z1100" s="38"/>
      <c r="AA1100" s="38"/>
      <c r="AB1100" s="38"/>
      <c r="AC1100" s="38"/>
      <c r="AD1100" s="38"/>
      <c r="AE1100" s="38"/>
      <c r="AT1100" s="20" t="s">
        <v>171</v>
      </c>
      <c r="AU1100" s="20" t="s">
        <v>90</v>
      </c>
    </row>
    <row r="1101" spans="1:65" s="13" customFormat="1" ht="11.25">
      <c r="B1101" s="202"/>
      <c r="C1101" s="203"/>
      <c r="D1101" s="195" t="s">
        <v>173</v>
      </c>
      <c r="E1101" s="204" t="s">
        <v>35</v>
      </c>
      <c r="F1101" s="205" t="s">
        <v>1226</v>
      </c>
      <c r="G1101" s="203"/>
      <c r="H1101" s="204" t="s">
        <v>35</v>
      </c>
      <c r="I1101" s="206"/>
      <c r="J1101" s="203"/>
      <c r="K1101" s="203"/>
      <c r="L1101" s="207"/>
      <c r="M1101" s="208"/>
      <c r="N1101" s="209"/>
      <c r="O1101" s="209"/>
      <c r="P1101" s="209"/>
      <c r="Q1101" s="209"/>
      <c r="R1101" s="209"/>
      <c r="S1101" s="209"/>
      <c r="T1101" s="210"/>
      <c r="AT1101" s="211" t="s">
        <v>173</v>
      </c>
      <c r="AU1101" s="211" t="s">
        <v>90</v>
      </c>
      <c r="AV1101" s="13" t="s">
        <v>21</v>
      </c>
      <c r="AW1101" s="13" t="s">
        <v>41</v>
      </c>
      <c r="AX1101" s="13" t="s">
        <v>81</v>
      </c>
      <c r="AY1101" s="211" t="s">
        <v>160</v>
      </c>
    </row>
    <row r="1102" spans="1:65" s="14" customFormat="1" ht="11.25">
      <c r="B1102" s="212"/>
      <c r="C1102" s="213"/>
      <c r="D1102" s="195" t="s">
        <v>173</v>
      </c>
      <c r="E1102" s="214" t="s">
        <v>35</v>
      </c>
      <c r="F1102" s="215" t="s">
        <v>1227</v>
      </c>
      <c r="G1102" s="213"/>
      <c r="H1102" s="216">
        <v>236.88</v>
      </c>
      <c r="I1102" s="217"/>
      <c r="J1102" s="213"/>
      <c r="K1102" s="213"/>
      <c r="L1102" s="218"/>
      <c r="M1102" s="219"/>
      <c r="N1102" s="220"/>
      <c r="O1102" s="220"/>
      <c r="P1102" s="220"/>
      <c r="Q1102" s="220"/>
      <c r="R1102" s="220"/>
      <c r="S1102" s="220"/>
      <c r="T1102" s="221"/>
      <c r="AT1102" s="222" t="s">
        <v>173</v>
      </c>
      <c r="AU1102" s="222" t="s">
        <v>90</v>
      </c>
      <c r="AV1102" s="14" t="s">
        <v>90</v>
      </c>
      <c r="AW1102" s="14" t="s">
        <v>41</v>
      </c>
      <c r="AX1102" s="14" t="s">
        <v>81</v>
      </c>
      <c r="AY1102" s="222" t="s">
        <v>160</v>
      </c>
    </row>
    <row r="1103" spans="1:65" s="15" customFormat="1" ht="11.25">
      <c r="B1103" s="223"/>
      <c r="C1103" s="224"/>
      <c r="D1103" s="195" t="s">
        <v>173</v>
      </c>
      <c r="E1103" s="225" t="s">
        <v>35</v>
      </c>
      <c r="F1103" s="226" t="s">
        <v>176</v>
      </c>
      <c r="G1103" s="224"/>
      <c r="H1103" s="227">
        <v>236.88</v>
      </c>
      <c r="I1103" s="228"/>
      <c r="J1103" s="224"/>
      <c r="K1103" s="224"/>
      <c r="L1103" s="229"/>
      <c r="M1103" s="230"/>
      <c r="N1103" s="231"/>
      <c r="O1103" s="231"/>
      <c r="P1103" s="231"/>
      <c r="Q1103" s="231"/>
      <c r="R1103" s="231"/>
      <c r="S1103" s="231"/>
      <c r="T1103" s="232"/>
      <c r="AT1103" s="233" t="s">
        <v>173</v>
      </c>
      <c r="AU1103" s="233" t="s">
        <v>90</v>
      </c>
      <c r="AV1103" s="15" t="s">
        <v>167</v>
      </c>
      <c r="AW1103" s="15" t="s">
        <v>41</v>
      </c>
      <c r="AX1103" s="15" t="s">
        <v>21</v>
      </c>
      <c r="AY1103" s="233" t="s">
        <v>160</v>
      </c>
    </row>
    <row r="1104" spans="1:65" s="2" customFormat="1" ht="24.2" customHeight="1">
      <c r="A1104" s="38"/>
      <c r="B1104" s="39"/>
      <c r="C1104" s="245" t="s">
        <v>1228</v>
      </c>
      <c r="D1104" s="245" t="s">
        <v>380</v>
      </c>
      <c r="E1104" s="246" t="s">
        <v>1229</v>
      </c>
      <c r="F1104" s="247" t="s">
        <v>1230</v>
      </c>
      <c r="G1104" s="248" t="s">
        <v>165</v>
      </c>
      <c r="H1104" s="249">
        <v>248.72399999999999</v>
      </c>
      <c r="I1104" s="250"/>
      <c r="J1104" s="251">
        <f>ROUND(I1104*H1104,2)</f>
        <v>0</v>
      </c>
      <c r="K1104" s="247" t="s">
        <v>166</v>
      </c>
      <c r="L1104" s="252"/>
      <c r="M1104" s="253" t="s">
        <v>35</v>
      </c>
      <c r="N1104" s="254" t="s">
        <v>52</v>
      </c>
      <c r="O1104" s="68"/>
      <c r="P1104" s="191">
        <f>O1104*H1104</f>
        <v>0</v>
      </c>
      <c r="Q1104" s="191">
        <v>2.8999999999999998E-3</v>
      </c>
      <c r="R1104" s="191">
        <f>Q1104*H1104</f>
        <v>0.72129959999999993</v>
      </c>
      <c r="S1104" s="191">
        <v>0</v>
      </c>
      <c r="T1104" s="192">
        <f>S1104*H1104</f>
        <v>0</v>
      </c>
      <c r="U1104" s="38"/>
      <c r="V1104" s="38"/>
      <c r="W1104" s="38"/>
      <c r="X1104" s="38"/>
      <c r="Y1104" s="38"/>
      <c r="Z1104" s="38"/>
      <c r="AA1104" s="38"/>
      <c r="AB1104" s="38"/>
      <c r="AC1104" s="38"/>
      <c r="AD1104" s="38"/>
      <c r="AE1104" s="38"/>
      <c r="AR1104" s="193" t="s">
        <v>459</v>
      </c>
      <c r="AT1104" s="193" t="s">
        <v>380</v>
      </c>
      <c r="AU1104" s="193" t="s">
        <v>90</v>
      </c>
      <c r="AY1104" s="20" t="s">
        <v>160</v>
      </c>
      <c r="BE1104" s="194">
        <f>IF(N1104="základní",J1104,0)</f>
        <v>0</v>
      </c>
      <c r="BF1104" s="194">
        <f>IF(N1104="snížená",J1104,0)</f>
        <v>0</v>
      </c>
      <c r="BG1104" s="194">
        <f>IF(N1104="zákl. přenesená",J1104,0)</f>
        <v>0</v>
      </c>
      <c r="BH1104" s="194">
        <f>IF(N1104="sníž. přenesená",J1104,0)</f>
        <v>0</v>
      </c>
      <c r="BI1104" s="194">
        <f>IF(N1104="nulová",J1104,0)</f>
        <v>0</v>
      </c>
      <c r="BJ1104" s="20" t="s">
        <v>21</v>
      </c>
      <c r="BK1104" s="194">
        <f>ROUND(I1104*H1104,2)</f>
        <v>0</v>
      </c>
      <c r="BL1104" s="20" t="s">
        <v>317</v>
      </c>
      <c r="BM1104" s="193" t="s">
        <v>1231</v>
      </c>
    </row>
    <row r="1105" spans="1:65" s="2" customFormat="1" ht="19.5">
      <c r="A1105" s="38"/>
      <c r="B1105" s="39"/>
      <c r="C1105" s="40"/>
      <c r="D1105" s="195" t="s">
        <v>169</v>
      </c>
      <c r="E1105" s="40"/>
      <c r="F1105" s="196" t="s">
        <v>1230</v>
      </c>
      <c r="G1105" s="40"/>
      <c r="H1105" s="40"/>
      <c r="I1105" s="197"/>
      <c r="J1105" s="40"/>
      <c r="K1105" s="40"/>
      <c r="L1105" s="43"/>
      <c r="M1105" s="198"/>
      <c r="N1105" s="199"/>
      <c r="O1105" s="68"/>
      <c r="P1105" s="68"/>
      <c r="Q1105" s="68"/>
      <c r="R1105" s="68"/>
      <c r="S1105" s="68"/>
      <c r="T1105" s="69"/>
      <c r="U1105" s="38"/>
      <c r="V1105" s="38"/>
      <c r="W1105" s="38"/>
      <c r="X1105" s="38"/>
      <c r="Y1105" s="38"/>
      <c r="Z1105" s="38"/>
      <c r="AA1105" s="38"/>
      <c r="AB1105" s="38"/>
      <c r="AC1105" s="38"/>
      <c r="AD1105" s="38"/>
      <c r="AE1105" s="38"/>
      <c r="AT1105" s="20" t="s">
        <v>169</v>
      </c>
      <c r="AU1105" s="20" t="s">
        <v>90</v>
      </c>
    </row>
    <row r="1106" spans="1:65" s="13" customFormat="1" ht="11.25">
      <c r="B1106" s="202"/>
      <c r="C1106" s="203"/>
      <c r="D1106" s="195" t="s">
        <v>173</v>
      </c>
      <c r="E1106" s="204" t="s">
        <v>35</v>
      </c>
      <c r="F1106" s="205" t="s">
        <v>1226</v>
      </c>
      <c r="G1106" s="203"/>
      <c r="H1106" s="204" t="s">
        <v>35</v>
      </c>
      <c r="I1106" s="206"/>
      <c r="J1106" s="203"/>
      <c r="K1106" s="203"/>
      <c r="L1106" s="207"/>
      <c r="M1106" s="208"/>
      <c r="N1106" s="209"/>
      <c r="O1106" s="209"/>
      <c r="P1106" s="209"/>
      <c r="Q1106" s="209"/>
      <c r="R1106" s="209"/>
      <c r="S1106" s="209"/>
      <c r="T1106" s="210"/>
      <c r="AT1106" s="211" t="s">
        <v>173</v>
      </c>
      <c r="AU1106" s="211" t="s">
        <v>90</v>
      </c>
      <c r="AV1106" s="13" t="s">
        <v>21</v>
      </c>
      <c r="AW1106" s="13" t="s">
        <v>41</v>
      </c>
      <c r="AX1106" s="13" t="s">
        <v>81</v>
      </c>
      <c r="AY1106" s="211" t="s">
        <v>160</v>
      </c>
    </row>
    <row r="1107" spans="1:65" s="14" customFormat="1" ht="11.25">
      <c r="B1107" s="212"/>
      <c r="C1107" s="213"/>
      <c r="D1107" s="195" t="s">
        <v>173</v>
      </c>
      <c r="E1107" s="214" t="s">
        <v>35</v>
      </c>
      <c r="F1107" s="215" t="s">
        <v>1232</v>
      </c>
      <c r="G1107" s="213"/>
      <c r="H1107" s="216">
        <v>248.72399999999999</v>
      </c>
      <c r="I1107" s="217"/>
      <c r="J1107" s="213"/>
      <c r="K1107" s="213"/>
      <c r="L1107" s="218"/>
      <c r="M1107" s="219"/>
      <c r="N1107" s="220"/>
      <c r="O1107" s="220"/>
      <c r="P1107" s="220"/>
      <c r="Q1107" s="220"/>
      <c r="R1107" s="220"/>
      <c r="S1107" s="220"/>
      <c r="T1107" s="221"/>
      <c r="AT1107" s="222" t="s">
        <v>173</v>
      </c>
      <c r="AU1107" s="222" t="s">
        <v>90</v>
      </c>
      <c r="AV1107" s="14" t="s">
        <v>90</v>
      </c>
      <c r="AW1107" s="14" t="s">
        <v>41</v>
      </c>
      <c r="AX1107" s="14" t="s">
        <v>81</v>
      </c>
      <c r="AY1107" s="222" t="s">
        <v>160</v>
      </c>
    </row>
    <row r="1108" spans="1:65" s="15" customFormat="1" ht="11.25">
      <c r="B1108" s="223"/>
      <c r="C1108" s="224"/>
      <c r="D1108" s="195" t="s">
        <v>173</v>
      </c>
      <c r="E1108" s="225" t="s">
        <v>35</v>
      </c>
      <c r="F1108" s="226" t="s">
        <v>176</v>
      </c>
      <c r="G1108" s="224"/>
      <c r="H1108" s="227">
        <v>248.72399999999999</v>
      </c>
      <c r="I1108" s="228"/>
      <c r="J1108" s="224"/>
      <c r="K1108" s="224"/>
      <c r="L1108" s="229"/>
      <c r="M1108" s="230"/>
      <c r="N1108" s="231"/>
      <c r="O1108" s="231"/>
      <c r="P1108" s="231"/>
      <c r="Q1108" s="231"/>
      <c r="R1108" s="231"/>
      <c r="S1108" s="231"/>
      <c r="T1108" s="232"/>
      <c r="AT1108" s="233" t="s">
        <v>173</v>
      </c>
      <c r="AU1108" s="233" t="s">
        <v>90</v>
      </c>
      <c r="AV1108" s="15" t="s">
        <v>167</v>
      </c>
      <c r="AW1108" s="15" t="s">
        <v>41</v>
      </c>
      <c r="AX1108" s="15" t="s">
        <v>21</v>
      </c>
      <c r="AY1108" s="233" t="s">
        <v>160</v>
      </c>
    </row>
    <row r="1109" spans="1:65" s="2" customFormat="1" ht="37.9" customHeight="1">
      <c r="A1109" s="38"/>
      <c r="B1109" s="39"/>
      <c r="C1109" s="182" t="s">
        <v>1233</v>
      </c>
      <c r="D1109" s="182" t="s">
        <v>162</v>
      </c>
      <c r="E1109" s="183" t="s">
        <v>1234</v>
      </c>
      <c r="F1109" s="184" t="s">
        <v>1235</v>
      </c>
      <c r="G1109" s="185" t="s">
        <v>165</v>
      </c>
      <c r="H1109" s="186">
        <v>275.31</v>
      </c>
      <c r="I1109" s="187"/>
      <c r="J1109" s="188">
        <f>ROUND(I1109*H1109,2)</f>
        <v>0</v>
      </c>
      <c r="K1109" s="184" t="s">
        <v>166</v>
      </c>
      <c r="L1109" s="43"/>
      <c r="M1109" s="189" t="s">
        <v>35</v>
      </c>
      <c r="N1109" s="190" t="s">
        <v>52</v>
      </c>
      <c r="O1109" s="68"/>
      <c r="P1109" s="191">
        <f>O1109*H1109</f>
        <v>0</v>
      </c>
      <c r="Q1109" s="191">
        <v>3.0000000000000001E-5</v>
      </c>
      <c r="R1109" s="191">
        <f>Q1109*H1109</f>
        <v>8.2593000000000007E-3</v>
      </c>
      <c r="S1109" s="191">
        <v>0</v>
      </c>
      <c r="T1109" s="192">
        <f>S1109*H1109</f>
        <v>0</v>
      </c>
      <c r="U1109" s="38"/>
      <c r="V1109" s="38"/>
      <c r="W1109" s="38"/>
      <c r="X1109" s="38"/>
      <c r="Y1109" s="38"/>
      <c r="Z1109" s="38"/>
      <c r="AA1109" s="38"/>
      <c r="AB1109" s="38"/>
      <c r="AC1109" s="38"/>
      <c r="AD1109" s="38"/>
      <c r="AE1109" s="38"/>
      <c r="AR1109" s="193" t="s">
        <v>317</v>
      </c>
      <c r="AT1109" s="193" t="s">
        <v>162</v>
      </c>
      <c r="AU1109" s="193" t="s">
        <v>90</v>
      </c>
      <c r="AY1109" s="20" t="s">
        <v>160</v>
      </c>
      <c r="BE1109" s="194">
        <f>IF(N1109="základní",J1109,0)</f>
        <v>0</v>
      </c>
      <c r="BF1109" s="194">
        <f>IF(N1109="snížená",J1109,0)</f>
        <v>0</v>
      </c>
      <c r="BG1109" s="194">
        <f>IF(N1109="zákl. přenesená",J1109,0)</f>
        <v>0</v>
      </c>
      <c r="BH1109" s="194">
        <f>IF(N1109="sníž. přenesená",J1109,0)</f>
        <v>0</v>
      </c>
      <c r="BI1109" s="194">
        <f>IF(N1109="nulová",J1109,0)</f>
        <v>0</v>
      </c>
      <c r="BJ1109" s="20" t="s">
        <v>21</v>
      </c>
      <c r="BK1109" s="194">
        <f>ROUND(I1109*H1109,2)</f>
        <v>0</v>
      </c>
      <c r="BL1109" s="20" t="s">
        <v>317</v>
      </c>
      <c r="BM1109" s="193" t="s">
        <v>1236</v>
      </c>
    </row>
    <row r="1110" spans="1:65" s="2" customFormat="1" ht="29.25">
      <c r="A1110" s="38"/>
      <c r="B1110" s="39"/>
      <c r="C1110" s="40"/>
      <c r="D1110" s="195" t="s">
        <v>169</v>
      </c>
      <c r="E1110" s="40"/>
      <c r="F1110" s="196" t="s">
        <v>1237</v>
      </c>
      <c r="G1110" s="40"/>
      <c r="H1110" s="40"/>
      <c r="I1110" s="197"/>
      <c r="J1110" s="40"/>
      <c r="K1110" s="40"/>
      <c r="L1110" s="43"/>
      <c r="M1110" s="198"/>
      <c r="N1110" s="199"/>
      <c r="O1110" s="68"/>
      <c r="P1110" s="68"/>
      <c r="Q1110" s="68"/>
      <c r="R1110" s="68"/>
      <c r="S1110" s="68"/>
      <c r="T1110" s="69"/>
      <c r="U1110" s="38"/>
      <c r="V1110" s="38"/>
      <c r="W1110" s="38"/>
      <c r="X1110" s="38"/>
      <c r="Y1110" s="38"/>
      <c r="Z1110" s="38"/>
      <c r="AA1110" s="38"/>
      <c r="AB1110" s="38"/>
      <c r="AC1110" s="38"/>
      <c r="AD1110" s="38"/>
      <c r="AE1110" s="38"/>
      <c r="AT1110" s="20" t="s">
        <v>169</v>
      </c>
      <c r="AU1110" s="20" t="s">
        <v>90</v>
      </c>
    </row>
    <row r="1111" spans="1:65" s="2" customFormat="1" ht="11.25">
      <c r="A1111" s="38"/>
      <c r="B1111" s="39"/>
      <c r="C1111" s="40"/>
      <c r="D1111" s="200" t="s">
        <v>171</v>
      </c>
      <c r="E1111" s="40"/>
      <c r="F1111" s="201" t="s">
        <v>1238</v>
      </c>
      <c r="G1111" s="40"/>
      <c r="H1111" s="40"/>
      <c r="I1111" s="197"/>
      <c r="J1111" s="40"/>
      <c r="K1111" s="40"/>
      <c r="L1111" s="43"/>
      <c r="M1111" s="198"/>
      <c r="N1111" s="199"/>
      <c r="O1111" s="68"/>
      <c r="P1111" s="68"/>
      <c r="Q1111" s="68"/>
      <c r="R1111" s="68"/>
      <c r="S1111" s="68"/>
      <c r="T1111" s="69"/>
      <c r="U1111" s="38"/>
      <c r="V1111" s="38"/>
      <c r="W1111" s="38"/>
      <c r="X1111" s="38"/>
      <c r="Y1111" s="38"/>
      <c r="Z1111" s="38"/>
      <c r="AA1111" s="38"/>
      <c r="AB1111" s="38"/>
      <c r="AC1111" s="38"/>
      <c r="AD1111" s="38"/>
      <c r="AE1111" s="38"/>
      <c r="AT1111" s="20" t="s">
        <v>171</v>
      </c>
      <c r="AU1111" s="20" t="s">
        <v>90</v>
      </c>
    </row>
    <row r="1112" spans="1:65" s="13" customFormat="1" ht="11.25">
      <c r="B1112" s="202"/>
      <c r="C1112" s="203"/>
      <c r="D1112" s="195" t="s">
        <v>173</v>
      </c>
      <c r="E1112" s="204" t="s">
        <v>35</v>
      </c>
      <c r="F1112" s="205" t="s">
        <v>1239</v>
      </c>
      <c r="G1112" s="203"/>
      <c r="H1112" s="204" t="s">
        <v>35</v>
      </c>
      <c r="I1112" s="206"/>
      <c r="J1112" s="203"/>
      <c r="K1112" s="203"/>
      <c r="L1112" s="207"/>
      <c r="M1112" s="208"/>
      <c r="N1112" s="209"/>
      <c r="O1112" s="209"/>
      <c r="P1112" s="209"/>
      <c r="Q1112" s="209"/>
      <c r="R1112" s="209"/>
      <c r="S1112" s="209"/>
      <c r="T1112" s="210"/>
      <c r="AT1112" s="211" t="s">
        <v>173</v>
      </c>
      <c r="AU1112" s="211" t="s">
        <v>90</v>
      </c>
      <c r="AV1112" s="13" t="s">
        <v>21</v>
      </c>
      <c r="AW1112" s="13" t="s">
        <v>41</v>
      </c>
      <c r="AX1112" s="13" t="s">
        <v>81</v>
      </c>
      <c r="AY1112" s="211" t="s">
        <v>160</v>
      </c>
    </row>
    <row r="1113" spans="1:65" s="14" customFormat="1" ht="11.25">
      <c r="B1113" s="212"/>
      <c r="C1113" s="213"/>
      <c r="D1113" s="195" t="s">
        <v>173</v>
      </c>
      <c r="E1113" s="214" t="s">
        <v>35</v>
      </c>
      <c r="F1113" s="215" t="s">
        <v>1240</v>
      </c>
      <c r="G1113" s="213"/>
      <c r="H1113" s="216">
        <v>275.31</v>
      </c>
      <c r="I1113" s="217"/>
      <c r="J1113" s="213"/>
      <c r="K1113" s="213"/>
      <c r="L1113" s="218"/>
      <c r="M1113" s="219"/>
      <c r="N1113" s="220"/>
      <c r="O1113" s="220"/>
      <c r="P1113" s="220"/>
      <c r="Q1113" s="220"/>
      <c r="R1113" s="220"/>
      <c r="S1113" s="220"/>
      <c r="T1113" s="221"/>
      <c r="AT1113" s="222" t="s">
        <v>173</v>
      </c>
      <c r="AU1113" s="222" t="s">
        <v>90</v>
      </c>
      <c r="AV1113" s="14" t="s">
        <v>90</v>
      </c>
      <c r="AW1113" s="14" t="s">
        <v>41</v>
      </c>
      <c r="AX1113" s="14" t="s">
        <v>81</v>
      </c>
      <c r="AY1113" s="222" t="s">
        <v>160</v>
      </c>
    </row>
    <row r="1114" spans="1:65" s="15" customFormat="1" ht="11.25">
      <c r="B1114" s="223"/>
      <c r="C1114" s="224"/>
      <c r="D1114" s="195" t="s">
        <v>173</v>
      </c>
      <c r="E1114" s="225" t="s">
        <v>35</v>
      </c>
      <c r="F1114" s="226" t="s">
        <v>176</v>
      </c>
      <c r="G1114" s="224"/>
      <c r="H1114" s="227">
        <v>275.31</v>
      </c>
      <c r="I1114" s="228"/>
      <c r="J1114" s="224"/>
      <c r="K1114" s="224"/>
      <c r="L1114" s="229"/>
      <c r="M1114" s="230"/>
      <c r="N1114" s="231"/>
      <c r="O1114" s="231"/>
      <c r="P1114" s="231"/>
      <c r="Q1114" s="231"/>
      <c r="R1114" s="231"/>
      <c r="S1114" s="231"/>
      <c r="T1114" s="232"/>
      <c r="AT1114" s="233" t="s">
        <v>173</v>
      </c>
      <c r="AU1114" s="233" t="s">
        <v>90</v>
      </c>
      <c r="AV1114" s="15" t="s">
        <v>167</v>
      </c>
      <c r="AW1114" s="15" t="s">
        <v>41</v>
      </c>
      <c r="AX1114" s="15" t="s">
        <v>21</v>
      </c>
      <c r="AY1114" s="233" t="s">
        <v>160</v>
      </c>
    </row>
    <row r="1115" spans="1:65" s="2" customFormat="1" ht="24.2" customHeight="1">
      <c r="A1115" s="38"/>
      <c r="B1115" s="39"/>
      <c r="C1115" s="245" t="s">
        <v>1241</v>
      </c>
      <c r="D1115" s="245" t="s">
        <v>380</v>
      </c>
      <c r="E1115" s="246" t="s">
        <v>1242</v>
      </c>
      <c r="F1115" s="247" t="s">
        <v>1243</v>
      </c>
      <c r="G1115" s="248" t="s">
        <v>165</v>
      </c>
      <c r="H1115" s="249">
        <v>289.07600000000002</v>
      </c>
      <c r="I1115" s="250"/>
      <c r="J1115" s="251">
        <f>ROUND(I1115*H1115,2)</f>
        <v>0</v>
      </c>
      <c r="K1115" s="247" t="s">
        <v>166</v>
      </c>
      <c r="L1115" s="252"/>
      <c r="M1115" s="253" t="s">
        <v>35</v>
      </c>
      <c r="N1115" s="254" t="s">
        <v>52</v>
      </c>
      <c r="O1115" s="68"/>
      <c r="P1115" s="191">
        <f>O1115*H1115</f>
        <v>0</v>
      </c>
      <c r="Q1115" s="191">
        <v>3.7499999999999999E-3</v>
      </c>
      <c r="R1115" s="191">
        <f>Q1115*H1115</f>
        <v>1.0840350000000001</v>
      </c>
      <c r="S1115" s="191">
        <v>0</v>
      </c>
      <c r="T1115" s="192">
        <f>S1115*H1115</f>
        <v>0</v>
      </c>
      <c r="U1115" s="38"/>
      <c r="V1115" s="38"/>
      <c r="W1115" s="38"/>
      <c r="X1115" s="38"/>
      <c r="Y1115" s="38"/>
      <c r="Z1115" s="38"/>
      <c r="AA1115" s="38"/>
      <c r="AB1115" s="38"/>
      <c r="AC1115" s="38"/>
      <c r="AD1115" s="38"/>
      <c r="AE1115" s="38"/>
      <c r="AR1115" s="193" t="s">
        <v>459</v>
      </c>
      <c r="AT1115" s="193" t="s">
        <v>380</v>
      </c>
      <c r="AU1115" s="193" t="s">
        <v>90</v>
      </c>
      <c r="AY1115" s="20" t="s">
        <v>160</v>
      </c>
      <c r="BE1115" s="194">
        <f>IF(N1115="základní",J1115,0)</f>
        <v>0</v>
      </c>
      <c r="BF1115" s="194">
        <f>IF(N1115="snížená",J1115,0)</f>
        <v>0</v>
      </c>
      <c r="BG1115" s="194">
        <f>IF(N1115="zákl. přenesená",J1115,0)</f>
        <v>0</v>
      </c>
      <c r="BH1115" s="194">
        <f>IF(N1115="sníž. přenesená",J1115,0)</f>
        <v>0</v>
      </c>
      <c r="BI1115" s="194">
        <f>IF(N1115="nulová",J1115,0)</f>
        <v>0</v>
      </c>
      <c r="BJ1115" s="20" t="s">
        <v>21</v>
      </c>
      <c r="BK1115" s="194">
        <f>ROUND(I1115*H1115,2)</f>
        <v>0</v>
      </c>
      <c r="BL1115" s="20" t="s">
        <v>317</v>
      </c>
      <c r="BM1115" s="193" t="s">
        <v>1244</v>
      </c>
    </row>
    <row r="1116" spans="1:65" s="2" customFormat="1" ht="19.5">
      <c r="A1116" s="38"/>
      <c r="B1116" s="39"/>
      <c r="C1116" s="40"/>
      <c r="D1116" s="195" t="s">
        <v>169</v>
      </c>
      <c r="E1116" s="40"/>
      <c r="F1116" s="196" t="s">
        <v>1243</v>
      </c>
      <c r="G1116" s="40"/>
      <c r="H1116" s="40"/>
      <c r="I1116" s="197"/>
      <c r="J1116" s="40"/>
      <c r="K1116" s="40"/>
      <c r="L1116" s="43"/>
      <c r="M1116" s="198"/>
      <c r="N1116" s="199"/>
      <c r="O1116" s="68"/>
      <c r="P1116" s="68"/>
      <c r="Q1116" s="68"/>
      <c r="R1116" s="68"/>
      <c r="S1116" s="68"/>
      <c r="T1116" s="69"/>
      <c r="U1116" s="38"/>
      <c r="V1116" s="38"/>
      <c r="W1116" s="38"/>
      <c r="X1116" s="38"/>
      <c r="Y1116" s="38"/>
      <c r="Z1116" s="38"/>
      <c r="AA1116" s="38"/>
      <c r="AB1116" s="38"/>
      <c r="AC1116" s="38"/>
      <c r="AD1116" s="38"/>
      <c r="AE1116" s="38"/>
      <c r="AT1116" s="20" t="s">
        <v>169</v>
      </c>
      <c r="AU1116" s="20" t="s">
        <v>90</v>
      </c>
    </row>
    <row r="1117" spans="1:65" s="13" customFormat="1" ht="11.25">
      <c r="B1117" s="202"/>
      <c r="C1117" s="203"/>
      <c r="D1117" s="195" t="s">
        <v>173</v>
      </c>
      <c r="E1117" s="204" t="s">
        <v>35</v>
      </c>
      <c r="F1117" s="205" t="s">
        <v>1239</v>
      </c>
      <c r="G1117" s="203"/>
      <c r="H1117" s="204" t="s">
        <v>35</v>
      </c>
      <c r="I1117" s="206"/>
      <c r="J1117" s="203"/>
      <c r="K1117" s="203"/>
      <c r="L1117" s="207"/>
      <c r="M1117" s="208"/>
      <c r="N1117" s="209"/>
      <c r="O1117" s="209"/>
      <c r="P1117" s="209"/>
      <c r="Q1117" s="209"/>
      <c r="R1117" s="209"/>
      <c r="S1117" s="209"/>
      <c r="T1117" s="210"/>
      <c r="AT1117" s="211" t="s">
        <v>173</v>
      </c>
      <c r="AU1117" s="211" t="s">
        <v>90</v>
      </c>
      <c r="AV1117" s="13" t="s">
        <v>21</v>
      </c>
      <c r="AW1117" s="13" t="s">
        <v>41</v>
      </c>
      <c r="AX1117" s="13" t="s">
        <v>81</v>
      </c>
      <c r="AY1117" s="211" t="s">
        <v>160</v>
      </c>
    </row>
    <row r="1118" spans="1:65" s="14" customFormat="1" ht="11.25">
      <c r="B1118" s="212"/>
      <c r="C1118" s="213"/>
      <c r="D1118" s="195" t="s">
        <v>173</v>
      </c>
      <c r="E1118" s="214" t="s">
        <v>35</v>
      </c>
      <c r="F1118" s="215" t="s">
        <v>1245</v>
      </c>
      <c r="G1118" s="213"/>
      <c r="H1118" s="216">
        <v>289.07600000000002</v>
      </c>
      <c r="I1118" s="217"/>
      <c r="J1118" s="213"/>
      <c r="K1118" s="213"/>
      <c r="L1118" s="218"/>
      <c r="M1118" s="219"/>
      <c r="N1118" s="220"/>
      <c r="O1118" s="220"/>
      <c r="P1118" s="220"/>
      <c r="Q1118" s="220"/>
      <c r="R1118" s="220"/>
      <c r="S1118" s="220"/>
      <c r="T1118" s="221"/>
      <c r="AT1118" s="222" t="s">
        <v>173</v>
      </c>
      <c r="AU1118" s="222" t="s">
        <v>90</v>
      </c>
      <c r="AV1118" s="14" t="s">
        <v>90</v>
      </c>
      <c r="AW1118" s="14" t="s">
        <v>41</v>
      </c>
      <c r="AX1118" s="14" t="s">
        <v>81</v>
      </c>
      <c r="AY1118" s="222" t="s">
        <v>160</v>
      </c>
    </row>
    <row r="1119" spans="1:65" s="15" customFormat="1" ht="11.25">
      <c r="B1119" s="223"/>
      <c r="C1119" s="224"/>
      <c r="D1119" s="195" t="s">
        <v>173</v>
      </c>
      <c r="E1119" s="225" t="s">
        <v>35</v>
      </c>
      <c r="F1119" s="226" t="s">
        <v>176</v>
      </c>
      <c r="G1119" s="224"/>
      <c r="H1119" s="227">
        <v>289.07600000000002</v>
      </c>
      <c r="I1119" s="228"/>
      <c r="J1119" s="224"/>
      <c r="K1119" s="224"/>
      <c r="L1119" s="229"/>
      <c r="M1119" s="230"/>
      <c r="N1119" s="231"/>
      <c r="O1119" s="231"/>
      <c r="P1119" s="231"/>
      <c r="Q1119" s="231"/>
      <c r="R1119" s="231"/>
      <c r="S1119" s="231"/>
      <c r="T1119" s="232"/>
      <c r="AT1119" s="233" t="s">
        <v>173</v>
      </c>
      <c r="AU1119" s="233" t="s">
        <v>90</v>
      </c>
      <c r="AV1119" s="15" t="s">
        <v>167</v>
      </c>
      <c r="AW1119" s="15" t="s">
        <v>41</v>
      </c>
      <c r="AX1119" s="15" t="s">
        <v>21</v>
      </c>
      <c r="AY1119" s="233" t="s">
        <v>160</v>
      </c>
    </row>
    <row r="1120" spans="1:65" s="2" customFormat="1" ht="24.2" customHeight="1">
      <c r="A1120" s="38"/>
      <c r="B1120" s="39"/>
      <c r="C1120" s="182" t="s">
        <v>1246</v>
      </c>
      <c r="D1120" s="182" t="s">
        <v>162</v>
      </c>
      <c r="E1120" s="183" t="s">
        <v>1247</v>
      </c>
      <c r="F1120" s="184" t="s">
        <v>1248</v>
      </c>
      <c r="G1120" s="185" t="s">
        <v>165</v>
      </c>
      <c r="H1120" s="186">
        <v>66</v>
      </c>
      <c r="I1120" s="187"/>
      <c r="J1120" s="188">
        <f>ROUND(I1120*H1120,2)</f>
        <v>0</v>
      </c>
      <c r="K1120" s="184" t="s">
        <v>166</v>
      </c>
      <c r="L1120" s="43"/>
      <c r="M1120" s="189" t="s">
        <v>35</v>
      </c>
      <c r="N1120" s="190" t="s">
        <v>52</v>
      </c>
      <c r="O1120" s="68"/>
      <c r="P1120" s="191">
        <f>O1120*H1120</f>
        <v>0</v>
      </c>
      <c r="Q1120" s="191">
        <v>6.0000000000000001E-3</v>
      </c>
      <c r="R1120" s="191">
        <f>Q1120*H1120</f>
        <v>0.39600000000000002</v>
      </c>
      <c r="S1120" s="191">
        <v>0</v>
      </c>
      <c r="T1120" s="192">
        <f>S1120*H1120</f>
        <v>0</v>
      </c>
      <c r="U1120" s="38"/>
      <c r="V1120" s="38"/>
      <c r="W1120" s="38"/>
      <c r="X1120" s="38"/>
      <c r="Y1120" s="38"/>
      <c r="Z1120" s="38"/>
      <c r="AA1120" s="38"/>
      <c r="AB1120" s="38"/>
      <c r="AC1120" s="38"/>
      <c r="AD1120" s="38"/>
      <c r="AE1120" s="38"/>
      <c r="AR1120" s="193" t="s">
        <v>317</v>
      </c>
      <c r="AT1120" s="193" t="s">
        <v>162</v>
      </c>
      <c r="AU1120" s="193" t="s">
        <v>90</v>
      </c>
      <c r="AY1120" s="20" t="s">
        <v>160</v>
      </c>
      <c r="BE1120" s="194">
        <f>IF(N1120="základní",J1120,0)</f>
        <v>0</v>
      </c>
      <c r="BF1120" s="194">
        <f>IF(N1120="snížená",J1120,0)</f>
        <v>0</v>
      </c>
      <c r="BG1120" s="194">
        <f>IF(N1120="zákl. přenesená",J1120,0)</f>
        <v>0</v>
      </c>
      <c r="BH1120" s="194">
        <f>IF(N1120="sníž. přenesená",J1120,0)</f>
        <v>0</v>
      </c>
      <c r="BI1120" s="194">
        <f>IF(N1120="nulová",J1120,0)</f>
        <v>0</v>
      </c>
      <c r="BJ1120" s="20" t="s">
        <v>21</v>
      </c>
      <c r="BK1120" s="194">
        <f>ROUND(I1120*H1120,2)</f>
        <v>0</v>
      </c>
      <c r="BL1120" s="20" t="s">
        <v>317</v>
      </c>
      <c r="BM1120" s="193" t="s">
        <v>1249</v>
      </c>
    </row>
    <row r="1121" spans="1:65" s="2" customFormat="1" ht="29.25">
      <c r="A1121" s="38"/>
      <c r="B1121" s="39"/>
      <c r="C1121" s="40"/>
      <c r="D1121" s="195" t="s">
        <v>169</v>
      </c>
      <c r="E1121" s="40"/>
      <c r="F1121" s="196" t="s">
        <v>1250</v>
      </c>
      <c r="G1121" s="40"/>
      <c r="H1121" s="40"/>
      <c r="I1121" s="197"/>
      <c r="J1121" s="40"/>
      <c r="K1121" s="40"/>
      <c r="L1121" s="43"/>
      <c r="M1121" s="198"/>
      <c r="N1121" s="199"/>
      <c r="O1121" s="68"/>
      <c r="P1121" s="68"/>
      <c r="Q1121" s="68"/>
      <c r="R1121" s="68"/>
      <c r="S1121" s="68"/>
      <c r="T1121" s="69"/>
      <c r="U1121" s="38"/>
      <c r="V1121" s="38"/>
      <c r="W1121" s="38"/>
      <c r="X1121" s="38"/>
      <c r="Y1121" s="38"/>
      <c r="Z1121" s="38"/>
      <c r="AA1121" s="38"/>
      <c r="AB1121" s="38"/>
      <c r="AC1121" s="38"/>
      <c r="AD1121" s="38"/>
      <c r="AE1121" s="38"/>
      <c r="AT1121" s="20" t="s">
        <v>169</v>
      </c>
      <c r="AU1121" s="20" t="s">
        <v>90</v>
      </c>
    </row>
    <row r="1122" spans="1:65" s="2" customFormat="1" ht="11.25">
      <c r="A1122" s="38"/>
      <c r="B1122" s="39"/>
      <c r="C1122" s="40"/>
      <c r="D1122" s="200" t="s">
        <v>171</v>
      </c>
      <c r="E1122" s="40"/>
      <c r="F1122" s="201" t="s">
        <v>1251</v>
      </c>
      <c r="G1122" s="40"/>
      <c r="H1122" s="40"/>
      <c r="I1122" s="197"/>
      <c r="J1122" s="40"/>
      <c r="K1122" s="40"/>
      <c r="L1122" s="43"/>
      <c r="M1122" s="198"/>
      <c r="N1122" s="199"/>
      <c r="O1122" s="68"/>
      <c r="P1122" s="68"/>
      <c r="Q1122" s="68"/>
      <c r="R1122" s="68"/>
      <c r="S1122" s="68"/>
      <c r="T1122" s="69"/>
      <c r="U1122" s="38"/>
      <c r="V1122" s="38"/>
      <c r="W1122" s="38"/>
      <c r="X1122" s="38"/>
      <c r="Y1122" s="38"/>
      <c r="Z1122" s="38"/>
      <c r="AA1122" s="38"/>
      <c r="AB1122" s="38"/>
      <c r="AC1122" s="38"/>
      <c r="AD1122" s="38"/>
      <c r="AE1122" s="38"/>
      <c r="AT1122" s="20" t="s">
        <v>171</v>
      </c>
      <c r="AU1122" s="20" t="s">
        <v>90</v>
      </c>
    </row>
    <row r="1123" spans="1:65" s="13" customFormat="1" ht="11.25">
      <c r="B1123" s="202"/>
      <c r="C1123" s="203"/>
      <c r="D1123" s="195" t="s">
        <v>173</v>
      </c>
      <c r="E1123" s="204" t="s">
        <v>35</v>
      </c>
      <c r="F1123" s="205" t="s">
        <v>457</v>
      </c>
      <c r="G1123" s="203"/>
      <c r="H1123" s="204" t="s">
        <v>35</v>
      </c>
      <c r="I1123" s="206"/>
      <c r="J1123" s="203"/>
      <c r="K1123" s="203"/>
      <c r="L1123" s="207"/>
      <c r="M1123" s="208"/>
      <c r="N1123" s="209"/>
      <c r="O1123" s="209"/>
      <c r="P1123" s="209"/>
      <c r="Q1123" s="209"/>
      <c r="R1123" s="209"/>
      <c r="S1123" s="209"/>
      <c r="T1123" s="210"/>
      <c r="AT1123" s="211" t="s">
        <v>173</v>
      </c>
      <c r="AU1123" s="211" t="s">
        <v>90</v>
      </c>
      <c r="AV1123" s="13" t="s">
        <v>21</v>
      </c>
      <c r="AW1123" s="13" t="s">
        <v>41</v>
      </c>
      <c r="AX1123" s="13" t="s">
        <v>81</v>
      </c>
      <c r="AY1123" s="211" t="s">
        <v>160</v>
      </c>
    </row>
    <row r="1124" spans="1:65" s="14" customFormat="1" ht="22.5">
      <c r="B1124" s="212"/>
      <c r="C1124" s="213"/>
      <c r="D1124" s="195" t="s">
        <v>173</v>
      </c>
      <c r="E1124" s="214" t="s">
        <v>35</v>
      </c>
      <c r="F1124" s="215" t="s">
        <v>1252</v>
      </c>
      <c r="G1124" s="213"/>
      <c r="H1124" s="216">
        <v>66</v>
      </c>
      <c r="I1124" s="217"/>
      <c r="J1124" s="213"/>
      <c r="K1124" s="213"/>
      <c r="L1124" s="218"/>
      <c r="M1124" s="219"/>
      <c r="N1124" s="220"/>
      <c r="O1124" s="220"/>
      <c r="P1124" s="220"/>
      <c r="Q1124" s="220"/>
      <c r="R1124" s="220"/>
      <c r="S1124" s="220"/>
      <c r="T1124" s="221"/>
      <c r="AT1124" s="222" t="s">
        <v>173</v>
      </c>
      <c r="AU1124" s="222" t="s">
        <v>90</v>
      </c>
      <c r="AV1124" s="14" t="s">
        <v>90</v>
      </c>
      <c r="AW1124" s="14" t="s">
        <v>41</v>
      </c>
      <c r="AX1124" s="14" t="s">
        <v>81</v>
      </c>
      <c r="AY1124" s="222" t="s">
        <v>160</v>
      </c>
    </row>
    <row r="1125" spans="1:65" s="15" customFormat="1" ht="11.25">
      <c r="B1125" s="223"/>
      <c r="C1125" s="224"/>
      <c r="D1125" s="195" t="s">
        <v>173</v>
      </c>
      <c r="E1125" s="225" t="s">
        <v>35</v>
      </c>
      <c r="F1125" s="226" t="s">
        <v>176</v>
      </c>
      <c r="G1125" s="224"/>
      <c r="H1125" s="227">
        <v>66</v>
      </c>
      <c r="I1125" s="228"/>
      <c r="J1125" s="224"/>
      <c r="K1125" s="224"/>
      <c r="L1125" s="229"/>
      <c r="M1125" s="230"/>
      <c r="N1125" s="231"/>
      <c r="O1125" s="231"/>
      <c r="P1125" s="231"/>
      <c r="Q1125" s="231"/>
      <c r="R1125" s="231"/>
      <c r="S1125" s="231"/>
      <c r="T1125" s="232"/>
      <c r="AT1125" s="233" t="s">
        <v>173</v>
      </c>
      <c r="AU1125" s="233" t="s">
        <v>90</v>
      </c>
      <c r="AV1125" s="15" t="s">
        <v>167</v>
      </c>
      <c r="AW1125" s="15" t="s">
        <v>41</v>
      </c>
      <c r="AX1125" s="15" t="s">
        <v>21</v>
      </c>
      <c r="AY1125" s="233" t="s">
        <v>160</v>
      </c>
    </row>
    <row r="1126" spans="1:65" s="2" customFormat="1" ht="16.5" customHeight="1">
      <c r="A1126" s="38"/>
      <c r="B1126" s="39"/>
      <c r="C1126" s="245" t="s">
        <v>1253</v>
      </c>
      <c r="D1126" s="245" t="s">
        <v>380</v>
      </c>
      <c r="E1126" s="246" t="s">
        <v>1254</v>
      </c>
      <c r="F1126" s="247" t="s">
        <v>1255</v>
      </c>
      <c r="G1126" s="248" t="s">
        <v>165</v>
      </c>
      <c r="H1126" s="249">
        <v>69.3</v>
      </c>
      <c r="I1126" s="250"/>
      <c r="J1126" s="251">
        <f>ROUND(I1126*H1126,2)</f>
        <v>0</v>
      </c>
      <c r="K1126" s="247" t="s">
        <v>166</v>
      </c>
      <c r="L1126" s="252"/>
      <c r="M1126" s="253" t="s">
        <v>35</v>
      </c>
      <c r="N1126" s="254" t="s">
        <v>52</v>
      </c>
      <c r="O1126" s="68"/>
      <c r="P1126" s="191">
        <f>O1126*H1126</f>
        <v>0</v>
      </c>
      <c r="Q1126" s="191">
        <v>1.1199999999999999E-3</v>
      </c>
      <c r="R1126" s="191">
        <f>Q1126*H1126</f>
        <v>7.7615999999999991E-2</v>
      </c>
      <c r="S1126" s="191">
        <v>0</v>
      </c>
      <c r="T1126" s="192">
        <f>S1126*H1126</f>
        <v>0</v>
      </c>
      <c r="U1126" s="38"/>
      <c r="V1126" s="38"/>
      <c r="W1126" s="38"/>
      <c r="X1126" s="38"/>
      <c r="Y1126" s="38"/>
      <c r="Z1126" s="38"/>
      <c r="AA1126" s="38"/>
      <c r="AB1126" s="38"/>
      <c r="AC1126" s="38"/>
      <c r="AD1126" s="38"/>
      <c r="AE1126" s="38"/>
      <c r="AR1126" s="193" t="s">
        <v>459</v>
      </c>
      <c r="AT1126" s="193" t="s">
        <v>380</v>
      </c>
      <c r="AU1126" s="193" t="s">
        <v>90</v>
      </c>
      <c r="AY1126" s="20" t="s">
        <v>160</v>
      </c>
      <c r="BE1126" s="194">
        <f>IF(N1126="základní",J1126,0)</f>
        <v>0</v>
      </c>
      <c r="BF1126" s="194">
        <f>IF(N1126="snížená",J1126,0)</f>
        <v>0</v>
      </c>
      <c r="BG1126" s="194">
        <f>IF(N1126="zákl. přenesená",J1126,0)</f>
        <v>0</v>
      </c>
      <c r="BH1126" s="194">
        <f>IF(N1126="sníž. přenesená",J1126,0)</f>
        <v>0</v>
      </c>
      <c r="BI1126" s="194">
        <f>IF(N1126="nulová",J1126,0)</f>
        <v>0</v>
      </c>
      <c r="BJ1126" s="20" t="s">
        <v>21</v>
      </c>
      <c r="BK1126" s="194">
        <f>ROUND(I1126*H1126,2)</f>
        <v>0</v>
      </c>
      <c r="BL1126" s="20" t="s">
        <v>317</v>
      </c>
      <c r="BM1126" s="193" t="s">
        <v>1256</v>
      </c>
    </row>
    <row r="1127" spans="1:65" s="2" customFormat="1" ht="11.25">
      <c r="A1127" s="38"/>
      <c r="B1127" s="39"/>
      <c r="C1127" s="40"/>
      <c r="D1127" s="195" t="s">
        <v>169</v>
      </c>
      <c r="E1127" s="40"/>
      <c r="F1127" s="196" t="s">
        <v>1255</v>
      </c>
      <c r="G1127" s="40"/>
      <c r="H1127" s="40"/>
      <c r="I1127" s="197"/>
      <c r="J1127" s="40"/>
      <c r="K1127" s="40"/>
      <c r="L1127" s="43"/>
      <c r="M1127" s="198"/>
      <c r="N1127" s="199"/>
      <c r="O1127" s="68"/>
      <c r="P1127" s="68"/>
      <c r="Q1127" s="68"/>
      <c r="R1127" s="68"/>
      <c r="S1127" s="68"/>
      <c r="T1127" s="69"/>
      <c r="U1127" s="38"/>
      <c r="V1127" s="38"/>
      <c r="W1127" s="38"/>
      <c r="X1127" s="38"/>
      <c r="Y1127" s="38"/>
      <c r="Z1127" s="38"/>
      <c r="AA1127" s="38"/>
      <c r="AB1127" s="38"/>
      <c r="AC1127" s="38"/>
      <c r="AD1127" s="38"/>
      <c r="AE1127" s="38"/>
      <c r="AT1127" s="20" t="s">
        <v>169</v>
      </c>
      <c r="AU1127" s="20" t="s">
        <v>90</v>
      </c>
    </row>
    <row r="1128" spans="1:65" s="14" customFormat="1" ht="11.25">
      <c r="B1128" s="212"/>
      <c r="C1128" s="213"/>
      <c r="D1128" s="195" t="s">
        <v>173</v>
      </c>
      <c r="E1128" s="214" t="s">
        <v>35</v>
      </c>
      <c r="F1128" s="215" t="s">
        <v>1257</v>
      </c>
      <c r="G1128" s="213"/>
      <c r="H1128" s="216">
        <v>69.3</v>
      </c>
      <c r="I1128" s="217"/>
      <c r="J1128" s="213"/>
      <c r="K1128" s="213"/>
      <c r="L1128" s="218"/>
      <c r="M1128" s="219"/>
      <c r="N1128" s="220"/>
      <c r="O1128" s="220"/>
      <c r="P1128" s="220"/>
      <c r="Q1128" s="220"/>
      <c r="R1128" s="220"/>
      <c r="S1128" s="220"/>
      <c r="T1128" s="221"/>
      <c r="AT1128" s="222" t="s">
        <v>173</v>
      </c>
      <c r="AU1128" s="222" t="s">
        <v>90</v>
      </c>
      <c r="AV1128" s="14" t="s">
        <v>90</v>
      </c>
      <c r="AW1128" s="14" t="s">
        <v>41</v>
      </c>
      <c r="AX1128" s="14" t="s">
        <v>81</v>
      </c>
      <c r="AY1128" s="222" t="s">
        <v>160</v>
      </c>
    </row>
    <row r="1129" spans="1:65" s="15" customFormat="1" ht="11.25">
      <c r="B1129" s="223"/>
      <c r="C1129" s="224"/>
      <c r="D1129" s="195" t="s">
        <v>173</v>
      </c>
      <c r="E1129" s="225" t="s">
        <v>35</v>
      </c>
      <c r="F1129" s="226" t="s">
        <v>176</v>
      </c>
      <c r="G1129" s="224"/>
      <c r="H1129" s="227">
        <v>69.3</v>
      </c>
      <c r="I1129" s="228"/>
      <c r="J1129" s="224"/>
      <c r="K1129" s="224"/>
      <c r="L1129" s="229"/>
      <c r="M1129" s="230"/>
      <c r="N1129" s="231"/>
      <c r="O1129" s="231"/>
      <c r="P1129" s="231"/>
      <c r="Q1129" s="231"/>
      <c r="R1129" s="231"/>
      <c r="S1129" s="231"/>
      <c r="T1129" s="232"/>
      <c r="AT1129" s="233" t="s">
        <v>173</v>
      </c>
      <c r="AU1129" s="233" t="s">
        <v>90</v>
      </c>
      <c r="AV1129" s="15" t="s">
        <v>167</v>
      </c>
      <c r="AW1129" s="15" t="s">
        <v>41</v>
      </c>
      <c r="AX1129" s="15" t="s">
        <v>21</v>
      </c>
      <c r="AY1129" s="233" t="s">
        <v>160</v>
      </c>
    </row>
    <row r="1130" spans="1:65" s="2" customFormat="1" ht="24.2" customHeight="1">
      <c r="A1130" s="38"/>
      <c r="B1130" s="39"/>
      <c r="C1130" s="182" t="s">
        <v>1258</v>
      </c>
      <c r="D1130" s="182" t="s">
        <v>162</v>
      </c>
      <c r="E1130" s="183" t="s">
        <v>1247</v>
      </c>
      <c r="F1130" s="184" t="s">
        <v>1248</v>
      </c>
      <c r="G1130" s="185" t="s">
        <v>165</v>
      </c>
      <c r="H1130" s="186">
        <v>478.05599999999998</v>
      </c>
      <c r="I1130" s="187"/>
      <c r="J1130" s="188">
        <f>ROUND(I1130*H1130,2)</f>
        <v>0</v>
      </c>
      <c r="K1130" s="184" t="s">
        <v>166</v>
      </c>
      <c r="L1130" s="43"/>
      <c r="M1130" s="189" t="s">
        <v>35</v>
      </c>
      <c r="N1130" s="190" t="s">
        <v>52</v>
      </c>
      <c r="O1130" s="68"/>
      <c r="P1130" s="191">
        <f>O1130*H1130</f>
        <v>0</v>
      </c>
      <c r="Q1130" s="191">
        <v>6.0000000000000001E-3</v>
      </c>
      <c r="R1130" s="191">
        <f>Q1130*H1130</f>
        <v>2.8683359999999998</v>
      </c>
      <c r="S1130" s="191">
        <v>0</v>
      </c>
      <c r="T1130" s="192">
        <f>S1130*H1130</f>
        <v>0</v>
      </c>
      <c r="U1130" s="38"/>
      <c r="V1130" s="38"/>
      <c r="W1130" s="38"/>
      <c r="X1130" s="38"/>
      <c r="Y1130" s="38"/>
      <c r="Z1130" s="38"/>
      <c r="AA1130" s="38"/>
      <c r="AB1130" s="38"/>
      <c r="AC1130" s="38"/>
      <c r="AD1130" s="38"/>
      <c r="AE1130" s="38"/>
      <c r="AR1130" s="193" t="s">
        <v>317</v>
      </c>
      <c r="AT1130" s="193" t="s">
        <v>162</v>
      </c>
      <c r="AU1130" s="193" t="s">
        <v>90</v>
      </c>
      <c r="AY1130" s="20" t="s">
        <v>160</v>
      </c>
      <c r="BE1130" s="194">
        <f>IF(N1130="základní",J1130,0)</f>
        <v>0</v>
      </c>
      <c r="BF1130" s="194">
        <f>IF(N1130="snížená",J1130,0)</f>
        <v>0</v>
      </c>
      <c r="BG1130" s="194">
        <f>IF(N1130="zákl. přenesená",J1130,0)</f>
        <v>0</v>
      </c>
      <c r="BH1130" s="194">
        <f>IF(N1130="sníž. přenesená",J1130,0)</f>
        <v>0</v>
      </c>
      <c r="BI1130" s="194">
        <f>IF(N1130="nulová",J1130,0)</f>
        <v>0</v>
      </c>
      <c r="BJ1130" s="20" t="s">
        <v>21</v>
      </c>
      <c r="BK1130" s="194">
        <f>ROUND(I1130*H1130,2)</f>
        <v>0</v>
      </c>
      <c r="BL1130" s="20" t="s">
        <v>317</v>
      </c>
      <c r="BM1130" s="193" t="s">
        <v>1259</v>
      </c>
    </row>
    <row r="1131" spans="1:65" s="2" customFormat="1" ht="29.25">
      <c r="A1131" s="38"/>
      <c r="B1131" s="39"/>
      <c r="C1131" s="40"/>
      <c r="D1131" s="195" t="s">
        <v>169</v>
      </c>
      <c r="E1131" s="40"/>
      <c r="F1131" s="196" t="s">
        <v>1250</v>
      </c>
      <c r="G1131" s="40"/>
      <c r="H1131" s="40"/>
      <c r="I1131" s="197"/>
      <c r="J1131" s="40"/>
      <c r="K1131" s="40"/>
      <c r="L1131" s="43"/>
      <c r="M1131" s="198"/>
      <c r="N1131" s="199"/>
      <c r="O1131" s="68"/>
      <c r="P1131" s="68"/>
      <c r="Q1131" s="68"/>
      <c r="R1131" s="68"/>
      <c r="S1131" s="68"/>
      <c r="T1131" s="69"/>
      <c r="U1131" s="38"/>
      <c r="V1131" s="38"/>
      <c r="W1131" s="38"/>
      <c r="X1131" s="38"/>
      <c r="Y1131" s="38"/>
      <c r="Z1131" s="38"/>
      <c r="AA1131" s="38"/>
      <c r="AB1131" s="38"/>
      <c r="AC1131" s="38"/>
      <c r="AD1131" s="38"/>
      <c r="AE1131" s="38"/>
      <c r="AT1131" s="20" t="s">
        <v>169</v>
      </c>
      <c r="AU1131" s="20" t="s">
        <v>90</v>
      </c>
    </row>
    <row r="1132" spans="1:65" s="2" customFormat="1" ht="11.25">
      <c r="A1132" s="38"/>
      <c r="B1132" s="39"/>
      <c r="C1132" s="40"/>
      <c r="D1132" s="200" t="s">
        <v>171</v>
      </c>
      <c r="E1132" s="40"/>
      <c r="F1132" s="201" t="s">
        <v>1251</v>
      </c>
      <c r="G1132" s="40"/>
      <c r="H1132" s="40"/>
      <c r="I1132" s="197"/>
      <c r="J1132" s="40"/>
      <c r="K1132" s="40"/>
      <c r="L1132" s="43"/>
      <c r="M1132" s="198"/>
      <c r="N1132" s="199"/>
      <c r="O1132" s="68"/>
      <c r="P1132" s="68"/>
      <c r="Q1132" s="68"/>
      <c r="R1132" s="68"/>
      <c r="S1132" s="68"/>
      <c r="T1132" s="69"/>
      <c r="U1132" s="38"/>
      <c r="V1132" s="38"/>
      <c r="W1132" s="38"/>
      <c r="X1132" s="38"/>
      <c r="Y1132" s="38"/>
      <c r="Z1132" s="38"/>
      <c r="AA1132" s="38"/>
      <c r="AB1132" s="38"/>
      <c r="AC1132" s="38"/>
      <c r="AD1132" s="38"/>
      <c r="AE1132" s="38"/>
      <c r="AT1132" s="20" t="s">
        <v>171</v>
      </c>
      <c r="AU1132" s="20" t="s">
        <v>90</v>
      </c>
    </row>
    <row r="1133" spans="1:65" s="13" customFormat="1" ht="11.25">
      <c r="B1133" s="202"/>
      <c r="C1133" s="203"/>
      <c r="D1133" s="195" t="s">
        <v>173</v>
      </c>
      <c r="E1133" s="204" t="s">
        <v>35</v>
      </c>
      <c r="F1133" s="205" t="s">
        <v>541</v>
      </c>
      <c r="G1133" s="203"/>
      <c r="H1133" s="204" t="s">
        <v>35</v>
      </c>
      <c r="I1133" s="206"/>
      <c r="J1133" s="203"/>
      <c r="K1133" s="203"/>
      <c r="L1133" s="207"/>
      <c r="M1133" s="208"/>
      <c r="N1133" s="209"/>
      <c r="O1133" s="209"/>
      <c r="P1133" s="209"/>
      <c r="Q1133" s="209"/>
      <c r="R1133" s="209"/>
      <c r="S1133" s="209"/>
      <c r="T1133" s="210"/>
      <c r="AT1133" s="211" t="s">
        <v>173</v>
      </c>
      <c r="AU1133" s="211" t="s">
        <v>90</v>
      </c>
      <c r="AV1133" s="13" t="s">
        <v>21</v>
      </c>
      <c r="AW1133" s="13" t="s">
        <v>41</v>
      </c>
      <c r="AX1133" s="13" t="s">
        <v>81</v>
      </c>
      <c r="AY1133" s="211" t="s">
        <v>160</v>
      </c>
    </row>
    <row r="1134" spans="1:65" s="14" customFormat="1" ht="22.5">
      <c r="B1134" s="212"/>
      <c r="C1134" s="213"/>
      <c r="D1134" s="195" t="s">
        <v>173</v>
      </c>
      <c r="E1134" s="214" t="s">
        <v>35</v>
      </c>
      <c r="F1134" s="215" t="s">
        <v>1260</v>
      </c>
      <c r="G1134" s="213"/>
      <c r="H1134" s="216">
        <v>478.05599999999998</v>
      </c>
      <c r="I1134" s="217"/>
      <c r="J1134" s="213"/>
      <c r="K1134" s="213"/>
      <c r="L1134" s="218"/>
      <c r="M1134" s="219"/>
      <c r="N1134" s="220"/>
      <c r="O1134" s="220"/>
      <c r="P1134" s="220"/>
      <c r="Q1134" s="220"/>
      <c r="R1134" s="220"/>
      <c r="S1134" s="220"/>
      <c r="T1134" s="221"/>
      <c r="AT1134" s="222" t="s">
        <v>173</v>
      </c>
      <c r="AU1134" s="222" t="s">
        <v>90</v>
      </c>
      <c r="AV1134" s="14" t="s">
        <v>90</v>
      </c>
      <c r="AW1134" s="14" t="s">
        <v>41</v>
      </c>
      <c r="AX1134" s="14" t="s">
        <v>81</v>
      </c>
      <c r="AY1134" s="222" t="s">
        <v>160</v>
      </c>
    </row>
    <row r="1135" spans="1:65" s="15" customFormat="1" ht="11.25">
      <c r="B1135" s="223"/>
      <c r="C1135" s="224"/>
      <c r="D1135" s="195" t="s">
        <v>173</v>
      </c>
      <c r="E1135" s="225" t="s">
        <v>35</v>
      </c>
      <c r="F1135" s="226" t="s">
        <v>176</v>
      </c>
      <c r="G1135" s="224"/>
      <c r="H1135" s="227">
        <v>478.05599999999998</v>
      </c>
      <c r="I1135" s="228"/>
      <c r="J1135" s="224"/>
      <c r="K1135" s="224"/>
      <c r="L1135" s="229"/>
      <c r="M1135" s="230"/>
      <c r="N1135" s="231"/>
      <c r="O1135" s="231"/>
      <c r="P1135" s="231"/>
      <c r="Q1135" s="231"/>
      <c r="R1135" s="231"/>
      <c r="S1135" s="231"/>
      <c r="T1135" s="232"/>
      <c r="AT1135" s="233" t="s">
        <v>173</v>
      </c>
      <c r="AU1135" s="233" t="s">
        <v>90</v>
      </c>
      <c r="AV1135" s="15" t="s">
        <v>167</v>
      </c>
      <c r="AW1135" s="15" t="s">
        <v>41</v>
      </c>
      <c r="AX1135" s="15" t="s">
        <v>21</v>
      </c>
      <c r="AY1135" s="233" t="s">
        <v>160</v>
      </c>
    </row>
    <row r="1136" spans="1:65" s="2" customFormat="1" ht="16.5" customHeight="1">
      <c r="A1136" s="38"/>
      <c r="B1136" s="39"/>
      <c r="C1136" s="245" t="s">
        <v>1261</v>
      </c>
      <c r="D1136" s="245" t="s">
        <v>380</v>
      </c>
      <c r="E1136" s="246" t="s">
        <v>1262</v>
      </c>
      <c r="F1136" s="247" t="s">
        <v>1263</v>
      </c>
      <c r="G1136" s="248" t="s">
        <v>165</v>
      </c>
      <c r="H1136" s="249">
        <v>501.959</v>
      </c>
      <c r="I1136" s="250"/>
      <c r="J1136" s="251">
        <f>ROUND(I1136*H1136,2)</f>
        <v>0</v>
      </c>
      <c r="K1136" s="247" t="s">
        <v>166</v>
      </c>
      <c r="L1136" s="252"/>
      <c r="M1136" s="253" t="s">
        <v>35</v>
      </c>
      <c r="N1136" s="254" t="s">
        <v>52</v>
      </c>
      <c r="O1136" s="68"/>
      <c r="P1136" s="191">
        <f>O1136*H1136</f>
        <v>0</v>
      </c>
      <c r="Q1136" s="191">
        <v>3.4499999999999999E-3</v>
      </c>
      <c r="R1136" s="191">
        <f>Q1136*H1136</f>
        <v>1.7317585499999999</v>
      </c>
      <c r="S1136" s="191">
        <v>0</v>
      </c>
      <c r="T1136" s="192">
        <f>S1136*H1136</f>
        <v>0</v>
      </c>
      <c r="U1136" s="38"/>
      <c r="V1136" s="38"/>
      <c r="W1136" s="38"/>
      <c r="X1136" s="38"/>
      <c r="Y1136" s="38"/>
      <c r="Z1136" s="38"/>
      <c r="AA1136" s="38"/>
      <c r="AB1136" s="38"/>
      <c r="AC1136" s="38"/>
      <c r="AD1136" s="38"/>
      <c r="AE1136" s="38"/>
      <c r="AR1136" s="193" t="s">
        <v>459</v>
      </c>
      <c r="AT1136" s="193" t="s">
        <v>380</v>
      </c>
      <c r="AU1136" s="193" t="s">
        <v>90</v>
      </c>
      <c r="AY1136" s="20" t="s">
        <v>160</v>
      </c>
      <c r="BE1136" s="194">
        <f>IF(N1136="základní",J1136,0)</f>
        <v>0</v>
      </c>
      <c r="BF1136" s="194">
        <f>IF(N1136="snížená",J1136,0)</f>
        <v>0</v>
      </c>
      <c r="BG1136" s="194">
        <f>IF(N1136="zákl. přenesená",J1136,0)</f>
        <v>0</v>
      </c>
      <c r="BH1136" s="194">
        <f>IF(N1136="sníž. přenesená",J1136,0)</f>
        <v>0</v>
      </c>
      <c r="BI1136" s="194">
        <f>IF(N1136="nulová",J1136,0)</f>
        <v>0</v>
      </c>
      <c r="BJ1136" s="20" t="s">
        <v>21</v>
      </c>
      <c r="BK1136" s="194">
        <f>ROUND(I1136*H1136,2)</f>
        <v>0</v>
      </c>
      <c r="BL1136" s="20" t="s">
        <v>317</v>
      </c>
      <c r="BM1136" s="193" t="s">
        <v>1264</v>
      </c>
    </row>
    <row r="1137" spans="1:65" s="2" customFormat="1" ht="11.25">
      <c r="A1137" s="38"/>
      <c r="B1137" s="39"/>
      <c r="C1137" s="40"/>
      <c r="D1137" s="195" t="s">
        <v>169</v>
      </c>
      <c r="E1137" s="40"/>
      <c r="F1137" s="196" t="s">
        <v>1263</v>
      </c>
      <c r="G1137" s="40"/>
      <c r="H1137" s="40"/>
      <c r="I1137" s="197"/>
      <c r="J1137" s="40"/>
      <c r="K1137" s="40"/>
      <c r="L1137" s="43"/>
      <c r="M1137" s="198"/>
      <c r="N1137" s="199"/>
      <c r="O1137" s="68"/>
      <c r="P1137" s="68"/>
      <c r="Q1137" s="68"/>
      <c r="R1137" s="68"/>
      <c r="S1137" s="68"/>
      <c r="T1137" s="69"/>
      <c r="U1137" s="38"/>
      <c r="V1137" s="38"/>
      <c r="W1137" s="38"/>
      <c r="X1137" s="38"/>
      <c r="Y1137" s="38"/>
      <c r="Z1137" s="38"/>
      <c r="AA1137" s="38"/>
      <c r="AB1137" s="38"/>
      <c r="AC1137" s="38"/>
      <c r="AD1137" s="38"/>
      <c r="AE1137" s="38"/>
      <c r="AT1137" s="20" t="s">
        <v>169</v>
      </c>
      <c r="AU1137" s="20" t="s">
        <v>90</v>
      </c>
    </row>
    <row r="1138" spans="1:65" s="14" customFormat="1" ht="11.25">
      <c r="B1138" s="212"/>
      <c r="C1138" s="213"/>
      <c r="D1138" s="195" t="s">
        <v>173</v>
      </c>
      <c r="E1138" s="214" t="s">
        <v>35</v>
      </c>
      <c r="F1138" s="215" t="s">
        <v>1265</v>
      </c>
      <c r="G1138" s="213"/>
      <c r="H1138" s="216">
        <v>501.959</v>
      </c>
      <c r="I1138" s="217"/>
      <c r="J1138" s="213"/>
      <c r="K1138" s="213"/>
      <c r="L1138" s="218"/>
      <c r="M1138" s="219"/>
      <c r="N1138" s="220"/>
      <c r="O1138" s="220"/>
      <c r="P1138" s="220"/>
      <c r="Q1138" s="220"/>
      <c r="R1138" s="220"/>
      <c r="S1138" s="220"/>
      <c r="T1138" s="221"/>
      <c r="AT1138" s="222" t="s">
        <v>173</v>
      </c>
      <c r="AU1138" s="222" t="s">
        <v>90</v>
      </c>
      <c r="AV1138" s="14" t="s">
        <v>90</v>
      </c>
      <c r="AW1138" s="14" t="s">
        <v>41</v>
      </c>
      <c r="AX1138" s="14" t="s">
        <v>81</v>
      </c>
      <c r="AY1138" s="222" t="s">
        <v>160</v>
      </c>
    </row>
    <row r="1139" spans="1:65" s="15" customFormat="1" ht="11.25">
      <c r="B1139" s="223"/>
      <c r="C1139" s="224"/>
      <c r="D1139" s="195" t="s">
        <v>173</v>
      </c>
      <c r="E1139" s="225" t="s">
        <v>35</v>
      </c>
      <c r="F1139" s="226" t="s">
        <v>176</v>
      </c>
      <c r="G1139" s="224"/>
      <c r="H1139" s="227">
        <v>501.959</v>
      </c>
      <c r="I1139" s="228"/>
      <c r="J1139" s="224"/>
      <c r="K1139" s="224"/>
      <c r="L1139" s="229"/>
      <c r="M1139" s="230"/>
      <c r="N1139" s="231"/>
      <c r="O1139" s="231"/>
      <c r="P1139" s="231"/>
      <c r="Q1139" s="231"/>
      <c r="R1139" s="231"/>
      <c r="S1139" s="231"/>
      <c r="T1139" s="232"/>
      <c r="AT1139" s="233" t="s">
        <v>173</v>
      </c>
      <c r="AU1139" s="233" t="s">
        <v>90</v>
      </c>
      <c r="AV1139" s="15" t="s">
        <v>167</v>
      </c>
      <c r="AW1139" s="15" t="s">
        <v>41</v>
      </c>
      <c r="AX1139" s="15" t="s">
        <v>21</v>
      </c>
      <c r="AY1139" s="233" t="s">
        <v>160</v>
      </c>
    </row>
    <row r="1140" spans="1:65" s="2" customFormat="1" ht="33" customHeight="1">
      <c r="A1140" s="38"/>
      <c r="B1140" s="39"/>
      <c r="C1140" s="182" t="s">
        <v>1266</v>
      </c>
      <c r="D1140" s="182" t="s">
        <v>162</v>
      </c>
      <c r="E1140" s="183" t="s">
        <v>1267</v>
      </c>
      <c r="F1140" s="184" t="s">
        <v>1268</v>
      </c>
      <c r="G1140" s="185" t="s">
        <v>239</v>
      </c>
      <c r="H1140" s="186">
        <v>18.780999999999999</v>
      </c>
      <c r="I1140" s="187"/>
      <c r="J1140" s="188">
        <f>ROUND(I1140*H1140,2)</f>
        <v>0</v>
      </c>
      <c r="K1140" s="184" t="s">
        <v>166</v>
      </c>
      <c r="L1140" s="43"/>
      <c r="M1140" s="189" t="s">
        <v>35</v>
      </c>
      <c r="N1140" s="190" t="s">
        <v>52</v>
      </c>
      <c r="O1140" s="68"/>
      <c r="P1140" s="191">
        <f>O1140*H1140</f>
        <v>0</v>
      </c>
      <c r="Q1140" s="191">
        <v>9.6000000000000002E-2</v>
      </c>
      <c r="R1140" s="191">
        <f>Q1140*H1140</f>
        <v>1.8029759999999999</v>
      </c>
      <c r="S1140" s="191">
        <v>0</v>
      </c>
      <c r="T1140" s="192">
        <f>S1140*H1140</f>
        <v>0</v>
      </c>
      <c r="U1140" s="38"/>
      <c r="V1140" s="38"/>
      <c r="W1140" s="38"/>
      <c r="X1140" s="38"/>
      <c r="Y1140" s="38"/>
      <c r="Z1140" s="38"/>
      <c r="AA1140" s="38"/>
      <c r="AB1140" s="38"/>
      <c r="AC1140" s="38"/>
      <c r="AD1140" s="38"/>
      <c r="AE1140" s="38"/>
      <c r="AR1140" s="193" t="s">
        <v>317</v>
      </c>
      <c r="AT1140" s="193" t="s">
        <v>162</v>
      </c>
      <c r="AU1140" s="193" t="s">
        <v>90</v>
      </c>
      <c r="AY1140" s="20" t="s">
        <v>160</v>
      </c>
      <c r="BE1140" s="194">
        <f>IF(N1140="základní",J1140,0)</f>
        <v>0</v>
      </c>
      <c r="BF1140" s="194">
        <f>IF(N1140="snížená",J1140,0)</f>
        <v>0</v>
      </c>
      <c r="BG1140" s="194">
        <f>IF(N1140="zákl. přenesená",J1140,0)</f>
        <v>0</v>
      </c>
      <c r="BH1140" s="194">
        <f>IF(N1140="sníž. přenesená",J1140,0)</f>
        <v>0</v>
      </c>
      <c r="BI1140" s="194">
        <f>IF(N1140="nulová",J1140,0)</f>
        <v>0</v>
      </c>
      <c r="BJ1140" s="20" t="s">
        <v>21</v>
      </c>
      <c r="BK1140" s="194">
        <f>ROUND(I1140*H1140,2)</f>
        <v>0</v>
      </c>
      <c r="BL1140" s="20" t="s">
        <v>317</v>
      </c>
      <c r="BM1140" s="193" t="s">
        <v>1269</v>
      </c>
    </row>
    <row r="1141" spans="1:65" s="2" customFormat="1" ht="19.5">
      <c r="A1141" s="38"/>
      <c r="B1141" s="39"/>
      <c r="C1141" s="40"/>
      <c r="D1141" s="195" t="s">
        <v>169</v>
      </c>
      <c r="E1141" s="40"/>
      <c r="F1141" s="196" t="s">
        <v>1270</v>
      </c>
      <c r="G1141" s="40"/>
      <c r="H1141" s="40"/>
      <c r="I1141" s="197"/>
      <c r="J1141" s="40"/>
      <c r="K1141" s="40"/>
      <c r="L1141" s="43"/>
      <c r="M1141" s="198"/>
      <c r="N1141" s="199"/>
      <c r="O1141" s="68"/>
      <c r="P1141" s="68"/>
      <c r="Q1141" s="68"/>
      <c r="R1141" s="68"/>
      <c r="S1141" s="68"/>
      <c r="T1141" s="69"/>
      <c r="U1141" s="38"/>
      <c r="V1141" s="38"/>
      <c r="W1141" s="38"/>
      <c r="X1141" s="38"/>
      <c r="Y1141" s="38"/>
      <c r="Z1141" s="38"/>
      <c r="AA1141" s="38"/>
      <c r="AB1141" s="38"/>
      <c r="AC1141" s="38"/>
      <c r="AD1141" s="38"/>
      <c r="AE1141" s="38"/>
      <c r="AT1141" s="20" t="s">
        <v>169</v>
      </c>
      <c r="AU1141" s="20" t="s">
        <v>90</v>
      </c>
    </row>
    <row r="1142" spans="1:65" s="2" customFormat="1" ht="11.25">
      <c r="A1142" s="38"/>
      <c r="B1142" s="39"/>
      <c r="C1142" s="40"/>
      <c r="D1142" s="200" t="s">
        <v>171</v>
      </c>
      <c r="E1142" s="40"/>
      <c r="F1142" s="201" t="s">
        <v>1271</v>
      </c>
      <c r="G1142" s="40"/>
      <c r="H1142" s="40"/>
      <c r="I1142" s="197"/>
      <c r="J1142" s="40"/>
      <c r="K1142" s="40"/>
      <c r="L1142" s="43"/>
      <c r="M1142" s="198"/>
      <c r="N1142" s="199"/>
      <c r="O1142" s="68"/>
      <c r="P1142" s="68"/>
      <c r="Q1142" s="68"/>
      <c r="R1142" s="68"/>
      <c r="S1142" s="68"/>
      <c r="T1142" s="69"/>
      <c r="U1142" s="38"/>
      <c r="V1142" s="38"/>
      <c r="W1142" s="38"/>
      <c r="X1142" s="38"/>
      <c r="Y1142" s="38"/>
      <c r="Z1142" s="38"/>
      <c r="AA1142" s="38"/>
      <c r="AB1142" s="38"/>
      <c r="AC1142" s="38"/>
      <c r="AD1142" s="38"/>
      <c r="AE1142" s="38"/>
      <c r="AT1142" s="20" t="s">
        <v>171</v>
      </c>
      <c r="AU1142" s="20" t="s">
        <v>90</v>
      </c>
    </row>
    <row r="1143" spans="1:65" s="13" customFormat="1" ht="11.25">
      <c r="B1143" s="202"/>
      <c r="C1143" s="203"/>
      <c r="D1143" s="195" t="s">
        <v>173</v>
      </c>
      <c r="E1143" s="204" t="s">
        <v>35</v>
      </c>
      <c r="F1143" s="205" t="s">
        <v>764</v>
      </c>
      <c r="G1143" s="203"/>
      <c r="H1143" s="204" t="s">
        <v>35</v>
      </c>
      <c r="I1143" s="206"/>
      <c r="J1143" s="203"/>
      <c r="K1143" s="203"/>
      <c r="L1143" s="207"/>
      <c r="M1143" s="208"/>
      <c r="N1143" s="209"/>
      <c r="O1143" s="209"/>
      <c r="P1143" s="209"/>
      <c r="Q1143" s="209"/>
      <c r="R1143" s="209"/>
      <c r="S1143" s="209"/>
      <c r="T1143" s="210"/>
      <c r="AT1143" s="211" t="s">
        <v>173</v>
      </c>
      <c r="AU1143" s="211" t="s">
        <v>90</v>
      </c>
      <c r="AV1143" s="13" t="s">
        <v>21</v>
      </c>
      <c r="AW1143" s="13" t="s">
        <v>41</v>
      </c>
      <c r="AX1143" s="13" t="s">
        <v>81</v>
      </c>
      <c r="AY1143" s="211" t="s">
        <v>160</v>
      </c>
    </row>
    <row r="1144" spans="1:65" s="14" customFormat="1" ht="11.25">
      <c r="B1144" s="212"/>
      <c r="C1144" s="213"/>
      <c r="D1144" s="195" t="s">
        <v>173</v>
      </c>
      <c r="E1144" s="214" t="s">
        <v>35</v>
      </c>
      <c r="F1144" s="215" t="s">
        <v>1272</v>
      </c>
      <c r="G1144" s="213"/>
      <c r="H1144" s="216">
        <v>18.780999999999999</v>
      </c>
      <c r="I1144" s="217"/>
      <c r="J1144" s="213"/>
      <c r="K1144" s="213"/>
      <c r="L1144" s="218"/>
      <c r="M1144" s="219"/>
      <c r="N1144" s="220"/>
      <c r="O1144" s="220"/>
      <c r="P1144" s="220"/>
      <c r="Q1144" s="220"/>
      <c r="R1144" s="220"/>
      <c r="S1144" s="220"/>
      <c r="T1144" s="221"/>
      <c r="AT1144" s="222" t="s">
        <v>173</v>
      </c>
      <c r="AU1144" s="222" t="s">
        <v>90</v>
      </c>
      <c r="AV1144" s="14" t="s">
        <v>90</v>
      </c>
      <c r="AW1144" s="14" t="s">
        <v>41</v>
      </c>
      <c r="AX1144" s="14" t="s">
        <v>81</v>
      </c>
      <c r="AY1144" s="222" t="s">
        <v>160</v>
      </c>
    </row>
    <row r="1145" spans="1:65" s="15" customFormat="1" ht="11.25">
      <c r="B1145" s="223"/>
      <c r="C1145" s="224"/>
      <c r="D1145" s="195" t="s">
        <v>173</v>
      </c>
      <c r="E1145" s="225" t="s">
        <v>35</v>
      </c>
      <c r="F1145" s="226" t="s">
        <v>176</v>
      </c>
      <c r="G1145" s="224"/>
      <c r="H1145" s="227">
        <v>18.780999999999999</v>
      </c>
      <c r="I1145" s="228"/>
      <c r="J1145" s="224"/>
      <c r="K1145" s="224"/>
      <c r="L1145" s="229"/>
      <c r="M1145" s="230"/>
      <c r="N1145" s="231"/>
      <c r="O1145" s="231"/>
      <c r="P1145" s="231"/>
      <c r="Q1145" s="231"/>
      <c r="R1145" s="231"/>
      <c r="S1145" s="231"/>
      <c r="T1145" s="232"/>
      <c r="AT1145" s="233" t="s">
        <v>173</v>
      </c>
      <c r="AU1145" s="233" t="s">
        <v>90</v>
      </c>
      <c r="AV1145" s="15" t="s">
        <v>167</v>
      </c>
      <c r="AW1145" s="15" t="s">
        <v>41</v>
      </c>
      <c r="AX1145" s="15" t="s">
        <v>21</v>
      </c>
      <c r="AY1145" s="233" t="s">
        <v>160</v>
      </c>
    </row>
    <row r="1146" spans="1:65" s="2" customFormat="1" ht="24.2" customHeight="1">
      <c r="A1146" s="38"/>
      <c r="B1146" s="39"/>
      <c r="C1146" s="182" t="s">
        <v>1273</v>
      </c>
      <c r="D1146" s="182" t="s">
        <v>162</v>
      </c>
      <c r="E1146" s="183" t="s">
        <v>1274</v>
      </c>
      <c r="F1146" s="184" t="s">
        <v>1275</v>
      </c>
      <c r="G1146" s="185" t="s">
        <v>165</v>
      </c>
      <c r="H1146" s="186">
        <v>78.254999999999995</v>
      </c>
      <c r="I1146" s="187"/>
      <c r="J1146" s="188">
        <f>ROUND(I1146*H1146,2)</f>
        <v>0</v>
      </c>
      <c r="K1146" s="184" t="s">
        <v>166</v>
      </c>
      <c r="L1146" s="43"/>
      <c r="M1146" s="189" t="s">
        <v>35</v>
      </c>
      <c r="N1146" s="190" t="s">
        <v>52</v>
      </c>
      <c r="O1146" s="68"/>
      <c r="P1146" s="191">
        <f>O1146*H1146</f>
        <v>0</v>
      </c>
      <c r="Q1146" s="191">
        <v>0</v>
      </c>
      <c r="R1146" s="191">
        <f>Q1146*H1146</f>
        <v>0</v>
      </c>
      <c r="S1146" s="191">
        <v>0</v>
      </c>
      <c r="T1146" s="192">
        <f>S1146*H1146</f>
        <v>0</v>
      </c>
      <c r="U1146" s="38"/>
      <c r="V1146" s="38"/>
      <c r="W1146" s="38"/>
      <c r="X1146" s="38"/>
      <c r="Y1146" s="38"/>
      <c r="Z1146" s="38"/>
      <c r="AA1146" s="38"/>
      <c r="AB1146" s="38"/>
      <c r="AC1146" s="38"/>
      <c r="AD1146" s="38"/>
      <c r="AE1146" s="38"/>
      <c r="AR1146" s="193" t="s">
        <v>317</v>
      </c>
      <c r="AT1146" s="193" t="s">
        <v>162</v>
      </c>
      <c r="AU1146" s="193" t="s">
        <v>90</v>
      </c>
      <c r="AY1146" s="20" t="s">
        <v>160</v>
      </c>
      <c r="BE1146" s="194">
        <f>IF(N1146="základní",J1146,0)</f>
        <v>0</v>
      </c>
      <c r="BF1146" s="194">
        <f>IF(N1146="snížená",J1146,0)</f>
        <v>0</v>
      </c>
      <c r="BG1146" s="194">
        <f>IF(N1146="zákl. přenesená",J1146,0)</f>
        <v>0</v>
      </c>
      <c r="BH1146" s="194">
        <f>IF(N1146="sníž. přenesená",J1146,0)</f>
        <v>0</v>
      </c>
      <c r="BI1146" s="194">
        <f>IF(N1146="nulová",J1146,0)</f>
        <v>0</v>
      </c>
      <c r="BJ1146" s="20" t="s">
        <v>21</v>
      </c>
      <c r="BK1146" s="194">
        <f>ROUND(I1146*H1146,2)</f>
        <v>0</v>
      </c>
      <c r="BL1146" s="20" t="s">
        <v>317</v>
      </c>
      <c r="BM1146" s="193" t="s">
        <v>1276</v>
      </c>
    </row>
    <row r="1147" spans="1:65" s="2" customFormat="1" ht="29.25">
      <c r="A1147" s="38"/>
      <c r="B1147" s="39"/>
      <c r="C1147" s="40"/>
      <c r="D1147" s="195" t="s">
        <v>169</v>
      </c>
      <c r="E1147" s="40"/>
      <c r="F1147" s="196" t="s">
        <v>1277</v>
      </c>
      <c r="G1147" s="40"/>
      <c r="H1147" s="40"/>
      <c r="I1147" s="197"/>
      <c r="J1147" s="40"/>
      <c r="K1147" s="40"/>
      <c r="L1147" s="43"/>
      <c r="M1147" s="198"/>
      <c r="N1147" s="199"/>
      <c r="O1147" s="68"/>
      <c r="P1147" s="68"/>
      <c r="Q1147" s="68"/>
      <c r="R1147" s="68"/>
      <c r="S1147" s="68"/>
      <c r="T1147" s="69"/>
      <c r="U1147" s="38"/>
      <c r="V1147" s="38"/>
      <c r="W1147" s="38"/>
      <c r="X1147" s="38"/>
      <c r="Y1147" s="38"/>
      <c r="Z1147" s="38"/>
      <c r="AA1147" s="38"/>
      <c r="AB1147" s="38"/>
      <c r="AC1147" s="38"/>
      <c r="AD1147" s="38"/>
      <c r="AE1147" s="38"/>
      <c r="AT1147" s="20" t="s">
        <v>169</v>
      </c>
      <c r="AU1147" s="20" t="s">
        <v>90</v>
      </c>
    </row>
    <row r="1148" spans="1:65" s="2" customFormat="1" ht="11.25">
      <c r="A1148" s="38"/>
      <c r="B1148" s="39"/>
      <c r="C1148" s="40"/>
      <c r="D1148" s="200" t="s">
        <v>171</v>
      </c>
      <c r="E1148" s="40"/>
      <c r="F1148" s="201" t="s">
        <v>1278</v>
      </c>
      <c r="G1148" s="40"/>
      <c r="H1148" s="40"/>
      <c r="I1148" s="197"/>
      <c r="J1148" s="40"/>
      <c r="K1148" s="40"/>
      <c r="L1148" s="43"/>
      <c r="M1148" s="198"/>
      <c r="N1148" s="199"/>
      <c r="O1148" s="68"/>
      <c r="P1148" s="68"/>
      <c r="Q1148" s="68"/>
      <c r="R1148" s="68"/>
      <c r="S1148" s="68"/>
      <c r="T1148" s="69"/>
      <c r="U1148" s="38"/>
      <c r="V1148" s="38"/>
      <c r="W1148" s="38"/>
      <c r="X1148" s="38"/>
      <c r="Y1148" s="38"/>
      <c r="Z1148" s="38"/>
      <c r="AA1148" s="38"/>
      <c r="AB1148" s="38"/>
      <c r="AC1148" s="38"/>
      <c r="AD1148" s="38"/>
      <c r="AE1148" s="38"/>
      <c r="AT1148" s="20" t="s">
        <v>171</v>
      </c>
      <c r="AU1148" s="20" t="s">
        <v>90</v>
      </c>
    </row>
    <row r="1149" spans="1:65" s="13" customFormat="1" ht="11.25">
      <c r="B1149" s="202"/>
      <c r="C1149" s="203"/>
      <c r="D1149" s="195" t="s">
        <v>173</v>
      </c>
      <c r="E1149" s="204" t="s">
        <v>35</v>
      </c>
      <c r="F1149" s="205" t="s">
        <v>1279</v>
      </c>
      <c r="G1149" s="203"/>
      <c r="H1149" s="204" t="s">
        <v>35</v>
      </c>
      <c r="I1149" s="206"/>
      <c r="J1149" s="203"/>
      <c r="K1149" s="203"/>
      <c r="L1149" s="207"/>
      <c r="M1149" s="208"/>
      <c r="N1149" s="209"/>
      <c r="O1149" s="209"/>
      <c r="P1149" s="209"/>
      <c r="Q1149" s="209"/>
      <c r="R1149" s="209"/>
      <c r="S1149" s="209"/>
      <c r="T1149" s="210"/>
      <c r="AT1149" s="211" t="s">
        <v>173</v>
      </c>
      <c r="AU1149" s="211" t="s">
        <v>90</v>
      </c>
      <c r="AV1149" s="13" t="s">
        <v>21</v>
      </c>
      <c r="AW1149" s="13" t="s">
        <v>41</v>
      </c>
      <c r="AX1149" s="13" t="s">
        <v>81</v>
      </c>
      <c r="AY1149" s="211" t="s">
        <v>160</v>
      </c>
    </row>
    <row r="1150" spans="1:65" s="14" customFormat="1" ht="11.25">
      <c r="B1150" s="212"/>
      <c r="C1150" s="213"/>
      <c r="D1150" s="195" t="s">
        <v>173</v>
      </c>
      <c r="E1150" s="214" t="s">
        <v>35</v>
      </c>
      <c r="F1150" s="215" t="s">
        <v>1280</v>
      </c>
      <c r="G1150" s="213"/>
      <c r="H1150" s="216">
        <v>78.254999999999995</v>
      </c>
      <c r="I1150" s="217"/>
      <c r="J1150" s="213"/>
      <c r="K1150" s="213"/>
      <c r="L1150" s="218"/>
      <c r="M1150" s="219"/>
      <c r="N1150" s="220"/>
      <c r="O1150" s="220"/>
      <c r="P1150" s="220"/>
      <c r="Q1150" s="220"/>
      <c r="R1150" s="220"/>
      <c r="S1150" s="220"/>
      <c r="T1150" s="221"/>
      <c r="AT1150" s="222" t="s">
        <v>173</v>
      </c>
      <c r="AU1150" s="222" t="s">
        <v>90</v>
      </c>
      <c r="AV1150" s="14" t="s">
        <v>90</v>
      </c>
      <c r="AW1150" s="14" t="s">
        <v>41</v>
      </c>
      <c r="AX1150" s="14" t="s">
        <v>81</v>
      </c>
      <c r="AY1150" s="222" t="s">
        <v>160</v>
      </c>
    </row>
    <row r="1151" spans="1:65" s="15" customFormat="1" ht="11.25">
      <c r="B1151" s="223"/>
      <c r="C1151" s="224"/>
      <c r="D1151" s="195" t="s">
        <v>173</v>
      </c>
      <c r="E1151" s="225" t="s">
        <v>35</v>
      </c>
      <c r="F1151" s="226" t="s">
        <v>176</v>
      </c>
      <c r="G1151" s="224"/>
      <c r="H1151" s="227">
        <v>78.254999999999995</v>
      </c>
      <c r="I1151" s="228"/>
      <c r="J1151" s="224"/>
      <c r="K1151" s="224"/>
      <c r="L1151" s="229"/>
      <c r="M1151" s="230"/>
      <c r="N1151" s="231"/>
      <c r="O1151" s="231"/>
      <c r="P1151" s="231"/>
      <c r="Q1151" s="231"/>
      <c r="R1151" s="231"/>
      <c r="S1151" s="231"/>
      <c r="T1151" s="232"/>
      <c r="AT1151" s="233" t="s">
        <v>173</v>
      </c>
      <c r="AU1151" s="233" t="s">
        <v>90</v>
      </c>
      <c r="AV1151" s="15" t="s">
        <v>167</v>
      </c>
      <c r="AW1151" s="15" t="s">
        <v>41</v>
      </c>
      <c r="AX1151" s="15" t="s">
        <v>21</v>
      </c>
      <c r="AY1151" s="233" t="s">
        <v>160</v>
      </c>
    </row>
    <row r="1152" spans="1:65" s="2" customFormat="1" ht="24.2" customHeight="1">
      <c r="A1152" s="38"/>
      <c r="B1152" s="39"/>
      <c r="C1152" s="245" t="s">
        <v>1281</v>
      </c>
      <c r="D1152" s="245" t="s">
        <v>380</v>
      </c>
      <c r="E1152" s="246" t="s">
        <v>1282</v>
      </c>
      <c r="F1152" s="247" t="s">
        <v>1283</v>
      </c>
      <c r="G1152" s="248" t="s">
        <v>165</v>
      </c>
      <c r="H1152" s="249">
        <v>82.168000000000006</v>
      </c>
      <c r="I1152" s="250"/>
      <c r="J1152" s="251">
        <f>ROUND(I1152*H1152,2)</f>
        <v>0</v>
      </c>
      <c r="K1152" s="247" t="s">
        <v>166</v>
      </c>
      <c r="L1152" s="252"/>
      <c r="M1152" s="253" t="s">
        <v>35</v>
      </c>
      <c r="N1152" s="254" t="s">
        <v>52</v>
      </c>
      <c r="O1152" s="68"/>
      <c r="P1152" s="191">
        <f>O1152*H1152</f>
        <v>0</v>
      </c>
      <c r="Q1152" s="191">
        <v>2.5000000000000001E-3</v>
      </c>
      <c r="R1152" s="191">
        <f>Q1152*H1152</f>
        <v>0.20542000000000002</v>
      </c>
      <c r="S1152" s="191">
        <v>0</v>
      </c>
      <c r="T1152" s="192">
        <f>S1152*H1152</f>
        <v>0</v>
      </c>
      <c r="U1152" s="38"/>
      <c r="V1152" s="38"/>
      <c r="W1152" s="38"/>
      <c r="X1152" s="38"/>
      <c r="Y1152" s="38"/>
      <c r="Z1152" s="38"/>
      <c r="AA1152" s="38"/>
      <c r="AB1152" s="38"/>
      <c r="AC1152" s="38"/>
      <c r="AD1152" s="38"/>
      <c r="AE1152" s="38"/>
      <c r="AR1152" s="193" t="s">
        <v>459</v>
      </c>
      <c r="AT1152" s="193" t="s">
        <v>380</v>
      </c>
      <c r="AU1152" s="193" t="s">
        <v>90</v>
      </c>
      <c r="AY1152" s="20" t="s">
        <v>160</v>
      </c>
      <c r="BE1152" s="194">
        <f>IF(N1152="základní",J1152,0)</f>
        <v>0</v>
      </c>
      <c r="BF1152" s="194">
        <f>IF(N1152="snížená",J1152,0)</f>
        <v>0</v>
      </c>
      <c r="BG1152" s="194">
        <f>IF(N1152="zákl. přenesená",J1152,0)</f>
        <v>0</v>
      </c>
      <c r="BH1152" s="194">
        <f>IF(N1152="sníž. přenesená",J1152,0)</f>
        <v>0</v>
      </c>
      <c r="BI1152" s="194">
        <f>IF(N1152="nulová",J1152,0)</f>
        <v>0</v>
      </c>
      <c r="BJ1152" s="20" t="s">
        <v>21</v>
      </c>
      <c r="BK1152" s="194">
        <f>ROUND(I1152*H1152,2)</f>
        <v>0</v>
      </c>
      <c r="BL1152" s="20" t="s">
        <v>317</v>
      </c>
      <c r="BM1152" s="193" t="s">
        <v>1284</v>
      </c>
    </row>
    <row r="1153" spans="1:65" s="2" customFormat="1" ht="19.5">
      <c r="A1153" s="38"/>
      <c r="B1153" s="39"/>
      <c r="C1153" s="40"/>
      <c r="D1153" s="195" t="s">
        <v>169</v>
      </c>
      <c r="E1153" s="40"/>
      <c r="F1153" s="196" t="s">
        <v>1283</v>
      </c>
      <c r="G1153" s="40"/>
      <c r="H1153" s="40"/>
      <c r="I1153" s="197"/>
      <c r="J1153" s="40"/>
      <c r="K1153" s="40"/>
      <c r="L1153" s="43"/>
      <c r="M1153" s="198"/>
      <c r="N1153" s="199"/>
      <c r="O1153" s="68"/>
      <c r="P1153" s="68"/>
      <c r="Q1153" s="68"/>
      <c r="R1153" s="68"/>
      <c r="S1153" s="68"/>
      <c r="T1153" s="69"/>
      <c r="U1153" s="38"/>
      <c r="V1153" s="38"/>
      <c r="W1153" s="38"/>
      <c r="X1153" s="38"/>
      <c r="Y1153" s="38"/>
      <c r="Z1153" s="38"/>
      <c r="AA1153" s="38"/>
      <c r="AB1153" s="38"/>
      <c r="AC1153" s="38"/>
      <c r="AD1153" s="38"/>
      <c r="AE1153" s="38"/>
      <c r="AT1153" s="20" t="s">
        <v>169</v>
      </c>
      <c r="AU1153" s="20" t="s">
        <v>90</v>
      </c>
    </row>
    <row r="1154" spans="1:65" s="14" customFormat="1" ht="11.25">
      <c r="B1154" s="212"/>
      <c r="C1154" s="213"/>
      <c r="D1154" s="195" t="s">
        <v>173</v>
      </c>
      <c r="E1154" s="214" t="s">
        <v>35</v>
      </c>
      <c r="F1154" s="215" t="s">
        <v>1285</v>
      </c>
      <c r="G1154" s="213"/>
      <c r="H1154" s="216">
        <v>82.168000000000006</v>
      </c>
      <c r="I1154" s="217"/>
      <c r="J1154" s="213"/>
      <c r="K1154" s="213"/>
      <c r="L1154" s="218"/>
      <c r="M1154" s="219"/>
      <c r="N1154" s="220"/>
      <c r="O1154" s="220"/>
      <c r="P1154" s="220"/>
      <c r="Q1154" s="220"/>
      <c r="R1154" s="220"/>
      <c r="S1154" s="220"/>
      <c r="T1154" s="221"/>
      <c r="AT1154" s="222" t="s">
        <v>173</v>
      </c>
      <c r="AU1154" s="222" t="s">
        <v>90</v>
      </c>
      <c r="AV1154" s="14" t="s">
        <v>90</v>
      </c>
      <c r="AW1154" s="14" t="s">
        <v>41</v>
      </c>
      <c r="AX1154" s="14" t="s">
        <v>81</v>
      </c>
      <c r="AY1154" s="222" t="s">
        <v>160</v>
      </c>
    </row>
    <row r="1155" spans="1:65" s="15" customFormat="1" ht="11.25">
      <c r="B1155" s="223"/>
      <c r="C1155" s="224"/>
      <c r="D1155" s="195" t="s">
        <v>173</v>
      </c>
      <c r="E1155" s="225" t="s">
        <v>35</v>
      </c>
      <c r="F1155" s="226" t="s">
        <v>176</v>
      </c>
      <c r="G1155" s="224"/>
      <c r="H1155" s="227">
        <v>82.168000000000006</v>
      </c>
      <c r="I1155" s="228"/>
      <c r="J1155" s="224"/>
      <c r="K1155" s="224"/>
      <c r="L1155" s="229"/>
      <c r="M1155" s="230"/>
      <c r="N1155" s="231"/>
      <c r="O1155" s="231"/>
      <c r="P1155" s="231"/>
      <c r="Q1155" s="231"/>
      <c r="R1155" s="231"/>
      <c r="S1155" s="231"/>
      <c r="T1155" s="232"/>
      <c r="AT1155" s="233" t="s">
        <v>173</v>
      </c>
      <c r="AU1155" s="233" t="s">
        <v>90</v>
      </c>
      <c r="AV1155" s="15" t="s">
        <v>167</v>
      </c>
      <c r="AW1155" s="15" t="s">
        <v>41</v>
      </c>
      <c r="AX1155" s="15" t="s">
        <v>21</v>
      </c>
      <c r="AY1155" s="233" t="s">
        <v>160</v>
      </c>
    </row>
    <row r="1156" spans="1:65" s="2" customFormat="1" ht="33" customHeight="1">
      <c r="A1156" s="38"/>
      <c r="B1156" s="39"/>
      <c r="C1156" s="182" t="s">
        <v>1286</v>
      </c>
      <c r="D1156" s="182" t="s">
        <v>162</v>
      </c>
      <c r="E1156" s="183" t="s">
        <v>1287</v>
      </c>
      <c r="F1156" s="184" t="s">
        <v>1288</v>
      </c>
      <c r="G1156" s="185" t="s">
        <v>165</v>
      </c>
      <c r="H1156" s="186">
        <v>263.25</v>
      </c>
      <c r="I1156" s="187"/>
      <c r="J1156" s="188">
        <f>ROUND(I1156*H1156,2)</f>
        <v>0</v>
      </c>
      <c r="K1156" s="184" t="s">
        <v>166</v>
      </c>
      <c r="L1156" s="43"/>
      <c r="M1156" s="189" t="s">
        <v>35</v>
      </c>
      <c r="N1156" s="190" t="s">
        <v>52</v>
      </c>
      <c r="O1156" s="68"/>
      <c r="P1156" s="191">
        <f>O1156*H1156</f>
        <v>0</v>
      </c>
      <c r="Q1156" s="191">
        <v>0</v>
      </c>
      <c r="R1156" s="191">
        <f>Q1156*H1156</f>
        <v>0</v>
      </c>
      <c r="S1156" s="191">
        <v>0</v>
      </c>
      <c r="T1156" s="192">
        <f>S1156*H1156</f>
        <v>0</v>
      </c>
      <c r="U1156" s="38"/>
      <c r="V1156" s="38"/>
      <c r="W1156" s="38"/>
      <c r="X1156" s="38"/>
      <c r="Y1156" s="38"/>
      <c r="Z1156" s="38"/>
      <c r="AA1156" s="38"/>
      <c r="AB1156" s="38"/>
      <c r="AC1156" s="38"/>
      <c r="AD1156" s="38"/>
      <c r="AE1156" s="38"/>
      <c r="AR1156" s="193" t="s">
        <v>317</v>
      </c>
      <c r="AT1156" s="193" t="s">
        <v>162</v>
      </c>
      <c r="AU1156" s="193" t="s">
        <v>90</v>
      </c>
      <c r="AY1156" s="20" t="s">
        <v>160</v>
      </c>
      <c r="BE1156" s="194">
        <f>IF(N1156="základní",J1156,0)</f>
        <v>0</v>
      </c>
      <c r="BF1156" s="194">
        <f>IF(N1156="snížená",J1156,0)</f>
        <v>0</v>
      </c>
      <c r="BG1156" s="194">
        <f>IF(N1156="zákl. přenesená",J1156,0)</f>
        <v>0</v>
      </c>
      <c r="BH1156" s="194">
        <f>IF(N1156="sníž. přenesená",J1156,0)</f>
        <v>0</v>
      </c>
      <c r="BI1156" s="194">
        <f>IF(N1156="nulová",J1156,0)</f>
        <v>0</v>
      </c>
      <c r="BJ1156" s="20" t="s">
        <v>21</v>
      </c>
      <c r="BK1156" s="194">
        <f>ROUND(I1156*H1156,2)</f>
        <v>0</v>
      </c>
      <c r="BL1156" s="20" t="s">
        <v>317</v>
      </c>
      <c r="BM1156" s="193" t="s">
        <v>1289</v>
      </c>
    </row>
    <row r="1157" spans="1:65" s="2" customFormat="1" ht="29.25">
      <c r="A1157" s="38"/>
      <c r="B1157" s="39"/>
      <c r="C1157" s="40"/>
      <c r="D1157" s="195" t="s">
        <v>169</v>
      </c>
      <c r="E1157" s="40"/>
      <c r="F1157" s="196" t="s">
        <v>1290</v>
      </c>
      <c r="G1157" s="40"/>
      <c r="H1157" s="40"/>
      <c r="I1157" s="197"/>
      <c r="J1157" s="40"/>
      <c r="K1157" s="40"/>
      <c r="L1157" s="43"/>
      <c r="M1157" s="198"/>
      <c r="N1157" s="199"/>
      <c r="O1157" s="68"/>
      <c r="P1157" s="68"/>
      <c r="Q1157" s="68"/>
      <c r="R1157" s="68"/>
      <c r="S1157" s="68"/>
      <c r="T1157" s="69"/>
      <c r="U1157" s="38"/>
      <c r="V1157" s="38"/>
      <c r="W1157" s="38"/>
      <c r="X1157" s="38"/>
      <c r="Y1157" s="38"/>
      <c r="Z1157" s="38"/>
      <c r="AA1157" s="38"/>
      <c r="AB1157" s="38"/>
      <c r="AC1157" s="38"/>
      <c r="AD1157" s="38"/>
      <c r="AE1157" s="38"/>
      <c r="AT1157" s="20" t="s">
        <v>169</v>
      </c>
      <c r="AU1157" s="20" t="s">
        <v>90</v>
      </c>
    </row>
    <row r="1158" spans="1:65" s="2" customFormat="1" ht="11.25">
      <c r="A1158" s="38"/>
      <c r="B1158" s="39"/>
      <c r="C1158" s="40"/>
      <c r="D1158" s="200" t="s">
        <v>171</v>
      </c>
      <c r="E1158" s="40"/>
      <c r="F1158" s="201" t="s">
        <v>1291</v>
      </c>
      <c r="G1158" s="40"/>
      <c r="H1158" s="40"/>
      <c r="I1158" s="197"/>
      <c r="J1158" s="40"/>
      <c r="K1158" s="40"/>
      <c r="L1158" s="43"/>
      <c r="M1158" s="198"/>
      <c r="N1158" s="199"/>
      <c r="O1158" s="68"/>
      <c r="P1158" s="68"/>
      <c r="Q1158" s="68"/>
      <c r="R1158" s="68"/>
      <c r="S1158" s="68"/>
      <c r="T1158" s="69"/>
      <c r="U1158" s="38"/>
      <c r="V1158" s="38"/>
      <c r="W1158" s="38"/>
      <c r="X1158" s="38"/>
      <c r="Y1158" s="38"/>
      <c r="Z1158" s="38"/>
      <c r="AA1158" s="38"/>
      <c r="AB1158" s="38"/>
      <c r="AC1158" s="38"/>
      <c r="AD1158" s="38"/>
      <c r="AE1158" s="38"/>
      <c r="AT1158" s="20" t="s">
        <v>171</v>
      </c>
      <c r="AU1158" s="20" t="s">
        <v>90</v>
      </c>
    </row>
    <row r="1159" spans="1:65" s="13" customFormat="1" ht="11.25">
      <c r="B1159" s="202"/>
      <c r="C1159" s="203"/>
      <c r="D1159" s="195" t="s">
        <v>173</v>
      </c>
      <c r="E1159" s="204" t="s">
        <v>35</v>
      </c>
      <c r="F1159" s="205" t="s">
        <v>1279</v>
      </c>
      <c r="G1159" s="203"/>
      <c r="H1159" s="204" t="s">
        <v>35</v>
      </c>
      <c r="I1159" s="206"/>
      <c r="J1159" s="203"/>
      <c r="K1159" s="203"/>
      <c r="L1159" s="207"/>
      <c r="M1159" s="208"/>
      <c r="N1159" s="209"/>
      <c r="O1159" s="209"/>
      <c r="P1159" s="209"/>
      <c r="Q1159" s="209"/>
      <c r="R1159" s="209"/>
      <c r="S1159" s="209"/>
      <c r="T1159" s="210"/>
      <c r="AT1159" s="211" t="s">
        <v>173</v>
      </c>
      <c r="AU1159" s="211" t="s">
        <v>90</v>
      </c>
      <c r="AV1159" s="13" t="s">
        <v>21</v>
      </c>
      <c r="AW1159" s="13" t="s">
        <v>41</v>
      </c>
      <c r="AX1159" s="13" t="s">
        <v>81</v>
      </c>
      <c r="AY1159" s="211" t="s">
        <v>160</v>
      </c>
    </row>
    <row r="1160" spans="1:65" s="14" customFormat="1" ht="11.25">
      <c r="B1160" s="212"/>
      <c r="C1160" s="213"/>
      <c r="D1160" s="195" t="s">
        <v>173</v>
      </c>
      <c r="E1160" s="214" t="s">
        <v>35</v>
      </c>
      <c r="F1160" s="215" t="s">
        <v>1292</v>
      </c>
      <c r="G1160" s="213"/>
      <c r="H1160" s="216">
        <v>263.25</v>
      </c>
      <c r="I1160" s="217"/>
      <c r="J1160" s="213"/>
      <c r="K1160" s="213"/>
      <c r="L1160" s="218"/>
      <c r="M1160" s="219"/>
      <c r="N1160" s="220"/>
      <c r="O1160" s="220"/>
      <c r="P1160" s="220"/>
      <c r="Q1160" s="220"/>
      <c r="R1160" s="220"/>
      <c r="S1160" s="220"/>
      <c r="T1160" s="221"/>
      <c r="AT1160" s="222" t="s">
        <v>173</v>
      </c>
      <c r="AU1160" s="222" t="s">
        <v>90</v>
      </c>
      <c r="AV1160" s="14" t="s">
        <v>90</v>
      </c>
      <c r="AW1160" s="14" t="s">
        <v>41</v>
      </c>
      <c r="AX1160" s="14" t="s">
        <v>81</v>
      </c>
      <c r="AY1160" s="222" t="s">
        <v>160</v>
      </c>
    </row>
    <row r="1161" spans="1:65" s="15" customFormat="1" ht="11.25">
      <c r="B1161" s="223"/>
      <c r="C1161" s="224"/>
      <c r="D1161" s="195" t="s">
        <v>173</v>
      </c>
      <c r="E1161" s="225" t="s">
        <v>35</v>
      </c>
      <c r="F1161" s="226" t="s">
        <v>176</v>
      </c>
      <c r="G1161" s="224"/>
      <c r="H1161" s="227">
        <v>263.25</v>
      </c>
      <c r="I1161" s="228"/>
      <c r="J1161" s="224"/>
      <c r="K1161" s="224"/>
      <c r="L1161" s="229"/>
      <c r="M1161" s="230"/>
      <c r="N1161" s="231"/>
      <c r="O1161" s="231"/>
      <c r="P1161" s="231"/>
      <c r="Q1161" s="231"/>
      <c r="R1161" s="231"/>
      <c r="S1161" s="231"/>
      <c r="T1161" s="232"/>
      <c r="AT1161" s="233" t="s">
        <v>173</v>
      </c>
      <c r="AU1161" s="233" t="s">
        <v>90</v>
      </c>
      <c r="AV1161" s="15" t="s">
        <v>167</v>
      </c>
      <c r="AW1161" s="15" t="s">
        <v>41</v>
      </c>
      <c r="AX1161" s="15" t="s">
        <v>21</v>
      </c>
      <c r="AY1161" s="233" t="s">
        <v>160</v>
      </c>
    </row>
    <row r="1162" spans="1:65" s="2" customFormat="1" ht="37.9" customHeight="1">
      <c r="A1162" s="38"/>
      <c r="B1162" s="39"/>
      <c r="C1162" s="245" t="s">
        <v>1293</v>
      </c>
      <c r="D1162" s="245" t="s">
        <v>380</v>
      </c>
      <c r="E1162" s="246" t="s">
        <v>1294</v>
      </c>
      <c r="F1162" s="247" t="s">
        <v>1295</v>
      </c>
      <c r="G1162" s="248" t="s">
        <v>165</v>
      </c>
      <c r="H1162" s="249">
        <v>276.41300000000001</v>
      </c>
      <c r="I1162" s="250"/>
      <c r="J1162" s="251">
        <f>ROUND(I1162*H1162,2)</f>
        <v>0</v>
      </c>
      <c r="K1162" s="247" t="s">
        <v>166</v>
      </c>
      <c r="L1162" s="252"/>
      <c r="M1162" s="253" t="s">
        <v>35</v>
      </c>
      <c r="N1162" s="254" t="s">
        <v>52</v>
      </c>
      <c r="O1162" s="68"/>
      <c r="P1162" s="191">
        <f>O1162*H1162</f>
        <v>0</v>
      </c>
      <c r="Q1162" s="191">
        <v>7.8300000000000002E-3</v>
      </c>
      <c r="R1162" s="191">
        <f>Q1162*H1162</f>
        <v>2.16431379</v>
      </c>
      <c r="S1162" s="191">
        <v>0</v>
      </c>
      <c r="T1162" s="192">
        <f>S1162*H1162</f>
        <v>0</v>
      </c>
      <c r="U1162" s="38"/>
      <c r="V1162" s="38"/>
      <c r="W1162" s="38"/>
      <c r="X1162" s="38"/>
      <c r="Y1162" s="38"/>
      <c r="Z1162" s="38"/>
      <c r="AA1162" s="38"/>
      <c r="AB1162" s="38"/>
      <c r="AC1162" s="38"/>
      <c r="AD1162" s="38"/>
      <c r="AE1162" s="38"/>
      <c r="AR1162" s="193" t="s">
        <v>459</v>
      </c>
      <c r="AT1162" s="193" t="s">
        <v>380</v>
      </c>
      <c r="AU1162" s="193" t="s">
        <v>90</v>
      </c>
      <c r="AY1162" s="20" t="s">
        <v>160</v>
      </c>
      <c r="BE1162" s="194">
        <f>IF(N1162="základní",J1162,0)</f>
        <v>0</v>
      </c>
      <c r="BF1162" s="194">
        <f>IF(N1162="snížená",J1162,0)</f>
        <v>0</v>
      </c>
      <c r="BG1162" s="194">
        <f>IF(N1162="zákl. přenesená",J1162,0)</f>
        <v>0</v>
      </c>
      <c r="BH1162" s="194">
        <f>IF(N1162="sníž. přenesená",J1162,0)</f>
        <v>0</v>
      </c>
      <c r="BI1162" s="194">
        <f>IF(N1162="nulová",J1162,0)</f>
        <v>0</v>
      </c>
      <c r="BJ1162" s="20" t="s">
        <v>21</v>
      </c>
      <c r="BK1162" s="194">
        <f>ROUND(I1162*H1162,2)</f>
        <v>0</v>
      </c>
      <c r="BL1162" s="20" t="s">
        <v>317</v>
      </c>
      <c r="BM1162" s="193" t="s">
        <v>1296</v>
      </c>
    </row>
    <row r="1163" spans="1:65" s="2" customFormat="1" ht="19.5">
      <c r="A1163" s="38"/>
      <c r="B1163" s="39"/>
      <c r="C1163" s="40"/>
      <c r="D1163" s="195" t="s">
        <v>169</v>
      </c>
      <c r="E1163" s="40"/>
      <c r="F1163" s="196" t="s">
        <v>1295</v>
      </c>
      <c r="G1163" s="40"/>
      <c r="H1163" s="40"/>
      <c r="I1163" s="197"/>
      <c r="J1163" s="40"/>
      <c r="K1163" s="40"/>
      <c r="L1163" s="43"/>
      <c r="M1163" s="198"/>
      <c r="N1163" s="199"/>
      <c r="O1163" s="68"/>
      <c r="P1163" s="68"/>
      <c r="Q1163" s="68"/>
      <c r="R1163" s="68"/>
      <c r="S1163" s="68"/>
      <c r="T1163" s="69"/>
      <c r="U1163" s="38"/>
      <c r="V1163" s="38"/>
      <c r="W1163" s="38"/>
      <c r="X1163" s="38"/>
      <c r="Y1163" s="38"/>
      <c r="Z1163" s="38"/>
      <c r="AA1163" s="38"/>
      <c r="AB1163" s="38"/>
      <c r="AC1163" s="38"/>
      <c r="AD1163" s="38"/>
      <c r="AE1163" s="38"/>
      <c r="AT1163" s="20" t="s">
        <v>169</v>
      </c>
      <c r="AU1163" s="20" t="s">
        <v>90</v>
      </c>
    </row>
    <row r="1164" spans="1:65" s="14" customFormat="1" ht="11.25">
      <c r="B1164" s="212"/>
      <c r="C1164" s="213"/>
      <c r="D1164" s="195" t="s">
        <v>173</v>
      </c>
      <c r="E1164" s="214" t="s">
        <v>35</v>
      </c>
      <c r="F1164" s="215" t="s">
        <v>1297</v>
      </c>
      <c r="G1164" s="213"/>
      <c r="H1164" s="216">
        <v>276.41300000000001</v>
      </c>
      <c r="I1164" s="217"/>
      <c r="J1164" s="213"/>
      <c r="K1164" s="213"/>
      <c r="L1164" s="218"/>
      <c r="M1164" s="219"/>
      <c r="N1164" s="220"/>
      <c r="O1164" s="220"/>
      <c r="P1164" s="220"/>
      <c r="Q1164" s="220"/>
      <c r="R1164" s="220"/>
      <c r="S1164" s="220"/>
      <c r="T1164" s="221"/>
      <c r="AT1164" s="222" t="s">
        <v>173</v>
      </c>
      <c r="AU1164" s="222" t="s">
        <v>90</v>
      </c>
      <c r="AV1164" s="14" t="s">
        <v>90</v>
      </c>
      <c r="AW1164" s="14" t="s">
        <v>41</v>
      </c>
      <c r="AX1164" s="14" t="s">
        <v>81</v>
      </c>
      <c r="AY1164" s="222" t="s">
        <v>160</v>
      </c>
    </row>
    <row r="1165" spans="1:65" s="15" customFormat="1" ht="11.25">
      <c r="B1165" s="223"/>
      <c r="C1165" s="224"/>
      <c r="D1165" s="195" t="s">
        <v>173</v>
      </c>
      <c r="E1165" s="225" t="s">
        <v>35</v>
      </c>
      <c r="F1165" s="226" t="s">
        <v>176</v>
      </c>
      <c r="G1165" s="224"/>
      <c r="H1165" s="227">
        <v>276.41300000000001</v>
      </c>
      <c r="I1165" s="228"/>
      <c r="J1165" s="224"/>
      <c r="K1165" s="224"/>
      <c r="L1165" s="229"/>
      <c r="M1165" s="230"/>
      <c r="N1165" s="231"/>
      <c r="O1165" s="231"/>
      <c r="P1165" s="231"/>
      <c r="Q1165" s="231"/>
      <c r="R1165" s="231"/>
      <c r="S1165" s="231"/>
      <c r="T1165" s="232"/>
      <c r="AT1165" s="233" t="s">
        <v>173</v>
      </c>
      <c r="AU1165" s="233" t="s">
        <v>90</v>
      </c>
      <c r="AV1165" s="15" t="s">
        <v>167</v>
      </c>
      <c r="AW1165" s="15" t="s">
        <v>41</v>
      </c>
      <c r="AX1165" s="15" t="s">
        <v>21</v>
      </c>
      <c r="AY1165" s="233" t="s">
        <v>160</v>
      </c>
    </row>
    <row r="1166" spans="1:65" s="2" customFormat="1" ht="33" customHeight="1">
      <c r="A1166" s="38"/>
      <c r="B1166" s="39"/>
      <c r="C1166" s="182" t="s">
        <v>1298</v>
      </c>
      <c r="D1166" s="182" t="s">
        <v>162</v>
      </c>
      <c r="E1166" s="183" t="s">
        <v>1299</v>
      </c>
      <c r="F1166" s="184" t="s">
        <v>1300</v>
      </c>
      <c r="G1166" s="185" t="s">
        <v>165</v>
      </c>
      <c r="H1166" s="186">
        <v>287.64</v>
      </c>
      <c r="I1166" s="187"/>
      <c r="J1166" s="188">
        <f>ROUND(I1166*H1166,2)</f>
        <v>0</v>
      </c>
      <c r="K1166" s="184" t="s">
        <v>166</v>
      </c>
      <c r="L1166" s="43"/>
      <c r="M1166" s="189" t="s">
        <v>35</v>
      </c>
      <c r="N1166" s="190" t="s">
        <v>52</v>
      </c>
      <c r="O1166" s="68"/>
      <c r="P1166" s="191">
        <f>O1166*H1166</f>
        <v>0</v>
      </c>
      <c r="Q1166" s="191">
        <v>0</v>
      </c>
      <c r="R1166" s="191">
        <f>Q1166*H1166</f>
        <v>0</v>
      </c>
      <c r="S1166" s="191">
        <v>0</v>
      </c>
      <c r="T1166" s="192">
        <f>S1166*H1166</f>
        <v>0</v>
      </c>
      <c r="U1166" s="38"/>
      <c r="V1166" s="38"/>
      <c r="W1166" s="38"/>
      <c r="X1166" s="38"/>
      <c r="Y1166" s="38"/>
      <c r="Z1166" s="38"/>
      <c r="AA1166" s="38"/>
      <c r="AB1166" s="38"/>
      <c r="AC1166" s="38"/>
      <c r="AD1166" s="38"/>
      <c r="AE1166" s="38"/>
      <c r="AR1166" s="193" t="s">
        <v>317</v>
      </c>
      <c r="AT1166" s="193" t="s">
        <v>162</v>
      </c>
      <c r="AU1166" s="193" t="s">
        <v>90</v>
      </c>
      <c r="AY1166" s="20" t="s">
        <v>160</v>
      </c>
      <c r="BE1166" s="194">
        <f>IF(N1166="základní",J1166,0)</f>
        <v>0</v>
      </c>
      <c r="BF1166" s="194">
        <f>IF(N1166="snížená",J1166,0)</f>
        <v>0</v>
      </c>
      <c r="BG1166" s="194">
        <f>IF(N1166="zákl. přenesená",J1166,0)</f>
        <v>0</v>
      </c>
      <c r="BH1166" s="194">
        <f>IF(N1166="sníž. přenesená",J1166,0)</f>
        <v>0</v>
      </c>
      <c r="BI1166" s="194">
        <f>IF(N1166="nulová",J1166,0)</f>
        <v>0</v>
      </c>
      <c r="BJ1166" s="20" t="s">
        <v>21</v>
      </c>
      <c r="BK1166" s="194">
        <f>ROUND(I1166*H1166,2)</f>
        <v>0</v>
      </c>
      <c r="BL1166" s="20" t="s">
        <v>317</v>
      </c>
      <c r="BM1166" s="193" t="s">
        <v>1301</v>
      </c>
    </row>
    <row r="1167" spans="1:65" s="2" customFormat="1" ht="29.25">
      <c r="A1167" s="38"/>
      <c r="B1167" s="39"/>
      <c r="C1167" s="40"/>
      <c r="D1167" s="195" t="s">
        <v>169</v>
      </c>
      <c r="E1167" s="40"/>
      <c r="F1167" s="196" t="s">
        <v>1302</v>
      </c>
      <c r="G1167" s="40"/>
      <c r="H1167" s="40"/>
      <c r="I1167" s="197"/>
      <c r="J1167" s="40"/>
      <c r="K1167" s="40"/>
      <c r="L1167" s="43"/>
      <c r="M1167" s="198"/>
      <c r="N1167" s="199"/>
      <c r="O1167" s="68"/>
      <c r="P1167" s="68"/>
      <c r="Q1167" s="68"/>
      <c r="R1167" s="68"/>
      <c r="S1167" s="68"/>
      <c r="T1167" s="69"/>
      <c r="U1167" s="38"/>
      <c r="V1167" s="38"/>
      <c r="W1167" s="38"/>
      <c r="X1167" s="38"/>
      <c r="Y1167" s="38"/>
      <c r="Z1167" s="38"/>
      <c r="AA1167" s="38"/>
      <c r="AB1167" s="38"/>
      <c r="AC1167" s="38"/>
      <c r="AD1167" s="38"/>
      <c r="AE1167" s="38"/>
      <c r="AT1167" s="20" t="s">
        <v>169</v>
      </c>
      <c r="AU1167" s="20" t="s">
        <v>90</v>
      </c>
    </row>
    <row r="1168" spans="1:65" s="2" customFormat="1" ht="11.25">
      <c r="A1168" s="38"/>
      <c r="B1168" s="39"/>
      <c r="C1168" s="40"/>
      <c r="D1168" s="200" t="s">
        <v>171</v>
      </c>
      <c r="E1168" s="40"/>
      <c r="F1168" s="201" t="s">
        <v>1303</v>
      </c>
      <c r="G1168" s="40"/>
      <c r="H1168" s="40"/>
      <c r="I1168" s="197"/>
      <c r="J1168" s="40"/>
      <c r="K1168" s="40"/>
      <c r="L1168" s="43"/>
      <c r="M1168" s="198"/>
      <c r="N1168" s="199"/>
      <c r="O1168" s="68"/>
      <c r="P1168" s="68"/>
      <c r="Q1168" s="68"/>
      <c r="R1168" s="68"/>
      <c r="S1168" s="68"/>
      <c r="T1168" s="69"/>
      <c r="U1168" s="38"/>
      <c r="V1168" s="38"/>
      <c r="W1168" s="38"/>
      <c r="X1168" s="38"/>
      <c r="Y1168" s="38"/>
      <c r="Z1168" s="38"/>
      <c r="AA1168" s="38"/>
      <c r="AB1168" s="38"/>
      <c r="AC1168" s="38"/>
      <c r="AD1168" s="38"/>
      <c r="AE1168" s="38"/>
      <c r="AT1168" s="20" t="s">
        <v>171</v>
      </c>
      <c r="AU1168" s="20" t="s">
        <v>90</v>
      </c>
    </row>
    <row r="1169" spans="1:65" s="13" customFormat="1" ht="11.25">
      <c r="B1169" s="202"/>
      <c r="C1169" s="203"/>
      <c r="D1169" s="195" t="s">
        <v>173</v>
      </c>
      <c r="E1169" s="204" t="s">
        <v>35</v>
      </c>
      <c r="F1169" s="205" t="s">
        <v>1279</v>
      </c>
      <c r="G1169" s="203"/>
      <c r="H1169" s="204" t="s">
        <v>35</v>
      </c>
      <c r="I1169" s="206"/>
      <c r="J1169" s="203"/>
      <c r="K1169" s="203"/>
      <c r="L1169" s="207"/>
      <c r="M1169" s="208"/>
      <c r="N1169" s="209"/>
      <c r="O1169" s="209"/>
      <c r="P1169" s="209"/>
      <c r="Q1169" s="209"/>
      <c r="R1169" s="209"/>
      <c r="S1169" s="209"/>
      <c r="T1169" s="210"/>
      <c r="AT1169" s="211" t="s">
        <v>173</v>
      </c>
      <c r="AU1169" s="211" t="s">
        <v>90</v>
      </c>
      <c r="AV1169" s="13" t="s">
        <v>21</v>
      </c>
      <c r="AW1169" s="13" t="s">
        <v>41</v>
      </c>
      <c r="AX1169" s="13" t="s">
        <v>81</v>
      </c>
      <c r="AY1169" s="211" t="s">
        <v>160</v>
      </c>
    </row>
    <row r="1170" spans="1:65" s="14" customFormat="1" ht="11.25">
      <c r="B1170" s="212"/>
      <c r="C1170" s="213"/>
      <c r="D1170" s="195" t="s">
        <v>173</v>
      </c>
      <c r="E1170" s="214" t="s">
        <v>35</v>
      </c>
      <c r="F1170" s="215" t="s">
        <v>1304</v>
      </c>
      <c r="G1170" s="213"/>
      <c r="H1170" s="216">
        <v>287.64</v>
      </c>
      <c r="I1170" s="217"/>
      <c r="J1170" s="213"/>
      <c r="K1170" s="213"/>
      <c r="L1170" s="218"/>
      <c r="M1170" s="219"/>
      <c r="N1170" s="220"/>
      <c r="O1170" s="220"/>
      <c r="P1170" s="220"/>
      <c r="Q1170" s="220"/>
      <c r="R1170" s="220"/>
      <c r="S1170" s="220"/>
      <c r="T1170" s="221"/>
      <c r="AT1170" s="222" t="s">
        <v>173</v>
      </c>
      <c r="AU1170" s="222" t="s">
        <v>90</v>
      </c>
      <c r="AV1170" s="14" t="s">
        <v>90</v>
      </c>
      <c r="AW1170" s="14" t="s">
        <v>41</v>
      </c>
      <c r="AX1170" s="14" t="s">
        <v>81</v>
      </c>
      <c r="AY1170" s="222" t="s">
        <v>160</v>
      </c>
    </row>
    <row r="1171" spans="1:65" s="15" customFormat="1" ht="11.25">
      <c r="B1171" s="223"/>
      <c r="C1171" s="224"/>
      <c r="D1171" s="195" t="s">
        <v>173</v>
      </c>
      <c r="E1171" s="225" t="s">
        <v>35</v>
      </c>
      <c r="F1171" s="226" t="s">
        <v>176</v>
      </c>
      <c r="G1171" s="224"/>
      <c r="H1171" s="227">
        <v>287.64</v>
      </c>
      <c r="I1171" s="228"/>
      <c r="J1171" s="224"/>
      <c r="K1171" s="224"/>
      <c r="L1171" s="229"/>
      <c r="M1171" s="230"/>
      <c r="N1171" s="231"/>
      <c r="O1171" s="231"/>
      <c r="P1171" s="231"/>
      <c r="Q1171" s="231"/>
      <c r="R1171" s="231"/>
      <c r="S1171" s="231"/>
      <c r="T1171" s="232"/>
      <c r="AT1171" s="233" t="s">
        <v>173</v>
      </c>
      <c r="AU1171" s="233" t="s">
        <v>90</v>
      </c>
      <c r="AV1171" s="15" t="s">
        <v>167</v>
      </c>
      <c r="AW1171" s="15" t="s">
        <v>41</v>
      </c>
      <c r="AX1171" s="15" t="s">
        <v>21</v>
      </c>
      <c r="AY1171" s="233" t="s">
        <v>160</v>
      </c>
    </row>
    <row r="1172" spans="1:65" s="2" customFormat="1" ht="37.9" customHeight="1">
      <c r="A1172" s="38"/>
      <c r="B1172" s="39"/>
      <c r="C1172" s="245" t="s">
        <v>1305</v>
      </c>
      <c r="D1172" s="245" t="s">
        <v>380</v>
      </c>
      <c r="E1172" s="246" t="s">
        <v>1306</v>
      </c>
      <c r="F1172" s="247" t="s">
        <v>1307</v>
      </c>
      <c r="G1172" s="248" t="s">
        <v>165</v>
      </c>
      <c r="H1172" s="249">
        <v>302.02199999999999</v>
      </c>
      <c r="I1172" s="250"/>
      <c r="J1172" s="251">
        <f>ROUND(I1172*H1172,2)</f>
        <v>0</v>
      </c>
      <c r="K1172" s="247" t="s">
        <v>166</v>
      </c>
      <c r="L1172" s="252"/>
      <c r="M1172" s="253" t="s">
        <v>35</v>
      </c>
      <c r="N1172" s="254" t="s">
        <v>52</v>
      </c>
      <c r="O1172" s="68"/>
      <c r="P1172" s="191">
        <f>O1172*H1172</f>
        <v>0</v>
      </c>
      <c r="Q1172" s="191">
        <v>3.5699999999999998E-3</v>
      </c>
      <c r="R1172" s="191">
        <f>Q1172*H1172</f>
        <v>1.0782185399999999</v>
      </c>
      <c r="S1172" s="191">
        <v>0</v>
      </c>
      <c r="T1172" s="192">
        <f>S1172*H1172</f>
        <v>0</v>
      </c>
      <c r="U1172" s="38"/>
      <c r="V1172" s="38"/>
      <c r="W1172" s="38"/>
      <c r="X1172" s="38"/>
      <c r="Y1172" s="38"/>
      <c r="Z1172" s="38"/>
      <c r="AA1172" s="38"/>
      <c r="AB1172" s="38"/>
      <c r="AC1172" s="38"/>
      <c r="AD1172" s="38"/>
      <c r="AE1172" s="38"/>
      <c r="AR1172" s="193" t="s">
        <v>459</v>
      </c>
      <c r="AT1172" s="193" t="s">
        <v>380</v>
      </c>
      <c r="AU1172" s="193" t="s">
        <v>90</v>
      </c>
      <c r="AY1172" s="20" t="s">
        <v>160</v>
      </c>
      <c r="BE1172" s="194">
        <f>IF(N1172="základní",J1172,0)</f>
        <v>0</v>
      </c>
      <c r="BF1172" s="194">
        <f>IF(N1172="snížená",J1172,0)</f>
        <v>0</v>
      </c>
      <c r="BG1172" s="194">
        <f>IF(N1172="zákl. přenesená",J1172,0)</f>
        <v>0</v>
      </c>
      <c r="BH1172" s="194">
        <f>IF(N1172="sníž. přenesená",J1172,0)</f>
        <v>0</v>
      </c>
      <c r="BI1172" s="194">
        <f>IF(N1172="nulová",J1172,0)</f>
        <v>0</v>
      </c>
      <c r="BJ1172" s="20" t="s">
        <v>21</v>
      </c>
      <c r="BK1172" s="194">
        <f>ROUND(I1172*H1172,2)</f>
        <v>0</v>
      </c>
      <c r="BL1172" s="20" t="s">
        <v>317</v>
      </c>
      <c r="BM1172" s="193" t="s">
        <v>1308</v>
      </c>
    </row>
    <row r="1173" spans="1:65" s="2" customFormat="1" ht="19.5">
      <c r="A1173" s="38"/>
      <c r="B1173" s="39"/>
      <c r="C1173" s="40"/>
      <c r="D1173" s="195" t="s">
        <v>169</v>
      </c>
      <c r="E1173" s="40"/>
      <c r="F1173" s="196" t="s">
        <v>1307</v>
      </c>
      <c r="G1173" s="40"/>
      <c r="H1173" s="40"/>
      <c r="I1173" s="197"/>
      <c r="J1173" s="40"/>
      <c r="K1173" s="40"/>
      <c r="L1173" s="43"/>
      <c r="M1173" s="198"/>
      <c r="N1173" s="199"/>
      <c r="O1173" s="68"/>
      <c r="P1173" s="68"/>
      <c r="Q1173" s="68"/>
      <c r="R1173" s="68"/>
      <c r="S1173" s="68"/>
      <c r="T1173" s="69"/>
      <c r="U1173" s="38"/>
      <c r="V1173" s="38"/>
      <c r="W1173" s="38"/>
      <c r="X1173" s="38"/>
      <c r="Y1173" s="38"/>
      <c r="Z1173" s="38"/>
      <c r="AA1173" s="38"/>
      <c r="AB1173" s="38"/>
      <c r="AC1173" s="38"/>
      <c r="AD1173" s="38"/>
      <c r="AE1173" s="38"/>
      <c r="AT1173" s="20" t="s">
        <v>169</v>
      </c>
      <c r="AU1173" s="20" t="s">
        <v>90</v>
      </c>
    </row>
    <row r="1174" spans="1:65" s="14" customFormat="1" ht="11.25">
      <c r="B1174" s="212"/>
      <c r="C1174" s="213"/>
      <c r="D1174" s="195" t="s">
        <v>173</v>
      </c>
      <c r="E1174" s="214" t="s">
        <v>35</v>
      </c>
      <c r="F1174" s="215" t="s">
        <v>1309</v>
      </c>
      <c r="G1174" s="213"/>
      <c r="H1174" s="216">
        <v>302.02199999999999</v>
      </c>
      <c r="I1174" s="217"/>
      <c r="J1174" s="213"/>
      <c r="K1174" s="213"/>
      <c r="L1174" s="218"/>
      <c r="M1174" s="219"/>
      <c r="N1174" s="220"/>
      <c r="O1174" s="220"/>
      <c r="P1174" s="220"/>
      <c r="Q1174" s="220"/>
      <c r="R1174" s="220"/>
      <c r="S1174" s="220"/>
      <c r="T1174" s="221"/>
      <c r="AT1174" s="222" t="s">
        <v>173</v>
      </c>
      <c r="AU1174" s="222" t="s">
        <v>90</v>
      </c>
      <c r="AV1174" s="14" t="s">
        <v>90</v>
      </c>
      <c r="AW1174" s="14" t="s">
        <v>41</v>
      </c>
      <c r="AX1174" s="14" t="s">
        <v>81</v>
      </c>
      <c r="AY1174" s="222" t="s">
        <v>160</v>
      </c>
    </row>
    <row r="1175" spans="1:65" s="15" customFormat="1" ht="11.25">
      <c r="B1175" s="223"/>
      <c r="C1175" s="224"/>
      <c r="D1175" s="195" t="s">
        <v>173</v>
      </c>
      <c r="E1175" s="225" t="s">
        <v>35</v>
      </c>
      <c r="F1175" s="226" t="s">
        <v>176</v>
      </c>
      <c r="G1175" s="224"/>
      <c r="H1175" s="227">
        <v>302.02199999999999</v>
      </c>
      <c r="I1175" s="228"/>
      <c r="J1175" s="224"/>
      <c r="K1175" s="224"/>
      <c r="L1175" s="229"/>
      <c r="M1175" s="230"/>
      <c r="N1175" s="231"/>
      <c r="O1175" s="231"/>
      <c r="P1175" s="231"/>
      <c r="Q1175" s="231"/>
      <c r="R1175" s="231"/>
      <c r="S1175" s="231"/>
      <c r="T1175" s="232"/>
      <c r="AT1175" s="233" t="s">
        <v>173</v>
      </c>
      <c r="AU1175" s="233" t="s">
        <v>90</v>
      </c>
      <c r="AV1175" s="15" t="s">
        <v>167</v>
      </c>
      <c r="AW1175" s="15" t="s">
        <v>41</v>
      </c>
      <c r="AX1175" s="15" t="s">
        <v>21</v>
      </c>
      <c r="AY1175" s="233" t="s">
        <v>160</v>
      </c>
    </row>
    <row r="1176" spans="1:65" s="2" customFormat="1" ht="37.9" customHeight="1">
      <c r="A1176" s="38"/>
      <c r="B1176" s="39"/>
      <c r="C1176" s="182" t="s">
        <v>1310</v>
      </c>
      <c r="D1176" s="182" t="s">
        <v>162</v>
      </c>
      <c r="E1176" s="183" t="s">
        <v>1311</v>
      </c>
      <c r="F1176" s="184" t="s">
        <v>1312</v>
      </c>
      <c r="G1176" s="185" t="s">
        <v>239</v>
      </c>
      <c r="H1176" s="186">
        <v>43.018999999999998</v>
      </c>
      <c r="I1176" s="187"/>
      <c r="J1176" s="188">
        <f>ROUND(I1176*H1176,2)</f>
        <v>0</v>
      </c>
      <c r="K1176" s="184" t="s">
        <v>166</v>
      </c>
      <c r="L1176" s="43"/>
      <c r="M1176" s="189" t="s">
        <v>35</v>
      </c>
      <c r="N1176" s="190" t="s">
        <v>52</v>
      </c>
      <c r="O1176" s="68"/>
      <c r="P1176" s="191">
        <f>O1176*H1176</f>
        <v>0</v>
      </c>
      <c r="Q1176" s="191">
        <v>9.1999999999999998E-2</v>
      </c>
      <c r="R1176" s="191">
        <f>Q1176*H1176</f>
        <v>3.9577479999999996</v>
      </c>
      <c r="S1176" s="191">
        <v>0</v>
      </c>
      <c r="T1176" s="192">
        <f>S1176*H1176</f>
        <v>0</v>
      </c>
      <c r="U1176" s="38"/>
      <c r="V1176" s="38"/>
      <c r="W1176" s="38"/>
      <c r="X1176" s="38"/>
      <c r="Y1176" s="38"/>
      <c r="Z1176" s="38"/>
      <c r="AA1176" s="38"/>
      <c r="AB1176" s="38"/>
      <c r="AC1176" s="38"/>
      <c r="AD1176" s="38"/>
      <c r="AE1176" s="38"/>
      <c r="AR1176" s="193" t="s">
        <v>317</v>
      </c>
      <c r="AT1176" s="193" t="s">
        <v>162</v>
      </c>
      <c r="AU1176" s="193" t="s">
        <v>90</v>
      </c>
      <c r="AY1176" s="20" t="s">
        <v>160</v>
      </c>
      <c r="BE1176" s="194">
        <f>IF(N1176="základní",J1176,0)</f>
        <v>0</v>
      </c>
      <c r="BF1176" s="194">
        <f>IF(N1176="snížená",J1176,0)</f>
        <v>0</v>
      </c>
      <c r="BG1176" s="194">
        <f>IF(N1176="zákl. přenesená",J1176,0)</f>
        <v>0</v>
      </c>
      <c r="BH1176" s="194">
        <f>IF(N1176="sníž. přenesená",J1176,0)</f>
        <v>0</v>
      </c>
      <c r="BI1176" s="194">
        <f>IF(N1176="nulová",J1176,0)</f>
        <v>0</v>
      </c>
      <c r="BJ1176" s="20" t="s">
        <v>21</v>
      </c>
      <c r="BK1176" s="194">
        <f>ROUND(I1176*H1176,2)</f>
        <v>0</v>
      </c>
      <c r="BL1176" s="20" t="s">
        <v>317</v>
      </c>
      <c r="BM1176" s="193" t="s">
        <v>1313</v>
      </c>
    </row>
    <row r="1177" spans="1:65" s="2" customFormat="1" ht="29.25">
      <c r="A1177" s="38"/>
      <c r="B1177" s="39"/>
      <c r="C1177" s="40"/>
      <c r="D1177" s="195" t="s">
        <v>169</v>
      </c>
      <c r="E1177" s="40"/>
      <c r="F1177" s="196" t="s">
        <v>1314</v>
      </c>
      <c r="G1177" s="40"/>
      <c r="H1177" s="40"/>
      <c r="I1177" s="197"/>
      <c r="J1177" s="40"/>
      <c r="K1177" s="40"/>
      <c r="L1177" s="43"/>
      <c r="M1177" s="198"/>
      <c r="N1177" s="199"/>
      <c r="O1177" s="68"/>
      <c r="P1177" s="68"/>
      <c r="Q1177" s="68"/>
      <c r="R1177" s="68"/>
      <c r="S1177" s="68"/>
      <c r="T1177" s="69"/>
      <c r="U1177" s="38"/>
      <c r="V1177" s="38"/>
      <c r="W1177" s="38"/>
      <c r="X1177" s="38"/>
      <c r="Y1177" s="38"/>
      <c r="Z1177" s="38"/>
      <c r="AA1177" s="38"/>
      <c r="AB1177" s="38"/>
      <c r="AC1177" s="38"/>
      <c r="AD1177" s="38"/>
      <c r="AE1177" s="38"/>
      <c r="AT1177" s="20" t="s">
        <v>169</v>
      </c>
      <c r="AU1177" s="20" t="s">
        <v>90</v>
      </c>
    </row>
    <row r="1178" spans="1:65" s="2" customFormat="1" ht="11.25">
      <c r="A1178" s="38"/>
      <c r="B1178" s="39"/>
      <c r="C1178" s="40"/>
      <c r="D1178" s="200" t="s">
        <v>171</v>
      </c>
      <c r="E1178" s="40"/>
      <c r="F1178" s="201" t="s">
        <v>1315</v>
      </c>
      <c r="G1178" s="40"/>
      <c r="H1178" s="40"/>
      <c r="I1178" s="197"/>
      <c r="J1178" s="40"/>
      <c r="K1178" s="40"/>
      <c r="L1178" s="43"/>
      <c r="M1178" s="198"/>
      <c r="N1178" s="199"/>
      <c r="O1178" s="68"/>
      <c r="P1178" s="68"/>
      <c r="Q1178" s="68"/>
      <c r="R1178" s="68"/>
      <c r="S1178" s="68"/>
      <c r="T1178" s="69"/>
      <c r="U1178" s="38"/>
      <c r="V1178" s="38"/>
      <c r="W1178" s="38"/>
      <c r="X1178" s="38"/>
      <c r="Y1178" s="38"/>
      <c r="Z1178" s="38"/>
      <c r="AA1178" s="38"/>
      <c r="AB1178" s="38"/>
      <c r="AC1178" s="38"/>
      <c r="AD1178" s="38"/>
      <c r="AE1178" s="38"/>
      <c r="AT1178" s="20" t="s">
        <v>171</v>
      </c>
      <c r="AU1178" s="20" t="s">
        <v>90</v>
      </c>
    </row>
    <row r="1179" spans="1:65" s="13" customFormat="1" ht="11.25">
      <c r="B1179" s="202"/>
      <c r="C1179" s="203"/>
      <c r="D1179" s="195" t="s">
        <v>173</v>
      </c>
      <c r="E1179" s="204" t="s">
        <v>35</v>
      </c>
      <c r="F1179" s="205" t="s">
        <v>764</v>
      </c>
      <c r="G1179" s="203"/>
      <c r="H1179" s="204" t="s">
        <v>35</v>
      </c>
      <c r="I1179" s="206"/>
      <c r="J1179" s="203"/>
      <c r="K1179" s="203"/>
      <c r="L1179" s="207"/>
      <c r="M1179" s="208"/>
      <c r="N1179" s="209"/>
      <c r="O1179" s="209"/>
      <c r="P1179" s="209"/>
      <c r="Q1179" s="209"/>
      <c r="R1179" s="209"/>
      <c r="S1179" s="209"/>
      <c r="T1179" s="210"/>
      <c r="AT1179" s="211" t="s">
        <v>173</v>
      </c>
      <c r="AU1179" s="211" t="s">
        <v>90</v>
      </c>
      <c r="AV1179" s="13" t="s">
        <v>21</v>
      </c>
      <c r="AW1179" s="13" t="s">
        <v>41</v>
      </c>
      <c r="AX1179" s="13" t="s">
        <v>81</v>
      </c>
      <c r="AY1179" s="211" t="s">
        <v>160</v>
      </c>
    </row>
    <row r="1180" spans="1:65" s="14" customFormat="1" ht="11.25">
      <c r="B1180" s="212"/>
      <c r="C1180" s="213"/>
      <c r="D1180" s="195" t="s">
        <v>173</v>
      </c>
      <c r="E1180" s="214" t="s">
        <v>35</v>
      </c>
      <c r="F1180" s="215" t="s">
        <v>1316</v>
      </c>
      <c r="G1180" s="213"/>
      <c r="H1180" s="216">
        <v>43.018999999999998</v>
      </c>
      <c r="I1180" s="217"/>
      <c r="J1180" s="213"/>
      <c r="K1180" s="213"/>
      <c r="L1180" s="218"/>
      <c r="M1180" s="219"/>
      <c r="N1180" s="220"/>
      <c r="O1180" s="220"/>
      <c r="P1180" s="220"/>
      <c r="Q1180" s="220"/>
      <c r="R1180" s="220"/>
      <c r="S1180" s="220"/>
      <c r="T1180" s="221"/>
      <c r="AT1180" s="222" t="s">
        <v>173</v>
      </c>
      <c r="AU1180" s="222" t="s">
        <v>90</v>
      </c>
      <c r="AV1180" s="14" t="s">
        <v>90</v>
      </c>
      <c r="AW1180" s="14" t="s">
        <v>41</v>
      </c>
      <c r="AX1180" s="14" t="s">
        <v>81</v>
      </c>
      <c r="AY1180" s="222" t="s">
        <v>160</v>
      </c>
    </row>
    <row r="1181" spans="1:65" s="15" customFormat="1" ht="11.25">
      <c r="B1181" s="223"/>
      <c r="C1181" s="224"/>
      <c r="D1181" s="195" t="s">
        <v>173</v>
      </c>
      <c r="E1181" s="225" t="s">
        <v>35</v>
      </c>
      <c r="F1181" s="226" t="s">
        <v>176</v>
      </c>
      <c r="G1181" s="224"/>
      <c r="H1181" s="227">
        <v>43.018999999999998</v>
      </c>
      <c r="I1181" s="228"/>
      <c r="J1181" s="224"/>
      <c r="K1181" s="224"/>
      <c r="L1181" s="229"/>
      <c r="M1181" s="230"/>
      <c r="N1181" s="231"/>
      <c r="O1181" s="231"/>
      <c r="P1181" s="231"/>
      <c r="Q1181" s="231"/>
      <c r="R1181" s="231"/>
      <c r="S1181" s="231"/>
      <c r="T1181" s="232"/>
      <c r="AT1181" s="233" t="s">
        <v>173</v>
      </c>
      <c r="AU1181" s="233" t="s">
        <v>90</v>
      </c>
      <c r="AV1181" s="15" t="s">
        <v>167</v>
      </c>
      <c r="AW1181" s="15" t="s">
        <v>41</v>
      </c>
      <c r="AX1181" s="15" t="s">
        <v>21</v>
      </c>
      <c r="AY1181" s="233" t="s">
        <v>160</v>
      </c>
    </row>
    <row r="1182" spans="1:65" s="2" customFormat="1" ht="24.2" customHeight="1">
      <c r="A1182" s="38"/>
      <c r="B1182" s="39"/>
      <c r="C1182" s="182" t="s">
        <v>1317</v>
      </c>
      <c r="D1182" s="182" t="s">
        <v>162</v>
      </c>
      <c r="E1182" s="183" t="s">
        <v>1318</v>
      </c>
      <c r="F1182" s="184" t="s">
        <v>1319</v>
      </c>
      <c r="G1182" s="185" t="s">
        <v>334</v>
      </c>
      <c r="H1182" s="186">
        <v>16.103000000000002</v>
      </c>
      <c r="I1182" s="187"/>
      <c r="J1182" s="188">
        <f>ROUND(I1182*H1182,2)</f>
        <v>0</v>
      </c>
      <c r="K1182" s="184" t="s">
        <v>166</v>
      </c>
      <c r="L1182" s="43"/>
      <c r="M1182" s="189" t="s">
        <v>35</v>
      </c>
      <c r="N1182" s="190" t="s">
        <v>52</v>
      </c>
      <c r="O1182" s="68"/>
      <c r="P1182" s="191">
        <f>O1182*H1182</f>
        <v>0</v>
      </c>
      <c r="Q1182" s="191">
        <v>0</v>
      </c>
      <c r="R1182" s="191">
        <f>Q1182*H1182</f>
        <v>0</v>
      </c>
      <c r="S1182" s="191">
        <v>0</v>
      </c>
      <c r="T1182" s="192">
        <f>S1182*H1182</f>
        <v>0</v>
      </c>
      <c r="U1182" s="38"/>
      <c r="V1182" s="38"/>
      <c r="W1182" s="38"/>
      <c r="X1182" s="38"/>
      <c r="Y1182" s="38"/>
      <c r="Z1182" s="38"/>
      <c r="AA1182" s="38"/>
      <c r="AB1182" s="38"/>
      <c r="AC1182" s="38"/>
      <c r="AD1182" s="38"/>
      <c r="AE1182" s="38"/>
      <c r="AR1182" s="193" t="s">
        <v>317</v>
      </c>
      <c r="AT1182" s="193" t="s">
        <v>162</v>
      </c>
      <c r="AU1182" s="193" t="s">
        <v>90</v>
      </c>
      <c r="AY1182" s="20" t="s">
        <v>160</v>
      </c>
      <c r="BE1182" s="194">
        <f>IF(N1182="základní",J1182,0)</f>
        <v>0</v>
      </c>
      <c r="BF1182" s="194">
        <f>IF(N1182="snížená",J1182,0)</f>
        <v>0</v>
      </c>
      <c r="BG1182" s="194">
        <f>IF(N1182="zákl. přenesená",J1182,0)</f>
        <v>0</v>
      </c>
      <c r="BH1182" s="194">
        <f>IF(N1182="sníž. přenesená",J1182,0)</f>
        <v>0</v>
      </c>
      <c r="BI1182" s="194">
        <f>IF(N1182="nulová",J1182,0)</f>
        <v>0</v>
      </c>
      <c r="BJ1182" s="20" t="s">
        <v>21</v>
      </c>
      <c r="BK1182" s="194">
        <f>ROUND(I1182*H1182,2)</f>
        <v>0</v>
      </c>
      <c r="BL1182" s="20" t="s">
        <v>317</v>
      </c>
      <c r="BM1182" s="193" t="s">
        <v>1320</v>
      </c>
    </row>
    <row r="1183" spans="1:65" s="2" customFormat="1" ht="29.25">
      <c r="A1183" s="38"/>
      <c r="B1183" s="39"/>
      <c r="C1183" s="40"/>
      <c r="D1183" s="195" t="s">
        <v>169</v>
      </c>
      <c r="E1183" s="40"/>
      <c r="F1183" s="196" t="s">
        <v>1321</v>
      </c>
      <c r="G1183" s="40"/>
      <c r="H1183" s="40"/>
      <c r="I1183" s="197"/>
      <c r="J1183" s="40"/>
      <c r="K1183" s="40"/>
      <c r="L1183" s="43"/>
      <c r="M1183" s="198"/>
      <c r="N1183" s="199"/>
      <c r="O1183" s="68"/>
      <c r="P1183" s="68"/>
      <c r="Q1183" s="68"/>
      <c r="R1183" s="68"/>
      <c r="S1183" s="68"/>
      <c r="T1183" s="69"/>
      <c r="U1183" s="38"/>
      <c r="V1183" s="38"/>
      <c r="W1183" s="38"/>
      <c r="X1183" s="38"/>
      <c r="Y1183" s="38"/>
      <c r="Z1183" s="38"/>
      <c r="AA1183" s="38"/>
      <c r="AB1183" s="38"/>
      <c r="AC1183" s="38"/>
      <c r="AD1183" s="38"/>
      <c r="AE1183" s="38"/>
      <c r="AT1183" s="20" t="s">
        <v>169</v>
      </c>
      <c r="AU1183" s="20" t="s">
        <v>90</v>
      </c>
    </row>
    <row r="1184" spans="1:65" s="2" customFormat="1" ht="11.25">
      <c r="A1184" s="38"/>
      <c r="B1184" s="39"/>
      <c r="C1184" s="40"/>
      <c r="D1184" s="200" t="s">
        <v>171</v>
      </c>
      <c r="E1184" s="40"/>
      <c r="F1184" s="201" t="s">
        <v>1322</v>
      </c>
      <c r="G1184" s="40"/>
      <c r="H1184" s="40"/>
      <c r="I1184" s="197"/>
      <c r="J1184" s="40"/>
      <c r="K1184" s="40"/>
      <c r="L1184" s="43"/>
      <c r="M1184" s="198"/>
      <c r="N1184" s="199"/>
      <c r="O1184" s="68"/>
      <c r="P1184" s="68"/>
      <c r="Q1184" s="68"/>
      <c r="R1184" s="68"/>
      <c r="S1184" s="68"/>
      <c r="T1184" s="69"/>
      <c r="U1184" s="38"/>
      <c r="V1184" s="38"/>
      <c r="W1184" s="38"/>
      <c r="X1184" s="38"/>
      <c r="Y1184" s="38"/>
      <c r="Z1184" s="38"/>
      <c r="AA1184" s="38"/>
      <c r="AB1184" s="38"/>
      <c r="AC1184" s="38"/>
      <c r="AD1184" s="38"/>
      <c r="AE1184" s="38"/>
      <c r="AT1184" s="20" t="s">
        <v>171</v>
      </c>
      <c r="AU1184" s="20" t="s">
        <v>90</v>
      </c>
    </row>
    <row r="1185" spans="1:65" s="12" customFormat="1" ht="22.9" customHeight="1">
      <c r="B1185" s="166"/>
      <c r="C1185" s="167"/>
      <c r="D1185" s="168" t="s">
        <v>80</v>
      </c>
      <c r="E1185" s="180" t="s">
        <v>1323</v>
      </c>
      <c r="F1185" s="180" t="s">
        <v>1324</v>
      </c>
      <c r="G1185" s="167"/>
      <c r="H1185" s="167"/>
      <c r="I1185" s="170"/>
      <c r="J1185" s="181">
        <f>BK1185</f>
        <v>0</v>
      </c>
      <c r="K1185" s="167"/>
      <c r="L1185" s="172"/>
      <c r="M1185" s="173"/>
      <c r="N1185" s="174"/>
      <c r="O1185" s="174"/>
      <c r="P1185" s="175">
        <f>SUM(P1186:P1228)</f>
        <v>0</v>
      </c>
      <c r="Q1185" s="174"/>
      <c r="R1185" s="175">
        <f>SUM(R1186:R1228)</f>
        <v>8.0519999999999994E-2</v>
      </c>
      <c r="S1185" s="174"/>
      <c r="T1185" s="176">
        <f>SUM(T1186:T1228)</f>
        <v>0</v>
      </c>
      <c r="AR1185" s="177" t="s">
        <v>90</v>
      </c>
      <c r="AT1185" s="178" t="s">
        <v>80</v>
      </c>
      <c r="AU1185" s="178" t="s">
        <v>21</v>
      </c>
      <c r="AY1185" s="177" t="s">
        <v>160</v>
      </c>
      <c r="BK1185" s="179">
        <f>SUM(BK1186:BK1228)</f>
        <v>0</v>
      </c>
    </row>
    <row r="1186" spans="1:65" s="2" customFormat="1" ht="16.5" customHeight="1">
      <c r="A1186" s="38"/>
      <c r="B1186" s="39"/>
      <c r="C1186" s="182" t="s">
        <v>1325</v>
      </c>
      <c r="D1186" s="182" t="s">
        <v>162</v>
      </c>
      <c r="E1186" s="183" t="s">
        <v>1326</v>
      </c>
      <c r="F1186" s="184" t="s">
        <v>1327</v>
      </c>
      <c r="G1186" s="185" t="s">
        <v>194</v>
      </c>
      <c r="H1186" s="186">
        <v>25</v>
      </c>
      <c r="I1186" s="187"/>
      <c r="J1186" s="188">
        <f>ROUND(I1186*H1186,2)</f>
        <v>0</v>
      </c>
      <c r="K1186" s="184" t="s">
        <v>35</v>
      </c>
      <c r="L1186" s="43"/>
      <c r="M1186" s="189" t="s">
        <v>35</v>
      </c>
      <c r="N1186" s="190" t="s">
        <v>52</v>
      </c>
      <c r="O1186" s="68"/>
      <c r="P1186" s="191">
        <f>O1186*H1186</f>
        <v>0</v>
      </c>
      <c r="Q1186" s="191">
        <v>1.42E-3</v>
      </c>
      <c r="R1186" s="191">
        <f>Q1186*H1186</f>
        <v>3.5500000000000004E-2</v>
      </c>
      <c r="S1186" s="191">
        <v>0</v>
      </c>
      <c r="T1186" s="192">
        <f>S1186*H1186</f>
        <v>0</v>
      </c>
      <c r="U1186" s="38"/>
      <c r="V1186" s="38"/>
      <c r="W1186" s="38"/>
      <c r="X1186" s="38"/>
      <c r="Y1186" s="38"/>
      <c r="Z1186" s="38"/>
      <c r="AA1186" s="38"/>
      <c r="AB1186" s="38"/>
      <c r="AC1186" s="38"/>
      <c r="AD1186" s="38"/>
      <c r="AE1186" s="38"/>
      <c r="AR1186" s="193" t="s">
        <v>317</v>
      </c>
      <c r="AT1186" s="193" t="s">
        <v>162</v>
      </c>
      <c r="AU1186" s="193" t="s">
        <v>90</v>
      </c>
      <c r="AY1186" s="20" t="s">
        <v>160</v>
      </c>
      <c r="BE1186" s="194">
        <f>IF(N1186="základní",J1186,0)</f>
        <v>0</v>
      </c>
      <c r="BF1186" s="194">
        <f>IF(N1186="snížená",J1186,0)</f>
        <v>0</v>
      </c>
      <c r="BG1186" s="194">
        <f>IF(N1186="zákl. přenesená",J1186,0)</f>
        <v>0</v>
      </c>
      <c r="BH1186" s="194">
        <f>IF(N1186="sníž. přenesená",J1186,0)</f>
        <v>0</v>
      </c>
      <c r="BI1186" s="194">
        <f>IF(N1186="nulová",J1186,0)</f>
        <v>0</v>
      </c>
      <c r="BJ1186" s="20" t="s">
        <v>21</v>
      </c>
      <c r="BK1186" s="194">
        <f>ROUND(I1186*H1186,2)</f>
        <v>0</v>
      </c>
      <c r="BL1186" s="20" t="s">
        <v>317</v>
      </c>
      <c r="BM1186" s="193" t="s">
        <v>1328</v>
      </c>
    </row>
    <row r="1187" spans="1:65" s="2" customFormat="1" ht="11.25">
      <c r="A1187" s="38"/>
      <c r="B1187" s="39"/>
      <c r="C1187" s="40"/>
      <c r="D1187" s="195" t="s">
        <v>169</v>
      </c>
      <c r="E1187" s="40"/>
      <c r="F1187" s="196" t="s">
        <v>1329</v>
      </c>
      <c r="G1187" s="40"/>
      <c r="H1187" s="40"/>
      <c r="I1187" s="197"/>
      <c r="J1187" s="40"/>
      <c r="K1187" s="40"/>
      <c r="L1187" s="43"/>
      <c r="M1187" s="198"/>
      <c r="N1187" s="199"/>
      <c r="O1187" s="68"/>
      <c r="P1187" s="68"/>
      <c r="Q1187" s="68"/>
      <c r="R1187" s="68"/>
      <c r="S1187" s="68"/>
      <c r="T1187" s="69"/>
      <c r="U1187" s="38"/>
      <c r="V1187" s="38"/>
      <c r="W1187" s="38"/>
      <c r="X1187" s="38"/>
      <c r="Y1187" s="38"/>
      <c r="Z1187" s="38"/>
      <c r="AA1187" s="38"/>
      <c r="AB1187" s="38"/>
      <c r="AC1187" s="38"/>
      <c r="AD1187" s="38"/>
      <c r="AE1187" s="38"/>
      <c r="AT1187" s="20" t="s">
        <v>169</v>
      </c>
      <c r="AU1187" s="20" t="s">
        <v>90</v>
      </c>
    </row>
    <row r="1188" spans="1:65" s="2" customFormat="1" ht="48.75">
      <c r="A1188" s="38"/>
      <c r="B1188" s="39"/>
      <c r="C1188" s="40"/>
      <c r="D1188" s="195" t="s">
        <v>625</v>
      </c>
      <c r="E1188" s="40"/>
      <c r="F1188" s="255" t="s">
        <v>1330</v>
      </c>
      <c r="G1188" s="40"/>
      <c r="H1188" s="40"/>
      <c r="I1188" s="197"/>
      <c r="J1188" s="40"/>
      <c r="K1188" s="40"/>
      <c r="L1188" s="43"/>
      <c r="M1188" s="198"/>
      <c r="N1188" s="199"/>
      <c r="O1188" s="68"/>
      <c r="P1188" s="68"/>
      <c r="Q1188" s="68"/>
      <c r="R1188" s="68"/>
      <c r="S1188" s="68"/>
      <c r="T1188" s="69"/>
      <c r="U1188" s="38"/>
      <c r="V1188" s="38"/>
      <c r="W1188" s="38"/>
      <c r="X1188" s="38"/>
      <c r="Y1188" s="38"/>
      <c r="Z1188" s="38"/>
      <c r="AA1188" s="38"/>
      <c r="AB1188" s="38"/>
      <c r="AC1188" s="38"/>
      <c r="AD1188" s="38"/>
      <c r="AE1188" s="38"/>
      <c r="AT1188" s="20" t="s">
        <v>625</v>
      </c>
      <c r="AU1188" s="20" t="s">
        <v>90</v>
      </c>
    </row>
    <row r="1189" spans="1:65" s="13" customFormat="1" ht="11.25">
      <c r="B1189" s="202"/>
      <c r="C1189" s="203"/>
      <c r="D1189" s="195" t="s">
        <v>173</v>
      </c>
      <c r="E1189" s="204" t="s">
        <v>35</v>
      </c>
      <c r="F1189" s="205" t="s">
        <v>251</v>
      </c>
      <c r="G1189" s="203"/>
      <c r="H1189" s="204" t="s">
        <v>35</v>
      </c>
      <c r="I1189" s="206"/>
      <c r="J1189" s="203"/>
      <c r="K1189" s="203"/>
      <c r="L1189" s="207"/>
      <c r="M1189" s="208"/>
      <c r="N1189" s="209"/>
      <c r="O1189" s="209"/>
      <c r="P1189" s="209"/>
      <c r="Q1189" s="209"/>
      <c r="R1189" s="209"/>
      <c r="S1189" s="209"/>
      <c r="T1189" s="210"/>
      <c r="AT1189" s="211" t="s">
        <v>173</v>
      </c>
      <c r="AU1189" s="211" t="s">
        <v>90</v>
      </c>
      <c r="AV1189" s="13" t="s">
        <v>21</v>
      </c>
      <c r="AW1189" s="13" t="s">
        <v>41</v>
      </c>
      <c r="AX1189" s="13" t="s">
        <v>81</v>
      </c>
      <c r="AY1189" s="211" t="s">
        <v>160</v>
      </c>
    </row>
    <row r="1190" spans="1:65" s="14" customFormat="1" ht="11.25">
      <c r="B1190" s="212"/>
      <c r="C1190" s="213"/>
      <c r="D1190" s="195" t="s">
        <v>173</v>
      </c>
      <c r="E1190" s="214" t="s">
        <v>35</v>
      </c>
      <c r="F1190" s="215" t="s">
        <v>1331</v>
      </c>
      <c r="G1190" s="213"/>
      <c r="H1190" s="216">
        <v>25</v>
      </c>
      <c r="I1190" s="217"/>
      <c r="J1190" s="213"/>
      <c r="K1190" s="213"/>
      <c r="L1190" s="218"/>
      <c r="M1190" s="219"/>
      <c r="N1190" s="220"/>
      <c r="O1190" s="220"/>
      <c r="P1190" s="220"/>
      <c r="Q1190" s="220"/>
      <c r="R1190" s="220"/>
      <c r="S1190" s="220"/>
      <c r="T1190" s="221"/>
      <c r="AT1190" s="222" t="s">
        <v>173</v>
      </c>
      <c r="AU1190" s="222" t="s">
        <v>90</v>
      </c>
      <c r="AV1190" s="14" t="s">
        <v>90</v>
      </c>
      <c r="AW1190" s="14" t="s">
        <v>41</v>
      </c>
      <c r="AX1190" s="14" t="s">
        <v>81</v>
      </c>
      <c r="AY1190" s="222" t="s">
        <v>160</v>
      </c>
    </row>
    <row r="1191" spans="1:65" s="15" customFormat="1" ht="11.25">
      <c r="B1191" s="223"/>
      <c r="C1191" s="224"/>
      <c r="D1191" s="195" t="s">
        <v>173</v>
      </c>
      <c r="E1191" s="225" t="s">
        <v>35</v>
      </c>
      <c r="F1191" s="226" t="s">
        <v>176</v>
      </c>
      <c r="G1191" s="224"/>
      <c r="H1191" s="227">
        <v>25</v>
      </c>
      <c r="I1191" s="228"/>
      <c r="J1191" s="224"/>
      <c r="K1191" s="224"/>
      <c r="L1191" s="229"/>
      <c r="M1191" s="230"/>
      <c r="N1191" s="231"/>
      <c r="O1191" s="231"/>
      <c r="P1191" s="231"/>
      <c r="Q1191" s="231"/>
      <c r="R1191" s="231"/>
      <c r="S1191" s="231"/>
      <c r="T1191" s="232"/>
      <c r="AT1191" s="233" t="s">
        <v>173</v>
      </c>
      <c r="AU1191" s="233" t="s">
        <v>90</v>
      </c>
      <c r="AV1191" s="15" t="s">
        <v>167</v>
      </c>
      <c r="AW1191" s="15" t="s">
        <v>41</v>
      </c>
      <c r="AX1191" s="15" t="s">
        <v>21</v>
      </c>
      <c r="AY1191" s="233" t="s">
        <v>160</v>
      </c>
    </row>
    <row r="1192" spans="1:65" s="2" customFormat="1" ht="16.5" customHeight="1">
      <c r="A1192" s="38"/>
      <c r="B1192" s="39"/>
      <c r="C1192" s="182" t="s">
        <v>1332</v>
      </c>
      <c r="D1192" s="182" t="s">
        <v>162</v>
      </c>
      <c r="E1192" s="183" t="s">
        <v>1333</v>
      </c>
      <c r="F1192" s="184" t="s">
        <v>1334</v>
      </c>
      <c r="G1192" s="185" t="s">
        <v>194</v>
      </c>
      <c r="H1192" s="186">
        <v>21</v>
      </c>
      <c r="I1192" s="187"/>
      <c r="J1192" s="188">
        <f>ROUND(I1192*H1192,2)</f>
        <v>0</v>
      </c>
      <c r="K1192" s="184" t="s">
        <v>35</v>
      </c>
      <c r="L1192" s="43"/>
      <c r="M1192" s="189" t="s">
        <v>35</v>
      </c>
      <c r="N1192" s="190" t="s">
        <v>52</v>
      </c>
      <c r="O1192" s="68"/>
      <c r="P1192" s="191">
        <f>O1192*H1192</f>
        <v>0</v>
      </c>
      <c r="Q1192" s="191">
        <v>1.42E-3</v>
      </c>
      <c r="R1192" s="191">
        <f>Q1192*H1192</f>
        <v>2.9819999999999999E-2</v>
      </c>
      <c r="S1192" s="191">
        <v>0</v>
      </c>
      <c r="T1192" s="192">
        <f>S1192*H1192</f>
        <v>0</v>
      </c>
      <c r="U1192" s="38"/>
      <c r="V1192" s="38"/>
      <c r="W1192" s="38"/>
      <c r="X1192" s="38"/>
      <c r="Y1192" s="38"/>
      <c r="Z1192" s="38"/>
      <c r="AA1192" s="38"/>
      <c r="AB1192" s="38"/>
      <c r="AC1192" s="38"/>
      <c r="AD1192" s="38"/>
      <c r="AE1192" s="38"/>
      <c r="AR1192" s="193" t="s">
        <v>317</v>
      </c>
      <c r="AT1192" s="193" t="s">
        <v>162</v>
      </c>
      <c r="AU1192" s="193" t="s">
        <v>90</v>
      </c>
      <c r="AY1192" s="20" t="s">
        <v>160</v>
      </c>
      <c r="BE1192" s="194">
        <f>IF(N1192="základní",J1192,0)</f>
        <v>0</v>
      </c>
      <c r="BF1192" s="194">
        <f>IF(N1192="snížená",J1192,0)</f>
        <v>0</v>
      </c>
      <c r="BG1192" s="194">
        <f>IF(N1192="zákl. přenesená",J1192,0)</f>
        <v>0</v>
      </c>
      <c r="BH1192" s="194">
        <f>IF(N1192="sníž. přenesená",J1192,0)</f>
        <v>0</v>
      </c>
      <c r="BI1192" s="194">
        <f>IF(N1192="nulová",J1192,0)</f>
        <v>0</v>
      </c>
      <c r="BJ1192" s="20" t="s">
        <v>21</v>
      </c>
      <c r="BK1192" s="194">
        <f>ROUND(I1192*H1192,2)</f>
        <v>0</v>
      </c>
      <c r="BL1192" s="20" t="s">
        <v>317</v>
      </c>
      <c r="BM1192" s="193" t="s">
        <v>1335</v>
      </c>
    </row>
    <row r="1193" spans="1:65" s="2" customFormat="1" ht="11.25">
      <c r="A1193" s="38"/>
      <c r="B1193" s="39"/>
      <c r="C1193" s="40"/>
      <c r="D1193" s="195" t="s">
        <v>169</v>
      </c>
      <c r="E1193" s="40"/>
      <c r="F1193" s="196" t="s">
        <v>1329</v>
      </c>
      <c r="G1193" s="40"/>
      <c r="H1193" s="40"/>
      <c r="I1193" s="197"/>
      <c r="J1193" s="40"/>
      <c r="K1193" s="40"/>
      <c r="L1193" s="43"/>
      <c r="M1193" s="198"/>
      <c r="N1193" s="199"/>
      <c r="O1193" s="68"/>
      <c r="P1193" s="68"/>
      <c r="Q1193" s="68"/>
      <c r="R1193" s="68"/>
      <c r="S1193" s="68"/>
      <c r="T1193" s="69"/>
      <c r="U1193" s="38"/>
      <c r="V1193" s="38"/>
      <c r="W1193" s="38"/>
      <c r="X1193" s="38"/>
      <c r="Y1193" s="38"/>
      <c r="Z1193" s="38"/>
      <c r="AA1193" s="38"/>
      <c r="AB1193" s="38"/>
      <c r="AC1193" s="38"/>
      <c r="AD1193" s="38"/>
      <c r="AE1193" s="38"/>
      <c r="AT1193" s="20" t="s">
        <v>169</v>
      </c>
      <c r="AU1193" s="20" t="s">
        <v>90</v>
      </c>
    </row>
    <row r="1194" spans="1:65" s="2" customFormat="1" ht="58.5">
      <c r="A1194" s="38"/>
      <c r="B1194" s="39"/>
      <c r="C1194" s="40"/>
      <c r="D1194" s="195" t="s">
        <v>625</v>
      </c>
      <c r="E1194" s="40"/>
      <c r="F1194" s="255" t="s">
        <v>1336</v>
      </c>
      <c r="G1194" s="40"/>
      <c r="H1194" s="40"/>
      <c r="I1194" s="197"/>
      <c r="J1194" s="40"/>
      <c r="K1194" s="40"/>
      <c r="L1194" s="43"/>
      <c r="M1194" s="198"/>
      <c r="N1194" s="199"/>
      <c r="O1194" s="68"/>
      <c r="P1194" s="68"/>
      <c r="Q1194" s="68"/>
      <c r="R1194" s="68"/>
      <c r="S1194" s="68"/>
      <c r="T1194" s="69"/>
      <c r="U1194" s="38"/>
      <c r="V1194" s="38"/>
      <c r="W1194" s="38"/>
      <c r="X1194" s="38"/>
      <c r="Y1194" s="38"/>
      <c r="Z1194" s="38"/>
      <c r="AA1194" s="38"/>
      <c r="AB1194" s="38"/>
      <c r="AC1194" s="38"/>
      <c r="AD1194" s="38"/>
      <c r="AE1194" s="38"/>
      <c r="AT1194" s="20" t="s">
        <v>625</v>
      </c>
      <c r="AU1194" s="20" t="s">
        <v>90</v>
      </c>
    </row>
    <row r="1195" spans="1:65" s="13" customFormat="1" ht="11.25">
      <c r="B1195" s="202"/>
      <c r="C1195" s="203"/>
      <c r="D1195" s="195" t="s">
        <v>173</v>
      </c>
      <c r="E1195" s="204" t="s">
        <v>35</v>
      </c>
      <c r="F1195" s="205" t="s">
        <v>251</v>
      </c>
      <c r="G1195" s="203"/>
      <c r="H1195" s="204" t="s">
        <v>35</v>
      </c>
      <c r="I1195" s="206"/>
      <c r="J1195" s="203"/>
      <c r="K1195" s="203"/>
      <c r="L1195" s="207"/>
      <c r="M1195" s="208"/>
      <c r="N1195" s="209"/>
      <c r="O1195" s="209"/>
      <c r="P1195" s="209"/>
      <c r="Q1195" s="209"/>
      <c r="R1195" s="209"/>
      <c r="S1195" s="209"/>
      <c r="T1195" s="210"/>
      <c r="AT1195" s="211" t="s">
        <v>173</v>
      </c>
      <c r="AU1195" s="211" t="s">
        <v>90</v>
      </c>
      <c r="AV1195" s="13" t="s">
        <v>21</v>
      </c>
      <c r="AW1195" s="13" t="s">
        <v>41</v>
      </c>
      <c r="AX1195" s="13" t="s">
        <v>81</v>
      </c>
      <c r="AY1195" s="211" t="s">
        <v>160</v>
      </c>
    </row>
    <row r="1196" spans="1:65" s="14" customFormat="1" ht="11.25">
      <c r="B1196" s="212"/>
      <c r="C1196" s="213"/>
      <c r="D1196" s="195" t="s">
        <v>173</v>
      </c>
      <c r="E1196" s="214" t="s">
        <v>35</v>
      </c>
      <c r="F1196" s="215" t="s">
        <v>1337</v>
      </c>
      <c r="G1196" s="213"/>
      <c r="H1196" s="216">
        <v>21</v>
      </c>
      <c r="I1196" s="217"/>
      <c r="J1196" s="213"/>
      <c r="K1196" s="213"/>
      <c r="L1196" s="218"/>
      <c r="M1196" s="219"/>
      <c r="N1196" s="220"/>
      <c r="O1196" s="220"/>
      <c r="P1196" s="220"/>
      <c r="Q1196" s="220"/>
      <c r="R1196" s="220"/>
      <c r="S1196" s="220"/>
      <c r="T1196" s="221"/>
      <c r="AT1196" s="222" t="s">
        <v>173</v>
      </c>
      <c r="AU1196" s="222" t="s">
        <v>90</v>
      </c>
      <c r="AV1196" s="14" t="s">
        <v>90</v>
      </c>
      <c r="AW1196" s="14" t="s">
        <v>41</v>
      </c>
      <c r="AX1196" s="14" t="s">
        <v>81</v>
      </c>
      <c r="AY1196" s="222" t="s">
        <v>160</v>
      </c>
    </row>
    <row r="1197" spans="1:65" s="15" customFormat="1" ht="11.25">
      <c r="B1197" s="223"/>
      <c r="C1197" s="224"/>
      <c r="D1197" s="195" t="s">
        <v>173</v>
      </c>
      <c r="E1197" s="225" t="s">
        <v>35</v>
      </c>
      <c r="F1197" s="226" t="s">
        <v>176</v>
      </c>
      <c r="G1197" s="224"/>
      <c r="H1197" s="227">
        <v>21</v>
      </c>
      <c r="I1197" s="228"/>
      <c r="J1197" s="224"/>
      <c r="K1197" s="224"/>
      <c r="L1197" s="229"/>
      <c r="M1197" s="230"/>
      <c r="N1197" s="231"/>
      <c r="O1197" s="231"/>
      <c r="P1197" s="231"/>
      <c r="Q1197" s="231"/>
      <c r="R1197" s="231"/>
      <c r="S1197" s="231"/>
      <c r="T1197" s="232"/>
      <c r="AT1197" s="233" t="s">
        <v>173</v>
      </c>
      <c r="AU1197" s="233" t="s">
        <v>90</v>
      </c>
      <c r="AV1197" s="15" t="s">
        <v>167</v>
      </c>
      <c r="AW1197" s="15" t="s">
        <v>41</v>
      </c>
      <c r="AX1197" s="15" t="s">
        <v>21</v>
      </c>
      <c r="AY1197" s="233" t="s">
        <v>160</v>
      </c>
    </row>
    <row r="1198" spans="1:65" s="2" customFormat="1" ht="16.5" customHeight="1">
      <c r="A1198" s="38"/>
      <c r="B1198" s="39"/>
      <c r="C1198" s="182" t="s">
        <v>1338</v>
      </c>
      <c r="D1198" s="182" t="s">
        <v>162</v>
      </c>
      <c r="E1198" s="183" t="s">
        <v>1339</v>
      </c>
      <c r="F1198" s="184" t="s">
        <v>1340</v>
      </c>
      <c r="G1198" s="185" t="s">
        <v>523</v>
      </c>
      <c r="H1198" s="186">
        <v>1</v>
      </c>
      <c r="I1198" s="187"/>
      <c r="J1198" s="188">
        <f>ROUND(I1198*H1198,2)</f>
        <v>0</v>
      </c>
      <c r="K1198" s="184" t="s">
        <v>166</v>
      </c>
      <c r="L1198" s="43"/>
      <c r="M1198" s="189" t="s">
        <v>35</v>
      </c>
      <c r="N1198" s="190" t="s">
        <v>52</v>
      </c>
      <c r="O1198" s="68"/>
      <c r="P1198" s="191">
        <f>O1198*H1198</f>
        <v>0</v>
      </c>
      <c r="Q1198" s="191">
        <v>2.2000000000000001E-4</v>
      </c>
      <c r="R1198" s="191">
        <f>Q1198*H1198</f>
        <v>2.2000000000000001E-4</v>
      </c>
      <c r="S1198" s="191">
        <v>0</v>
      </c>
      <c r="T1198" s="192">
        <f>S1198*H1198</f>
        <v>0</v>
      </c>
      <c r="U1198" s="38"/>
      <c r="V1198" s="38"/>
      <c r="W1198" s="38"/>
      <c r="X1198" s="38"/>
      <c r="Y1198" s="38"/>
      <c r="Z1198" s="38"/>
      <c r="AA1198" s="38"/>
      <c r="AB1198" s="38"/>
      <c r="AC1198" s="38"/>
      <c r="AD1198" s="38"/>
      <c r="AE1198" s="38"/>
      <c r="AR1198" s="193" t="s">
        <v>317</v>
      </c>
      <c r="AT1198" s="193" t="s">
        <v>162</v>
      </c>
      <c r="AU1198" s="193" t="s">
        <v>90</v>
      </c>
      <c r="AY1198" s="20" t="s">
        <v>160</v>
      </c>
      <c r="BE1198" s="194">
        <f>IF(N1198="základní",J1198,0)</f>
        <v>0</v>
      </c>
      <c r="BF1198" s="194">
        <f>IF(N1198="snížená",J1198,0)</f>
        <v>0</v>
      </c>
      <c r="BG1198" s="194">
        <f>IF(N1198="zákl. přenesená",J1198,0)</f>
        <v>0</v>
      </c>
      <c r="BH1198" s="194">
        <f>IF(N1198="sníž. přenesená",J1198,0)</f>
        <v>0</v>
      </c>
      <c r="BI1198" s="194">
        <f>IF(N1198="nulová",J1198,0)</f>
        <v>0</v>
      </c>
      <c r="BJ1198" s="20" t="s">
        <v>21</v>
      </c>
      <c r="BK1198" s="194">
        <f>ROUND(I1198*H1198,2)</f>
        <v>0</v>
      </c>
      <c r="BL1198" s="20" t="s">
        <v>317</v>
      </c>
      <c r="BM1198" s="193" t="s">
        <v>1341</v>
      </c>
    </row>
    <row r="1199" spans="1:65" s="2" customFormat="1" ht="11.25">
      <c r="A1199" s="38"/>
      <c r="B1199" s="39"/>
      <c r="C1199" s="40"/>
      <c r="D1199" s="195" t="s">
        <v>169</v>
      </c>
      <c r="E1199" s="40"/>
      <c r="F1199" s="196" t="s">
        <v>1340</v>
      </c>
      <c r="G1199" s="40"/>
      <c r="H1199" s="40"/>
      <c r="I1199" s="197"/>
      <c r="J1199" s="40"/>
      <c r="K1199" s="40"/>
      <c r="L1199" s="43"/>
      <c r="M1199" s="198"/>
      <c r="N1199" s="199"/>
      <c r="O1199" s="68"/>
      <c r="P1199" s="68"/>
      <c r="Q1199" s="68"/>
      <c r="R1199" s="68"/>
      <c r="S1199" s="68"/>
      <c r="T1199" s="69"/>
      <c r="U1199" s="38"/>
      <c r="V1199" s="38"/>
      <c r="W1199" s="38"/>
      <c r="X1199" s="38"/>
      <c r="Y1199" s="38"/>
      <c r="Z1199" s="38"/>
      <c r="AA1199" s="38"/>
      <c r="AB1199" s="38"/>
      <c r="AC1199" s="38"/>
      <c r="AD1199" s="38"/>
      <c r="AE1199" s="38"/>
      <c r="AT1199" s="20" t="s">
        <v>169</v>
      </c>
      <c r="AU1199" s="20" t="s">
        <v>90</v>
      </c>
    </row>
    <row r="1200" spans="1:65" s="2" customFormat="1" ht="11.25">
      <c r="A1200" s="38"/>
      <c r="B1200" s="39"/>
      <c r="C1200" s="40"/>
      <c r="D1200" s="200" t="s">
        <v>171</v>
      </c>
      <c r="E1200" s="40"/>
      <c r="F1200" s="201" t="s">
        <v>1342</v>
      </c>
      <c r="G1200" s="40"/>
      <c r="H1200" s="40"/>
      <c r="I1200" s="197"/>
      <c r="J1200" s="40"/>
      <c r="K1200" s="40"/>
      <c r="L1200" s="43"/>
      <c r="M1200" s="198"/>
      <c r="N1200" s="199"/>
      <c r="O1200" s="68"/>
      <c r="P1200" s="68"/>
      <c r="Q1200" s="68"/>
      <c r="R1200" s="68"/>
      <c r="S1200" s="68"/>
      <c r="T1200" s="69"/>
      <c r="U1200" s="38"/>
      <c r="V1200" s="38"/>
      <c r="W1200" s="38"/>
      <c r="X1200" s="38"/>
      <c r="Y1200" s="38"/>
      <c r="Z1200" s="38"/>
      <c r="AA1200" s="38"/>
      <c r="AB1200" s="38"/>
      <c r="AC1200" s="38"/>
      <c r="AD1200" s="38"/>
      <c r="AE1200" s="38"/>
      <c r="AT1200" s="20" t="s">
        <v>171</v>
      </c>
      <c r="AU1200" s="20" t="s">
        <v>90</v>
      </c>
    </row>
    <row r="1201" spans="1:65" s="13" customFormat="1" ht="11.25">
      <c r="B1201" s="202"/>
      <c r="C1201" s="203"/>
      <c r="D1201" s="195" t="s">
        <v>173</v>
      </c>
      <c r="E1201" s="204" t="s">
        <v>35</v>
      </c>
      <c r="F1201" s="205" t="s">
        <v>1343</v>
      </c>
      <c r="G1201" s="203"/>
      <c r="H1201" s="204" t="s">
        <v>35</v>
      </c>
      <c r="I1201" s="206"/>
      <c r="J1201" s="203"/>
      <c r="K1201" s="203"/>
      <c r="L1201" s="207"/>
      <c r="M1201" s="208"/>
      <c r="N1201" s="209"/>
      <c r="O1201" s="209"/>
      <c r="P1201" s="209"/>
      <c r="Q1201" s="209"/>
      <c r="R1201" s="209"/>
      <c r="S1201" s="209"/>
      <c r="T1201" s="210"/>
      <c r="AT1201" s="211" t="s">
        <v>173</v>
      </c>
      <c r="AU1201" s="211" t="s">
        <v>90</v>
      </c>
      <c r="AV1201" s="13" t="s">
        <v>21</v>
      </c>
      <c r="AW1201" s="13" t="s">
        <v>41</v>
      </c>
      <c r="AX1201" s="13" t="s">
        <v>81</v>
      </c>
      <c r="AY1201" s="211" t="s">
        <v>160</v>
      </c>
    </row>
    <row r="1202" spans="1:65" s="14" customFormat="1" ht="11.25">
      <c r="B1202" s="212"/>
      <c r="C1202" s="213"/>
      <c r="D1202" s="195" t="s">
        <v>173</v>
      </c>
      <c r="E1202" s="214" t="s">
        <v>35</v>
      </c>
      <c r="F1202" s="215" t="s">
        <v>628</v>
      </c>
      <c r="G1202" s="213"/>
      <c r="H1202" s="216">
        <v>1</v>
      </c>
      <c r="I1202" s="217"/>
      <c r="J1202" s="213"/>
      <c r="K1202" s="213"/>
      <c r="L1202" s="218"/>
      <c r="M1202" s="219"/>
      <c r="N1202" s="220"/>
      <c r="O1202" s="220"/>
      <c r="P1202" s="220"/>
      <c r="Q1202" s="220"/>
      <c r="R1202" s="220"/>
      <c r="S1202" s="220"/>
      <c r="T1202" s="221"/>
      <c r="AT1202" s="222" t="s">
        <v>173</v>
      </c>
      <c r="AU1202" s="222" t="s">
        <v>90</v>
      </c>
      <c r="AV1202" s="14" t="s">
        <v>90</v>
      </c>
      <c r="AW1202" s="14" t="s">
        <v>41</v>
      </c>
      <c r="AX1202" s="14" t="s">
        <v>81</v>
      </c>
      <c r="AY1202" s="222" t="s">
        <v>160</v>
      </c>
    </row>
    <row r="1203" spans="1:65" s="15" customFormat="1" ht="11.25">
      <c r="B1203" s="223"/>
      <c r="C1203" s="224"/>
      <c r="D1203" s="195" t="s">
        <v>173</v>
      </c>
      <c r="E1203" s="225" t="s">
        <v>35</v>
      </c>
      <c r="F1203" s="226" t="s">
        <v>176</v>
      </c>
      <c r="G1203" s="224"/>
      <c r="H1203" s="227">
        <v>1</v>
      </c>
      <c r="I1203" s="228"/>
      <c r="J1203" s="224"/>
      <c r="K1203" s="224"/>
      <c r="L1203" s="229"/>
      <c r="M1203" s="230"/>
      <c r="N1203" s="231"/>
      <c r="O1203" s="231"/>
      <c r="P1203" s="231"/>
      <c r="Q1203" s="231"/>
      <c r="R1203" s="231"/>
      <c r="S1203" s="231"/>
      <c r="T1203" s="232"/>
      <c r="AT1203" s="233" t="s">
        <v>173</v>
      </c>
      <c r="AU1203" s="233" t="s">
        <v>90</v>
      </c>
      <c r="AV1203" s="15" t="s">
        <v>167</v>
      </c>
      <c r="AW1203" s="15" t="s">
        <v>41</v>
      </c>
      <c r="AX1203" s="15" t="s">
        <v>21</v>
      </c>
      <c r="AY1203" s="233" t="s">
        <v>160</v>
      </c>
    </row>
    <row r="1204" spans="1:65" s="2" customFormat="1" ht="24.2" customHeight="1">
      <c r="A1204" s="38"/>
      <c r="B1204" s="39"/>
      <c r="C1204" s="182" t="s">
        <v>1344</v>
      </c>
      <c r="D1204" s="182" t="s">
        <v>162</v>
      </c>
      <c r="E1204" s="183" t="s">
        <v>1345</v>
      </c>
      <c r="F1204" s="184" t="s">
        <v>1346</v>
      </c>
      <c r="G1204" s="185" t="s">
        <v>523</v>
      </c>
      <c r="H1204" s="186">
        <v>9</v>
      </c>
      <c r="I1204" s="187"/>
      <c r="J1204" s="188">
        <f>ROUND(I1204*H1204,2)</f>
        <v>0</v>
      </c>
      <c r="K1204" s="184" t="s">
        <v>166</v>
      </c>
      <c r="L1204" s="43"/>
      <c r="M1204" s="189" t="s">
        <v>35</v>
      </c>
      <c r="N1204" s="190" t="s">
        <v>52</v>
      </c>
      <c r="O1204" s="68"/>
      <c r="P1204" s="191">
        <f>O1204*H1204</f>
        <v>0</v>
      </c>
      <c r="Q1204" s="191">
        <v>1.5E-3</v>
      </c>
      <c r="R1204" s="191">
        <f>Q1204*H1204</f>
        <v>1.35E-2</v>
      </c>
      <c r="S1204" s="191">
        <v>0</v>
      </c>
      <c r="T1204" s="192">
        <f>S1204*H1204</f>
        <v>0</v>
      </c>
      <c r="U1204" s="38"/>
      <c r="V1204" s="38"/>
      <c r="W1204" s="38"/>
      <c r="X1204" s="38"/>
      <c r="Y1204" s="38"/>
      <c r="Z1204" s="38"/>
      <c r="AA1204" s="38"/>
      <c r="AB1204" s="38"/>
      <c r="AC1204" s="38"/>
      <c r="AD1204" s="38"/>
      <c r="AE1204" s="38"/>
      <c r="AR1204" s="193" t="s">
        <v>317</v>
      </c>
      <c r="AT1204" s="193" t="s">
        <v>162</v>
      </c>
      <c r="AU1204" s="193" t="s">
        <v>90</v>
      </c>
      <c r="AY1204" s="20" t="s">
        <v>160</v>
      </c>
      <c r="BE1204" s="194">
        <f>IF(N1204="základní",J1204,0)</f>
        <v>0</v>
      </c>
      <c r="BF1204" s="194">
        <f>IF(N1204="snížená",J1204,0)</f>
        <v>0</v>
      </c>
      <c r="BG1204" s="194">
        <f>IF(N1204="zákl. přenesená",J1204,0)</f>
        <v>0</v>
      </c>
      <c r="BH1204" s="194">
        <f>IF(N1204="sníž. přenesená",J1204,0)</f>
        <v>0</v>
      </c>
      <c r="BI1204" s="194">
        <f>IF(N1204="nulová",J1204,0)</f>
        <v>0</v>
      </c>
      <c r="BJ1204" s="20" t="s">
        <v>21</v>
      </c>
      <c r="BK1204" s="194">
        <f>ROUND(I1204*H1204,2)</f>
        <v>0</v>
      </c>
      <c r="BL1204" s="20" t="s">
        <v>317</v>
      </c>
      <c r="BM1204" s="193" t="s">
        <v>1347</v>
      </c>
    </row>
    <row r="1205" spans="1:65" s="2" customFormat="1" ht="19.5">
      <c r="A1205" s="38"/>
      <c r="B1205" s="39"/>
      <c r="C1205" s="40"/>
      <c r="D1205" s="195" t="s">
        <v>169</v>
      </c>
      <c r="E1205" s="40"/>
      <c r="F1205" s="196" t="s">
        <v>1348</v>
      </c>
      <c r="G1205" s="40"/>
      <c r="H1205" s="40"/>
      <c r="I1205" s="197"/>
      <c r="J1205" s="40"/>
      <c r="K1205" s="40"/>
      <c r="L1205" s="43"/>
      <c r="M1205" s="198"/>
      <c r="N1205" s="199"/>
      <c r="O1205" s="68"/>
      <c r="P1205" s="68"/>
      <c r="Q1205" s="68"/>
      <c r="R1205" s="68"/>
      <c r="S1205" s="68"/>
      <c r="T1205" s="69"/>
      <c r="U1205" s="38"/>
      <c r="V1205" s="38"/>
      <c r="W1205" s="38"/>
      <c r="X1205" s="38"/>
      <c r="Y1205" s="38"/>
      <c r="Z1205" s="38"/>
      <c r="AA1205" s="38"/>
      <c r="AB1205" s="38"/>
      <c r="AC1205" s="38"/>
      <c r="AD1205" s="38"/>
      <c r="AE1205" s="38"/>
      <c r="AT1205" s="20" t="s">
        <v>169</v>
      </c>
      <c r="AU1205" s="20" t="s">
        <v>90</v>
      </c>
    </row>
    <row r="1206" spans="1:65" s="2" customFormat="1" ht="11.25">
      <c r="A1206" s="38"/>
      <c r="B1206" s="39"/>
      <c r="C1206" s="40"/>
      <c r="D1206" s="200" t="s">
        <v>171</v>
      </c>
      <c r="E1206" s="40"/>
      <c r="F1206" s="201" t="s">
        <v>1349</v>
      </c>
      <c r="G1206" s="40"/>
      <c r="H1206" s="40"/>
      <c r="I1206" s="197"/>
      <c r="J1206" s="40"/>
      <c r="K1206" s="40"/>
      <c r="L1206" s="43"/>
      <c r="M1206" s="198"/>
      <c r="N1206" s="199"/>
      <c r="O1206" s="68"/>
      <c r="P1206" s="68"/>
      <c r="Q1206" s="68"/>
      <c r="R1206" s="68"/>
      <c r="S1206" s="68"/>
      <c r="T1206" s="69"/>
      <c r="U1206" s="38"/>
      <c r="V1206" s="38"/>
      <c r="W1206" s="38"/>
      <c r="X1206" s="38"/>
      <c r="Y1206" s="38"/>
      <c r="Z1206" s="38"/>
      <c r="AA1206" s="38"/>
      <c r="AB1206" s="38"/>
      <c r="AC1206" s="38"/>
      <c r="AD1206" s="38"/>
      <c r="AE1206" s="38"/>
      <c r="AT1206" s="20" t="s">
        <v>171</v>
      </c>
      <c r="AU1206" s="20" t="s">
        <v>90</v>
      </c>
    </row>
    <row r="1207" spans="1:65" s="13" customFormat="1" ht="11.25">
      <c r="B1207" s="202"/>
      <c r="C1207" s="203"/>
      <c r="D1207" s="195" t="s">
        <v>173</v>
      </c>
      <c r="E1207" s="204" t="s">
        <v>35</v>
      </c>
      <c r="F1207" s="205" t="s">
        <v>1343</v>
      </c>
      <c r="G1207" s="203"/>
      <c r="H1207" s="204" t="s">
        <v>35</v>
      </c>
      <c r="I1207" s="206"/>
      <c r="J1207" s="203"/>
      <c r="K1207" s="203"/>
      <c r="L1207" s="207"/>
      <c r="M1207" s="208"/>
      <c r="N1207" s="209"/>
      <c r="O1207" s="209"/>
      <c r="P1207" s="209"/>
      <c r="Q1207" s="209"/>
      <c r="R1207" s="209"/>
      <c r="S1207" s="209"/>
      <c r="T1207" s="210"/>
      <c r="AT1207" s="211" t="s">
        <v>173</v>
      </c>
      <c r="AU1207" s="211" t="s">
        <v>90</v>
      </c>
      <c r="AV1207" s="13" t="s">
        <v>21</v>
      </c>
      <c r="AW1207" s="13" t="s">
        <v>41</v>
      </c>
      <c r="AX1207" s="13" t="s">
        <v>81</v>
      </c>
      <c r="AY1207" s="211" t="s">
        <v>160</v>
      </c>
    </row>
    <row r="1208" spans="1:65" s="14" customFormat="1" ht="11.25">
      <c r="B1208" s="212"/>
      <c r="C1208" s="213"/>
      <c r="D1208" s="195" t="s">
        <v>173</v>
      </c>
      <c r="E1208" s="214" t="s">
        <v>35</v>
      </c>
      <c r="F1208" s="215" t="s">
        <v>1350</v>
      </c>
      <c r="G1208" s="213"/>
      <c r="H1208" s="216">
        <v>9</v>
      </c>
      <c r="I1208" s="217"/>
      <c r="J1208" s="213"/>
      <c r="K1208" s="213"/>
      <c r="L1208" s="218"/>
      <c r="M1208" s="219"/>
      <c r="N1208" s="220"/>
      <c r="O1208" s="220"/>
      <c r="P1208" s="220"/>
      <c r="Q1208" s="220"/>
      <c r="R1208" s="220"/>
      <c r="S1208" s="220"/>
      <c r="T1208" s="221"/>
      <c r="AT1208" s="222" t="s">
        <v>173</v>
      </c>
      <c r="AU1208" s="222" t="s">
        <v>90</v>
      </c>
      <c r="AV1208" s="14" t="s">
        <v>90</v>
      </c>
      <c r="AW1208" s="14" t="s">
        <v>41</v>
      </c>
      <c r="AX1208" s="14" t="s">
        <v>81</v>
      </c>
      <c r="AY1208" s="222" t="s">
        <v>160</v>
      </c>
    </row>
    <row r="1209" spans="1:65" s="15" customFormat="1" ht="11.25">
      <c r="B1209" s="223"/>
      <c r="C1209" s="224"/>
      <c r="D1209" s="195" t="s">
        <v>173</v>
      </c>
      <c r="E1209" s="225" t="s">
        <v>35</v>
      </c>
      <c r="F1209" s="226" t="s">
        <v>176</v>
      </c>
      <c r="G1209" s="224"/>
      <c r="H1209" s="227">
        <v>9</v>
      </c>
      <c r="I1209" s="228"/>
      <c r="J1209" s="224"/>
      <c r="K1209" s="224"/>
      <c r="L1209" s="229"/>
      <c r="M1209" s="230"/>
      <c r="N1209" s="231"/>
      <c r="O1209" s="231"/>
      <c r="P1209" s="231"/>
      <c r="Q1209" s="231"/>
      <c r="R1209" s="231"/>
      <c r="S1209" s="231"/>
      <c r="T1209" s="232"/>
      <c r="AT1209" s="233" t="s">
        <v>173</v>
      </c>
      <c r="AU1209" s="233" t="s">
        <v>90</v>
      </c>
      <c r="AV1209" s="15" t="s">
        <v>167</v>
      </c>
      <c r="AW1209" s="15" t="s">
        <v>41</v>
      </c>
      <c r="AX1209" s="15" t="s">
        <v>21</v>
      </c>
      <c r="AY1209" s="233" t="s">
        <v>160</v>
      </c>
    </row>
    <row r="1210" spans="1:65" s="2" customFormat="1" ht="16.5" customHeight="1">
      <c r="A1210" s="38"/>
      <c r="B1210" s="39"/>
      <c r="C1210" s="182" t="s">
        <v>1351</v>
      </c>
      <c r="D1210" s="182" t="s">
        <v>162</v>
      </c>
      <c r="E1210" s="183" t="s">
        <v>1352</v>
      </c>
      <c r="F1210" s="184" t="s">
        <v>1353</v>
      </c>
      <c r="G1210" s="185" t="s">
        <v>523</v>
      </c>
      <c r="H1210" s="186">
        <v>4</v>
      </c>
      <c r="I1210" s="187"/>
      <c r="J1210" s="188">
        <f>ROUND(I1210*H1210,2)</f>
        <v>0</v>
      </c>
      <c r="K1210" s="184" t="s">
        <v>35</v>
      </c>
      <c r="L1210" s="43"/>
      <c r="M1210" s="189" t="s">
        <v>35</v>
      </c>
      <c r="N1210" s="190" t="s">
        <v>52</v>
      </c>
      <c r="O1210" s="68"/>
      <c r="P1210" s="191">
        <f>O1210*H1210</f>
        <v>0</v>
      </c>
      <c r="Q1210" s="191">
        <v>2.9E-4</v>
      </c>
      <c r="R1210" s="191">
        <f>Q1210*H1210</f>
        <v>1.16E-3</v>
      </c>
      <c r="S1210" s="191">
        <v>0</v>
      </c>
      <c r="T1210" s="192">
        <f>S1210*H1210</f>
        <v>0</v>
      </c>
      <c r="U1210" s="38"/>
      <c r="V1210" s="38"/>
      <c r="W1210" s="38"/>
      <c r="X1210" s="38"/>
      <c r="Y1210" s="38"/>
      <c r="Z1210" s="38"/>
      <c r="AA1210" s="38"/>
      <c r="AB1210" s="38"/>
      <c r="AC1210" s="38"/>
      <c r="AD1210" s="38"/>
      <c r="AE1210" s="38"/>
      <c r="AR1210" s="193" t="s">
        <v>317</v>
      </c>
      <c r="AT1210" s="193" t="s">
        <v>162</v>
      </c>
      <c r="AU1210" s="193" t="s">
        <v>90</v>
      </c>
      <c r="AY1210" s="20" t="s">
        <v>160</v>
      </c>
      <c r="BE1210" s="194">
        <f>IF(N1210="základní",J1210,0)</f>
        <v>0</v>
      </c>
      <c r="BF1210" s="194">
        <f>IF(N1210="snížená",J1210,0)</f>
        <v>0</v>
      </c>
      <c r="BG1210" s="194">
        <f>IF(N1210="zákl. přenesená",J1210,0)</f>
        <v>0</v>
      </c>
      <c r="BH1210" s="194">
        <f>IF(N1210="sníž. přenesená",J1210,0)</f>
        <v>0</v>
      </c>
      <c r="BI1210" s="194">
        <f>IF(N1210="nulová",J1210,0)</f>
        <v>0</v>
      </c>
      <c r="BJ1210" s="20" t="s">
        <v>21</v>
      </c>
      <c r="BK1210" s="194">
        <f>ROUND(I1210*H1210,2)</f>
        <v>0</v>
      </c>
      <c r="BL1210" s="20" t="s">
        <v>317</v>
      </c>
      <c r="BM1210" s="193" t="s">
        <v>1354</v>
      </c>
    </row>
    <row r="1211" spans="1:65" s="2" customFormat="1" ht="11.25">
      <c r="A1211" s="38"/>
      <c r="B1211" s="39"/>
      <c r="C1211" s="40"/>
      <c r="D1211" s="195" t="s">
        <v>169</v>
      </c>
      <c r="E1211" s="40"/>
      <c r="F1211" s="196" t="s">
        <v>1353</v>
      </c>
      <c r="G1211" s="40"/>
      <c r="H1211" s="40"/>
      <c r="I1211" s="197"/>
      <c r="J1211" s="40"/>
      <c r="K1211" s="40"/>
      <c r="L1211" s="43"/>
      <c r="M1211" s="198"/>
      <c r="N1211" s="199"/>
      <c r="O1211" s="68"/>
      <c r="P1211" s="68"/>
      <c r="Q1211" s="68"/>
      <c r="R1211" s="68"/>
      <c r="S1211" s="68"/>
      <c r="T1211" s="69"/>
      <c r="U1211" s="38"/>
      <c r="V1211" s="38"/>
      <c r="W1211" s="38"/>
      <c r="X1211" s="38"/>
      <c r="Y1211" s="38"/>
      <c r="Z1211" s="38"/>
      <c r="AA1211" s="38"/>
      <c r="AB1211" s="38"/>
      <c r="AC1211" s="38"/>
      <c r="AD1211" s="38"/>
      <c r="AE1211" s="38"/>
      <c r="AT1211" s="20" t="s">
        <v>169</v>
      </c>
      <c r="AU1211" s="20" t="s">
        <v>90</v>
      </c>
    </row>
    <row r="1212" spans="1:65" s="13" customFormat="1" ht="11.25">
      <c r="B1212" s="202"/>
      <c r="C1212" s="203"/>
      <c r="D1212" s="195" t="s">
        <v>173</v>
      </c>
      <c r="E1212" s="204" t="s">
        <v>35</v>
      </c>
      <c r="F1212" s="205" t="s">
        <v>251</v>
      </c>
      <c r="G1212" s="203"/>
      <c r="H1212" s="204" t="s">
        <v>35</v>
      </c>
      <c r="I1212" s="206"/>
      <c r="J1212" s="203"/>
      <c r="K1212" s="203"/>
      <c r="L1212" s="207"/>
      <c r="M1212" s="208"/>
      <c r="N1212" s="209"/>
      <c r="O1212" s="209"/>
      <c r="P1212" s="209"/>
      <c r="Q1212" s="209"/>
      <c r="R1212" s="209"/>
      <c r="S1212" s="209"/>
      <c r="T1212" s="210"/>
      <c r="AT1212" s="211" t="s">
        <v>173</v>
      </c>
      <c r="AU1212" s="211" t="s">
        <v>90</v>
      </c>
      <c r="AV1212" s="13" t="s">
        <v>21</v>
      </c>
      <c r="AW1212" s="13" t="s">
        <v>41</v>
      </c>
      <c r="AX1212" s="13" t="s">
        <v>81</v>
      </c>
      <c r="AY1212" s="211" t="s">
        <v>160</v>
      </c>
    </row>
    <row r="1213" spans="1:65" s="14" customFormat="1" ht="11.25">
      <c r="B1213" s="212"/>
      <c r="C1213" s="213"/>
      <c r="D1213" s="195" t="s">
        <v>173</v>
      </c>
      <c r="E1213" s="214" t="s">
        <v>35</v>
      </c>
      <c r="F1213" s="215" t="s">
        <v>1355</v>
      </c>
      <c r="G1213" s="213"/>
      <c r="H1213" s="216">
        <v>4</v>
      </c>
      <c r="I1213" s="217"/>
      <c r="J1213" s="213"/>
      <c r="K1213" s="213"/>
      <c r="L1213" s="218"/>
      <c r="M1213" s="219"/>
      <c r="N1213" s="220"/>
      <c r="O1213" s="220"/>
      <c r="P1213" s="220"/>
      <c r="Q1213" s="220"/>
      <c r="R1213" s="220"/>
      <c r="S1213" s="220"/>
      <c r="T1213" s="221"/>
      <c r="AT1213" s="222" t="s">
        <v>173</v>
      </c>
      <c r="AU1213" s="222" t="s">
        <v>90</v>
      </c>
      <c r="AV1213" s="14" t="s">
        <v>90</v>
      </c>
      <c r="AW1213" s="14" t="s">
        <v>41</v>
      </c>
      <c r="AX1213" s="14" t="s">
        <v>81</v>
      </c>
      <c r="AY1213" s="222" t="s">
        <v>160</v>
      </c>
    </row>
    <row r="1214" spans="1:65" s="15" customFormat="1" ht="11.25">
      <c r="B1214" s="223"/>
      <c r="C1214" s="224"/>
      <c r="D1214" s="195" t="s">
        <v>173</v>
      </c>
      <c r="E1214" s="225" t="s">
        <v>35</v>
      </c>
      <c r="F1214" s="226" t="s">
        <v>176</v>
      </c>
      <c r="G1214" s="224"/>
      <c r="H1214" s="227">
        <v>4</v>
      </c>
      <c r="I1214" s="228"/>
      <c r="J1214" s="224"/>
      <c r="K1214" s="224"/>
      <c r="L1214" s="229"/>
      <c r="M1214" s="230"/>
      <c r="N1214" s="231"/>
      <c r="O1214" s="231"/>
      <c r="P1214" s="231"/>
      <c r="Q1214" s="231"/>
      <c r="R1214" s="231"/>
      <c r="S1214" s="231"/>
      <c r="T1214" s="232"/>
      <c r="AT1214" s="233" t="s">
        <v>173</v>
      </c>
      <c r="AU1214" s="233" t="s">
        <v>90</v>
      </c>
      <c r="AV1214" s="15" t="s">
        <v>167</v>
      </c>
      <c r="AW1214" s="15" t="s">
        <v>41</v>
      </c>
      <c r="AX1214" s="15" t="s">
        <v>21</v>
      </c>
      <c r="AY1214" s="233" t="s">
        <v>160</v>
      </c>
    </row>
    <row r="1215" spans="1:65" s="2" customFormat="1" ht="16.5" customHeight="1">
      <c r="A1215" s="38"/>
      <c r="B1215" s="39"/>
      <c r="C1215" s="182" t="s">
        <v>1356</v>
      </c>
      <c r="D1215" s="182" t="s">
        <v>162</v>
      </c>
      <c r="E1215" s="183" t="s">
        <v>1357</v>
      </c>
      <c r="F1215" s="184" t="s">
        <v>1358</v>
      </c>
      <c r="G1215" s="185" t="s">
        <v>523</v>
      </c>
      <c r="H1215" s="186">
        <v>4</v>
      </c>
      <c r="I1215" s="187"/>
      <c r="J1215" s="188">
        <f>ROUND(I1215*H1215,2)</f>
        <v>0</v>
      </c>
      <c r="K1215" s="184" t="s">
        <v>166</v>
      </c>
      <c r="L1215" s="43"/>
      <c r="M1215" s="189" t="s">
        <v>35</v>
      </c>
      <c r="N1215" s="190" t="s">
        <v>52</v>
      </c>
      <c r="O1215" s="68"/>
      <c r="P1215" s="191">
        <f>O1215*H1215</f>
        <v>0</v>
      </c>
      <c r="Q1215" s="191">
        <v>8.0000000000000007E-5</v>
      </c>
      <c r="R1215" s="191">
        <f>Q1215*H1215</f>
        <v>3.2000000000000003E-4</v>
      </c>
      <c r="S1215" s="191">
        <v>0</v>
      </c>
      <c r="T1215" s="192">
        <f>S1215*H1215</f>
        <v>0</v>
      </c>
      <c r="U1215" s="38"/>
      <c r="V1215" s="38"/>
      <c r="W1215" s="38"/>
      <c r="X1215" s="38"/>
      <c r="Y1215" s="38"/>
      <c r="Z1215" s="38"/>
      <c r="AA1215" s="38"/>
      <c r="AB1215" s="38"/>
      <c r="AC1215" s="38"/>
      <c r="AD1215" s="38"/>
      <c r="AE1215" s="38"/>
      <c r="AR1215" s="193" t="s">
        <v>317</v>
      </c>
      <c r="AT1215" s="193" t="s">
        <v>162</v>
      </c>
      <c r="AU1215" s="193" t="s">
        <v>90</v>
      </c>
      <c r="AY1215" s="20" t="s">
        <v>160</v>
      </c>
      <c r="BE1215" s="194">
        <f>IF(N1215="základní",J1215,0)</f>
        <v>0</v>
      </c>
      <c r="BF1215" s="194">
        <f>IF(N1215="snížená",J1215,0)</f>
        <v>0</v>
      </c>
      <c r="BG1215" s="194">
        <f>IF(N1215="zákl. přenesená",J1215,0)</f>
        <v>0</v>
      </c>
      <c r="BH1215" s="194">
        <f>IF(N1215="sníž. přenesená",J1215,0)</f>
        <v>0</v>
      </c>
      <c r="BI1215" s="194">
        <f>IF(N1215="nulová",J1215,0)</f>
        <v>0</v>
      </c>
      <c r="BJ1215" s="20" t="s">
        <v>21</v>
      </c>
      <c r="BK1215" s="194">
        <f>ROUND(I1215*H1215,2)</f>
        <v>0</v>
      </c>
      <c r="BL1215" s="20" t="s">
        <v>317</v>
      </c>
      <c r="BM1215" s="193" t="s">
        <v>1359</v>
      </c>
    </row>
    <row r="1216" spans="1:65" s="2" customFormat="1" ht="11.25">
      <c r="A1216" s="38"/>
      <c r="B1216" s="39"/>
      <c r="C1216" s="40"/>
      <c r="D1216" s="195" t="s">
        <v>169</v>
      </c>
      <c r="E1216" s="40"/>
      <c r="F1216" s="196" t="s">
        <v>1360</v>
      </c>
      <c r="G1216" s="40"/>
      <c r="H1216" s="40"/>
      <c r="I1216" s="197"/>
      <c r="J1216" s="40"/>
      <c r="K1216" s="40"/>
      <c r="L1216" s="43"/>
      <c r="M1216" s="198"/>
      <c r="N1216" s="199"/>
      <c r="O1216" s="68"/>
      <c r="P1216" s="68"/>
      <c r="Q1216" s="68"/>
      <c r="R1216" s="68"/>
      <c r="S1216" s="68"/>
      <c r="T1216" s="69"/>
      <c r="U1216" s="38"/>
      <c r="V1216" s="38"/>
      <c r="W1216" s="38"/>
      <c r="X1216" s="38"/>
      <c r="Y1216" s="38"/>
      <c r="Z1216" s="38"/>
      <c r="AA1216" s="38"/>
      <c r="AB1216" s="38"/>
      <c r="AC1216" s="38"/>
      <c r="AD1216" s="38"/>
      <c r="AE1216" s="38"/>
      <c r="AT1216" s="20" t="s">
        <v>169</v>
      </c>
      <c r="AU1216" s="20" t="s">
        <v>90</v>
      </c>
    </row>
    <row r="1217" spans="1:65" s="2" customFormat="1" ht="11.25">
      <c r="A1217" s="38"/>
      <c r="B1217" s="39"/>
      <c r="C1217" s="40"/>
      <c r="D1217" s="200" t="s">
        <v>171</v>
      </c>
      <c r="E1217" s="40"/>
      <c r="F1217" s="201" t="s">
        <v>1361</v>
      </c>
      <c r="G1217" s="40"/>
      <c r="H1217" s="40"/>
      <c r="I1217" s="197"/>
      <c r="J1217" s="40"/>
      <c r="K1217" s="40"/>
      <c r="L1217" s="43"/>
      <c r="M1217" s="198"/>
      <c r="N1217" s="199"/>
      <c r="O1217" s="68"/>
      <c r="P1217" s="68"/>
      <c r="Q1217" s="68"/>
      <c r="R1217" s="68"/>
      <c r="S1217" s="68"/>
      <c r="T1217" s="69"/>
      <c r="U1217" s="38"/>
      <c r="V1217" s="38"/>
      <c r="W1217" s="38"/>
      <c r="X1217" s="38"/>
      <c r="Y1217" s="38"/>
      <c r="Z1217" s="38"/>
      <c r="AA1217" s="38"/>
      <c r="AB1217" s="38"/>
      <c r="AC1217" s="38"/>
      <c r="AD1217" s="38"/>
      <c r="AE1217" s="38"/>
      <c r="AT1217" s="20" t="s">
        <v>171</v>
      </c>
      <c r="AU1217" s="20" t="s">
        <v>90</v>
      </c>
    </row>
    <row r="1218" spans="1:65" s="13" customFormat="1" ht="11.25">
      <c r="B1218" s="202"/>
      <c r="C1218" s="203"/>
      <c r="D1218" s="195" t="s">
        <v>173</v>
      </c>
      <c r="E1218" s="204" t="s">
        <v>35</v>
      </c>
      <c r="F1218" s="205" t="s">
        <v>1343</v>
      </c>
      <c r="G1218" s="203"/>
      <c r="H1218" s="204" t="s">
        <v>35</v>
      </c>
      <c r="I1218" s="206"/>
      <c r="J1218" s="203"/>
      <c r="K1218" s="203"/>
      <c r="L1218" s="207"/>
      <c r="M1218" s="208"/>
      <c r="N1218" s="209"/>
      <c r="O1218" s="209"/>
      <c r="P1218" s="209"/>
      <c r="Q1218" s="209"/>
      <c r="R1218" s="209"/>
      <c r="S1218" s="209"/>
      <c r="T1218" s="210"/>
      <c r="AT1218" s="211" t="s">
        <v>173</v>
      </c>
      <c r="AU1218" s="211" t="s">
        <v>90</v>
      </c>
      <c r="AV1218" s="13" t="s">
        <v>21</v>
      </c>
      <c r="AW1218" s="13" t="s">
        <v>41</v>
      </c>
      <c r="AX1218" s="13" t="s">
        <v>81</v>
      </c>
      <c r="AY1218" s="211" t="s">
        <v>160</v>
      </c>
    </row>
    <row r="1219" spans="1:65" s="14" customFormat="1" ht="11.25">
      <c r="B1219" s="212"/>
      <c r="C1219" s="213"/>
      <c r="D1219" s="195" t="s">
        <v>173</v>
      </c>
      <c r="E1219" s="214" t="s">
        <v>35</v>
      </c>
      <c r="F1219" s="215" t="s">
        <v>935</v>
      </c>
      <c r="G1219" s="213"/>
      <c r="H1219" s="216">
        <v>4</v>
      </c>
      <c r="I1219" s="217"/>
      <c r="J1219" s="213"/>
      <c r="K1219" s="213"/>
      <c r="L1219" s="218"/>
      <c r="M1219" s="219"/>
      <c r="N1219" s="220"/>
      <c r="O1219" s="220"/>
      <c r="P1219" s="220"/>
      <c r="Q1219" s="220"/>
      <c r="R1219" s="220"/>
      <c r="S1219" s="220"/>
      <c r="T1219" s="221"/>
      <c r="AT1219" s="222" t="s">
        <v>173</v>
      </c>
      <c r="AU1219" s="222" t="s">
        <v>90</v>
      </c>
      <c r="AV1219" s="14" t="s">
        <v>90</v>
      </c>
      <c r="AW1219" s="14" t="s">
        <v>41</v>
      </c>
      <c r="AX1219" s="14" t="s">
        <v>81</v>
      </c>
      <c r="AY1219" s="222" t="s">
        <v>160</v>
      </c>
    </row>
    <row r="1220" spans="1:65" s="15" customFormat="1" ht="11.25">
      <c r="B1220" s="223"/>
      <c r="C1220" s="224"/>
      <c r="D1220" s="195" t="s">
        <v>173</v>
      </c>
      <c r="E1220" s="225" t="s">
        <v>35</v>
      </c>
      <c r="F1220" s="226" t="s">
        <v>176</v>
      </c>
      <c r="G1220" s="224"/>
      <c r="H1220" s="227">
        <v>4</v>
      </c>
      <c r="I1220" s="228"/>
      <c r="J1220" s="224"/>
      <c r="K1220" s="224"/>
      <c r="L1220" s="229"/>
      <c r="M1220" s="230"/>
      <c r="N1220" s="231"/>
      <c r="O1220" s="231"/>
      <c r="P1220" s="231"/>
      <c r="Q1220" s="231"/>
      <c r="R1220" s="231"/>
      <c r="S1220" s="231"/>
      <c r="T1220" s="232"/>
      <c r="AT1220" s="233" t="s">
        <v>173</v>
      </c>
      <c r="AU1220" s="233" t="s">
        <v>90</v>
      </c>
      <c r="AV1220" s="15" t="s">
        <v>167</v>
      </c>
      <c r="AW1220" s="15" t="s">
        <v>41</v>
      </c>
      <c r="AX1220" s="15" t="s">
        <v>21</v>
      </c>
      <c r="AY1220" s="233" t="s">
        <v>160</v>
      </c>
    </row>
    <row r="1221" spans="1:65" s="2" customFormat="1" ht="21.75" customHeight="1">
      <c r="A1221" s="38"/>
      <c r="B1221" s="39"/>
      <c r="C1221" s="182" t="s">
        <v>1362</v>
      </c>
      <c r="D1221" s="182" t="s">
        <v>162</v>
      </c>
      <c r="E1221" s="183" t="s">
        <v>1363</v>
      </c>
      <c r="F1221" s="184" t="s">
        <v>1364</v>
      </c>
      <c r="G1221" s="185" t="s">
        <v>194</v>
      </c>
      <c r="H1221" s="186">
        <v>46</v>
      </c>
      <c r="I1221" s="187"/>
      <c r="J1221" s="188">
        <f>ROUND(I1221*H1221,2)</f>
        <v>0</v>
      </c>
      <c r="K1221" s="184" t="s">
        <v>166</v>
      </c>
      <c r="L1221" s="43"/>
      <c r="M1221" s="189" t="s">
        <v>35</v>
      </c>
      <c r="N1221" s="190" t="s">
        <v>52</v>
      </c>
      <c r="O1221" s="68"/>
      <c r="P1221" s="191">
        <f>O1221*H1221</f>
        <v>0</v>
      </c>
      <c r="Q1221" s="191">
        <v>0</v>
      </c>
      <c r="R1221" s="191">
        <f>Q1221*H1221</f>
        <v>0</v>
      </c>
      <c r="S1221" s="191">
        <v>0</v>
      </c>
      <c r="T1221" s="192">
        <f>S1221*H1221</f>
        <v>0</v>
      </c>
      <c r="U1221" s="38"/>
      <c r="V1221" s="38"/>
      <c r="W1221" s="38"/>
      <c r="X1221" s="38"/>
      <c r="Y1221" s="38"/>
      <c r="Z1221" s="38"/>
      <c r="AA1221" s="38"/>
      <c r="AB1221" s="38"/>
      <c r="AC1221" s="38"/>
      <c r="AD1221" s="38"/>
      <c r="AE1221" s="38"/>
      <c r="AR1221" s="193" t="s">
        <v>317</v>
      </c>
      <c r="AT1221" s="193" t="s">
        <v>162</v>
      </c>
      <c r="AU1221" s="193" t="s">
        <v>90</v>
      </c>
      <c r="AY1221" s="20" t="s">
        <v>160</v>
      </c>
      <c r="BE1221" s="194">
        <f>IF(N1221="základní",J1221,0)</f>
        <v>0</v>
      </c>
      <c r="BF1221" s="194">
        <f>IF(N1221="snížená",J1221,0)</f>
        <v>0</v>
      </c>
      <c r="BG1221" s="194">
        <f>IF(N1221="zákl. přenesená",J1221,0)</f>
        <v>0</v>
      </c>
      <c r="BH1221" s="194">
        <f>IF(N1221="sníž. přenesená",J1221,0)</f>
        <v>0</v>
      </c>
      <c r="BI1221" s="194">
        <f>IF(N1221="nulová",J1221,0)</f>
        <v>0</v>
      </c>
      <c r="BJ1221" s="20" t="s">
        <v>21</v>
      </c>
      <c r="BK1221" s="194">
        <f>ROUND(I1221*H1221,2)</f>
        <v>0</v>
      </c>
      <c r="BL1221" s="20" t="s">
        <v>317</v>
      </c>
      <c r="BM1221" s="193" t="s">
        <v>1365</v>
      </c>
    </row>
    <row r="1222" spans="1:65" s="2" customFormat="1" ht="11.25">
      <c r="A1222" s="38"/>
      <c r="B1222" s="39"/>
      <c r="C1222" s="40"/>
      <c r="D1222" s="195" t="s">
        <v>169</v>
      </c>
      <c r="E1222" s="40"/>
      <c r="F1222" s="196" t="s">
        <v>1366</v>
      </c>
      <c r="G1222" s="40"/>
      <c r="H1222" s="40"/>
      <c r="I1222" s="197"/>
      <c r="J1222" s="40"/>
      <c r="K1222" s="40"/>
      <c r="L1222" s="43"/>
      <c r="M1222" s="198"/>
      <c r="N1222" s="199"/>
      <c r="O1222" s="68"/>
      <c r="P1222" s="68"/>
      <c r="Q1222" s="68"/>
      <c r="R1222" s="68"/>
      <c r="S1222" s="68"/>
      <c r="T1222" s="69"/>
      <c r="U1222" s="38"/>
      <c r="V1222" s="38"/>
      <c r="W1222" s="38"/>
      <c r="X1222" s="38"/>
      <c r="Y1222" s="38"/>
      <c r="Z1222" s="38"/>
      <c r="AA1222" s="38"/>
      <c r="AB1222" s="38"/>
      <c r="AC1222" s="38"/>
      <c r="AD1222" s="38"/>
      <c r="AE1222" s="38"/>
      <c r="AT1222" s="20" t="s">
        <v>169</v>
      </c>
      <c r="AU1222" s="20" t="s">
        <v>90</v>
      </c>
    </row>
    <row r="1223" spans="1:65" s="2" customFormat="1" ht="11.25">
      <c r="A1223" s="38"/>
      <c r="B1223" s="39"/>
      <c r="C1223" s="40"/>
      <c r="D1223" s="200" t="s">
        <v>171</v>
      </c>
      <c r="E1223" s="40"/>
      <c r="F1223" s="201" t="s">
        <v>1367</v>
      </c>
      <c r="G1223" s="40"/>
      <c r="H1223" s="40"/>
      <c r="I1223" s="197"/>
      <c r="J1223" s="40"/>
      <c r="K1223" s="40"/>
      <c r="L1223" s="43"/>
      <c r="M1223" s="198"/>
      <c r="N1223" s="199"/>
      <c r="O1223" s="68"/>
      <c r="P1223" s="68"/>
      <c r="Q1223" s="68"/>
      <c r="R1223" s="68"/>
      <c r="S1223" s="68"/>
      <c r="T1223" s="69"/>
      <c r="U1223" s="38"/>
      <c r="V1223" s="38"/>
      <c r="W1223" s="38"/>
      <c r="X1223" s="38"/>
      <c r="Y1223" s="38"/>
      <c r="Z1223" s="38"/>
      <c r="AA1223" s="38"/>
      <c r="AB1223" s="38"/>
      <c r="AC1223" s="38"/>
      <c r="AD1223" s="38"/>
      <c r="AE1223" s="38"/>
      <c r="AT1223" s="20" t="s">
        <v>171</v>
      </c>
      <c r="AU1223" s="20" t="s">
        <v>90</v>
      </c>
    </row>
    <row r="1224" spans="1:65" s="14" customFormat="1" ht="11.25">
      <c r="B1224" s="212"/>
      <c r="C1224" s="213"/>
      <c r="D1224" s="195" t="s">
        <v>173</v>
      </c>
      <c r="E1224" s="214" t="s">
        <v>35</v>
      </c>
      <c r="F1224" s="215" t="s">
        <v>1368</v>
      </c>
      <c r="G1224" s="213"/>
      <c r="H1224" s="216">
        <v>46</v>
      </c>
      <c r="I1224" s="217"/>
      <c r="J1224" s="213"/>
      <c r="K1224" s="213"/>
      <c r="L1224" s="218"/>
      <c r="M1224" s="219"/>
      <c r="N1224" s="220"/>
      <c r="O1224" s="220"/>
      <c r="P1224" s="220"/>
      <c r="Q1224" s="220"/>
      <c r="R1224" s="220"/>
      <c r="S1224" s="220"/>
      <c r="T1224" s="221"/>
      <c r="AT1224" s="222" t="s">
        <v>173</v>
      </c>
      <c r="AU1224" s="222" t="s">
        <v>90</v>
      </c>
      <c r="AV1224" s="14" t="s">
        <v>90</v>
      </c>
      <c r="AW1224" s="14" t="s">
        <v>41</v>
      </c>
      <c r="AX1224" s="14" t="s">
        <v>81</v>
      </c>
      <c r="AY1224" s="222" t="s">
        <v>160</v>
      </c>
    </row>
    <row r="1225" spans="1:65" s="15" customFormat="1" ht="11.25">
      <c r="B1225" s="223"/>
      <c r="C1225" s="224"/>
      <c r="D1225" s="195" t="s">
        <v>173</v>
      </c>
      <c r="E1225" s="225" t="s">
        <v>35</v>
      </c>
      <c r="F1225" s="226" t="s">
        <v>176</v>
      </c>
      <c r="G1225" s="224"/>
      <c r="H1225" s="227">
        <v>46</v>
      </c>
      <c r="I1225" s="228"/>
      <c r="J1225" s="224"/>
      <c r="K1225" s="224"/>
      <c r="L1225" s="229"/>
      <c r="M1225" s="230"/>
      <c r="N1225" s="231"/>
      <c r="O1225" s="231"/>
      <c r="P1225" s="231"/>
      <c r="Q1225" s="231"/>
      <c r="R1225" s="231"/>
      <c r="S1225" s="231"/>
      <c r="T1225" s="232"/>
      <c r="AT1225" s="233" t="s">
        <v>173</v>
      </c>
      <c r="AU1225" s="233" t="s">
        <v>90</v>
      </c>
      <c r="AV1225" s="15" t="s">
        <v>167</v>
      </c>
      <c r="AW1225" s="15" t="s">
        <v>41</v>
      </c>
      <c r="AX1225" s="15" t="s">
        <v>21</v>
      </c>
      <c r="AY1225" s="233" t="s">
        <v>160</v>
      </c>
    </row>
    <row r="1226" spans="1:65" s="2" customFormat="1" ht="24.2" customHeight="1">
      <c r="A1226" s="38"/>
      <c r="B1226" s="39"/>
      <c r="C1226" s="182" t="s">
        <v>1369</v>
      </c>
      <c r="D1226" s="182" t="s">
        <v>162</v>
      </c>
      <c r="E1226" s="183" t="s">
        <v>1370</v>
      </c>
      <c r="F1226" s="184" t="s">
        <v>1371</v>
      </c>
      <c r="G1226" s="185" t="s">
        <v>334</v>
      </c>
      <c r="H1226" s="186">
        <v>8.1000000000000003E-2</v>
      </c>
      <c r="I1226" s="187"/>
      <c r="J1226" s="188">
        <f>ROUND(I1226*H1226,2)</f>
        <v>0</v>
      </c>
      <c r="K1226" s="184" t="s">
        <v>166</v>
      </c>
      <c r="L1226" s="43"/>
      <c r="M1226" s="189" t="s">
        <v>35</v>
      </c>
      <c r="N1226" s="190" t="s">
        <v>52</v>
      </c>
      <c r="O1226" s="68"/>
      <c r="P1226" s="191">
        <f>O1226*H1226</f>
        <v>0</v>
      </c>
      <c r="Q1226" s="191">
        <v>0</v>
      </c>
      <c r="R1226" s="191">
        <f>Q1226*H1226</f>
        <v>0</v>
      </c>
      <c r="S1226" s="191">
        <v>0</v>
      </c>
      <c r="T1226" s="192">
        <f>S1226*H1226</f>
        <v>0</v>
      </c>
      <c r="U1226" s="38"/>
      <c r="V1226" s="38"/>
      <c r="W1226" s="38"/>
      <c r="X1226" s="38"/>
      <c r="Y1226" s="38"/>
      <c r="Z1226" s="38"/>
      <c r="AA1226" s="38"/>
      <c r="AB1226" s="38"/>
      <c r="AC1226" s="38"/>
      <c r="AD1226" s="38"/>
      <c r="AE1226" s="38"/>
      <c r="AR1226" s="193" t="s">
        <v>317</v>
      </c>
      <c r="AT1226" s="193" t="s">
        <v>162</v>
      </c>
      <c r="AU1226" s="193" t="s">
        <v>90</v>
      </c>
      <c r="AY1226" s="20" t="s">
        <v>160</v>
      </c>
      <c r="BE1226" s="194">
        <f>IF(N1226="základní",J1226,0)</f>
        <v>0</v>
      </c>
      <c r="BF1226" s="194">
        <f>IF(N1226="snížená",J1226,0)</f>
        <v>0</v>
      </c>
      <c r="BG1226" s="194">
        <f>IF(N1226="zákl. přenesená",J1226,0)</f>
        <v>0</v>
      </c>
      <c r="BH1226" s="194">
        <f>IF(N1226="sníž. přenesená",J1226,0)</f>
        <v>0</v>
      </c>
      <c r="BI1226" s="194">
        <f>IF(N1226="nulová",J1226,0)</f>
        <v>0</v>
      </c>
      <c r="BJ1226" s="20" t="s">
        <v>21</v>
      </c>
      <c r="BK1226" s="194">
        <f>ROUND(I1226*H1226,2)</f>
        <v>0</v>
      </c>
      <c r="BL1226" s="20" t="s">
        <v>317</v>
      </c>
      <c r="BM1226" s="193" t="s">
        <v>1372</v>
      </c>
    </row>
    <row r="1227" spans="1:65" s="2" customFormat="1" ht="29.25">
      <c r="A1227" s="38"/>
      <c r="B1227" s="39"/>
      <c r="C1227" s="40"/>
      <c r="D1227" s="195" t="s">
        <v>169</v>
      </c>
      <c r="E1227" s="40"/>
      <c r="F1227" s="196" t="s">
        <v>1373</v>
      </c>
      <c r="G1227" s="40"/>
      <c r="H1227" s="40"/>
      <c r="I1227" s="197"/>
      <c r="J1227" s="40"/>
      <c r="K1227" s="40"/>
      <c r="L1227" s="43"/>
      <c r="M1227" s="198"/>
      <c r="N1227" s="199"/>
      <c r="O1227" s="68"/>
      <c r="P1227" s="68"/>
      <c r="Q1227" s="68"/>
      <c r="R1227" s="68"/>
      <c r="S1227" s="68"/>
      <c r="T1227" s="69"/>
      <c r="U1227" s="38"/>
      <c r="V1227" s="38"/>
      <c r="W1227" s="38"/>
      <c r="X1227" s="38"/>
      <c r="Y1227" s="38"/>
      <c r="Z1227" s="38"/>
      <c r="AA1227" s="38"/>
      <c r="AB1227" s="38"/>
      <c r="AC1227" s="38"/>
      <c r="AD1227" s="38"/>
      <c r="AE1227" s="38"/>
      <c r="AT1227" s="20" t="s">
        <v>169</v>
      </c>
      <c r="AU1227" s="20" t="s">
        <v>90</v>
      </c>
    </row>
    <row r="1228" spans="1:65" s="2" customFormat="1" ht="11.25">
      <c r="A1228" s="38"/>
      <c r="B1228" s="39"/>
      <c r="C1228" s="40"/>
      <c r="D1228" s="200" t="s">
        <v>171</v>
      </c>
      <c r="E1228" s="40"/>
      <c r="F1228" s="201" t="s">
        <v>1374</v>
      </c>
      <c r="G1228" s="40"/>
      <c r="H1228" s="40"/>
      <c r="I1228" s="197"/>
      <c r="J1228" s="40"/>
      <c r="K1228" s="40"/>
      <c r="L1228" s="43"/>
      <c r="M1228" s="198"/>
      <c r="N1228" s="199"/>
      <c r="O1228" s="68"/>
      <c r="P1228" s="68"/>
      <c r="Q1228" s="68"/>
      <c r="R1228" s="68"/>
      <c r="S1228" s="68"/>
      <c r="T1228" s="69"/>
      <c r="U1228" s="38"/>
      <c r="V1228" s="38"/>
      <c r="W1228" s="38"/>
      <c r="X1228" s="38"/>
      <c r="Y1228" s="38"/>
      <c r="Z1228" s="38"/>
      <c r="AA1228" s="38"/>
      <c r="AB1228" s="38"/>
      <c r="AC1228" s="38"/>
      <c r="AD1228" s="38"/>
      <c r="AE1228" s="38"/>
      <c r="AT1228" s="20" t="s">
        <v>171</v>
      </c>
      <c r="AU1228" s="20" t="s">
        <v>90</v>
      </c>
    </row>
    <row r="1229" spans="1:65" s="12" customFormat="1" ht="22.9" customHeight="1">
      <c r="B1229" s="166"/>
      <c r="C1229" s="167"/>
      <c r="D1229" s="168" t="s">
        <v>80</v>
      </c>
      <c r="E1229" s="180" t="s">
        <v>1375</v>
      </c>
      <c r="F1229" s="180" t="s">
        <v>1376</v>
      </c>
      <c r="G1229" s="167"/>
      <c r="H1229" s="167"/>
      <c r="I1229" s="170"/>
      <c r="J1229" s="181">
        <f>BK1229</f>
        <v>0</v>
      </c>
      <c r="K1229" s="167"/>
      <c r="L1229" s="172"/>
      <c r="M1229" s="173"/>
      <c r="N1229" s="174"/>
      <c r="O1229" s="174"/>
      <c r="P1229" s="175">
        <f>SUM(P1230:P1264)</f>
        <v>0</v>
      </c>
      <c r="Q1229" s="174"/>
      <c r="R1229" s="175">
        <f>SUM(R1230:R1264)</f>
        <v>8.2033759999999997E-2</v>
      </c>
      <c r="S1229" s="174"/>
      <c r="T1229" s="176">
        <f>SUM(T1230:T1264)</f>
        <v>0</v>
      </c>
      <c r="AR1229" s="177" t="s">
        <v>90</v>
      </c>
      <c r="AT1229" s="178" t="s">
        <v>80</v>
      </c>
      <c r="AU1229" s="178" t="s">
        <v>21</v>
      </c>
      <c r="AY1229" s="177" t="s">
        <v>160</v>
      </c>
      <c r="BK1229" s="179">
        <f>SUM(BK1230:BK1264)</f>
        <v>0</v>
      </c>
    </row>
    <row r="1230" spans="1:65" s="2" customFormat="1" ht="24.2" customHeight="1">
      <c r="A1230" s="38"/>
      <c r="B1230" s="39"/>
      <c r="C1230" s="182" t="s">
        <v>1377</v>
      </c>
      <c r="D1230" s="182" t="s">
        <v>162</v>
      </c>
      <c r="E1230" s="183" t="s">
        <v>1378</v>
      </c>
      <c r="F1230" s="184" t="s">
        <v>1379</v>
      </c>
      <c r="G1230" s="185" t="s">
        <v>194</v>
      </c>
      <c r="H1230" s="186">
        <v>67.2</v>
      </c>
      <c r="I1230" s="187"/>
      <c r="J1230" s="188">
        <f>ROUND(I1230*H1230,2)</f>
        <v>0</v>
      </c>
      <c r="K1230" s="184" t="s">
        <v>166</v>
      </c>
      <c r="L1230" s="43"/>
      <c r="M1230" s="189" t="s">
        <v>35</v>
      </c>
      <c r="N1230" s="190" t="s">
        <v>52</v>
      </c>
      <c r="O1230" s="68"/>
      <c r="P1230" s="191">
        <f>O1230*H1230</f>
        <v>0</v>
      </c>
      <c r="Q1230" s="191">
        <v>5.1000000000000004E-4</v>
      </c>
      <c r="R1230" s="191">
        <f>Q1230*H1230</f>
        <v>3.4272000000000004E-2</v>
      </c>
      <c r="S1230" s="191">
        <v>0</v>
      </c>
      <c r="T1230" s="192">
        <f>S1230*H1230</f>
        <v>0</v>
      </c>
      <c r="U1230" s="38"/>
      <c r="V1230" s="38"/>
      <c r="W1230" s="38"/>
      <c r="X1230" s="38"/>
      <c r="Y1230" s="38"/>
      <c r="Z1230" s="38"/>
      <c r="AA1230" s="38"/>
      <c r="AB1230" s="38"/>
      <c r="AC1230" s="38"/>
      <c r="AD1230" s="38"/>
      <c r="AE1230" s="38"/>
      <c r="AR1230" s="193" t="s">
        <v>317</v>
      </c>
      <c r="AT1230" s="193" t="s">
        <v>162</v>
      </c>
      <c r="AU1230" s="193" t="s">
        <v>90</v>
      </c>
      <c r="AY1230" s="20" t="s">
        <v>160</v>
      </c>
      <c r="BE1230" s="194">
        <f>IF(N1230="základní",J1230,0)</f>
        <v>0</v>
      </c>
      <c r="BF1230" s="194">
        <f>IF(N1230="snížená",J1230,0)</f>
        <v>0</v>
      </c>
      <c r="BG1230" s="194">
        <f>IF(N1230="zákl. přenesená",J1230,0)</f>
        <v>0</v>
      </c>
      <c r="BH1230" s="194">
        <f>IF(N1230="sníž. přenesená",J1230,0)</f>
        <v>0</v>
      </c>
      <c r="BI1230" s="194">
        <f>IF(N1230="nulová",J1230,0)</f>
        <v>0</v>
      </c>
      <c r="BJ1230" s="20" t="s">
        <v>21</v>
      </c>
      <c r="BK1230" s="194">
        <f>ROUND(I1230*H1230,2)</f>
        <v>0</v>
      </c>
      <c r="BL1230" s="20" t="s">
        <v>317</v>
      </c>
      <c r="BM1230" s="193" t="s">
        <v>1380</v>
      </c>
    </row>
    <row r="1231" spans="1:65" s="2" customFormat="1" ht="19.5">
      <c r="A1231" s="38"/>
      <c r="B1231" s="39"/>
      <c r="C1231" s="40"/>
      <c r="D1231" s="195" t="s">
        <v>169</v>
      </c>
      <c r="E1231" s="40"/>
      <c r="F1231" s="196" t="s">
        <v>1381</v>
      </c>
      <c r="G1231" s="40"/>
      <c r="H1231" s="40"/>
      <c r="I1231" s="197"/>
      <c r="J1231" s="40"/>
      <c r="K1231" s="40"/>
      <c r="L1231" s="43"/>
      <c r="M1231" s="198"/>
      <c r="N1231" s="199"/>
      <c r="O1231" s="68"/>
      <c r="P1231" s="68"/>
      <c r="Q1231" s="68"/>
      <c r="R1231" s="68"/>
      <c r="S1231" s="68"/>
      <c r="T1231" s="69"/>
      <c r="U1231" s="38"/>
      <c r="V1231" s="38"/>
      <c r="W1231" s="38"/>
      <c r="X1231" s="38"/>
      <c r="Y1231" s="38"/>
      <c r="Z1231" s="38"/>
      <c r="AA1231" s="38"/>
      <c r="AB1231" s="38"/>
      <c r="AC1231" s="38"/>
      <c r="AD1231" s="38"/>
      <c r="AE1231" s="38"/>
      <c r="AT1231" s="20" t="s">
        <v>169</v>
      </c>
      <c r="AU1231" s="20" t="s">
        <v>90</v>
      </c>
    </row>
    <row r="1232" spans="1:65" s="2" customFormat="1" ht="11.25">
      <c r="A1232" s="38"/>
      <c r="B1232" s="39"/>
      <c r="C1232" s="40"/>
      <c r="D1232" s="200" t="s">
        <v>171</v>
      </c>
      <c r="E1232" s="40"/>
      <c r="F1232" s="201" t="s">
        <v>1382</v>
      </c>
      <c r="G1232" s="40"/>
      <c r="H1232" s="40"/>
      <c r="I1232" s="197"/>
      <c r="J1232" s="40"/>
      <c r="K1232" s="40"/>
      <c r="L1232" s="43"/>
      <c r="M1232" s="198"/>
      <c r="N1232" s="199"/>
      <c r="O1232" s="68"/>
      <c r="P1232" s="68"/>
      <c r="Q1232" s="68"/>
      <c r="R1232" s="68"/>
      <c r="S1232" s="68"/>
      <c r="T1232" s="69"/>
      <c r="U1232" s="38"/>
      <c r="V1232" s="38"/>
      <c r="W1232" s="38"/>
      <c r="X1232" s="38"/>
      <c r="Y1232" s="38"/>
      <c r="Z1232" s="38"/>
      <c r="AA1232" s="38"/>
      <c r="AB1232" s="38"/>
      <c r="AC1232" s="38"/>
      <c r="AD1232" s="38"/>
      <c r="AE1232" s="38"/>
      <c r="AT1232" s="20" t="s">
        <v>171</v>
      </c>
      <c r="AU1232" s="20" t="s">
        <v>90</v>
      </c>
    </row>
    <row r="1233" spans="1:65" s="13" customFormat="1" ht="11.25">
      <c r="B1233" s="202"/>
      <c r="C1233" s="203"/>
      <c r="D1233" s="195" t="s">
        <v>173</v>
      </c>
      <c r="E1233" s="204" t="s">
        <v>35</v>
      </c>
      <c r="F1233" s="205" t="s">
        <v>251</v>
      </c>
      <c r="G1233" s="203"/>
      <c r="H1233" s="204" t="s">
        <v>35</v>
      </c>
      <c r="I1233" s="206"/>
      <c r="J1233" s="203"/>
      <c r="K1233" s="203"/>
      <c r="L1233" s="207"/>
      <c r="M1233" s="208"/>
      <c r="N1233" s="209"/>
      <c r="O1233" s="209"/>
      <c r="P1233" s="209"/>
      <c r="Q1233" s="209"/>
      <c r="R1233" s="209"/>
      <c r="S1233" s="209"/>
      <c r="T1233" s="210"/>
      <c r="AT1233" s="211" t="s">
        <v>173</v>
      </c>
      <c r="AU1233" s="211" t="s">
        <v>90</v>
      </c>
      <c r="AV1233" s="13" t="s">
        <v>21</v>
      </c>
      <c r="AW1233" s="13" t="s">
        <v>41</v>
      </c>
      <c r="AX1233" s="13" t="s">
        <v>81</v>
      </c>
      <c r="AY1233" s="211" t="s">
        <v>160</v>
      </c>
    </row>
    <row r="1234" spans="1:65" s="14" customFormat="1" ht="11.25">
      <c r="B1234" s="212"/>
      <c r="C1234" s="213"/>
      <c r="D1234" s="195" t="s">
        <v>173</v>
      </c>
      <c r="E1234" s="214" t="s">
        <v>35</v>
      </c>
      <c r="F1234" s="215" t="s">
        <v>1383</v>
      </c>
      <c r="G1234" s="213"/>
      <c r="H1234" s="216">
        <v>38.6</v>
      </c>
      <c r="I1234" s="217"/>
      <c r="J1234" s="213"/>
      <c r="K1234" s="213"/>
      <c r="L1234" s="218"/>
      <c r="M1234" s="219"/>
      <c r="N1234" s="220"/>
      <c r="O1234" s="220"/>
      <c r="P1234" s="220"/>
      <c r="Q1234" s="220"/>
      <c r="R1234" s="220"/>
      <c r="S1234" s="220"/>
      <c r="T1234" s="221"/>
      <c r="AT1234" s="222" t="s">
        <v>173</v>
      </c>
      <c r="AU1234" s="222" t="s">
        <v>90</v>
      </c>
      <c r="AV1234" s="14" t="s">
        <v>90</v>
      </c>
      <c r="AW1234" s="14" t="s">
        <v>41</v>
      </c>
      <c r="AX1234" s="14" t="s">
        <v>81</v>
      </c>
      <c r="AY1234" s="222" t="s">
        <v>160</v>
      </c>
    </row>
    <row r="1235" spans="1:65" s="14" customFormat="1" ht="11.25">
      <c r="B1235" s="212"/>
      <c r="C1235" s="213"/>
      <c r="D1235" s="195" t="s">
        <v>173</v>
      </c>
      <c r="E1235" s="214" t="s">
        <v>35</v>
      </c>
      <c r="F1235" s="215" t="s">
        <v>1384</v>
      </c>
      <c r="G1235" s="213"/>
      <c r="H1235" s="216">
        <v>28.6</v>
      </c>
      <c r="I1235" s="217"/>
      <c r="J1235" s="213"/>
      <c r="K1235" s="213"/>
      <c r="L1235" s="218"/>
      <c r="M1235" s="219"/>
      <c r="N1235" s="220"/>
      <c r="O1235" s="220"/>
      <c r="P1235" s="220"/>
      <c r="Q1235" s="220"/>
      <c r="R1235" s="220"/>
      <c r="S1235" s="220"/>
      <c r="T1235" s="221"/>
      <c r="AT1235" s="222" t="s">
        <v>173</v>
      </c>
      <c r="AU1235" s="222" t="s">
        <v>90</v>
      </c>
      <c r="AV1235" s="14" t="s">
        <v>90</v>
      </c>
      <c r="AW1235" s="14" t="s">
        <v>41</v>
      </c>
      <c r="AX1235" s="14" t="s">
        <v>81</v>
      </c>
      <c r="AY1235" s="222" t="s">
        <v>160</v>
      </c>
    </row>
    <row r="1236" spans="1:65" s="15" customFormat="1" ht="11.25">
      <c r="B1236" s="223"/>
      <c r="C1236" s="224"/>
      <c r="D1236" s="195" t="s">
        <v>173</v>
      </c>
      <c r="E1236" s="225" t="s">
        <v>35</v>
      </c>
      <c r="F1236" s="226" t="s">
        <v>176</v>
      </c>
      <c r="G1236" s="224"/>
      <c r="H1236" s="227">
        <v>67.2</v>
      </c>
      <c r="I1236" s="228"/>
      <c r="J1236" s="224"/>
      <c r="K1236" s="224"/>
      <c r="L1236" s="229"/>
      <c r="M1236" s="230"/>
      <c r="N1236" s="231"/>
      <c r="O1236" s="231"/>
      <c r="P1236" s="231"/>
      <c r="Q1236" s="231"/>
      <c r="R1236" s="231"/>
      <c r="S1236" s="231"/>
      <c r="T1236" s="232"/>
      <c r="AT1236" s="233" t="s">
        <v>173</v>
      </c>
      <c r="AU1236" s="233" t="s">
        <v>90</v>
      </c>
      <c r="AV1236" s="15" t="s">
        <v>167</v>
      </c>
      <c r="AW1236" s="15" t="s">
        <v>41</v>
      </c>
      <c r="AX1236" s="15" t="s">
        <v>21</v>
      </c>
      <c r="AY1236" s="233" t="s">
        <v>160</v>
      </c>
    </row>
    <row r="1237" spans="1:65" s="2" customFormat="1" ht="24.2" customHeight="1">
      <c r="A1237" s="38"/>
      <c r="B1237" s="39"/>
      <c r="C1237" s="245" t="s">
        <v>1385</v>
      </c>
      <c r="D1237" s="245" t="s">
        <v>380</v>
      </c>
      <c r="E1237" s="246" t="s">
        <v>1386</v>
      </c>
      <c r="F1237" s="247" t="s">
        <v>1387</v>
      </c>
      <c r="G1237" s="248" t="s">
        <v>194</v>
      </c>
      <c r="H1237" s="249">
        <v>69.215999999999994</v>
      </c>
      <c r="I1237" s="250"/>
      <c r="J1237" s="251">
        <f>ROUND(I1237*H1237,2)</f>
        <v>0</v>
      </c>
      <c r="K1237" s="247" t="s">
        <v>166</v>
      </c>
      <c r="L1237" s="252"/>
      <c r="M1237" s="253" t="s">
        <v>35</v>
      </c>
      <c r="N1237" s="254" t="s">
        <v>52</v>
      </c>
      <c r="O1237" s="68"/>
      <c r="P1237" s="191">
        <f>O1237*H1237</f>
        <v>0</v>
      </c>
      <c r="Q1237" s="191">
        <v>6.0999999999999997E-4</v>
      </c>
      <c r="R1237" s="191">
        <f>Q1237*H1237</f>
        <v>4.2221759999999997E-2</v>
      </c>
      <c r="S1237" s="191">
        <v>0</v>
      </c>
      <c r="T1237" s="192">
        <f>S1237*H1237</f>
        <v>0</v>
      </c>
      <c r="U1237" s="38"/>
      <c r="V1237" s="38"/>
      <c r="W1237" s="38"/>
      <c r="X1237" s="38"/>
      <c r="Y1237" s="38"/>
      <c r="Z1237" s="38"/>
      <c r="AA1237" s="38"/>
      <c r="AB1237" s="38"/>
      <c r="AC1237" s="38"/>
      <c r="AD1237" s="38"/>
      <c r="AE1237" s="38"/>
      <c r="AR1237" s="193" t="s">
        <v>459</v>
      </c>
      <c r="AT1237" s="193" t="s">
        <v>380</v>
      </c>
      <c r="AU1237" s="193" t="s">
        <v>90</v>
      </c>
      <c r="AY1237" s="20" t="s">
        <v>160</v>
      </c>
      <c r="BE1237" s="194">
        <f>IF(N1237="základní",J1237,0)</f>
        <v>0</v>
      </c>
      <c r="BF1237" s="194">
        <f>IF(N1237="snížená",J1237,0)</f>
        <v>0</v>
      </c>
      <c r="BG1237" s="194">
        <f>IF(N1237="zákl. přenesená",J1237,0)</f>
        <v>0</v>
      </c>
      <c r="BH1237" s="194">
        <f>IF(N1237="sníž. přenesená",J1237,0)</f>
        <v>0</v>
      </c>
      <c r="BI1237" s="194">
        <f>IF(N1237="nulová",J1237,0)</f>
        <v>0</v>
      </c>
      <c r="BJ1237" s="20" t="s">
        <v>21</v>
      </c>
      <c r="BK1237" s="194">
        <f>ROUND(I1237*H1237,2)</f>
        <v>0</v>
      </c>
      <c r="BL1237" s="20" t="s">
        <v>317</v>
      </c>
      <c r="BM1237" s="193" t="s">
        <v>1388</v>
      </c>
    </row>
    <row r="1238" spans="1:65" s="2" customFormat="1" ht="11.25">
      <c r="A1238" s="38"/>
      <c r="B1238" s="39"/>
      <c r="C1238" s="40"/>
      <c r="D1238" s="195" t="s">
        <v>169</v>
      </c>
      <c r="E1238" s="40"/>
      <c r="F1238" s="196" t="s">
        <v>1387</v>
      </c>
      <c r="G1238" s="40"/>
      <c r="H1238" s="40"/>
      <c r="I1238" s="197"/>
      <c r="J1238" s="40"/>
      <c r="K1238" s="40"/>
      <c r="L1238" s="43"/>
      <c r="M1238" s="198"/>
      <c r="N1238" s="199"/>
      <c r="O1238" s="68"/>
      <c r="P1238" s="68"/>
      <c r="Q1238" s="68"/>
      <c r="R1238" s="68"/>
      <c r="S1238" s="68"/>
      <c r="T1238" s="69"/>
      <c r="U1238" s="38"/>
      <c r="V1238" s="38"/>
      <c r="W1238" s="38"/>
      <c r="X1238" s="38"/>
      <c r="Y1238" s="38"/>
      <c r="Z1238" s="38"/>
      <c r="AA1238" s="38"/>
      <c r="AB1238" s="38"/>
      <c r="AC1238" s="38"/>
      <c r="AD1238" s="38"/>
      <c r="AE1238" s="38"/>
      <c r="AT1238" s="20" t="s">
        <v>169</v>
      </c>
      <c r="AU1238" s="20" t="s">
        <v>90</v>
      </c>
    </row>
    <row r="1239" spans="1:65" s="14" customFormat="1" ht="11.25">
      <c r="B1239" s="212"/>
      <c r="C1239" s="213"/>
      <c r="D1239" s="195" t="s">
        <v>173</v>
      </c>
      <c r="E1239" s="214" t="s">
        <v>35</v>
      </c>
      <c r="F1239" s="215" t="s">
        <v>1389</v>
      </c>
      <c r="G1239" s="213"/>
      <c r="H1239" s="216">
        <v>69.215999999999994</v>
      </c>
      <c r="I1239" s="217"/>
      <c r="J1239" s="213"/>
      <c r="K1239" s="213"/>
      <c r="L1239" s="218"/>
      <c r="M1239" s="219"/>
      <c r="N1239" s="220"/>
      <c r="O1239" s="220"/>
      <c r="P1239" s="220"/>
      <c r="Q1239" s="220"/>
      <c r="R1239" s="220"/>
      <c r="S1239" s="220"/>
      <c r="T1239" s="221"/>
      <c r="AT1239" s="222" t="s">
        <v>173</v>
      </c>
      <c r="AU1239" s="222" t="s">
        <v>90</v>
      </c>
      <c r="AV1239" s="14" t="s">
        <v>90</v>
      </c>
      <c r="AW1239" s="14" t="s">
        <v>41</v>
      </c>
      <c r="AX1239" s="14" t="s">
        <v>81</v>
      </c>
      <c r="AY1239" s="222" t="s">
        <v>160</v>
      </c>
    </row>
    <row r="1240" spans="1:65" s="15" customFormat="1" ht="11.25">
      <c r="B1240" s="223"/>
      <c r="C1240" s="224"/>
      <c r="D1240" s="195" t="s">
        <v>173</v>
      </c>
      <c r="E1240" s="225" t="s">
        <v>35</v>
      </c>
      <c r="F1240" s="226" t="s">
        <v>176</v>
      </c>
      <c r="G1240" s="224"/>
      <c r="H1240" s="227">
        <v>69.215999999999994</v>
      </c>
      <c r="I1240" s="228"/>
      <c r="J1240" s="224"/>
      <c r="K1240" s="224"/>
      <c r="L1240" s="229"/>
      <c r="M1240" s="230"/>
      <c r="N1240" s="231"/>
      <c r="O1240" s="231"/>
      <c r="P1240" s="231"/>
      <c r="Q1240" s="231"/>
      <c r="R1240" s="231"/>
      <c r="S1240" s="231"/>
      <c r="T1240" s="232"/>
      <c r="AT1240" s="233" t="s">
        <v>173</v>
      </c>
      <c r="AU1240" s="233" t="s">
        <v>90</v>
      </c>
      <c r="AV1240" s="15" t="s">
        <v>167</v>
      </c>
      <c r="AW1240" s="15" t="s">
        <v>41</v>
      </c>
      <c r="AX1240" s="15" t="s">
        <v>21</v>
      </c>
      <c r="AY1240" s="233" t="s">
        <v>160</v>
      </c>
    </row>
    <row r="1241" spans="1:65" s="2" customFormat="1" ht="37.9" customHeight="1">
      <c r="A1241" s="38"/>
      <c r="B1241" s="39"/>
      <c r="C1241" s="182" t="s">
        <v>1390</v>
      </c>
      <c r="D1241" s="182" t="s">
        <v>162</v>
      </c>
      <c r="E1241" s="183" t="s">
        <v>1391</v>
      </c>
      <c r="F1241" s="184" t="s">
        <v>1392</v>
      </c>
      <c r="G1241" s="185" t="s">
        <v>194</v>
      </c>
      <c r="H1241" s="186">
        <v>67.2</v>
      </c>
      <c r="I1241" s="187"/>
      <c r="J1241" s="188">
        <f>ROUND(I1241*H1241,2)</f>
        <v>0</v>
      </c>
      <c r="K1241" s="184" t="s">
        <v>166</v>
      </c>
      <c r="L1241" s="43"/>
      <c r="M1241" s="189" t="s">
        <v>35</v>
      </c>
      <c r="N1241" s="190" t="s">
        <v>52</v>
      </c>
      <c r="O1241" s="68"/>
      <c r="P1241" s="191">
        <f>O1241*H1241</f>
        <v>0</v>
      </c>
      <c r="Q1241" s="191">
        <v>4.0000000000000003E-5</v>
      </c>
      <c r="R1241" s="191">
        <f>Q1241*H1241</f>
        <v>2.6880000000000003E-3</v>
      </c>
      <c r="S1241" s="191">
        <v>0</v>
      </c>
      <c r="T1241" s="192">
        <f>S1241*H1241</f>
        <v>0</v>
      </c>
      <c r="U1241" s="38"/>
      <c r="V1241" s="38"/>
      <c r="W1241" s="38"/>
      <c r="X1241" s="38"/>
      <c r="Y1241" s="38"/>
      <c r="Z1241" s="38"/>
      <c r="AA1241" s="38"/>
      <c r="AB1241" s="38"/>
      <c r="AC1241" s="38"/>
      <c r="AD1241" s="38"/>
      <c r="AE1241" s="38"/>
      <c r="AR1241" s="193" t="s">
        <v>317</v>
      </c>
      <c r="AT1241" s="193" t="s">
        <v>162</v>
      </c>
      <c r="AU1241" s="193" t="s">
        <v>90</v>
      </c>
      <c r="AY1241" s="20" t="s">
        <v>160</v>
      </c>
      <c r="BE1241" s="194">
        <f>IF(N1241="základní",J1241,0)</f>
        <v>0</v>
      </c>
      <c r="BF1241" s="194">
        <f>IF(N1241="snížená",J1241,0)</f>
        <v>0</v>
      </c>
      <c r="BG1241" s="194">
        <f>IF(N1241="zákl. přenesená",J1241,0)</f>
        <v>0</v>
      </c>
      <c r="BH1241" s="194">
        <f>IF(N1241="sníž. přenesená",J1241,0)</f>
        <v>0</v>
      </c>
      <c r="BI1241" s="194">
        <f>IF(N1241="nulová",J1241,0)</f>
        <v>0</v>
      </c>
      <c r="BJ1241" s="20" t="s">
        <v>21</v>
      </c>
      <c r="BK1241" s="194">
        <f>ROUND(I1241*H1241,2)</f>
        <v>0</v>
      </c>
      <c r="BL1241" s="20" t="s">
        <v>317</v>
      </c>
      <c r="BM1241" s="193" t="s">
        <v>1393</v>
      </c>
    </row>
    <row r="1242" spans="1:65" s="2" customFormat="1" ht="29.25">
      <c r="A1242" s="38"/>
      <c r="B1242" s="39"/>
      <c r="C1242" s="40"/>
      <c r="D1242" s="195" t="s">
        <v>169</v>
      </c>
      <c r="E1242" s="40"/>
      <c r="F1242" s="196" t="s">
        <v>1394</v>
      </c>
      <c r="G1242" s="40"/>
      <c r="H1242" s="40"/>
      <c r="I1242" s="197"/>
      <c r="J1242" s="40"/>
      <c r="K1242" s="40"/>
      <c r="L1242" s="43"/>
      <c r="M1242" s="198"/>
      <c r="N1242" s="199"/>
      <c r="O1242" s="68"/>
      <c r="P1242" s="68"/>
      <c r="Q1242" s="68"/>
      <c r="R1242" s="68"/>
      <c r="S1242" s="68"/>
      <c r="T1242" s="69"/>
      <c r="U1242" s="38"/>
      <c r="V1242" s="38"/>
      <c r="W1242" s="38"/>
      <c r="X1242" s="38"/>
      <c r="Y1242" s="38"/>
      <c r="Z1242" s="38"/>
      <c r="AA1242" s="38"/>
      <c r="AB1242" s="38"/>
      <c r="AC1242" s="38"/>
      <c r="AD1242" s="38"/>
      <c r="AE1242" s="38"/>
      <c r="AT1242" s="20" t="s">
        <v>169</v>
      </c>
      <c r="AU1242" s="20" t="s">
        <v>90</v>
      </c>
    </row>
    <row r="1243" spans="1:65" s="2" customFormat="1" ht="11.25">
      <c r="A1243" s="38"/>
      <c r="B1243" s="39"/>
      <c r="C1243" s="40"/>
      <c r="D1243" s="200" t="s">
        <v>171</v>
      </c>
      <c r="E1243" s="40"/>
      <c r="F1243" s="201" t="s">
        <v>1395</v>
      </c>
      <c r="G1243" s="40"/>
      <c r="H1243" s="40"/>
      <c r="I1243" s="197"/>
      <c r="J1243" s="40"/>
      <c r="K1243" s="40"/>
      <c r="L1243" s="43"/>
      <c r="M1243" s="198"/>
      <c r="N1243" s="199"/>
      <c r="O1243" s="68"/>
      <c r="P1243" s="68"/>
      <c r="Q1243" s="68"/>
      <c r="R1243" s="68"/>
      <c r="S1243" s="68"/>
      <c r="T1243" s="69"/>
      <c r="U1243" s="38"/>
      <c r="V1243" s="38"/>
      <c r="W1243" s="38"/>
      <c r="X1243" s="38"/>
      <c r="Y1243" s="38"/>
      <c r="Z1243" s="38"/>
      <c r="AA1243" s="38"/>
      <c r="AB1243" s="38"/>
      <c r="AC1243" s="38"/>
      <c r="AD1243" s="38"/>
      <c r="AE1243" s="38"/>
      <c r="AT1243" s="20" t="s">
        <v>171</v>
      </c>
      <c r="AU1243" s="20" t="s">
        <v>90</v>
      </c>
    </row>
    <row r="1244" spans="1:65" s="14" customFormat="1" ht="11.25">
      <c r="B1244" s="212"/>
      <c r="C1244" s="213"/>
      <c r="D1244" s="195" t="s">
        <v>173</v>
      </c>
      <c r="E1244" s="214" t="s">
        <v>35</v>
      </c>
      <c r="F1244" s="215" t="s">
        <v>1396</v>
      </c>
      <c r="G1244" s="213"/>
      <c r="H1244" s="216">
        <v>67.2</v>
      </c>
      <c r="I1244" s="217"/>
      <c r="J1244" s="213"/>
      <c r="K1244" s="213"/>
      <c r="L1244" s="218"/>
      <c r="M1244" s="219"/>
      <c r="N1244" s="220"/>
      <c r="O1244" s="220"/>
      <c r="P1244" s="220"/>
      <c r="Q1244" s="220"/>
      <c r="R1244" s="220"/>
      <c r="S1244" s="220"/>
      <c r="T1244" s="221"/>
      <c r="AT1244" s="222" t="s">
        <v>173</v>
      </c>
      <c r="AU1244" s="222" t="s">
        <v>90</v>
      </c>
      <c r="AV1244" s="14" t="s">
        <v>90</v>
      </c>
      <c r="AW1244" s="14" t="s">
        <v>41</v>
      </c>
      <c r="AX1244" s="14" t="s">
        <v>81</v>
      </c>
      <c r="AY1244" s="222" t="s">
        <v>160</v>
      </c>
    </row>
    <row r="1245" spans="1:65" s="15" customFormat="1" ht="11.25">
      <c r="B1245" s="223"/>
      <c r="C1245" s="224"/>
      <c r="D1245" s="195" t="s">
        <v>173</v>
      </c>
      <c r="E1245" s="225" t="s">
        <v>35</v>
      </c>
      <c r="F1245" s="226" t="s">
        <v>176</v>
      </c>
      <c r="G1245" s="224"/>
      <c r="H1245" s="227">
        <v>67.2</v>
      </c>
      <c r="I1245" s="228"/>
      <c r="J1245" s="224"/>
      <c r="K1245" s="224"/>
      <c r="L1245" s="229"/>
      <c r="M1245" s="230"/>
      <c r="N1245" s="231"/>
      <c r="O1245" s="231"/>
      <c r="P1245" s="231"/>
      <c r="Q1245" s="231"/>
      <c r="R1245" s="231"/>
      <c r="S1245" s="231"/>
      <c r="T1245" s="232"/>
      <c r="AT1245" s="233" t="s">
        <v>173</v>
      </c>
      <c r="AU1245" s="233" t="s">
        <v>90</v>
      </c>
      <c r="AV1245" s="15" t="s">
        <v>167</v>
      </c>
      <c r="AW1245" s="15" t="s">
        <v>41</v>
      </c>
      <c r="AX1245" s="15" t="s">
        <v>21</v>
      </c>
      <c r="AY1245" s="233" t="s">
        <v>160</v>
      </c>
    </row>
    <row r="1246" spans="1:65" s="2" customFormat="1" ht="24.2" customHeight="1">
      <c r="A1246" s="38"/>
      <c r="B1246" s="39"/>
      <c r="C1246" s="182" t="s">
        <v>1397</v>
      </c>
      <c r="D1246" s="182" t="s">
        <v>162</v>
      </c>
      <c r="E1246" s="183" t="s">
        <v>1398</v>
      </c>
      <c r="F1246" s="184" t="s">
        <v>1399</v>
      </c>
      <c r="G1246" s="185" t="s">
        <v>1400</v>
      </c>
      <c r="H1246" s="186">
        <v>1</v>
      </c>
      <c r="I1246" s="187"/>
      <c r="J1246" s="188">
        <f>ROUND(I1246*H1246,2)</f>
        <v>0</v>
      </c>
      <c r="K1246" s="184" t="s">
        <v>35</v>
      </c>
      <c r="L1246" s="43"/>
      <c r="M1246" s="189" t="s">
        <v>35</v>
      </c>
      <c r="N1246" s="190" t="s">
        <v>52</v>
      </c>
      <c r="O1246" s="68"/>
      <c r="P1246" s="191">
        <f>O1246*H1246</f>
        <v>0</v>
      </c>
      <c r="Q1246" s="191">
        <v>1.8000000000000001E-4</v>
      </c>
      <c r="R1246" s="191">
        <f>Q1246*H1246</f>
        <v>1.8000000000000001E-4</v>
      </c>
      <c r="S1246" s="191">
        <v>0</v>
      </c>
      <c r="T1246" s="192">
        <f>S1246*H1246</f>
        <v>0</v>
      </c>
      <c r="U1246" s="38"/>
      <c r="V1246" s="38"/>
      <c r="W1246" s="38"/>
      <c r="X1246" s="38"/>
      <c r="Y1246" s="38"/>
      <c r="Z1246" s="38"/>
      <c r="AA1246" s="38"/>
      <c r="AB1246" s="38"/>
      <c r="AC1246" s="38"/>
      <c r="AD1246" s="38"/>
      <c r="AE1246" s="38"/>
      <c r="AR1246" s="193" t="s">
        <v>317</v>
      </c>
      <c r="AT1246" s="193" t="s">
        <v>162</v>
      </c>
      <c r="AU1246" s="193" t="s">
        <v>90</v>
      </c>
      <c r="AY1246" s="20" t="s">
        <v>160</v>
      </c>
      <c r="BE1246" s="194">
        <f>IF(N1246="základní",J1246,0)</f>
        <v>0</v>
      </c>
      <c r="BF1246" s="194">
        <f>IF(N1246="snížená",J1246,0)</f>
        <v>0</v>
      </c>
      <c r="BG1246" s="194">
        <f>IF(N1246="zákl. přenesená",J1246,0)</f>
        <v>0</v>
      </c>
      <c r="BH1246" s="194">
        <f>IF(N1246="sníž. přenesená",J1246,0)</f>
        <v>0</v>
      </c>
      <c r="BI1246" s="194">
        <f>IF(N1246="nulová",J1246,0)</f>
        <v>0</v>
      </c>
      <c r="BJ1246" s="20" t="s">
        <v>21</v>
      </c>
      <c r="BK1246" s="194">
        <f>ROUND(I1246*H1246,2)</f>
        <v>0</v>
      </c>
      <c r="BL1246" s="20" t="s">
        <v>317</v>
      </c>
      <c r="BM1246" s="193" t="s">
        <v>1401</v>
      </c>
    </row>
    <row r="1247" spans="1:65" s="2" customFormat="1" ht="19.5">
      <c r="A1247" s="38"/>
      <c r="B1247" s="39"/>
      <c r="C1247" s="40"/>
      <c r="D1247" s="195" t="s">
        <v>169</v>
      </c>
      <c r="E1247" s="40"/>
      <c r="F1247" s="196" t="s">
        <v>1402</v>
      </c>
      <c r="G1247" s="40"/>
      <c r="H1247" s="40"/>
      <c r="I1247" s="197"/>
      <c r="J1247" s="40"/>
      <c r="K1247" s="40"/>
      <c r="L1247" s="43"/>
      <c r="M1247" s="198"/>
      <c r="N1247" s="199"/>
      <c r="O1247" s="68"/>
      <c r="P1247" s="68"/>
      <c r="Q1247" s="68"/>
      <c r="R1247" s="68"/>
      <c r="S1247" s="68"/>
      <c r="T1247" s="69"/>
      <c r="U1247" s="38"/>
      <c r="V1247" s="38"/>
      <c r="W1247" s="38"/>
      <c r="X1247" s="38"/>
      <c r="Y1247" s="38"/>
      <c r="Z1247" s="38"/>
      <c r="AA1247" s="38"/>
      <c r="AB1247" s="38"/>
      <c r="AC1247" s="38"/>
      <c r="AD1247" s="38"/>
      <c r="AE1247" s="38"/>
      <c r="AT1247" s="20" t="s">
        <v>169</v>
      </c>
      <c r="AU1247" s="20" t="s">
        <v>90</v>
      </c>
    </row>
    <row r="1248" spans="1:65" s="13" customFormat="1" ht="11.25">
      <c r="B1248" s="202"/>
      <c r="C1248" s="203"/>
      <c r="D1248" s="195" t="s">
        <v>173</v>
      </c>
      <c r="E1248" s="204" t="s">
        <v>35</v>
      </c>
      <c r="F1248" s="205" t="s">
        <v>251</v>
      </c>
      <c r="G1248" s="203"/>
      <c r="H1248" s="204" t="s">
        <v>35</v>
      </c>
      <c r="I1248" s="206"/>
      <c r="J1248" s="203"/>
      <c r="K1248" s="203"/>
      <c r="L1248" s="207"/>
      <c r="M1248" s="208"/>
      <c r="N1248" s="209"/>
      <c r="O1248" s="209"/>
      <c r="P1248" s="209"/>
      <c r="Q1248" s="209"/>
      <c r="R1248" s="209"/>
      <c r="S1248" s="209"/>
      <c r="T1248" s="210"/>
      <c r="AT1248" s="211" t="s">
        <v>173</v>
      </c>
      <c r="AU1248" s="211" t="s">
        <v>90</v>
      </c>
      <c r="AV1248" s="13" t="s">
        <v>21</v>
      </c>
      <c r="AW1248" s="13" t="s">
        <v>41</v>
      </c>
      <c r="AX1248" s="13" t="s">
        <v>81</v>
      </c>
      <c r="AY1248" s="211" t="s">
        <v>160</v>
      </c>
    </row>
    <row r="1249" spans="1:65" s="14" customFormat="1" ht="22.5">
      <c r="B1249" s="212"/>
      <c r="C1249" s="213"/>
      <c r="D1249" s="195" t="s">
        <v>173</v>
      </c>
      <c r="E1249" s="214" t="s">
        <v>35</v>
      </c>
      <c r="F1249" s="215" t="s">
        <v>1403</v>
      </c>
      <c r="G1249" s="213"/>
      <c r="H1249" s="216">
        <v>1</v>
      </c>
      <c r="I1249" s="217"/>
      <c r="J1249" s="213"/>
      <c r="K1249" s="213"/>
      <c r="L1249" s="218"/>
      <c r="M1249" s="219"/>
      <c r="N1249" s="220"/>
      <c r="O1249" s="220"/>
      <c r="P1249" s="220"/>
      <c r="Q1249" s="220"/>
      <c r="R1249" s="220"/>
      <c r="S1249" s="220"/>
      <c r="T1249" s="221"/>
      <c r="AT1249" s="222" t="s">
        <v>173</v>
      </c>
      <c r="AU1249" s="222" t="s">
        <v>90</v>
      </c>
      <c r="AV1249" s="14" t="s">
        <v>90</v>
      </c>
      <c r="AW1249" s="14" t="s">
        <v>41</v>
      </c>
      <c r="AX1249" s="14" t="s">
        <v>81</v>
      </c>
      <c r="AY1249" s="222" t="s">
        <v>160</v>
      </c>
    </row>
    <row r="1250" spans="1:65" s="15" customFormat="1" ht="11.25">
      <c r="B1250" s="223"/>
      <c r="C1250" s="224"/>
      <c r="D1250" s="195" t="s">
        <v>173</v>
      </c>
      <c r="E1250" s="225" t="s">
        <v>35</v>
      </c>
      <c r="F1250" s="226" t="s">
        <v>176</v>
      </c>
      <c r="G1250" s="224"/>
      <c r="H1250" s="227">
        <v>1</v>
      </c>
      <c r="I1250" s="228"/>
      <c r="J1250" s="224"/>
      <c r="K1250" s="224"/>
      <c r="L1250" s="229"/>
      <c r="M1250" s="230"/>
      <c r="N1250" s="231"/>
      <c r="O1250" s="231"/>
      <c r="P1250" s="231"/>
      <c r="Q1250" s="231"/>
      <c r="R1250" s="231"/>
      <c r="S1250" s="231"/>
      <c r="T1250" s="232"/>
      <c r="AT1250" s="233" t="s">
        <v>173</v>
      </c>
      <c r="AU1250" s="233" t="s">
        <v>90</v>
      </c>
      <c r="AV1250" s="15" t="s">
        <v>167</v>
      </c>
      <c r="AW1250" s="15" t="s">
        <v>41</v>
      </c>
      <c r="AX1250" s="15" t="s">
        <v>21</v>
      </c>
      <c r="AY1250" s="233" t="s">
        <v>160</v>
      </c>
    </row>
    <row r="1251" spans="1:65" s="2" customFormat="1" ht="16.5" customHeight="1">
      <c r="A1251" s="38"/>
      <c r="B1251" s="39"/>
      <c r="C1251" s="182" t="s">
        <v>1404</v>
      </c>
      <c r="D1251" s="182" t="s">
        <v>162</v>
      </c>
      <c r="E1251" s="183" t="s">
        <v>1405</v>
      </c>
      <c r="F1251" s="184" t="s">
        <v>1406</v>
      </c>
      <c r="G1251" s="185" t="s">
        <v>1407</v>
      </c>
      <c r="H1251" s="186">
        <v>1</v>
      </c>
      <c r="I1251" s="187"/>
      <c r="J1251" s="188">
        <f>ROUND(I1251*H1251,2)</f>
        <v>0</v>
      </c>
      <c r="K1251" s="184" t="s">
        <v>166</v>
      </c>
      <c r="L1251" s="43"/>
      <c r="M1251" s="189" t="s">
        <v>35</v>
      </c>
      <c r="N1251" s="190" t="s">
        <v>52</v>
      </c>
      <c r="O1251" s="68"/>
      <c r="P1251" s="191">
        <f>O1251*H1251</f>
        <v>0</v>
      </c>
      <c r="Q1251" s="191">
        <v>2E-3</v>
      </c>
      <c r="R1251" s="191">
        <f>Q1251*H1251</f>
        <v>2E-3</v>
      </c>
      <c r="S1251" s="191">
        <v>0</v>
      </c>
      <c r="T1251" s="192">
        <f>S1251*H1251</f>
        <v>0</v>
      </c>
      <c r="U1251" s="38"/>
      <c r="V1251" s="38"/>
      <c r="W1251" s="38"/>
      <c r="X1251" s="38"/>
      <c r="Y1251" s="38"/>
      <c r="Z1251" s="38"/>
      <c r="AA1251" s="38"/>
      <c r="AB1251" s="38"/>
      <c r="AC1251" s="38"/>
      <c r="AD1251" s="38"/>
      <c r="AE1251" s="38"/>
      <c r="AR1251" s="193" t="s">
        <v>317</v>
      </c>
      <c r="AT1251" s="193" t="s">
        <v>162</v>
      </c>
      <c r="AU1251" s="193" t="s">
        <v>90</v>
      </c>
      <c r="AY1251" s="20" t="s">
        <v>160</v>
      </c>
      <c r="BE1251" s="194">
        <f>IF(N1251="základní",J1251,0)</f>
        <v>0</v>
      </c>
      <c r="BF1251" s="194">
        <f>IF(N1251="snížená",J1251,0)</f>
        <v>0</v>
      </c>
      <c r="BG1251" s="194">
        <f>IF(N1251="zákl. přenesená",J1251,0)</f>
        <v>0</v>
      </c>
      <c r="BH1251" s="194">
        <f>IF(N1251="sníž. přenesená",J1251,0)</f>
        <v>0</v>
      </c>
      <c r="BI1251" s="194">
        <f>IF(N1251="nulová",J1251,0)</f>
        <v>0</v>
      </c>
      <c r="BJ1251" s="20" t="s">
        <v>21</v>
      </c>
      <c r="BK1251" s="194">
        <f>ROUND(I1251*H1251,2)</f>
        <v>0</v>
      </c>
      <c r="BL1251" s="20" t="s">
        <v>317</v>
      </c>
      <c r="BM1251" s="193" t="s">
        <v>1408</v>
      </c>
    </row>
    <row r="1252" spans="1:65" s="2" customFormat="1" ht="11.25">
      <c r="A1252" s="38"/>
      <c r="B1252" s="39"/>
      <c r="C1252" s="40"/>
      <c r="D1252" s="195" t="s">
        <v>169</v>
      </c>
      <c r="E1252" s="40"/>
      <c r="F1252" s="196" t="s">
        <v>1409</v>
      </c>
      <c r="G1252" s="40"/>
      <c r="H1252" s="40"/>
      <c r="I1252" s="197"/>
      <c r="J1252" s="40"/>
      <c r="K1252" s="40"/>
      <c r="L1252" s="43"/>
      <c r="M1252" s="198"/>
      <c r="N1252" s="199"/>
      <c r="O1252" s="68"/>
      <c r="P1252" s="68"/>
      <c r="Q1252" s="68"/>
      <c r="R1252" s="68"/>
      <c r="S1252" s="68"/>
      <c r="T1252" s="69"/>
      <c r="U1252" s="38"/>
      <c r="V1252" s="38"/>
      <c r="W1252" s="38"/>
      <c r="X1252" s="38"/>
      <c r="Y1252" s="38"/>
      <c r="Z1252" s="38"/>
      <c r="AA1252" s="38"/>
      <c r="AB1252" s="38"/>
      <c r="AC1252" s="38"/>
      <c r="AD1252" s="38"/>
      <c r="AE1252" s="38"/>
      <c r="AT1252" s="20" t="s">
        <v>169</v>
      </c>
      <c r="AU1252" s="20" t="s">
        <v>90</v>
      </c>
    </row>
    <row r="1253" spans="1:65" s="2" customFormat="1" ht="11.25">
      <c r="A1253" s="38"/>
      <c r="B1253" s="39"/>
      <c r="C1253" s="40"/>
      <c r="D1253" s="200" t="s">
        <v>171</v>
      </c>
      <c r="E1253" s="40"/>
      <c r="F1253" s="201" t="s">
        <v>1410</v>
      </c>
      <c r="G1253" s="40"/>
      <c r="H1253" s="40"/>
      <c r="I1253" s="197"/>
      <c r="J1253" s="40"/>
      <c r="K1253" s="40"/>
      <c r="L1253" s="43"/>
      <c r="M1253" s="198"/>
      <c r="N1253" s="199"/>
      <c r="O1253" s="68"/>
      <c r="P1253" s="68"/>
      <c r="Q1253" s="68"/>
      <c r="R1253" s="68"/>
      <c r="S1253" s="68"/>
      <c r="T1253" s="69"/>
      <c r="U1253" s="38"/>
      <c r="V1253" s="38"/>
      <c r="W1253" s="38"/>
      <c r="X1253" s="38"/>
      <c r="Y1253" s="38"/>
      <c r="Z1253" s="38"/>
      <c r="AA1253" s="38"/>
      <c r="AB1253" s="38"/>
      <c r="AC1253" s="38"/>
      <c r="AD1253" s="38"/>
      <c r="AE1253" s="38"/>
      <c r="AT1253" s="20" t="s">
        <v>171</v>
      </c>
      <c r="AU1253" s="20" t="s">
        <v>90</v>
      </c>
    </row>
    <row r="1254" spans="1:65" s="13" customFormat="1" ht="11.25">
      <c r="B1254" s="202"/>
      <c r="C1254" s="203"/>
      <c r="D1254" s="195" t="s">
        <v>173</v>
      </c>
      <c r="E1254" s="204" t="s">
        <v>35</v>
      </c>
      <c r="F1254" s="205" t="s">
        <v>392</v>
      </c>
      <c r="G1254" s="203"/>
      <c r="H1254" s="204" t="s">
        <v>35</v>
      </c>
      <c r="I1254" s="206"/>
      <c r="J1254" s="203"/>
      <c r="K1254" s="203"/>
      <c r="L1254" s="207"/>
      <c r="M1254" s="208"/>
      <c r="N1254" s="209"/>
      <c r="O1254" s="209"/>
      <c r="P1254" s="209"/>
      <c r="Q1254" s="209"/>
      <c r="R1254" s="209"/>
      <c r="S1254" s="209"/>
      <c r="T1254" s="210"/>
      <c r="AT1254" s="211" t="s">
        <v>173</v>
      </c>
      <c r="AU1254" s="211" t="s">
        <v>90</v>
      </c>
      <c r="AV1254" s="13" t="s">
        <v>21</v>
      </c>
      <c r="AW1254" s="13" t="s">
        <v>41</v>
      </c>
      <c r="AX1254" s="13" t="s">
        <v>81</v>
      </c>
      <c r="AY1254" s="211" t="s">
        <v>160</v>
      </c>
    </row>
    <row r="1255" spans="1:65" s="14" customFormat="1" ht="11.25">
      <c r="B1255" s="212"/>
      <c r="C1255" s="213"/>
      <c r="D1255" s="195" t="s">
        <v>173</v>
      </c>
      <c r="E1255" s="214" t="s">
        <v>35</v>
      </c>
      <c r="F1255" s="215" t="s">
        <v>1411</v>
      </c>
      <c r="G1255" s="213"/>
      <c r="H1255" s="216">
        <v>1</v>
      </c>
      <c r="I1255" s="217"/>
      <c r="J1255" s="213"/>
      <c r="K1255" s="213"/>
      <c r="L1255" s="218"/>
      <c r="M1255" s="219"/>
      <c r="N1255" s="220"/>
      <c r="O1255" s="220"/>
      <c r="P1255" s="220"/>
      <c r="Q1255" s="220"/>
      <c r="R1255" s="220"/>
      <c r="S1255" s="220"/>
      <c r="T1255" s="221"/>
      <c r="AT1255" s="222" t="s">
        <v>173</v>
      </c>
      <c r="AU1255" s="222" t="s">
        <v>90</v>
      </c>
      <c r="AV1255" s="14" t="s">
        <v>90</v>
      </c>
      <c r="AW1255" s="14" t="s">
        <v>41</v>
      </c>
      <c r="AX1255" s="14" t="s">
        <v>81</v>
      </c>
      <c r="AY1255" s="222" t="s">
        <v>160</v>
      </c>
    </row>
    <row r="1256" spans="1:65" s="15" customFormat="1" ht="11.25">
      <c r="B1256" s="223"/>
      <c r="C1256" s="224"/>
      <c r="D1256" s="195" t="s">
        <v>173</v>
      </c>
      <c r="E1256" s="225" t="s">
        <v>35</v>
      </c>
      <c r="F1256" s="226" t="s">
        <v>176</v>
      </c>
      <c r="G1256" s="224"/>
      <c r="H1256" s="227">
        <v>1</v>
      </c>
      <c r="I1256" s="228"/>
      <c r="J1256" s="224"/>
      <c r="K1256" s="224"/>
      <c r="L1256" s="229"/>
      <c r="M1256" s="230"/>
      <c r="N1256" s="231"/>
      <c r="O1256" s="231"/>
      <c r="P1256" s="231"/>
      <c r="Q1256" s="231"/>
      <c r="R1256" s="231"/>
      <c r="S1256" s="231"/>
      <c r="T1256" s="232"/>
      <c r="AT1256" s="233" t="s">
        <v>173</v>
      </c>
      <c r="AU1256" s="233" t="s">
        <v>90</v>
      </c>
      <c r="AV1256" s="15" t="s">
        <v>167</v>
      </c>
      <c r="AW1256" s="15" t="s">
        <v>41</v>
      </c>
      <c r="AX1256" s="15" t="s">
        <v>21</v>
      </c>
      <c r="AY1256" s="233" t="s">
        <v>160</v>
      </c>
    </row>
    <row r="1257" spans="1:65" s="2" customFormat="1" ht="21.75" customHeight="1">
      <c r="A1257" s="38"/>
      <c r="B1257" s="39"/>
      <c r="C1257" s="182" t="s">
        <v>1412</v>
      </c>
      <c r="D1257" s="182" t="s">
        <v>162</v>
      </c>
      <c r="E1257" s="183" t="s">
        <v>1413</v>
      </c>
      <c r="F1257" s="184" t="s">
        <v>1414</v>
      </c>
      <c r="G1257" s="185" t="s">
        <v>194</v>
      </c>
      <c r="H1257" s="186">
        <v>67.2</v>
      </c>
      <c r="I1257" s="187"/>
      <c r="J1257" s="188">
        <f>ROUND(I1257*H1257,2)</f>
        <v>0</v>
      </c>
      <c r="K1257" s="184" t="s">
        <v>166</v>
      </c>
      <c r="L1257" s="43"/>
      <c r="M1257" s="189" t="s">
        <v>35</v>
      </c>
      <c r="N1257" s="190" t="s">
        <v>52</v>
      </c>
      <c r="O1257" s="68"/>
      <c r="P1257" s="191">
        <f>O1257*H1257</f>
        <v>0</v>
      </c>
      <c r="Q1257" s="191">
        <v>1.0000000000000001E-5</v>
      </c>
      <c r="R1257" s="191">
        <f>Q1257*H1257</f>
        <v>6.7200000000000007E-4</v>
      </c>
      <c r="S1257" s="191">
        <v>0</v>
      </c>
      <c r="T1257" s="192">
        <f>S1257*H1257</f>
        <v>0</v>
      </c>
      <c r="U1257" s="38"/>
      <c r="V1257" s="38"/>
      <c r="W1257" s="38"/>
      <c r="X1257" s="38"/>
      <c r="Y1257" s="38"/>
      <c r="Z1257" s="38"/>
      <c r="AA1257" s="38"/>
      <c r="AB1257" s="38"/>
      <c r="AC1257" s="38"/>
      <c r="AD1257" s="38"/>
      <c r="AE1257" s="38"/>
      <c r="AR1257" s="193" t="s">
        <v>317</v>
      </c>
      <c r="AT1257" s="193" t="s">
        <v>162</v>
      </c>
      <c r="AU1257" s="193" t="s">
        <v>90</v>
      </c>
      <c r="AY1257" s="20" t="s">
        <v>160</v>
      </c>
      <c r="BE1257" s="194">
        <f>IF(N1257="základní",J1257,0)</f>
        <v>0</v>
      </c>
      <c r="BF1257" s="194">
        <f>IF(N1257="snížená",J1257,0)</f>
        <v>0</v>
      </c>
      <c r="BG1257" s="194">
        <f>IF(N1257="zákl. přenesená",J1257,0)</f>
        <v>0</v>
      </c>
      <c r="BH1257" s="194">
        <f>IF(N1257="sníž. přenesená",J1257,0)</f>
        <v>0</v>
      </c>
      <c r="BI1257" s="194">
        <f>IF(N1257="nulová",J1257,0)</f>
        <v>0</v>
      </c>
      <c r="BJ1257" s="20" t="s">
        <v>21</v>
      </c>
      <c r="BK1257" s="194">
        <f>ROUND(I1257*H1257,2)</f>
        <v>0</v>
      </c>
      <c r="BL1257" s="20" t="s">
        <v>317</v>
      </c>
      <c r="BM1257" s="193" t="s">
        <v>1415</v>
      </c>
    </row>
    <row r="1258" spans="1:65" s="2" customFormat="1" ht="19.5">
      <c r="A1258" s="38"/>
      <c r="B1258" s="39"/>
      <c r="C1258" s="40"/>
      <c r="D1258" s="195" t="s">
        <v>169</v>
      </c>
      <c r="E1258" s="40"/>
      <c r="F1258" s="196" t="s">
        <v>1416</v>
      </c>
      <c r="G1258" s="40"/>
      <c r="H1258" s="40"/>
      <c r="I1258" s="197"/>
      <c r="J1258" s="40"/>
      <c r="K1258" s="40"/>
      <c r="L1258" s="43"/>
      <c r="M1258" s="198"/>
      <c r="N1258" s="199"/>
      <c r="O1258" s="68"/>
      <c r="P1258" s="68"/>
      <c r="Q1258" s="68"/>
      <c r="R1258" s="68"/>
      <c r="S1258" s="68"/>
      <c r="T1258" s="69"/>
      <c r="U1258" s="38"/>
      <c r="V1258" s="38"/>
      <c r="W1258" s="38"/>
      <c r="X1258" s="38"/>
      <c r="Y1258" s="38"/>
      <c r="Z1258" s="38"/>
      <c r="AA1258" s="38"/>
      <c r="AB1258" s="38"/>
      <c r="AC1258" s="38"/>
      <c r="AD1258" s="38"/>
      <c r="AE1258" s="38"/>
      <c r="AT1258" s="20" t="s">
        <v>169</v>
      </c>
      <c r="AU1258" s="20" t="s">
        <v>90</v>
      </c>
    </row>
    <row r="1259" spans="1:65" s="2" customFormat="1" ht="11.25">
      <c r="A1259" s="38"/>
      <c r="B1259" s="39"/>
      <c r="C1259" s="40"/>
      <c r="D1259" s="200" t="s">
        <v>171</v>
      </c>
      <c r="E1259" s="40"/>
      <c r="F1259" s="201" t="s">
        <v>1417</v>
      </c>
      <c r="G1259" s="40"/>
      <c r="H1259" s="40"/>
      <c r="I1259" s="197"/>
      <c r="J1259" s="40"/>
      <c r="K1259" s="40"/>
      <c r="L1259" s="43"/>
      <c r="M1259" s="198"/>
      <c r="N1259" s="199"/>
      <c r="O1259" s="68"/>
      <c r="P1259" s="68"/>
      <c r="Q1259" s="68"/>
      <c r="R1259" s="68"/>
      <c r="S1259" s="68"/>
      <c r="T1259" s="69"/>
      <c r="U1259" s="38"/>
      <c r="V1259" s="38"/>
      <c r="W1259" s="38"/>
      <c r="X1259" s="38"/>
      <c r="Y1259" s="38"/>
      <c r="Z1259" s="38"/>
      <c r="AA1259" s="38"/>
      <c r="AB1259" s="38"/>
      <c r="AC1259" s="38"/>
      <c r="AD1259" s="38"/>
      <c r="AE1259" s="38"/>
      <c r="AT1259" s="20" t="s">
        <v>171</v>
      </c>
      <c r="AU1259" s="20" t="s">
        <v>90</v>
      </c>
    </row>
    <row r="1260" spans="1:65" s="14" customFormat="1" ht="11.25">
      <c r="B1260" s="212"/>
      <c r="C1260" s="213"/>
      <c r="D1260" s="195" t="s">
        <v>173</v>
      </c>
      <c r="E1260" s="214" t="s">
        <v>35</v>
      </c>
      <c r="F1260" s="215" t="s">
        <v>1396</v>
      </c>
      <c r="G1260" s="213"/>
      <c r="H1260" s="216">
        <v>67.2</v>
      </c>
      <c r="I1260" s="217"/>
      <c r="J1260" s="213"/>
      <c r="K1260" s="213"/>
      <c r="L1260" s="218"/>
      <c r="M1260" s="219"/>
      <c r="N1260" s="220"/>
      <c r="O1260" s="220"/>
      <c r="P1260" s="220"/>
      <c r="Q1260" s="220"/>
      <c r="R1260" s="220"/>
      <c r="S1260" s="220"/>
      <c r="T1260" s="221"/>
      <c r="AT1260" s="222" t="s">
        <v>173</v>
      </c>
      <c r="AU1260" s="222" t="s">
        <v>90</v>
      </c>
      <c r="AV1260" s="14" t="s">
        <v>90</v>
      </c>
      <c r="AW1260" s="14" t="s">
        <v>41</v>
      </c>
      <c r="AX1260" s="14" t="s">
        <v>81</v>
      </c>
      <c r="AY1260" s="222" t="s">
        <v>160</v>
      </c>
    </row>
    <row r="1261" spans="1:65" s="15" customFormat="1" ht="11.25">
      <c r="B1261" s="223"/>
      <c r="C1261" s="224"/>
      <c r="D1261" s="195" t="s">
        <v>173</v>
      </c>
      <c r="E1261" s="225" t="s">
        <v>35</v>
      </c>
      <c r="F1261" s="226" t="s">
        <v>176</v>
      </c>
      <c r="G1261" s="224"/>
      <c r="H1261" s="227">
        <v>67.2</v>
      </c>
      <c r="I1261" s="228"/>
      <c r="J1261" s="224"/>
      <c r="K1261" s="224"/>
      <c r="L1261" s="229"/>
      <c r="M1261" s="230"/>
      <c r="N1261" s="231"/>
      <c r="O1261" s="231"/>
      <c r="P1261" s="231"/>
      <c r="Q1261" s="231"/>
      <c r="R1261" s="231"/>
      <c r="S1261" s="231"/>
      <c r="T1261" s="232"/>
      <c r="AT1261" s="233" t="s">
        <v>173</v>
      </c>
      <c r="AU1261" s="233" t="s">
        <v>90</v>
      </c>
      <c r="AV1261" s="15" t="s">
        <v>167</v>
      </c>
      <c r="AW1261" s="15" t="s">
        <v>41</v>
      </c>
      <c r="AX1261" s="15" t="s">
        <v>21</v>
      </c>
      <c r="AY1261" s="233" t="s">
        <v>160</v>
      </c>
    </row>
    <row r="1262" spans="1:65" s="2" customFormat="1" ht="24.2" customHeight="1">
      <c r="A1262" s="38"/>
      <c r="B1262" s="39"/>
      <c r="C1262" s="182" t="s">
        <v>1418</v>
      </c>
      <c r="D1262" s="182" t="s">
        <v>162</v>
      </c>
      <c r="E1262" s="183" t="s">
        <v>1419</v>
      </c>
      <c r="F1262" s="184" t="s">
        <v>1420</v>
      </c>
      <c r="G1262" s="185" t="s">
        <v>334</v>
      </c>
      <c r="H1262" s="186">
        <v>8.2000000000000003E-2</v>
      </c>
      <c r="I1262" s="187"/>
      <c r="J1262" s="188">
        <f>ROUND(I1262*H1262,2)</f>
        <v>0</v>
      </c>
      <c r="K1262" s="184" t="s">
        <v>166</v>
      </c>
      <c r="L1262" s="43"/>
      <c r="M1262" s="189" t="s">
        <v>35</v>
      </c>
      <c r="N1262" s="190" t="s">
        <v>52</v>
      </c>
      <c r="O1262" s="68"/>
      <c r="P1262" s="191">
        <f>O1262*H1262</f>
        <v>0</v>
      </c>
      <c r="Q1262" s="191">
        <v>0</v>
      </c>
      <c r="R1262" s="191">
        <f>Q1262*H1262</f>
        <v>0</v>
      </c>
      <c r="S1262" s="191">
        <v>0</v>
      </c>
      <c r="T1262" s="192">
        <f>S1262*H1262</f>
        <v>0</v>
      </c>
      <c r="U1262" s="38"/>
      <c r="V1262" s="38"/>
      <c r="W1262" s="38"/>
      <c r="X1262" s="38"/>
      <c r="Y1262" s="38"/>
      <c r="Z1262" s="38"/>
      <c r="AA1262" s="38"/>
      <c r="AB1262" s="38"/>
      <c r="AC1262" s="38"/>
      <c r="AD1262" s="38"/>
      <c r="AE1262" s="38"/>
      <c r="AR1262" s="193" t="s">
        <v>317</v>
      </c>
      <c r="AT1262" s="193" t="s">
        <v>162</v>
      </c>
      <c r="AU1262" s="193" t="s">
        <v>90</v>
      </c>
      <c r="AY1262" s="20" t="s">
        <v>160</v>
      </c>
      <c r="BE1262" s="194">
        <f>IF(N1262="základní",J1262,0)</f>
        <v>0</v>
      </c>
      <c r="BF1262" s="194">
        <f>IF(N1262="snížená",J1262,0)</f>
        <v>0</v>
      </c>
      <c r="BG1262" s="194">
        <f>IF(N1262="zákl. přenesená",J1262,0)</f>
        <v>0</v>
      </c>
      <c r="BH1262" s="194">
        <f>IF(N1262="sníž. přenesená",J1262,0)</f>
        <v>0</v>
      </c>
      <c r="BI1262" s="194">
        <f>IF(N1262="nulová",J1262,0)</f>
        <v>0</v>
      </c>
      <c r="BJ1262" s="20" t="s">
        <v>21</v>
      </c>
      <c r="BK1262" s="194">
        <f>ROUND(I1262*H1262,2)</f>
        <v>0</v>
      </c>
      <c r="BL1262" s="20" t="s">
        <v>317</v>
      </c>
      <c r="BM1262" s="193" t="s">
        <v>1421</v>
      </c>
    </row>
    <row r="1263" spans="1:65" s="2" customFormat="1" ht="29.25">
      <c r="A1263" s="38"/>
      <c r="B1263" s="39"/>
      <c r="C1263" s="40"/>
      <c r="D1263" s="195" t="s">
        <v>169</v>
      </c>
      <c r="E1263" s="40"/>
      <c r="F1263" s="196" t="s">
        <v>1422</v>
      </c>
      <c r="G1263" s="40"/>
      <c r="H1263" s="40"/>
      <c r="I1263" s="197"/>
      <c r="J1263" s="40"/>
      <c r="K1263" s="40"/>
      <c r="L1263" s="43"/>
      <c r="M1263" s="198"/>
      <c r="N1263" s="199"/>
      <c r="O1263" s="68"/>
      <c r="P1263" s="68"/>
      <c r="Q1263" s="68"/>
      <c r="R1263" s="68"/>
      <c r="S1263" s="68"/>
      <c r="T1263" s="69"/>
      <c r="U1263" s="38"/>
      <c r="V1263" s="38"/>
      <c r="W1263" s="38"/>
      <c r="X1263" s="38"/>
      <c r="Y1263" s="38"/>
      <c r="Z1263" s="38"/>
      <c r="AA1263" s="38"/>
      <c r="AB1263" s="38"/>
      <c r="AC1263" s="38"/>
      <c r="AD1263" s="38"/>
      <c r="AE1263" s="38"/>
      <c r="AT1263" s="20" t="s">
        <v>169</v>
      </c>
      <c r="AU1263" s="20" t="s">
        <v>90</v>
      </c>
    </row>
    <row r="1264" spans="1:65" s="2" customFormat="1" ht="11.25">
      <c r="A1264" s="38"/>
      <c r="B1264" s="39"/>
      <c r="C1264" s="40"/>
      <c r="D1264" s="200" t="s">
        <v>171</v>
      </c>
      <c r="E1264" s="40"/>
      <c r="F1264" s="201" t="s">
        <v>1423</v>
      </c>
      <c r="G1264" s="40"/>
      <c r="H1264" s="40"/>
      <c r="I1264" s="197"/>
      <c r="J1264" s="40"/>
      <c r="K1264" s="40"/>
      <c r="L1264" s="43"/>
      <c r="M1264" s="198"/>
      <c r="N1264" s="199"/>
      <c r="O1264" s="68"/>
      <c r="P1264" s="68"/>
      <c r="Q1264" s="68"/>
      <c r="R1264" s="68"/>
      <c r="S1264" s="68"/>
      <c r="T1264" s="69"/>
      <c r="U1264" s="38"/>
      <c r="V1264" s="38"/>
      <c r="W1264" s="38"/>
      <c r="X1264" s="38"/>
      <c r="Y1264" s="38"/>
      <c r="Z1264" s="38"/>
      <c r="AA1264" s="38"/>
      <c r="AB1264" s="38"/>
      <c r="AC1264" s="38"/>
      <c r="AD1264" s="38"/>
      <c r="AE1264" s="38"/>
      <c r="AT1264" s="20" t="s">
        <v>171</v>
      </c>
      <c r="AU1264" s="20" t="s">
        <v>90</v>
      </c>
    </row>
    <row r="1265" spans="1:65" s="12" customFormat="1" ht="22.9" customHeight="1">
      <c r="B1265" s="166"/>
      <c r="C1265" s="167"/>
      <c r="D1265" s="168" t="s">
        <v>80</v>
      </c>
      <c r="E1265" s="180" t="s">
        <v>1424</v>
      </c>
      <c r="F1265" s="180" t="s">
        <v>1425</v>
      </c>
      <c r="G1265" s="167"/>
      <c r="H1265" s="167"/>
      <c r="I1265" s="170"/>
      <c r="J1265" s="181">
        <f>BK1265</f>
        <v>0</v>
      </c>
      <c r="K1265" s="167"/>
      <c r="L1265" s="172"/>
      <c r="M1265" s="173"/>
      <c r="N1265" s="174"/>
      <c r="O1265" s="174"/>
      <c r="P1265" s="175">
        <f>SUM(P1266:P1314)</f>
        <v>0</v>
      </c>
      <c r="Q1265" s="174"/>
      <c r="R1265" s="175">
        <f>SUM(R1266:R1314)</f>
        <v>0.53724000000000005</v>
      </c>
      <c r="S1265" s="174"/>
      <c r="T1265" s="176">
        <f>SUM(T1266:T1314)</f>
        <v>0</v>
      </c>
      <c r="AR1265" s="177" t="s">
        <v>90</v>
      </c>
      <c r="AT1265" s="178" t="s">
        <v>80</v>
      </c>
      <c r="AU1265" s="178" t="s">
        <v>21</v>
      </c>
      <c r="AY1265" s="177" t="s">
        <v>160</v>
      </c>
      <c r="BK1265" s="179">
        <f>SUM(BK1266:BK1314)</f>
        <v>0</v>
      </c>
    </row>
    <row r="1266" spans="1:65" s="2" customFormat="1" ht="24.2" customHeight="1">
      <c r="A1266" s="38"/>
      <c r="B1266" s="39"/>
      <c r="C1266" s="182" t="s">
        <v>1426</v>
      </c>
      <c r="D1266" s="182" t="s">
        <v>162</v>
      </c>
      <c r="E1266" s="183" t="s">
        <v>1427</v>
      </c>
      <c r="F1266" s="184" t="s">
        <v>1428</v>
      </c>
      <c r="G1266" s="185" t="s">
        <v>1407</v>
      </c>
      <c r="H1266" s="186">
        <v>6</v>
      </c>
      <c r="I1266" s="187"/>
      <c r="J1266" s="188">
        <f>ROUND(I1266*H1266,2)</f>
        <v>0</v>
      </c>
      <c r="K1266" s="184" t="s">
        <v>166</v>
      </c>
      <c r="L1266" s="43"/>
      <c r="M1266" s="189" t="s">
        <v>35</v>
      </c>
      <c r="N1266" s="190" t="s">
        <v>52</v>
      </c>
      <c r="O1266" s="68"/>
      <c r="P1266" s="191">
        <f>O1266*H1266</f>
        <v>0</v>
      </c>
      <c r="Q1266" s="191">
        <v>2.894E-2</v>
      </c>
      <c r="R1266" s="191">
        <f>Q1266*H1266</f>
        <v>0.17364000000000002</v>
      </c>
      <c r="S1266" s="191">
        <v>0</v>
      </c>
      <c r="T1266" s="192">
        <f>S1266*H1266</f>
        <v>0</v>
      </c>
      <c r="U1266" s="38"/>
      <c r="V1266" s="38"/>
      <c r="W1266" s="38"/>
      <c r="X1266" s="38"/>
      <c r="Y1266" s="38"/>
      <c r="Z1266" s="38"/>
      <c r="AA1266" s="38"/>
      <c r="AB1266" s="38"/>
      <c r="AC1266" s="38"/>
      <c r="AD1266" s="38"/>
      <c r="AE1266" s="38"/>
      <c r="AR1266" s="193" t="s">
        <v>317</v>
      </c>
      <c r="AT1266" s="193" t="s">
        <v>162</v>
      </c>
      <c r="AU1266" s="193" t="s">
        <v>90</v>
      </c>
      <c r="AY1266" s="20" t="s">
        <v>160</v>
      </c>
      <c r="BE1266" s="194">
        <f>IF(N1266="základní",J1266,0)</f>
        <v>0</v>
      </c>
      <c r="BF1266" s="194">
        <f>IF(N1266="snížená",J1266,0)</f>
        <v>0</v>
      </c>
      <c r="BG1266" s="194">
        <f>IF(N1266="zákl. přenesená",J1266,0)</f>
        <v>0</v>
      </c>
      <c r="BH1266" s="194">
        <f>IF(N1266="sníž. přenesená",J1266,0)</f>
        <v>0</v>
      </c>
      <c r="BI1266" s="194">
        <f>IF(N1266="nulová",J1266,0)</f>
        <v>0</v>
      </c>
      <c r="BJ1266" s="20" t="s">
        <v>21</v>
      </c>
      <c r="BK1266" s="194">
        <f>ROUND(I1266*H1266,2)</f>
        <v>0</v>
      </c>
      <c r="BL1266" s="20" t="s">
        <v>317</v>
      </c>
      <c r="BM1266" s="193" t="s">
        <v>1429</v>
      </c>
    </row>
    <row r="1267" spans="1:65" s="2" customFormat="1" ht="19.5">
      <c r="A1267" s="38"/>
      <c r="B1267" s="39"/>
      <c r="C1267" s="40"/>
      <c r="D1267" s="195" t="s">
        <v>169</v>
      </c>
      <c r="E1267" s="40"/>
      <c r="F1267" s="196" t="s">
        <v>1430</v>
      </c>
      <c r="G1267" s="40"/>
      <c r="H1267" s="40"/>
      <c r="I1267" s="197"/>
      <c r="J1267" s="40"/>
      <c r="K1267" s="40"/>
      <c r="L1267" s="43"/>
      <c r="M1267" s="198"/>
      <c r="N1267" s="199"/>
      <c r="O1267" s="68"/>
      <c r="P1267" s="68"/>
      <c r="Q1267" s="68"/>
      <c r="R1267" s="68"/>
      <c r="S1267" s="68"/>
      <c r="T1267" s="69"/>
      <c r="U1267" s="38"/>
      <c r="V1267" s="38"/>
      <c r="W1267" s="38"/>
      <c r="X1267" s="38"/>
      <c r="Y1267" s="38"/>
      <c r="Z1267" s="38"/>
      <c r="AA1267" s="38"/>
      <c r="AB1267" s="38"/>
      <c r="AC1267" s="38"/>
      <c r="AD1267" s="38"/>
      <c r="AE1267" s="38"/>
      <c r="AT1267" s="20" t="s">
        <v>169</v>
      </c>
      <c r="AU1267" s="20" t="s">
        <v>90</v>
      </c>
    </row>
    <row r="1268" spans="1:65" s="2" customFormat="1" ht="11.25">
      <c r="A1268" s="38"/>
      <c r="B1268" s="39"/>
      <c r="C1268" s="40"/>
      <c r="D1268" s="200" t="s">
        <v>171</v>
      </c>
      <c r="E1268" s="40"/>
      <c r="F1268" s="201" t="s">
        <v>1431</v>
      </c>
      <c r="G1268" s="40"/>
      <c r="H1268" s="40"/>
      <c r="I1268" s="197"/>
      <c r="J1268" s="40"/>
      <c r="K1268" s="40"/>
      <c r="L1268" s="43"/>
      <c r="M1268" s="198"/>
      <c r="N1268" s="199"/>
      <c r="O1268" s="68"/>
      <c r="P1268" s="68"/>
      <c r="Q1268" s="68"/>
      <c r="R1268" s="68"/>
      <c r="S1268" s="68"/>
      <c r="T1268" s="69"/>
      <c r="U1268" s="38"/>
      <c r="V1268" s="38"/>
      <c r="W1268" s="38"/>
      <c r="X1268" s="38"/>
      <c r="Y1268" s="38"/>
      <c r="Z1268" s="38"/>
      <c r="AA1268" s="38"/>
      <c r="AB1268" s="38"/>
      <c r="AC1268" s="38"/>
      <c r="AD1268" s="38"/>
      <c r="AE1268" s="38"/>
      <c r="AT1268" s="20" t="s">
        <v>171</v>
      </c>
      <c r="AU1268" s="20" t="s">
        <v>90</v>
      </c>
    </row>
    <row r="1269" spans="1:65" s="2" customFormat="1" ht="19.5">
      <c r="A1269" s="38"/>
      <c r="B1269" s="39"/>
      <c r="C1269" s="40"/>
      <c r="D1269" s="195" t="s">
        <v>625</v>
      </c>
      <c r="E1269" s="40"/>
      <c r="F1269" s="255" t="s">
        <v>1432</v>
      </c>
      <c r="G1269" s="40"/>
      <c r="H1269" s="40"/>
      <c r="I1269" s="197"/>
      <c r="J1269" s="40"/>
      <c r="K1269" s="40"/>
      <c r="L1269" s="43"/>
      <c r="M1269" s="198"/>
      <c r="N1269" s="199"/>
      <c r="O1269" s="68"/>
      <c r="P1269" s="68"/>
      <c r="Q1269" s="68"/>
      <c r="R1269" s="68"/>
      <c r="S1269" s="68"/>
      <c r="T1269" s="69"/>
      <c r="U1269" s="38"/>
      <c r="V1269" s="38"/>
      <c r="W1269" s="38"/>
      <c r="X1269" s="38"/>
      <c r="Y1269" s="38"/>
      <c r="Z1269" s="38"/>
      <c r="AA1269" s="38"/>
      <c r="AB1269" s="38"/>
      <c r="AC1269" s="38"/>
      <c r="AD1269" s="38"/>
      <c r="AE1269" s="38"/>
      <c r="AT1269" s="20" t="s">
        <v>625</v>
      </c>
      <c r="AU1269" s="20" t="s">
        <v>90</v>
      </c>
    </row>
    <row r="1270" spans="1:65" s="13" customFormat="1" ht="11.25">
      <c r="B1270" s="202"/>
      <c r="C1270" s="203"/>
      <c r="D1270" s="195" t="s">
        <v>173</v>
      </c>
      <c r="E1270" s="204" t="s">
        <v>35</v>
      </c>
      <c r="F1270" s="205" t="s">
        <v>251</v>
      </c>
      <c r="G1270" s="203"/>
      <c r="H1270" s="204" t="s">
        <v>35</v>
      </c>
      <c r="I1270" s="206"/>
      <c r="J1270" s="203"/>
      <c r="K1270" s="203"/>
      <c r="L1270" s="207"/>
      <c r="M1270" s="208"/>
      <c r="N1270" s="209"/>
      <c r="O1270" s="209"/>
      <c r="P1270" s="209"/>
      <c r="Q1270" s="209"/>
      <c r="R1270" s="209"/>
      <c r="S1270" s="209"/>
      <c r="T1270" s="210"/>
      <c r="AT1270" s="211" t="s">
        <v>173</v>
      </c>
      <c r="AU1270" s="211" t="s">
        <v>90</v>
      </c>
      <c r="AV1270" s="13" t="s">
        <v>21</v>
      </c>
      <c r="AW1270" s="13" t="s">
        <v>41</v>
      </c>
      <c r="AX1270" s="13" t="s">
        <v>81</v>
      </c>
      <c r="AY1270" s="211" t="s">
        <v>160</v>
      </c>
    </row>
    <row r="1271" spans="1:65" s="14" customFormat="1" ht="11.25">
      <c r="B1271" s="212"/>
      <c r="C1271" s="213"/>
      <c r="D1271" s="195" t="s">
        <v>173</v>
      </c>
      <c r="E1271" s="214" t="s">
        <v>35</v>
      </c>
      <c r="F1271" s="215" t="s">
        <v>1433</v>
      </c>
      <c r="G1271" s="213"/>
      <c r="H1271" s="216">
        <v>6</v>
      </c>
      <c r="I1271" s="217"/>
      <c r="J1271" s="213"/>
      <c r="K1271" s="213"/>
      <c r="L1271" s="218"/>
      <c r="M1271" s="219"/>
      <c r="N1271" s="220"/>
      <c r="O1271" s="220"/>
      <c r="P1271" s="220"/>
      <c r="Q1271" s="220"/>
      <c r="R1271" s="220"/>
      <c r="S1271" s="220"/>
      <c r="T1271" s="221"/>
      <c r="AT1271" s="222" t="s">
        <v>173</v>
      </c>
      <c r="AU1271" s="222" t="s">
        <v>90</v>
      </c>
      <c r="AV1271" s="14" t="s">
        <v>90</v>
      </c>
      <c r="AW1271" s="14" t="s">
        <v>41</v>
      </c>
      <c r="AX1271" s="14" t="s">
        <v>81</v>
      </c>
      <c r="AY1271" s="222" t="s">
        <v>160</v>
      </c>
    </row>
    <row r="1272" spans="1:65" s="15" customFormat="1" ht="11.25">
      <c r="B1272" s="223"/>
      <c r="C1272" s="224"/>
      <c r="D1272" s="195" t="s">
        <v>173</v>
      </c>
      <c r="E1272" s="225" t="s">
        <v>35</v>
      </c>
      <c r="F1272" s="226" t="s">
        <v>176</v>
      </c>
      <c r="G1272" s="224"/>
      <c r="H1272" s="227">
        <v>6</v>
      </c>
      <c r="I1272" s="228"/>
      <c r="J1272" s="224"/>
      <c r="K1272" s="224"/>
      <c r="L1272" s="229"/>
      <c r="M1272" s="230"/>
      <c r="N1272" s="231"/>
      <c r="O1272" s="231"/>
      <c r="P1272" s="231"/>
      <c r="Q1272" s="231"/>
      <c r="R1272" s="231"/>
      <c r="S1272" s="231"/>
      <c r="T1272" s="232"/>
      <c r="AT1272" s="233" t="s">
        <v>173</v>
      </c>
      <c r="AU1272" s="233" t="s">
        <v>90</v>
      </c>
      <c r="AV1272" s="15" t="s">
        <v>167</v>
      </c>
      <c r="AW1272" s="15" t="s">
        <v>41</v>
      </c>
      <c r="AX1272" s="15" t="s">
        <v>21</v>
      </c>
      <c r="AY1272" s="233" t="s">
        <v>160</v>
      </c>
    </row>
    <row r="1273" spans="1:65" s="2" customFormat="1" ht="24.2" customHeight="1">
      <c r="A1273" s="38"/>
      <c r="B1273" s="39"/>
      <c r="C1273" s="182" t="s">
        <v>1434</v>
      </c>
      <c r="D1273" s="182" t="s">
        <v>162</v>
      </c>
      <c r="E1273" s="183" t="s">
        <v>1435</v>
      </c>
      <c r="F1273" s="184" t="s">
        <v>1436</v>
      </c>
      <c r="G1273" s="185" t="s">
        <v>1407</v>
      </c>
      <c r="H1273" s="186">
        <v>5</v>
      </c>
      <c r="I1273" s="187"/>
      <c r="J1273" s="188">
        <f>ROUND(I1273*H1273,2)</f>
        <v>0</v>
      </c>
      <c r="K1273" s="184" t="s">
        <v>166</v>
      </c>
      <c r="L1273" s="43"/>
      <c r="M1273" s="189" t="s">
        <v>35</v>
      </c>
      <c r="N1273" s="190" t="s">
        <v>52</v>
      </c>
      <c r="O1273" s="68"/>
      <c r="P1273" s="191">
        <f>O1273*H1273</f>
        <v>0</v>
      </c>
      <c r="Q1273" s="191">
        <v>1.6080000000000001E-2</v>
      </c>
      <c r="R1273" s="191">
        <f>Q1273*H1273</f>
        <v>8.0399999999999999E-2</v>
      </c>
      <c r="S1273" s="191">
        <v>0</v>
      </c>
      <c r="T1273" s="192">
        <f>S1273*H1273</f>
        <v>0</v>
      </c>
      <c r="U1273" s="38"/>
      <c r="V1273" s="38"/>
      <c r="W1273" s="38"/>
      <c r="X1273" s="38"/>
      <c r="Y1273" s="38"/>
      <c r="Z1273" s="38"/>
      <c r="AA1273" s="38"/>
      <c r="AB1273" s="38"/>
      <c r="AC1273" s="38"/>
      <c r="AD1273" s="38"/>
      <c r="AE1273" s="38"/>
      <c r="AR1273" s="193" t="s">
        <v>317</v>
      </c>
      <c r="AT1273" s="193" t="s">
        <v>162</v>
      </c>
      <c r="AU1273" s="193" t="s">
        <v>90</v>
      </c>
      <c r="AY1273" s="20" t="s">
        <v>160</v>
      </c>
      <c r="BE1273" s="194">
        <f>IF(N1273="základní",J1273,0)</f>
        <v>0</v>
      </c>
      <c r="BF1273" s="194">
        <f>IF(N1273="snížená",J1273,0)</f>
        <v>0</v>
      </c>
      <c r="BG1273" s="194">
        <f>IF(N1273="zákl. přenesená",J1273,0)</f>
        <v>0</v>
      </c>
      <c r="BH1273" s="194">
        <f>IF(N1273="sníž. přenesená",J1273,0)</f>
        <v>0</v>
      </c>
      <c r="BI1273" s="194">
        <f>IF(N1273="nulová",J1273,0)</f>
        <v>0</v>
      </c>
      <c r="BJ1273" s="20" t="s">
        <v>21</v>
      </c>
      <c r="BK1273" s="194">
        <f>ROUND(I1273*H1273,2)</f>
        <v>0</v>
      </c>
      <c r="BL1273" s="20" t="s">
        <v>317</v>
      </c>
      <c r="BM1273" s="193" t="s">
        <v>1437</v>
      </c>
    </row>
    <row r="1274" spans="1:65" s="2" customFormat="1" ht="19.5">
      <c r="A1274" s="38"/>
      <c r="B1274" s="39"/>
      <c r="C1274" s="40"/>
      <c r="D1274" s="195" t="s">
        <v>169</v>
      </c>
      <c r="E1274" s="40"/>
      <c r="F1274" s="196" t="s">
        <v>1438</v>
      </c>
      <c r="G1274" s="40"/>
      <c r="H1274" s="40"/>
      <c r="I1274" s="197"/>
      <c r="J1274" s="40"/>
      <c r="K1274" s="40"/>
      <c r="L1274" s="43"/>
      <c r="M1274" s="198"/>
      <c r="N1274" s="199"/>
      <c r="O1274" s="68"/>
      <c r="P1274" s="68"/>
      <c r="Q1274" s="68"/>
      <c r="R1274" s="68"/>
      <c r="S1274" s="68"/>
      <c r="T1274" s="69"/>
      <c r="U1274" s="38"/>
      <c r="V1274" s="38"/>
      <c r="W1274" s="38"/>
      <c r="X1274" s="38"/>
      <c r="Y1274" s="38"/>
      <c r="Z1274" s="38"/>
      <c r="AA1274" s="38"/>
      <c r="AB1274" s="38"/>
      <c r="AC1274" s="38"/>
      <c r="AD1274" s="38"/>
      <c r="AE1274" s="38"/>
      <c r="AT1274" s="20" t="s">
        <v>169</v>
      </c>
      <c r="AU1274" s="20" t="s">
        <v>90</v>
      </c>
    </row>
    <row r="1275" spans="1:65" s="2" customFormat="1" ht="11.25">
      <c r="A1275" s="38"/>
      <c r="B1275" s="39"/>
      <c r="C1275" s="40"/>
      <c r="D1275" s="200" t="s">
        <v>171</v>
      </c>
      <c r="E1275" s="40"/>
      <c r="F1275" s="201" t="s">
        <v>1439</v>
      </c>
      <c r="G1275" s="40"/>
      <c r="H1275" s="40"/>
      <c r="I1275" s="197"/>
      <c r="J1275" s="40"/>
      <c r="K1275" s="40"/>
      <c r="L1275" s="43"/>
      <c r="M1275" s="198"/>
      <c r="N1275" s="199"/>
      <c r="O1275" s="68"/>
      <c r="P1275" s="68"/>
      <c r="Q1275" s="68"/>
      <c r="R1275" s="68"/>
      <c r="S1275" s="68"/>
      <c r="T1275" s="69"/>
      <c r="U1275" s="38"/>
      <c r="V1275" s="38"/>
      <c r="W1275" s="38"/>
      <c r="X1275" s="38"/>
      <c r="Y1275" s="38"/>
      <c r="Z1275" s="38"/>
      <c r="AA1275" s="38"/>
      <c r="AB1275" s="38"/>
      <c r="AC1275" s="38"/>
      <c r="AD1275" s="38"/>
      <c r="AE1275" s="38"/>
      <c r="AT1275" s="20" t="s">
        <v>171</v>
      </c>
      <c r="AU1275" s="20" t="s">
        <v>90</v>
      </c>
    </row>
    <row r="1276" spans="1:65" s="2" customFormat="1" ht="19.5">
      <c r="A1276" s="38"/>
      <c r="B1276" s="39"/>
      <c r="C1276" s="40"/>
      <c r="D1276" s="195" t="s">
        <v>625</v>
      </c>
      <c r="E1276" s="40"/>
      <c r="F1276" s="255" t="s">
        <v>1432</v>
      </c>
      <c r="G1276" s="40"/>
      <c r="H1276" s="40"/>
      <c r="I1276" s="197"/>
      <c r="J1276" s="40"/>
      <c r="K1276" s="40"/>
      <c r="L1276" s="43"/>
      <c r="M1276" s="198"/>
      <c r="N1276" s="199"/>
      <c r="O1276" s="68"/>
      <c r="P1276" s="68"/>
      <c r="Q1276" s="68"/>
      <c r="R1276" s="68"/>
      <c r="S1276" s="68"/>
      <c r="T1276" s="69"/>
      <c r="U1276" s="38"/>
      <c r="V1276" s="38"/>
      <c r="W1276" s="38"/>
      <c r="X1276" s="38"/>
      <c r="Y1276" s="38"/>
      <c r="Z1276" s="38"/>
      <c r="AA1276" s="38"/>
      <c r="AB1276" s="38"/>
      <c r="AC1276" s="38"/>
      <c r="AD1276" s="38"/>
      <c r="AE1276" s="38"/>
      <c r="AT1276" s="20" t="s">
        <v>625</v>
      </c>
      <c r="AU1276" s="20" t="s">
        <v>90</v>
      </c>
    </row>
    <row r="1277" spans="1:65" s="13" customFormat="1" ht="11.25">
      <c r="B1277" s="202"/>
      <c r="C1277" s="203"/>
      <c r="D1277" s="195" t="s">
        <v>173</v>
      </c>
      <c r="E1277" s="204" t="s">
        <v>35</v>
      </c>
      <c r="F1277" s="205" t="s">
        <v>1440</v>
      </c>
      <c r="G1277" s="203"/>
      <c r="H1277" s="204" t="s">
        <v>35</v>
      </c>
      <c r="I1277" s="206"/>
      <c r="J1277" s="203"/>
      <c r="K1277" s="203"/>
      <c r="L1277" s="207"/>
      <c r="M1277" s="208"/>
      <c r="N1277" s="209"/>
      <c r="O1277" s="209"/>
      <c r="P1277" s="209"/>
      <c r="Q1277" s="209"/>
      <c r="R1277" s="209"/>
      <c r="S1277" s="209"/>
      <c r="T1277" s="210"/>
      <c r="AT1277" s="211" t="s">
        <v>173</v>
      </c>
      <c r="AU1277" s="211" t="s">
        <v>90</v>
      </c>
      <c r="AV1277" s="13" t="s">
        <v>21</v>
      </c>
      <c r="AW1277" s="13" t="s">
        <v>41</v>
      </c>
      <c r="AX1277" s="13" t="s">
        <v>81</v>
      </c>
      <c r="AY1277" s="211" t="s">
        <v>160</v>
      </c>
    </row>
    <row r="1278" spans="1:65" s="14" customFormat="1" ht="11.25">
      <c r="B1278" s="212"/>
      <c r="C1278" s="213"/>
      <c r="D1278" s="195" t="s">
        <v>173</v>
      </c>
      <c r="E1278" s="214" t="s">
        <v>35</v>
      </c>
      <c r="F1278" s="215" t="s">
        <v>1441</v>
      </c>
      <c r="G1278" s="213"/>
      <c r="H1278" s="216">
        <v>5</v>
      </c>
      <c r="I1278" s="217"/>
      <c r="J1278" s="213"/>
      <c r="K1278" s="213"/>
      <c r="L1278" s="218"/>
      <c r="M1278" s="219"/>
      <c r="N1278" s="220"/>
      <c r="O1278" s="220"/>
      <c r="P1278" s="220"/>
      <c r="Q1278" s="220"/>
      <c r="R1278" s="220"/>
      <c r="S1278" s="220"/>
      <c r="T1278" s="221"/>
      <c r="AT1278" s="222" t="s">
        <v>173</v>
      </c>
      <c r="AU1278" s="222" t="s">
        <v>90</v>
      </c>
      <c r="AV1278" s="14" t="s">
        <v>90</v>
      </c>
      <c r="AW1278" s="14" t="s">
        <v>41</v>
      </c>
      <c r="AX1278" s="14" t="s">
        <v>81</v>
      </c>
      <c r="AY1278" s="222" t="s">
        <v>160</v>
      </c>
    </row>
    <row r="1279" spans="1:65" s="15" customFormat="1" ht="11.25">
      <c r="B1279" s="223"/>
      <c r="C1279" s="224"/>
      <c r="D1279" s="195" t="s">
        <v>173</v>
      </c>
      <c r="E1279" s="225" t="s">
        <v>35</v>
      </c>
      <c r="F1279" s="226" t="s">
        <v>176</v>
      </c>
      <c r="G1279" s="224"/>
      <c r="H1279" s="227">
        <v>5</v>
      </c>
      <c r="I1279" s="228"/>
      <c r="J1279" s="224"/>
      <c r="K1279" s="224"/>
      <c r="L1279" s="229"/>
      <c r="M1279" s="230"/>
      <c r="N1279" s="231"/>
      <c r="O1279" s="231"/>
      <c r="P1279" s="231"/>
      <c r="Q1279" s="231"/>
      <c r="R1279" s="231"/>
      <c r="S1279" s="231"/>
      <c r="T1279" s="232"/>
      <c r="AT1279" s="233" t="s">
        <v>173</v>
      </c>
      <c r="AU1279" s="233" t="s">
        <v>90</v>
      </c>
      <c r="AV1279" s="15" t="s">
        <v>167</v>
      </c>
      <c r="AW1279" s="15" t="s">
        <v>41</v>
      </c>
      <c r="AX1279" s="15" t="s">
        <v>21</v>
      </c>
      <c r="AY1279" s="233" t="s">
        <v>160</v>
      </c>
    </row>
    <row r="1280" spans="1:65" s="2" customFormat="1" ht="33" customHeight="1">
      <c r="A1280" s="38"/>
      <c r="B1280" s="39"/>
      <c r="C1280" s="182" t="s">
        <v>1442</v>
      </c>
      <c r="D1280" s="182" t="s">
        <v>162</v>
      </c>
      <c r="E1280" s="183" t="s">
        <v>1443</v>
      </c>
      <c r="F1280" s="184" t="s">
        <v>1444</v>
      </c>
      <c r="G1280" s="185" t="s">
        <v>1407</v>
      </c>
      <c r="H1280" s="186">
        <v>9</v>
      </c>
      <c r="I1280" s="187"/>
      <c r="J1280" s="188">
        <f>ROUND(I1280*H1280,2)</f>
        <v>0</v>
      </c>
      <c r="K1280" s="184" t="s">
        <v>166</v>
      </c>
      <c r="L1280" s="43"/>
      <c r="M1280" s="189" t="s">
        <v>35</v>
      </c>
      <c r="N1280" s="190" t="s">
        <v>52</v>
      </c>
      <c r="O1280" s="68"/>
      <c r="P1280" s="191">
        <f>O1280*H1280</f>
        <v>0</v>
      </c>
      <c r="Q1280" s="191">
        <v>1.6469999999999999E-2</v>
      </c>
      <c r="R1280" s="191">
        <f>Q1280*H1280</f>
        <v>0.14822999999999997</v>
      </c>
      <c r="S1280" s="191">
        <v>0</v>
      </c>
      <c r="T1280" s="192">
        <f>S1280*H1280</f>
        <v>0</v>
      </c>
      <c r="U1280" s="38"/>
      <c r="V1280" s="38"/>
      <c r="W1280" s="38"/>
      <c r="X1280" s="38"/>
      <c r="Y1280" s="38"/>
      <c r="Z1280" s="38"/>
      <c r="AA1280" s="38"/>
      <c r="AB1280" s="38"/>
      <c r="AC1280" s="38"/>
      <c r="AD1280" s="38"/>
      <c r="AE1280" s="38"/>
      <c r="AR1280" s="193" t="s">
        <v>317</v>
      </c>
      <c r="AT1280" s="193" t="s">
        <v>162</v>
      </c>
      <c r="AU1280" s="193" t="s">
        <v>90</v>
      </c>
      <c r="AY1280" s="20" t="s">
        <v>160</v>
      </c>
      <c r="BE1280" s="194">
        <f>IF(N1280="základní",J1280,0)</f>
        <v>0</v>
      </c>
      <c r="BF1280" s="194">
        <f>IF(N1280="snížená",J1280,0)</f>
        <v>0</v>
      </c>
      <c r="BG1280" s="194">
        <f>IF(N1280="zákl. přenesená",J1280,0)</f>
        <v>0</v>
      </c>
      <c r="BH1280" s="194">
        <f>IF(N1280="sníž. přenesená",J1280,0)</f>
        <v>0</v>
      </c>
      <c r="BI1280" s="194">
        <f>IF(N1280="nulová",J1280,0)</f>
        <v>0</v>
      </c>
      <c r="BJ1280" s="20" t="s">
        <v>21</v>
      </c>
      <c r="BK1280" s="194">
        <f>ROUND(I1280*H1280,2)</f>
        <v>0</v>
      </c>
      <c r="BL1280" s="20" t="s">
        <v>317</v>
      </c>
      <c r="BM1280" s="193" t="s">
        <v>1445</v>
      </c>
    </row>
    <row r="1281" spans="1:65" s="2" customFormat="1" ht="29.25">
      <c r="A1281" s="38"/>
      <c r="B1281" s="39"/>
      <c r="C1281" s="40"/>
      <c r="D1281" s="195" t="s">
        <v>169</v>
      </c>
      <c r="E1281" s="40"/>
      <c r="F1281" s="196" t="s">
        <v>1446</v>
      </c>
      <c r="G1281" s="40"/>
      <c r="H1281" s="40"/>
      <c r="I1281" s="197"/>
      <c r="J1281" s="40"/>
      <c r="K1281" s="40"/>
      <c r="L1281" s="43"/>
      <c r="M1281" s="198"/>
      <c r="N1281" s="199"/>
      <c r="O1281" s="68"/>
      <c r="P1281" s="68"/>
      <c r="Q1281" s="68"/>
      <c r="R1281" s="68"/>
      <c r="S1281" s="68"/>
      <c r="T1281" s="69"/>
      <c r="U1281" s="38"/>
      <c r="V1281" s="38"/>
      <c r="W1281" s="38"/>
      <c r="X1281" s="38"/>
      <c r="Y1281" s="38"/>
      <c r="Z1281" s="38"/>
      <c r="AA1281" s="38"/>
      <c r="AB1281" s="38"/>
      <c r="AC1281" s="38"/>
      <c r="AD1281" s="38"/>
      <c r="AE1281" s="38"/>
      <c r="AT1281" s="20" t="s">
        <v>169</v>
      </c>
      <c r="AU1281" s="20" t="s">
        <v>90</v>
      </c>
    </row>
    <row r="1282" spans="1:65" s="2" customFormat="1" ht="11.25">
      <c r="A1282" s="38"/>
      <c r="B1282" s="39"/>
      <c r="C1282" s="40"/>
      <c r="D1282" s="200" t="s">
        <v>171</v>
      </c>
      <c r="E1282" s="40"/>
      <c r="F1282" s="201" t="s">
        <v>1447</v>
      </c>
      <c r="G1282" s="40"/>
      <c r="H1282" s="40"/>
      <c r="I1282" s="197"/>
      <c r="J1282" s="40"/>
      <c r="K1282" s="40"/>
      <c r="L1282" s="43"/>
      <c r="M1282" s="198"/>
      <c r="N1282" s="199"/>
      <c r="O1282" s="68"/>
      <c r="P1282" s="68"/>
      <c r="Q1282" s="68"/>
      <c r="R1282" s="68"/>
      <c r="S1282" s="68"/>
      <c r="T1282" s="69"/>
      <c r="U1282" s="38"/>
      <c r="V1282" s="38"/>
      <c r="W1282" s="38"/>
      <c r="X1282" s="38"/>
      <c r="Y1282" s="38"/>
      <c r="Z1282" s="38"/>
      <c r="AA1282" s="38"/>
      <c r="AB1282" s="38"/>
      <c r="AC1282" s="38"/>
      <c r="AD1282" s="38"/>
      <c r="AE1282" s="38"/>
      <c r="AT1282" s="20" t="s">
        <v>171</v>
      </c>
      <c r="AU1282" s="20" t="s">
        <v>90</v>
      </c>
    </row>
    <row r="1283" spans="1:65" s="2" customFormat="1" ht="19.5">
      <c r="A1283" s="38"/>
      <c r="B1283" s="39"/>
      <c r="C1283" s="40"/>
      <c r="D1283" s="195" t="s">
        <v>625</v>
      </c>
      <c r="E1283" s="40"/>
      <c r="F1283" s="255" t="s">
        <v>1432</v>
      </c>
      <c r="G1283" s="40"/>
      <c r="H1283" s="40"/>
      <c r="I1283" s="197"/>
      <c r="J1283" s="40"/>
      <c r="K1283" s="40"/>
      <c r="L1283" s="43"/>
      <c r="M1283" s="198"/>
      <c r="N1283" s="199"/>
      <c r="O1283" s="68"/>
      <c r="P1283" s="68"/>
      <c r="Q1283" s="68"/>
      <c r="R1283" s="68"/>
      <c r="S1283" s="68"/>
      <c r="T1283" s="69"/>
      <c r="U1283" s="38"/>
      <c r="V1283" s="38"/>
      <c r="W1283" s="38"/>
      <c r="X1283" s="38"/>
      <c r="Y1283" s="38"/>
      <c r="Z1283" s="38"/>
      <c r="AA1283" s="38"/>
      <c r="AB1283" s="38"/>
      <c r="AC1283" s="38"/>
      <c r="AD1283" s="38"/>
      <c r="AE1283" s="38"/>
      <c r="AT1283" s="20" t="s">
        <v>625</v>
      </c>
      <c r="AU1283" s="20" t="s">
        <v>90</v>
      </c>
    </row>
    <row r="1284" spans="1:65" s="13" customFormat="1" ht="11.25">
      <c r="B1284" s="202"/>
      <c r="C1284" s="203"/>
      <c r="D1284" s="195" t="s">
        <v>173</v>
      </c>
      <c r="E1284" s="204" t="s">
        <v>35</v>
      </c>
      <c r="F1284" s="205" t="s">
        <v>251</v>
      </c>
      <c r="G1284" s="203"/>
      <c r="H1284" s="204" t="s">
        <v>35</v>
      </c>
      <c r="I1284" s="206"/>
      <c r="J1284" s="203"/>
      <c r="K1284" s="203"/>
      <c r="L1284" s="207"/>
      <c r="M1284" s="208"/>
      <c r="N1284" s="209"/>
      <c r="O1284" s="209"/>
      <c r="P1284" s="209"/>
      <c r="Q1284" s="209"/>
      <c r="R1284" s="209"/>
      <c r="S1284" s="209"/>
      <c r="T1284" s="210"/>
      <c r="AT1284" s="211" t="s">
        <v>173</v>
      </c>
      <c r="AU1284" s="211" t="s">
        <v>90</v>
      </c>
      <c r="AV1284" s="13" t="s">
        <v>21</v>
      </c>
      <c r="AW1284" s="13" t="s">
        <v>41</v>
      </c>
      <c r="AX1284" s="13" t="s">
        <v>81</v>
      </c>
      <c r="AY1284" s="211" t="s">
        <v>160</v>
      </c>
    </row>
    <row r="1285" spans="1:65" s="14" customFormat="1" ht="11.25">
      <c r="B1285" s="212"/>
      <c r="C1285" s="213"/>
      <c r="D1285" s="195" t="s">
        <v>173</v>
      </c>
      <c r="E1285" s="214" t="s">
        <v>35</v>
      </c>
      <c r="F1285" s="215" t="s">
        <v>1350</v>
      </c>
      <c r="G1285" s="213"/>
      <c r="H1285" s="216">
        <v>9</v>
      </c>
      <c r="I1285" s="217"/>
      <c r="J1285" s="213"/>
      <c r="K1285" s="213"/>
      <c r="L1285" s="218"/>
      <c r="M1285" s="219"/>
      <c r="N1285" s="220"/>
      <c r="O1285" s="220"/>
      <c r="P1285" s="220"/>
      <c r="Q1285" s="220"/>
      <c r="R1285" s="220"/>
      <c r="S1285" s="220"/>
      <c r="T1285" s="221"/>
      <c r="AT1285" s="222" t="s">
        <v>173</v>
      </c>
      <c r="AU1285" s="222" t="s">
        <v>90</v>
      </c>
      <c r="AV1285" s="14" t="s">
        <v>90</v>
      </c>
      <c r="AW1285" s="14" t="s">
        <v>41</v>
      </c>
      <c r="AX1285" s="14" t="s">
        <v>81</v>
      </c>
      <c r="AY1285" s="222" t="s">
        <v>160</v>
      </c>
    </row>
    <row r="1286" spans="1:65" s="15" customFormat="1" ht="11.25">
      <c r="B1286" s="223"/>
      <c r="C1286" s="224"/>
      <c r="D1286" s="195" t="s">
        <v>173</v>
      </c>
      <c r="E1286" s="225" t="s">
        <v>35</v>
      </c>
      <c r="F1286" s="226" t="s">
        <v>176</v>
      </c>
      <c r="G1286" s="224"/>
      <c r="H1286" s="227">
        <v>9</v>
      </c>
      <c r="I1286" s="228"/>
      <c r="J1286" s="224"/>
      <c r="K1286" s="224"/>
      <c r="L1286" s="229"/>
      <c r="M1286" s="230"/>
      <c r="N1286" s="231"/>
      <c r="O1286" s="231"/>
      <c r="P1286" s="231"/>
      <c r="Q1286" s="231"/>
      <c r="R1286" s="231"/>
      <c r="S1286" s="231"/>
      <c r="T1286" s="232"/>
      <c r="AT1286" s="233" t="s">
        <v>173</v>
      </c>
      <c r="AU1286" s="233" t="s">
        <v>90</v>
      </c>
      <c r="AV1286" s="15" t="s">
        <v>167</v>
      </c>
      <c r="AW1286" s="15" t="s">
        <v>41</v>
      </c>
      <c r="AX1286" s="15" t="s">
        <v>21</v>
      </c>
      <c r="AY1286" s="233" t="s">
        <v>160</v>
      </c>
    </row>
    <row r="1287" spans="1:65" s="2" customFormat="1" ht="16.5" customHeight="1">
      <c r="A1287" s="38"/>
      <c r="B1287" s="39"/>
      <c r="C1287" s="182" t="s">
        <v>1448</v>
      </c>
      <c r="D1287" s="182" t="s">
        <v>162</v>
      </c>
      <c r="E1287" s="183" t="s">
        <v>1449</v>
      </c>
      <c r="F1287" s="184" t="s">
        <v>1450</v>
      </c>
      <c r="G1287" s="185" t="s">
        <v>1407</v>
      </c>
      <c r="H1287" s="186">
        <v>3</v>
      </c>
      <c r="I1287" s="187"/>
      <c r="J1287" s="188">
        <f>ROUND(I1287*H1287,2)</f>
        <v>0</v>
      </c>
      <c r="K1287" s="184" t="s">
        <v>35</v>
      </c>
      <c r="L1287" s="43"/>
      <c r="M1287" s="189" t="s">
        <v>35</v>
      </c>
      <c r="N1287" s="190" t="s">
        <v>52</v>
      </c>
      <c r="O1287" s="68"/>
      <c r="P1287" s="191">
        <f>O1287*H1287</f>
        <v>0</v>
      </c>
      <c r="Q1287" s="191">
        <v>2.137E-2</v>
      </c>
      <c r="R1287" s="191">
        <f>Q1287*H1287</f>
        <v>6.411E-2</v>
      </c>
      <c r="S1287" s="191">
        <v>0</v>
      </c>
      <c r="T1287" s="192">
        <f>S1287*H1287</f>
        <v>0</v>
      </c>
      <c r="U1287" s="38"/>
      <c r="V1287" s="38"/>
      <c r="W1287" s="38"/>
      <c r="X1287" s="38"/>
      <c r="Y1287" s="38"/>
      <c r="Z1287" s="38"/>
      <c r="AA1287" s="38"/>
      <c r="AB1287" s="38"/>
      <c r="AC1287" s="38"/>
      <c r="AD1287" s="38"/>
      <c r="AE1287" s="38"/>
      <c r="AR1287" s="193" t="s">
        <v>317</v>
      </c>
      <c r="AT1287" s="193" t="s">
        <v>162</v>
      </c>
      <c r="AU1287" s="193" t="s">
        <v>90</v>
      </c>
      <c r="AY1287" s="20" t="s">
        <v>160</v>
      </c>
      <c r="BE1287" s="194">
        <f>IF(N1287="základní",J1287,0)</f>
        <v>0</v>
      </c>
      <c r="BF1287" s="194">
        <f>IF(N1287="snížená",J1287,0)</f>
        <v>0</v>
      </c>
      <c r="BG1287" s="194">
        <f>IF(N1287="zákl. přenesená",J1287,0)</f>
        <v>0</v>
      </c>
      <c r="BH1287" s="194">
        <f>IF(N1287="sníž. přenesená",J1287,0)</f>
        <v>0</v>
      </c>
      <c r="BI1287" s="194">
        <f>IF(N1287="nulová",J1287,0)</f>
        <v>0</v>
      </c>
      <c r="BJ1287" s="20" t="s">
        <v>21</v>
      </c>
      <c r="BK1287" s="194">
        <f>ROUND(I1287*H1287,2)</f>
        <v>0</v>
      </c>
      <c r="BL1287" s="20" t="s">
        <v>317</v>
      </c>
      <c r="BM1287" s="193" t="s">
        <v>1451</v>
      </c>
    </row>
    <row r="1288" spans="1:65" s="2" customFormat="1" ht="11.25">
      <c r="A1288" s="38"/>
      <c r="B1288" s="39"/>
      <c r="C1288" s="40"/>
      <c r="D1288" s="195" t="s">
        <v>169</v>
      </c>
      <c r="E1288" s="40"/>
      <c r="F1288" s="196" t="s">
        <v>1450</v>
      </c>
      <c r="G1288" s="40"/>
      <c r="H1288" s="40"/>
      <c r="I1288" s="197"/>
      <c r="J1288" s="40"/>
      <c r="K1288" s="40"/>
      <c r="L1288" s="43"/>
      <c r="M1288" s="198"/>
      <c r="N1288" s="199"/>
      <c r="O1288" s="68"/>
      <c r="P1288" s="68"/>
      <c r="Q1288" s="68"/>
      <c r="R1288" s="68"/>
      <c r="S1288" s="68"/>
      <c r="T1288" s="69"/>
      <c r="U1288" s="38"/>
      <c r="V1288" s="38"/>
      <c r="W1288" s="38"/>
      <c r="X1288" s="38"/>
      <c r="Y1288" s="38"/>
      <c r="Z1288" s="38"/>
      <c r="AA1288" s="38"/>
      <c r="AB1288" s="38"/>
      <c r="AC1288" s="38"/>
      <c r="AD1288" s="38"/>
      <c r="AE1288" s="38"/>
      <c r="AT1288" s="20" t="s">
        <v>169</v>
      </c>
      <c r="AU1288" s="20" t="s">
        <v>90</v>
      </c>
    </row>
    <row r="1289" spans="1:65" s="2" customFormat="1" ht="19.5">
      <c r="A1289" s="38"/>
      <c r="B1289" s="39"/>
      <c r="C1289" s="40"/>
      <c r="D1289" s="195" t="s">
        <v>625</v>
      </c>
      <c r="E1289" s="40"/>
      <c r="F1289" s="255" t="s">
        <v>1432</v>
      </c>
      <c r="G1289" s="40"/>
      <c r="H1289" s="40"/>
      <c r="I1289" s="197"/>
      <c r="J1289" s="40"/>
      <c r="K1289" s="40"/>
      <c r="L1289" s="43"/>
      <c r="M1289" s="198"/>
      <c r="N1289" s="199"/>
      <c r="O1289" s="68"/>
      <c r="P1289" s="68"/>
      <c r="Q1289" s="68"/>
      <c r="R1289" s="68"/>
      <c r="S1289" s="68"/>
      <c r="T1289" s="69"/>
      <c r="U1289" s="38"/>
      <c r="V1289" s="38"/>
      <c r="W1289" s="38"/>
      <c r="X1289" s="38"/>
      <c r="Y1289" s="38"/>
      <c r="Z1289" s="38"/>
      <c r="AA1289" s="38"/>
      <c r="AB1289" s="38"/>
      <c r="AC1289" s="38"/>
      <c r="AD1289" s="38"/>
      <c r="AE1289" s="38"/>
      <c r="AT1289" s="20" t="s">
        <v>625</v>
      </c>
      <c r="AU1289" s="20" t="s">
        <v>90</v>
      </c>
    </row>
    <row r="1290" spans="1:65" s="13" customFormat="1" ht="11.25">
      <c r="B1290" s="202"/>
      <c r="C1290" s="203"/>
      <c r="D1290" s="195" t="s">
        <v>173</v>
      </c>
      <c r="E1290" s="204" t="s">
        <v>35</v>
      </c>
      <c r="F1290" s="205" t="s">
        <v>1452</v>
      </c>
      <c r="G1290" s="203"/>
      <c r="H1290" s="204" t="s">
        <v>35</v>
      </c>
      <c r="I1290" s="206"/>
      <c r="J1290" s="203"/>
      <c r="K1290" s="203"/>
      <c r="L1290" s="207"/>
      <c r="M1290" s="208"/>
      <c r="N1290" s="209"/>
      <c r="O1290" s="209"/>
      <c r="P1290" s="209"/>
      <c r="Q1290" s="209"/>
      <c r="R1290" s="209"/>
      <c r="S1290" s="209"/>
      <c r="T1290" s="210"/>
      <c r="AT1290" s="211" t="s">
        <v>173</v>
      </c>
      <c r="AU1290" s="211" t="s">
        <v>90</v>
      </c>
      <c r="AV1290" s="13" t="s">
        <v>21</v>
      </c>
      <c r="AW1290" s="13" t="s">
        <v>41</v>
      </c>
      <c r="AX1290" s="13" t="s">
        <v>81</v>
      </c>
      <c r="AY1290" s="211" t="s">
        <v>160</v>
      </c>
    </row>
    <row r="1291" spans="1:65" s="14" customFormat="1" ht="11.25">
      <c r="B1291" s="212"/>
      <c r="C1291" s="213"/>
      <c r="D1291" s="195" t="s">
        <v>173</v>
      </c>
      <c r="E1291" s="214" t="s">
        <v>35</v>
      </c>
      <c r="F1291" s="215" t="s">
        <v>1015</v>
      </c>
      <c r="G1291" s="213"/>
      <c r="H1291" s="216">
        <v>3</v>
      </c>
      <c r="I1291" s="217"/>
      <c r="J1291" s="213"/>
      <c r="K1291" s="213"/>
      <c r="L1291" s="218"/>
      <c r="M1291" s="219"/>
      <c r="N1291" s="220"/>
      <c r="O1291" s="220"/>
      <c r="P1291" s="220"/>
      <c r="Q1291" s="220"/>
      <c r="R1291" s="220"/>
      <c r="S1291" s="220"/>
      <c r="T1291" s="221"/>
      <c r="AT1291" s="222" t="s">
        <v>173</v>
      </c>
      <c r="AU1291" s="222" t="s">
        <v>90</v>
      </c>
      <c r="AV1291" s="14" t="s">
        <v>90</v>
      </c>
      <c r="AW1291" s="14" t="s">
        <v>41</v>
      </c>
      <c r="AX1291" s="14" t="s">
        <v>81</v>
      </c>
      <c r="AY1291" s="222" t="s">
        <v>160</v>
      </c>
    </row>
    <row r="1292" spans="1:65" s="15" customFormat="1" ht="11.25">
      <c r="B1292" s="223"/>
      <c r="C1292" s="224"/>
      <c r="D1292" s="195" t="s">
        <v>173</v>
      </c>
      <c r="E1292" s="225" t="s">
        <v>35</v>
      </c>
      <c r="F1292" s="226" t="s">
        <v>176</v>
      </c>
      <c r="G1292" s="224"/>
      <c r="H1292" s="227">
        <v>3</v>
      </c>
      <c r="I1292" s="228"/>
      <c r="J1292" s="224"/>
      <c r="K1292" s="224"/>
      <c r="L1292" s="229"/>
      <c r="M1292" s="230"/>
      <c r="N1292" s="231"/>
      <c r="O1292" s="231"/>
      <c r="P1292" s="231"/>
      <c r="Q1292" s="231"/>
      <c r="R1292" s="231"/>
      <c r="S1292" s="231"/>
      <c r="T1292" s="232"/>
      <c r="AT1292" s="233" t="s">
        <v>173</v>
      </c>
      <c r="AU1292" s="233" t="s">
        <v>90</v>
      </c>
      <c r="AV1292" s="15" t="s">
        <v>167</v>
      </c>
      <c r="AW1292" s="15" t="s">
        <v>41</v>
      </c>
      <c r="AX1292" s="15" t="s">
        <v>21</v>
      </c>
      <c r="AY1292" s="233" t="s">
        <v>160</v>
      </c>
    </row>
    <row r="1293" spans="1:65" s="2" customFormat="1" ht="16.5" customHeight="1">
      <c r="A1293" s="38"/>
      <c r="B1293" s="39"/>
      <c r="C1293" s="182" t="s">
        <v>1453</v>
      </c>
      <c r="D1293" s="182" t="s">
        <v>162</v>
      </c>
      <c r="E1293" s="183" t="s">
        <v>1454</v>
      </c>
      <c r="F1293" s="184" t="s">
        <v>1455</v>
      </c>
      <c r="G1293" s="185" t="s">
        <v>1407</v>
      </c>
      <c r="H1293" s="186">
        <v>1</v>
      </c>
      <c r="I1293" s="187"/>
      <c r="J1293" s="188">
        <f>ROUND(I1293*H1293,2)</f>
        <v>0</v>
      </c>
      <c r="K1293" s="184" t="s">
        <v>166</v>
      </c>
      <c r="L1293" s="43"/>
      <c r="M1293" s="189" t="s">
        <v>35</v>
      </c>
      <c r="N1293" s="190" t="s">
        <v>52</v>
      </c>
      <c r="O1293" s="68"/>
      <c r="P1293" s="191">
        <f>O1293*H1293</f>
        <v>0</v>
      </c>
      <c r="Q1293" s="191">
        <v>1.4749999999999999E-2</v>
      </c>
      <c r="R1293" s="191">
        <f>Q1293*H1293</f>
        <v>1.4749999999999999E-2</v>
      </c>
      <c r="S1293" s="191">
        <v>0</v>
      </c>
      <c r="T1293" s="192">
        <f>S1293*H1293</f>
        <v>0</v>
      </c>
      <c r="U1293" s="38"/>
      <c r="V1293" s="38"/>
      <c r="W1293" s="38"/>
      <c r="X1293" s="38"/>
      <c r="Y1293" s="38"/>
      <c r="Z1293" s="38"/>
      <c r="AA1293" s="38"/>
      <c r="AB1293" s="38"/>
      <c r="AC1293" s="38"/>
      <c r="AD1293" s="38"/>
      <c r="AE1293" s="38"/>
      <c r="AR1293" s="193" t="s">
        <v>317</v>
      </c>
      <c r="AT1293" s="193" t="s">
        <v>162</v>
      </c>
      <c r="AU1293" s="193" t="s">
        <v>90</v>
      </c>
      <c r="AY1293" s="20" t="s">
        <v>160</v>
      </c>
      <c r="BE1293" s="194">
        <f>IF(N1293="základní",J1293,0)</f>
        <v>0</v>
      </c>
      <c r="BF1293" s="194">
        <f>IF(N1293="snížená",J1293,0)</f>
        <v>0</v>
      </c>
      <c r="BG1293" s="194">
        <f>IF(N1293="zákl. přenesená",J1293,0)</f>
        <v>0</v>
      </c>
      <c r="BH1293" s="194">
        <f>IF(N1293="sníž. přenesená",J1293,0)</f>
        <v>0</v>
      </c>
      <c r="BI1293" s="194">
        <f>IF(N1293="nulová",J1293,0)</f>
        <v>0</v>
      </c>
      <c r="BJ1293" s="20" t="s">
        <v>21</v>
      </c>
      <c r="BK1293" s="194">
        <f>ROUND(I1293*H1293,2)</f>
        <v>0</v>
      </c>
      <c r="BL1293" s="20" t="s">
        <v>317</v>
      </c>
      <c r="BM1293" s="193" t="s">
        <v>1456</v>
      </c>
    </row>
    <row r="1294" spans="1:65" s="2" customFormat="1" ht="11.25">
      <c r="A1294" s="38"/>
      <c r="B1294" s="39"/>
      <c r="C1294" s="40"/>
      <c r="D1294" s="195" t="s">
        <v>169</v>
      </c>
      <c r="E1294" s="40"/>
      <c r="F1294" s="196" t="s">
        <v>1455</v>
      </c>
      <c r="G1294" s="40"/>
      <c r="H1294" s="40"/>
      <c r="I1294" s="197"/>
      <c r="J1294" s="40"/>
      <c r="K1294" s="40"/>
      <c r="L1294" s="43"/>
      <c r="M1294" s="198"/>
      <c r="N1294" s="199"/>
      <c r="O1294" s="68"/>
      <c r="P1294" s="68"/>
      <c r="Q1294" s="68"/>
      <c r="R1294" s="68"/>
      <c r="S1294" s="68"/>
      <c r="T1294" s="69"/>
      <c r="U1294" s="38"/>
      <c r="V1294" s="38"/>
      <c r="W1294" s="38"/>
      <c r="X1294" s="38"/>
      <c r="Y1294" s="38"/>
      <c r="Z1294" s="38"/>
      <c r="AA1294" s="38"/>
      <c r="AB1294" s="38"/>
      <c r="AC1294" s="38"/>
      <c r="AD1294" s="38"/>
      <c r="AE1294" s="38"/>
      <c r="AT1294" s="20" t="s">
        <v>169</v>
      </c>
      <c r="AU1294" s="20" t="s">
        <v>90</v>
      </c>
    </row>
    <row r="1295" spans="1:65" s="2" customFormat="1" ht="11.25">
      <c r="A1295" s="38"/>
      <c r="B1295" s="39"/>
      <c r="C1295" s="40"/>
      <c r="D1295" s="200" t="s">
        <v>171</v>
      </c>
      <c r="E1295" s="40"/>
      <c r="F1295" s="201" t="s">
        <v>1457</v>
      </c>
      <c r="G1295" s="40"/>
      <c r="H1295" s="40"/>
      <c r="I1295" s="197"/>
      <c r="J1295" s="40"/>
      <c r="K1295" s="40"/>
      <c r="L1295" s="43"/>
      <c r="M1295" s="198"/>
      <c r="N1295" s="199"/>
      <c r="O1295" s="68"/>
      <c r="P1295" s="68"/>
      <c r="Q1295" s="68"/>
      <c r="R1295" s="68"/>
      <c r="S1295" s="68"/>
      <c r="T1295" s="69"/>
      <c r="U1295" s="38"/>
      <c r="V1295" s="38"/>
      <c r="W1295" s="38"/>
      <c r="X1295" s="38"/>
      <c r="Y1295" s="38"/>
      <c r="Z1295" s="38"/>
      <c r="AA1295" s="38"/>
      <c r="AB1295" s="38"/>
      <c r="AC1295" s="38"/>
      <c r="AD1295" s="38"/>
      <c r="AE1295" s="38"/>
      <c r="AT1295" s="20" t="s">
        <v>171</v>
      </c>
      <c r="AU1295" s="20" t="s">
        <v>90</v>
      </c>
    </row>
    <row r="1296" spans="1:65" s="2" customFormat="1" ht="19.5">
      <c r="A1296" s="38"/>
      <c r="B1296" s="39"/>
      <c r="C1296" s="40"/>
      <c r="D1296" s="195" t="s">
        <v>625</v>
      </c>
      <c r="E1296" s="40"/>
      <c r="F1296" s="255" t="s">
        <v>1432</v>
      </c>
      <c r="G1296" s="40"/>
      <c r="H1296" s="40"/>
      <c r="I1296" s="197"/>
      <c r="J1296" s="40"/>
      <c r="K1296" s="40"/>
      <c r="L1296" s="43"/>
      <c r="M1296" s="198"/>
      <c r="N1296" s="199"/>
      <c r="O1296" s="68"/>
      <c r="P1296" s="68"/>
      <c r="Q1296" s="68"/>
      <c r="R1296" s="68"/>
      <c r="S1296" s="68"/>
      <c r="T1296" s="69"/>
      <c r="U1296" s="38"/>
      <c r="V1296" s="38"/>
      <c r="W1296" s="38"/>
      <c r="X1296" s="38"/>
      <c r="Y1296" s="38"/>
      <c r="Z1296" s="38"/>
      <c r="AA1296" s="38"/>
      <c r="AB1296" s="38"/>
      <c r="AC1296" s="38"/>
      <c r="AD1296" s="38"/>
      <c r="AE1296" s="38"/>
      <c r="AT1296" s="20" t="s">
        <v>625</v>
      </c>
      <c r="AU1296" s="20" t="s">
        <v>90</v>
      </c>
    </row>
    <row r="1297" spans="1:65" s="13" customFormat="1" ht="11.25">
      <c r="B1297" s="202"/>
      <c r="C1297" s="203"/>
      <c r="D1297" s="195" t="s">
        <v>173</v>
      </c>
      <c r="E1297" s="204" t="s">
        <v>35</v>
      </c>
      <c r="F1297" s="205" t="s">
        <v>251</v>
      </c>
      <c r="G1297" s="203"/>
      <c r="H1297" s="204" t="s">
        <v>35</v>
      </c>
      <c r="I1297" s="206"/>
      <c r="J1297" s="203"/>
      <c r="K1297" s="203"/>
      <c r="L1297" s="207"/>
      <c r="M1297" s="208"/>
      <c r="N1297" s="209"/>
      <c r="O1297" s="209"/>
      <c r="P1297" s="209"/>
      <c r="Q1297" s="209"/>
      <c r="R1297" s="209"/>
      <c r="S1297" s="209"/>
      <c r="T1297" s="210"/>
      <c r="AT1297" s="211" t="s">
        <v>173</v>
      </c>
      <c r="AU1297" s="211" t="s">
        <v>90</v>
      </c>
      <c r="AV1297" s="13" t="s">
        <v>21</v>
      </c>
      <c r="AW1297" s="13" t="s">
        <v>41</v>
      </c>
      <c r="AX1297" s="13" t="s">
        <v>81</v>
      </c>
      <c r="AY1297" s="211" t="s">
        <v>160</v>
      </c>
    </row>
    <row r="1298" spans="1:65" s="14" customFormat="1" ht="11.25">
      <c r="B1298" s="212"/>
      <c r="C1298" s="213"/>
      <c r="D1298" s="195" t="s">
        <v>173</v>
      </c>
      <c r="E1298" s="214" t="s">
        <v>35</v>
      </c>
      <c r="F1298" s="215" t="s">
        <v>628</v>
      </c>
      <c r="G1298" s="213"/>
      <c r="H1298" s="216">
        <v>1</v>
      </c>
      <c r="I1298" s="217"/>
      <c r="J1298" s="213"/>
      <c r="K1298" s="213"/>
      <c r="L1298" s="218"/>
      <c r="M1298" s="219"/>
      <c r="N1298" s="220"/>
      <c r="O1298" s="220"/>
      <c r="P1298" s="220"/>
      <c r="Q1298" s="220"/>
      <c r="R1298" s="220"/>
      <c r="S1298" s="220"/>
      <c r="T1298" s="221"/>
      <c r="AT1298" s="222" t="s">
        <v>173</v>
      </c>
      <c r="AU1298" s="222" t="s">
        <v>90</v>
      </c>
      <c r="AV1298" s="14" t="s">
        <v>90</v>
      </c>
      <c r="AW1298" s="14" t="s">
        <v>41</v>
      </c>
      <c r="AX1298" s="14" t="s">
        <v>81</v>
      </c>
      <c r="AY1298" s="222" t="s">
        <v>160</v>
      </c>
    </row>
    <row r="1299" spans="1:65" s="15" customFormat="1" ht="11.25">
      <c r="B1299" s="223"/>
      <c r="C1299" s="224"/>
      <c r="D1299" s="195" t="s">
        <v>173</v>
      </c>
      <c r="E1299" s="225" t="s">
        <v>35</v>
      </c>
      <c r="F1299" s="226" t="s">
        <v>176</v>
      </c>
      <c r="G1299" s="224"/>
      <c r="H1299" s="227">
        <v>1</v>
      </c>
      <c r="I1299" s="228"/>
      <c r="J1299" s="224"/>
      <c r="K1299" s="224"/>
      <c r="L1299" s="229"/>
      <c r="M1299" s="230"/>
      <c r="N1299" s="231"/>
      <c r="O1299" s="231"/>
      <c r="P1299" s="231"/>
      <c r="Q1299" s="231"/>
      <c r="R1299" s="231"/>
      <c r="S1299" s="231"/>
      <c r="T1299" s="232"/>
      <c r="AT1299" s="233" t="s">
        <v>173</v>
      </c>
      <c r="AU1299" s="233" t="s">
        <v>90</v>
      </c>
      <c r="AV1299" s="15" t="s">
        <v>167</v>
      </c>
      <c r="AW1299" s="15" t="s">
        <v>41</v>
      </c>
      <c r="AX1299" s="15" t="s">
        <v>21</v>
      </c>
      <c r="AY1299" s="233" t="s">
        <v>160</v>
      </c>
    </row>
    <row r="1300" spans="1:65" s="2" customFormat="1" ht="24.2" customHeight="1">
      <c r="A1300" s="38"/>
      <c r="B1300" s="39"/>
      <c r="C1300" s="182" t="s">
        <v>1458</v>
      </c>
      <c r="D1300" s="182" t="s">
        <v>162</v>
      </c>
      <c r="E1300" s="183" t="s">
        <v>1459</v>
      </c>
      <c r="F1300" s="184" t="s">
        <v>1460</v>
      </c>
      <c r="G1300" s="185" t="s">
        <v>1407</v>
      </c>
      <c r="H1300" s="186">
        <v>1</v>
      </c>
      <c r="I1300" s="187"/>
      <c r="J1300" s="188">
        <f>ROUND(I1300*H1300,2)</f>
        <v>0</v>
      </c>
      <c r="K1300" s="184" t="s">
        <v>166</v>
      </c>
      <c r="L1300" s="43"/>
      <c r="M1300" s="189" t="s">
        <v>35</v>
      </c>
      <c r="N1300" s="190" t="s">
        <v>52</v>
      </c>
      <c r="O1300" s="68"/>
      <c r="P1300" s="191">
        <f>O1300*H1300</f>
        <v>0</v>
      </c>
      <c r="Q1300" s="191">
        <v>5.5109999999999999E-2</v>
      </c>
      <c r="R1300" s="191">
        <f>Q1300*H1300</f>
        <v>5.5109999999999999E-2</v>
      </c>
      <c r="S1300" s="191">
        <v>0</v>
      </c>
      <c r="T1300" s="192">
        <f>S1300*H1300</f>
        <v>0</v>
      </c>
      <c r="U1300" s="38"/>
      <c r="V1300" s="38"/>
      <c r="W1300" s="38"/>
      <c r="X1300" s="38"/>
      <c r="Y1300" s="38"/>
      <c r="Z1300" s="38"/>
      <c r="AA1300" s="38"/>
      <c r="AB1300" s="38"/>
      <c r="AC1300" s="38"/>
      <c r="AD1300" s="38"/>
      <c r="AE1300" s="38"/>
      <c r="AR1300" s="193" t="s">
        <v>317</v>
      </c>
      <c r="AT1300" s="193" t="s">
        <v>162</v>
      </c>
      <c r="AU1300" s="193" t="s">
        <v>90</v>
      </c>
      <c r="AY1300" s="20" t="s">
        <v>160</v>
      </c>
      <c r="BE1300" s="194">
        <f>IF(N1300="základní",J1300,0)</f>
        <v>0</v>
      </c>
      <c r="BF1300" s="194">
        <f>IF(N1300="snížená",J1300,0)</f>
        <v>0</v>
      </c>
      <c r="BG1300" s="194">
        <f>IF(N1300="zákl. přenesená",J1300,0)</f>
        <v>0</v>
      </c>
      <c r="BH1300" s="194">
        <f>IF(N1300="sníž. přenesená",J1300,0)</f>
        <v>0</v>
      </c>
      <c r="BI1300" s="194">
        <f>IF(N1300="nulová",J1300,0)</f>
        <v>0</v>
      </c>
      <c r="BJ1300" s="20" t="s">
        <v>21</v>
      </c>
      <c r="BK1300" s="194">
        <f>ROUND(I1300*H1300,2)</f>
        <v>0</v>
      </c>
      <c r="BL1300" s="20" t="s">
        <v>317</v>
      </c>
      <c r="BM1300" s="193" t="s">
        <v>1461</v>
      </c>
    </row>
    <row r="1301" spans="1:65" s="2" customFormat="1" ht="29.25">
      <c r="A1301" s="38"/>
      <c r="B1301" s="39"/>
      <c r="C1301" s="40"/>
      <c r="D1301" s="195" t="s">
        <v>169</v>
      </c>
      <c r="E1301" s="40"/>
      <c r="F1301" s="196" t="s">
        <v>1462</v>
      </c>
      <c r="G1301" s="40"/>
      <c r="H1301" s="40"/>
      <c r="I1301" s="197"/>
      <c r="J1301" s="40"/>
      <c r="K1301" s="40"/>
      <c r="L1301" s="43"/>
      <c r="M1301" s="198"/>
      <c r="N1301" s="199"/>
      <c r="O1301" s="68"/>
      <c r="P1301" s="68"/>
      <c r="Q1301" s="68"/>
      <c r="R1301" s="68"/>
      <c r="S1301" s="68"/>
      <c r="T1301" s="69"/>
      <c r="U1301" s="38"/>
      <c r="V1301" s="38"/>
      <c r="W1301" s="38"/>
      <c r="X1301" s="38"/>
      <c r="Y1301" s="38"/>
      <c r="Z1301" s="38"/>
      <c r="AA1301" s="38"/>
      <c r="AB1301" s="38"/>
      <c r="AC1301" s="38"/>
      <c r="AD1301" s="38"/>
      <c r="AE1301" s="38"/>
      <c r="AT1301" s="20" t="s">
        <v>169</v>
      </c>
      <c r="AU1301" s="20" t="s">
        <v>90</v>
      </c>
    </row>
    <row r="1302" spans="1:65" s="2" customFormat="1" ht="11.25">
      <c r="A1302" s="38"/>
      <c r="B1302" s="39"/>
      <c r="C1302" s="40"/>
      <c r="D1302" s="200" t="s">
        <v>171</v>
      </c>
      <c r="E1302" s="40"/>
      <c r="F1302" s="201" t="s">
        <v>1463</v>
      </c>
      <c r="G1302" s="40"/>
      <c r="H1302" s="40"/>
      <c r="I1302" s="197"/>
      <c r="J1302" s="40"/>
      <c r="K1302" s="40"/>
      <c r="L1302" s="43"/>
      <c r="M1302" s="198"/>
      <c r="N1302" s="199"/>
      <c r="O1302" s="68"/>
      <c r="P1302" s="68"/>
      <c r="Q1302" s="68"/>
      <c r="R1302" s="68"/>
      <c r="S1302" s="68"/>
      <c r="T1302" s="69"/>
      <c r="U1302" s="38"/>
      <c r="V1302" s="38"/>
      <c r="W1302" s="38"/>
      <c r="X1302" s="38"/>
      <c r="Y1302" s="38"/>
      <c r="Z1302" s="38"/>
      <c r="AA1302" s="38"/>
      <c r="AB1302" s="38"/>
      <c r="AC1302" s="38"/>
      <c r="AD1302" s="38"/>
      <c r="AE1302" s="38"/>
      <c r="AT1302" s="20" t="s">
        <v>171</v>
      </c>
      <c r="AU1302" s="20" t="s">
        <v>90</v>
      </c>
    </row>
    <row r="1303" spans="1:65" s="2" customFormat="1" ht="19.5">
      <c r="A1303" s="38"/>
      <c r="B1303" s="39"/>
      <c r="C1303" s="40"/>
      <c r="D1303" s="195" t="s">
        <v>625</v>
      </c>
      <c r="E1303" s="40"/>
      <c r="F1303" s="255" t="s">
        <v>1432</v>
      </c>
      <c r="G1303" s="40"/>
      <c r="H1303" s="40"/>
      <c r="I1303" s="197"/>
      <c r="J1303" s="40"/>
      <c r="K1303" s="40"/>
      <c r="L1303" s="43"/>
      <c r="M1303" s="198"/>
      <c r="N1303" s="199"/>
      <c r="O1303" s="68"/>
      <c r="P1303" s="68"/>
      <c r="Q1303" s="68"/>
      <c r="R1303" s="68"/>
      <c r="S1303" s="68"/>
      <c r="T1303" s="69"/>
      <c r="U1303" s="38"/>
      <c r="V1303" s="38"/>
      <c r="W1303" s="38"/>
      <c r="X1303" s="38"/>
      <c r="Y1303" s="38"/>
      <c r="Z1303" s="38"/>
      <c r="AA1303" s="38"/>
      <c r="AB1303" s="38"/>
      <c r="AC1303" s="38"/>
      <c r="AD1303" s="38"/>
      <c r="AE1303" s="38"/>
      <c r="AT1303" s="20" t="s">
        <v>625</v>
      </c>
      <c r="AU1303" s="20" t="s">
        <v>90</v>
      </c>
    </row>
    <row r="1304" spans="1:65" s="14" customFormat="1" ht="11.25">
      <c r="B1304" s="212"/>
      <c r="C1304" s="213"/>
      <c r="D1304" s="195" t="s">
        <v>173</v>
      </c>
      <c r="E1304" s="214" t="s">
        <v>35</v>
      </c>
      <c r="F1304" s="215" t="s">
        <v>1464</v>
      </c>
      <c r="G1304" s="213"/>
      <c r="H1304" s="216">
        <v>1</v>
      </c>
      <c r="I1304" s="217"/>
      <c r="J1304" s="213"/>
      <c r="K1304" s="213"/>
      <c r="L1304" s="218"/>
      <c r="M1304" s="219"/>
      <c r="N1304" s="220"/>
      <c r="O1304" s="220"/>
      <c r="P1304" s="220"/>
      <c r="Q1304" s="220"/>
      <c r="R1304" s="220"/>
      <c r="S1304" s="220"/>
      <c r="T1304" s="221"/>
      <c r="AT1304" s="222" t="s">
        <v>173</v>
      </c>
      <c r="AU1304" s="222" t="s">
        <v>90</v>
      </c>
      <c r="AV1304" s="14" t="s">
        <v>90</v>
      </c>
      <c r="AW1304" s="14" t="s">
        <v>41</v>
      </c>
      <c r="AX1304" s="14" t="s">
        <v>81</v>
      </c>
      <c r="AY1304" s="222" t="s">
        <v>160</v>
      </c>
    </row>
    <row r="1305" spans="1:65" s="15" customFormat="1" ht="11.25">
      <c r="B1305" s="223"/>
      <c r="C1305" s="224"/>
      <c r="D1305" s="195" t="s">
        <v>173</v>
      </c>
      <c r="E1305" s="225" t="s">
        <v>35</v>
      </c>
      <c r="F1305" s="226" t="s">
        <v>176</v>
      </c>
      <c r="G1305" s="224"/>
      <c r="H1305" s="227">
        <v>1</v>
      </c>
      <c r="I1305" s="228"/>
      <c r="J1305" s="224"/>
      <c r="K1305" s="224"/>
      <c r="L1305" s="229"/>
      <c r="M1305" s="230"/>
      <c r="N1305" s="231"/>
      <c r="O1305" s="231"/>
      <c r="P1305" s="231"/>
      <c r="Q1305" s="231"/>
      <c r="R1305" s="231"/>
      <c r="S1305" s="231"/>
      <c r="T1305" s="232"/>
      <c r="AT1305" s="233" t="s">
        <v>173</v>
      </c>
      <c r="AU1305" s="233" t="s">
        <v>90</v>
      </c>
      <c r="AV1305" s="15" t="s">
        <v>167</v>
      </c>
      <c r="AW1305" s="15" t="s">
        <v>41</v>
      </c>
      <c r="AX1305" s="15" t="s">
        <v>21</v>
      </c>
      <c r="AY1305" s="233" t="s">
        <v>160</v>
      </c>
    </row>
    <row r="1306" spans="1:65" s="2" customFormat="1" ht="21.75" customHeight="1">
      <c r="A1306" s="38"/>
      <c r="B1306" s="39"/>
      <c r="C1306" s="182" t="s">
        <v>1465</v>
      </c>
      <c r="D1306" s="182" t="s">
        <v>162</v>
      </c>
      <c r="E1306" s="183" t="s">
        <v>1466</v>
      </c>
      <c r="F1306" s="184" t="s">
        <v>1467</v>
      </c>
      <c r="G1306" s="185" t="s">
        <v>1407</v>
      </c>
      <c r="H1306" s="186">
        <v>1</v>
      </c>
      <c r="I1306" s="187"/>
      <c r="J1306" s="188">
        <f>ROUND(I1306*H1306,2)</f>
        <v>0</v>
      </c>
      <c r="K1306" s="184" t="s">
        <v>35</v>
      </c>
      <c r="L1306" s="43"/>
      <c r="M1306" s="189" t="s">
        <v>35</v>
      </c>
      <c r="N1306" s="190" t="s">
        <v>52</v>
      </c>
      <c r="O1306" s="68"/>
      <c r="P1306" s="191">
        <f>O1306*H1306</f>
        <v>0</v>
      </c>
      <c r="Q1306" s="191">
        <v>1E-3</v>
      </c>
      <c r="R1306" s="191">
        <f>Q1306*H1306</f>
        <v>1E-3</v>
      </c>
      <c r="S1306" s="191">
        <v>0</v>
      </c>
      <c r="T1306" s="192">
        <f>S1306*H1306</f>
        <v>0</v>
      </c>
      <c r="U1306" s="38"/>
      <c r="V1306" s="38"/>
      <c r="W1306" s="38"/>
      <c r="X1306" s="38"/>
      <c r="Y1306" s="38"/>
      <c r="Z1306" s="38"/>
      <c r="AA1306" s="38"/>
      <c r="AB1306" s="38"/>
      <c r="AC1306" s="38"/>
      <c r="AD1306" s="38"/>
      <c r="AE1306" s="38"/>
      <c r="AR1306" s="193" t="s">
        <v>317</v>
      </c>
      <c r="AT1306" s="193" t="s">
        <v>162</v>
      </c>
      <c r="AU1306" s="193" t="s">
        <v>90</v>
      </c>
      <c r="AY1306" s="20" t="s">
        <v>160</v>
      </c>
      <c r="BE1306" s="194">
        <f>IF(N1306="základní",J1306,0)</f>
        <v>0</v>
      </c>
      <c r="BF1306" s="194">
        <f>IF(N1306="snížená",J1306,0)</f>
        <v>0</v>
      </c>
      <c r="BG1306" s="194">
        <f>IF(N1306="zákl. přenesená",J1306,0)</f>
        <v>0</v>
      </c>
      <c r="BH1306" s="194">
        <f>IF(N1306="sníž. přenesená",J1306,0)</f>
        <v>0</v>
      </c>
      <c r="BI1306" s="194">
        <f>IF(N1306="nulová",J1306,0)</f>
        <v>0</v>
      </c>
      <c r="BJ1306" s="20" t="s">
        <v>21</v>
      </c>
      <c r="BK1306" s="194">
        <f>ROUND(I1306*H1306,2)</f>
        <v>0</v>
      </c>
      <c r="BL1306" s="20" t="s">
        <v>317</v>
      </c>
      <c r="BM1306" s="193" t="s">
        <v>1468</v>
      </c>
    </row>
    <row r="1307" spans="1:65" s="2" customFormat="1" ht="11.25">
      <c r="A1307" s="38"/>
      <c r="B1307" s="39"/>
      <c r="C1307" s="40"/>
      <c r="D1307" s="195" t="s">
        <v>169</v>
      </c>
      <c r="E1307" s="40"/>
      <c r="F1307" s="196" t="s">
        <v>1467</v>
      </c>
      <c r="G1307" s="40"/>
      <c r="H1307" s="40"/>
      <c r="I1307" s="197"/>
      <c r="J1307" s="40"/>
      <c r="K1307" s="40"/>
      <c r="L1307" s="43"/>
      <c r="M1307" s="198"/>
      <c r="N1307" s="199"/>
      <c r="O1307" s="68"/>
      <c r="P1307" s="68"/>
      <c r="Q1307" s="68"/>
      <c r="R1307" s="68"/>
      <c r="S1307" s="68"/>
      <c r="T1307" s="69"/>
      <c r="U1307" s="38"/>
      <c r="V1307" s="38"/>
      <c r="W1307" s="38"/>
      <c r="X1307" s="38"/>
      <c r="Y1307" s="38"/>
      <c r="Z1307" s="38"/>
      <c r="AA1307" s="38"/>
      <c r="AB1307" s="38"/>
      <c r="AC1307" s="38"/>
      <c r="AD1307" s="38"/>
      <c r="AE1307" s="38"/>
      <c r="AT1307" s="20" t="s">
        <v>169</v>
      </c>
      <c r="AU1307" s="20" t="s">
        <v>90</v>
      </c>
    </row>
    <row r="1308" spans="1:65" s="2" customFormat="1" ht="19.5">
      <c r="A1308" s="38"/>
      <c r="B1308" s="39"/>
      <c r="C1308" s="40"/>
      <c r="D1308" s="195" t="s">
        <v>625</v>
      </c>
      <c r="E1308" s="40"/>
      <c r="F1308" s="255" t="s">
        <v>1432</v>
      </c>
      <c r="G1308" s="40"/>
      <c r="H1308" s="40"/>
      <c r="I1308" s="197"/>
      <c r="J1308" s="40"/>
      <c r="K1308" s="40"/>
      <c r="L1308" s="43"/>
      <c r="M1308" s="198"/>
      <c r="N1308" s="199"/>
      <c r="O1308" s="68"/>
      <c r="P1308" s="68"/>
      <c r="Q1308" s="68"/>
      <c r="R1308" s="68"/>
      <c r="S1308" s="68"/>
      <c r="T1308" s="69"/>
      <c r="U1308" s="38"/>
      <c r="V1308" s="38"/>
      <c r="W1308" s="38"/>
      <c r="X1308" s="38"/>
      <c r="Y1308" s="38"/>
      <c r="Z1308" s="38"/>
      <c r="AA1308" s="38"/>
      <c r="AB1308" s="38"/>
      <c r="AC1308" s="38"/>
      <c r="AD1308" s="38"/>
      <c r="AE1308" s="38"/>
      <c r="AT1308" s="20" t="s">
        <v>625</v>
      </c>
      <c r="AU1308" s="20" t="s">
        <v>90</v>
      </c>
    </row>
    <row r="1309" spans="1:65" s="13" customFormat="1" ht="11.25">
      <c r="B1309" s="202"/>
      <c r="C1309" s="203"/>
      <c r="D1309" s="195" t="s">
        <v>173</v>
      </c>
      <c r="E1309" s="204" t="s">
        <v>35</v>
      </c>
      <c r="F1309" s="205" t="s">
        <v>251</v>
      </c>
      <c r="G1309" s="203"/>
      <c r="H1309" s="204" t="s">
        <v>35</v>
      </c>
      <c r="I1309" s="206"/>
      <c r="J1309" s="203"/>
      <c r="K1309" s="203"/>
      <c r="L1309" s="207"/>
      <c r="M1309" s="208"/>
      <c r="N1309" s="209"/>
      <c r="O1309" s="209"/>
      <c r="P1309" s="209"/>
      <c r="Q1309" s="209"/>
      <c r="R1309" s="209"/>
      <c r="S1309" s="209"/>
      <c r="T1309" s="210"/>
      <c r="AT1309" s="211" t="s">
        <v>173</v>
      </c>
      <c r="AU1309" s="211" t="s">
        <v>90</v>
      </c>
      <c r="AV1309" s="13" t="s">
        <v>21</v>
      </c>
      <c r="AW1309" s="13" t="s">
        <v>41</v>
      </c>
      <c r="AX1309" s="13" t="s">
        <v>81</v>
      </c>
      <c r="AY1309" s="211" t="s">
        <v>160</v>
      </c>
    </row>
    <row r="1310" spans="1:65" s="14" customFormat="1" ht="11.25">
      <c r="B1310" s="212"/>
      <c r="C1310" s="213"/>
      <c r="D1310" s="195" t="s">
        <v>173</v>
      </c>
      <c r="E1310" s="214" t="s">
        <v>35</v>
      </c>
      <c r="F1310" s="215" t="s">
        <v>628</v>
      </c>
      <c r="G1310" s="213"/>
      <c r="H1310" s="216">
        <v>1</v>
      </c>
      <c r="I1310" s="217"/>
      <c r="J1310" s="213"/>
      <c r="K1310" s="213"/>
      <c r="L1310" s="218"/>
      <c r="M1310" s="219"/>
      <c r="N1310" s="220"/>
      <c r="O1310" s="220"/>
      <c r="P1310" s="220"/>
      <c r="Q1310" s="220"/>
      <c r="R1310" s="220"/>
      <c r="S1310" s="220"/>
      <c r="T1310" s="221"/>
      <c r="AT1310" s="222" t="s">
        <v>173</v>
      </c>
      <c r="AU1310" s="222" t="s">
        <v>90</v>
      </c>
      <c r="AV1310" s="14" t="s">
        <v>90</v>
      </c>
      <c r="AW1310" s="14" t="s">
        <v>41</v>
      </c>
      <c r="AX1310" s="14" t="s">
        <v>81</v>
      </c>
      <c r="AY1310" s="222" t="s">
        <v>160</v>
      </c>
    </row>
    <row r="1311" spans="1:65" s="15" customFormat="1" ht="11.25">
      <c r="B1311" s="223"/>
      <c r="C1311" s="224"/>
      <c r="D1311" s="195" t="s">
        <v>173</v>
      </c>
      <c r="E1311" s="225" t="s">
        <v>35</v>
      </c>
      <c r="F1311" s="226" t="s">
        <v>176</v>
      </c>
      <c r="G1311" s="224"/>
      <c r="H1311" s="227">
        <v>1</v>
      </c>
      <c r="I1311" s="228"/>
      <c r="J1311" s="224"/>
      <c r="K1311" s="224"/>
      <c r="L1311" s="229"/>
      <c r="M1311" s="230"/>
      <c r="N1311" s="231"/>
      <c r="O1311" s="231"/>
      <c r="P1311" s="231"/>
      <c r="Q1311" s="231"/>
      <c r="R1311" s="231"/>
      <c r="S1311" s="231"/>
      <c r="T1311" s="232"/>
      <c r="AT1311" s="233" t="s">
        <v>173</v>
      </c>
      <c r="AU1311" s="233" t="s">
        <v>90</v>
      </c>
      <c r="AV1311" s="15" t="s">
        <v>167</v>
      </c>
      <c r="AW1311" s="15" t="s">
        <v>41</v>
      </c>
      <c r="AX1311" s="15" t="s">
        <v>21</v>
      </c>
      <c r="AY1311" s="233" t="s">
        <v>160</v>
      </c>
    </row>
    <row r="1312" spans="1:65" s="2" customFormat="1" ht="24.2" customHeight="1">
      <c r="A1312" s="38"/>
      <c r="B1312" s="39"/>
      <c r="C1312" s="182" t="s">
        <v>1469</v>
      </c>
      <c r="D1312" s="182" t="s">
        <v>162</v>
      </c>
      <c r="E1312" s="183" t="s">
        <v>1470</v>
      </c>
      <c r="F1312" s="184" t="s">
        <v>1471</v>
      </c>
      <c r="G1312" s="185" t="s">
        <v>334</v>
      </c>
      <c r="H1312" s="186">
        <v>0.53700000000000003</v>
      </c>
      <c r="I1312" s="187"/>
      <c r="J1312" s="188">
        <f>ROUND(I1312*H1312,2)</f>
        <v>0</v>
      </c>
      <c r="K1312" s="184" t="s">
        <v>166</v>
      </c>
      <c r="L1312" s="43"/>
      <c r="M1312" s="189" t="s">
        <v>35</v>
      </c>
      <c r="N1312" s="190" t="s">
        <v>52</v>
      </c>
      <c r="O1312" s="68"/>
      <c r="P1312" s="191">
        <f>O1312*H1312</f>
        <v>0</v>
      </c>
      <c r="Q1312" s="191">
        <v>0</v>
      </c>
      <c r="R1312" s="191">
        <f>Q1312*H1312</f>
        <v>0</v>
      </c>
      <c r="S1312" s="191">
        <v>0</v>
      </c>
      <c r="T1312" s="192">
        <f>S1312*H1312</f>
        <v>0</v>
      </c>
      <c r="U1312" s="38"/>
      <c r="V1312" s="38"/>
      <c r="W1312" s="38"/>
      <c r="X1312" s="38"/>
      <c r="Y1312" s="38"/>
      <c r="Z1312" s="38"/>
      <c r="AA1312" s="38"/>
      <c r="AB1312" s="38"/>
      <c r="AC1312" s="38"/>
      <c r="AD1312" s="38"/>
      <c r="AE1312" s="38"/>
      <c r="AR1312" s="193" t="s">
        <v>317</v>
      </c>
      <c r="AT1312" s="193" t="s">
        <v>162</v>
      </c>
      <c r="AU1312" s="193" t="s">
        <v>90</v>
      </c>
      <c r="AY1312" s="20" t="s">
        <v>160</v>
      </c>
      <c r="BE1312" s="194">
        <f>IF(N1312="základní",J1312,0)</f>
        <v>0</v>
      </c>
      <c r="BF1312" s="194">
        <f>IF(N1312="snížená",J1312,0)</f>
        <v>0</v>
      </c>
      <c r="BG1312" s="194">
        <f>IF(N1312="zákl. přenesená",J1312,0)</f>
        <v>0</v>
      </c>
      <c r="BH1312" s="194">
        <f>IF(N1312="sníž. přenesená",J1312,0)</f>
        <v>0</v>
      </c>
      <c r="BI1312" s="194">
        <f>IF(N1312="nulová",J1312,0)</f>
        <v>0</v>
      </c>
      <c r="BJ1312" s="20" t="s">
        <v>21</v>
      </c>
      <c r="BK1312" s="194">
        <f>ROUND(I1312*H1312,2)</f>
        <v>0</v>
      </c>
      <c r="BL1312" s="20" t="s">
        <v>317</v>
      </c>
      <c r="BM1312" s="193" t="s">
        <v>1472</v>
      </c>
    </row>
    <row r="1313" spans="1:65" s="2" customFormat="1" ht="29.25">
      <c r="A1313" s="38"/>
      <c r="B1313" s="39"/>
      <c r="C1313" s="40"/>
      <c r="D1313" s="195" t="s">
        <v>169</v>
      </c>
      <c r="E1313" s="40"/>
      <c r="F1313" s="196" t="s">
        <v>1473</v>
      </c>
      <c r="G1313" s="40"/>
      <c r="H1313" s="40"/>
      <c r="I1313" s="197"/>
      <c r="J1313" s="40"/>
      <c r="K1313" s="40"/>
      <c r="L1313" s="43"/>
      <c r="M1313" s="198"/>
      <c r="N1313" s="199"/>
      <c r="O1313" s="68"/>
      <c r="P1313" s="68"/>
      <c r="Q1313" s="68"/>
      <c r="R1313" s="68"/>
      <c r="S1313" s="68"/>
      <c r="T1313" s="69"/>
      <c r="U1313" s="38"/>
      <c r="V1313" s="38"/>
      <c r="W1313" s="38"/>
      <c r="X1313" s="38"/>
      <c r="Y1313" s="38"/>
      <c r="Z1313" s="38"/>
      <c r="AA1313" s="38"/>
      <c r="AB1313" s="38"/>
      <c r="AC1313" s="38"/>
      <c r="AD1313" s="38"/>
      <c r="AE1313" s="38"/>
      <c r="AT1313" s="20" t="s">
        <v>169</v>
      </c>
      <c r="AU1313" s="20" t="s">
        <v>90</v>
      </c>
    </row>
    <row r="1314" spans="1:65" s="2" customFormat="1" ht="11.25">
      <c r="A1314" s="38"/>
      <c r="B1314" s="39"/>
      <c r="C1314" s="40"/>
      <c r="D1314" s="200" t="s">
        <v>171</v>
      </c>
      <c r="E1314" s="40"/>
      <c r="F1314" s="201" t="s">
        <v>1474</v>
      </c>
      <c r="G1314" s="40"/>
      <c r="H1314" s="40"/>
      <c r="I1314" s="197"/>
      <c r="J1314" s="40"/>
      <c r="K1314" s="40"/>
      <c r="L1314" s="43"/>
      <c r="M1314" s="198"/>
      <c r="N1314" s="199"/>
      <c r="O1314" s="68"/>
      <c r="P1314" s="68"/>
      <c r="Q1314" s="68"/>
      <c r="R1314" s="68"/>
      <c r="S1314" s="68"/>
      <c r="T1314" s="69"/>
      <c r="U1314" s="38"/>
      <c r="V1314" s="38"/>
      <c r="W1314" s="38"/>
      <c r="X1314" s="38"/>
      <c r="Y1314" s="38"/>
      <c r="Z1314" s="38"/>
      <c r="AA1314" s="38"/>
      <c r="AB1314" s="38"/>
      <c r="AC1314" s="38"/>
      <c r="AD1314" s="38"/>
      <c r="AE1314" s="38"/>
      <c r="AT1314" s="20" t="s">
        <v>171</v>
      </c>
      <c r="AU1314" s="20" t="s">
        <v>90</v>
      </c>
    </row>
    <row r="1315" spans="1:65" s="12" customFormat="1" ht="22.9" customHeight="1">
      <c r="B1315" s="166"/>
      <c r="C1315" s="167"/>
      <c r="D1315" s="168" t="s">
        <v>80</v>
      </c>
      <c r="E1315" s="180" t="s">
        <v>1475</v>
      </c>
      <c r="F1315" s="180" t="s">
        <v>1476</v>
      </c>
      <c r="G1315" s="167"/>
      <c r="H1315" s="167"/>
      <c r="I1315" s="170"/>
      <c r="J1315" s="181">
        <f>BK1315</f>
        <v>0</v>
      </c>
      <c r="K1315" s="167"/>
      <c r="L1315" s="172"/>
      <c r="M1315" s="173"/>
      <c r="N1315" s="174"/>
      <c r="O1315" s="174"/>
      <c r="P1315" s="175">
        <f>SUM(P1316:P1323)</f>
        <v>0</v>
      </c>
      <c r="Q1315" s="174"/>
      <c r="R1315" s="175">
        <f>SUM(R1316:R1323)</f>
        <v>4.6200000000000005E-2</v>
      </c>
      <c r="S1315" s="174"/>
      <c r="T1315" s="176">
        <f>SUM(T1316:T1323)</f>
        <v>0</v>
      </c>
      <c r="AR1315" s="177" t="s">
        <v>90</v>
      </c>
      <c r="AT1315" s="178" t="s">
        <v>80</v>
      </c>
      <c r="AU1315" s="178" t="s">
        <v>21</v>
      </c>
      <c r="AY1315" s="177" t="s">
        <v>160</v>
      </c>
      <c r="BK1315" s="179">
        <f>SUM(BK1316:BK1323)</f>
        <v>0</v>
      </c>
    </row>
    <row r="1316" spans="1:65" s="2" customFormat="1" ht="24.2" customHeight="1">
      <c r="A1316" s="38"/>
      <c r="B1316" s="39"/>
      <c r="C1316" s="182" t="s">
        <v>1477</v>
      </c>
      <c r="D1316" s="182" t="s">
        <v>162</v>
      </c>
      <c r="E1316" s="183" t="s">
        <v>1478</v>
      </c>
      <c r="F1316" s="184" t="s">
        <v>1479</v>
      </c>
      <c r="G1316" s="185" t="s">
        <v>1407</v>
      </c>
      <c r="H1316" s="186">
        <v>6</v>
      </c>
      <c r="I1316" s="187"/>
      <c r="J1316" s="188">
        <f>ROUND(I1316*H1316,2)</f>
        <v>0</v>
      </c>
      <c r="K1316" s="184" t="s">
        <v>35</v>
      </c>
      <c r="L1316" s="43"/>
      <c r="M1316" s="189" t="s">
        <v>35</v>
      </c>
      <c r="N1316" s="190" t="s">
        <v>52</v>
      </c>
      <c r="O1316" s="68"/>
      <c r="P1316" s="191">
        <f>O1316*H1316</f>
        <v>0</v>
      </c>
      <c r="Q1316" s="191">
        <v>7.7000000000000002E-3</v>
      </c>
      <c r="R1316" s="191">
        <f>Q1316*H1316</f>
        <v>4.6200000000000005E-2</v>
      </c>
      <c r="S1316" s="191">
        <v>0</v>
      </c>
      <c r="T1316" s="192">
        <f>S1316*H1316</f>
        <v>0</v>
      </c>
      <c r="U1316" s="38"/>
      <c r="V1316" s="38"/>
      <c r="W1316" s="38"/>
      <c r="X1316" s="38"/>
      <c r="Y1316" s="38"/>
      <c r="Z1316" s="38"/>
      <c r="AA1316" s="38"/>
      <c r="AB1316" s="38"/>
      <c r="AC1316" s="38"/>
      <c r="AD1316" s="38"/>
      <c r="AE1316" s="38"/>
      <c r="AR1316" s="193" t="s">
        <v>317</v>
      </c>
      <c r="AT1316" s="193" t="s">
        <v>162</v>
      </c>
      <c r="AU1316" s="193" t="s">
        <v>90</v>
      </c>
      <c r="AY1316" s="20" t="s">
        <v>160</v>
      </c>
      <c r="BE1316" s="194">
        <f>IF(N1316="základní",J1316,0)</f>
        <v>0</v>
      </c>
      <c r="BF1316" s="194">
        <f>IF(N1316="snížená",J1316,0)</f>
        <v>0</v>
      </c>
      <c r="BG1316" s="194">
        <f>IF(N1316="zákl. přenesená",J1316,0)</f>
        <v>0</v>
      </c>
      <c r="BH1316" s="194">
        <f>IF(N1316="sníž. přenesená",J1316,0)</f>
        <v>0</v>
      </c>
      <c r="BI1316" s="194">
        <f>IF(N1316="nulová",J1316,0)</f>
        <v>0</v>
      </c>
      <c r="BJ1316" s="20" t="s">
        <v>21</v>
      </c>
      <c r="BK1316" s="194">
        <f>ROUND(I1316*H1316,2)</f>
        <v>0</v>
      </c>
      <c r="BL1316" s="20" t="s">
        <v>317</v>
      </c>
      <c r="BM1316" s="193" t="s">
        <v>1480</v>
      </c>
    </row>
    <row r="1317" spans="1:65" s="2" customFormat="1" ht="19.5">
      <c r="A1317" s="38"/>
      <c r="B1317" s="39"/>
      <c r="C1317" s="40"/>
      <c r="D1317" s="195" t="s">
        <v>169</v>
      </c>
      <c r="E1317" s="40"/>
      <c r="F1317" s="196" t="s">
        <v>1479</v>
      </c>
      <c r="G1317" s="40"/>
      <c r="H1317" s="40"/>
      <c r="I1317" s="197"/>
      <c r="J1317" s="40"/>
      <c r="K1317" s="40"/>
      <c r="L1317" s="43"/>
      <c r="M1317" s="198"/>
      <c r="N1317" s="199"/>
      <c r="O1317" s="68"/>
      <c r="P1317" s="68"/>
      <c r="Q1317" s="68"/>
      <c r="R1317" s="68"/>
      <c r="S1317" s="68"/>
      <c r="T1317" s="69"/>
      <c r="U1317" s="38"/>
      <c r="V1317" s="38"/>
      <c r="W1317" s="38"/>
      <c r="X1317" s="38"/>
      <c r="Y1317" s="38"/>
      <c r="Z1317" s="38"/>
      <c r="AA1317" s="38"/>
      <c r="AB1317" s="38"/>
      <c r="AC1317" s="38"/>
      <c r="AD1317" s="38"/>
      <c r="AE1317" s="38"/>
      <c r="AT1317" s="20" t="s">
        <v>169</v>
      </c>
      <c r="AU1317" s="20" t="s">
        <v>90</v>
      </c>
    </row>
    <row r="1318" spans="1:65" s="13" customFormat="1" ht="11.25">
      <c r="B1318" s="202"/>
      <c r="C1318" s="203"/>
      <c r="D1318" s="195" t="s">
        <v>173</v>
      </c>
      <c r="E1318" s="204" t="s">
        <v>35</v>
      </c>
      <c r="F1318" s="205" t="s">
        <v>251</v>
      </c>
      <c r="G1318" s="203"/>
      <c r="H1318" s="204" t="s">
        <v>35</v>
      </c>
      <c r="I1318" s="206"/>
      <c r="J1318" s="203"/>
      <c r="K1318" s="203"/>
      <c r="L1318" s="207"/>
      <c r="M1318" s="208"/>
      <c r="N1318" s="209"/>
      <c r="O1318" s="209"/>
      <c r="P1318" s="209"/>
      <c r="Q1318" s="209"/>
      <c r="R1318" s="209"/>
      <c r="S1318" s="209"/>
      <c r="T1318" s="210"/>
      <c r="AT1318" s="211" t="s">
        <v>173</v>
      </c>
      <c r="AU1318" s="211" t="s">
        <v>90</v>
      </c>
      <c r="AV1318" s="13" t="s">
        <v>21</v>
      </c>
      <c r="AW1318" s="13" t="s">
        <v>41</v>
      </c>
      <c r="AX1318" s="13" t="s">
        <v>81</v>
      </c>
      <c r="AY1318" s="211" t="s">
        <v>160</v>
      </c>
    </row>
    <row r="1319" spans="1:65" s="14" customFormat="1" ht="11.25">
      <c r="B1319" s="212"/>
      <c r="C1319" s="213"/>
      <c r="D1319" s="195" t="s">
        <v>173</v>
      </c>
      <c r="E1319" s="214" t="s">
        <v>35</v>
      </c>
      <c r="F1319" s="215" t="s">
        <v>1433</v>
      </c>
      <c r="G1319" s="213"/>
      <c r="H1319" s="216">
        <v>6</v>
      </c>
      <c r="I1319" s="217"/>
      <c r="J1319" s="213"/>
      <c r="K1319" s="213"/>
      <c r="L1319" s="218"/>
      <c r="M1319" s="219"/>
      <c r="N1319" s="220"/>
      <c r="O1319" s="220"/>
      <c r="P1319" s="220"/>
      <c r="Q1319" s="220"/>
      <c r="R1319" s="220"/>
      <c r="S1319" s="220"/>
      <c r="T1319" s="221"/>
      <c r="AT1319" s="222" t="s">
        <v>173</v>
      </c>
      <c r="AU1319" s="222" t="s">
        <v>90</v>
      </c>
      <c r="AV1319" s="14" t="s">
        <v>90</v>
      </c>
      <c r="AW1319" s="14" t="s">
        <v>41</v>
      </c>
      <c r="AX1319" s="14" t="s">
        <v>81</v>
      </c>
      <c r="AY1319" s="222" t="s">
        <v>160</v>
      </c>
    </row>
    <row r="1320" spans="1:65" s="15" customFormat="1" ht="11.25">
      <c r="B1320" s="223"/>
      <c r="C1320" s="224"/>
      <c r="D1320" s="195" t="s">
        <v>173</v>
      </c>
      <c r="E1320" s="225" t="s">
        <v>35</v>
      </c>
      <c r="F1320" s="226" t="s">
        <v>176</v>
      </c>
      <c r="G1320" s="224"/>
      <c r="H1320" s="227">
        <v>6</v>
      </c>
      <c r="I1320" s="228"/>
      <c r="J1320" s="224"/>
      <c r="K1320" s="224"/>
      <c r="L1320" s="229"/>
      <c r="M1320" s="230"/>
      <c r="N1320" s="231"/>
      <c r="O1320" s="231"/>
      <c r="P1320" s="231"/>
      <c r="Q1320" s="231"/>
      <c r="R1320" s="231"/>
      <c r="S1320" s="231"/>
      <c r="T1320" s="232"/>
      <c r="AT1320" s="233" t="s">
        <v>173</v>
      </c>
      <c r="AU1320" s="233" t="s">
        <v>90</v>
      </c>
      <c r="AV1320" s="15" t="s">
        <v>167</v>
      </c>
      <c r="AW1320" s="15" t="s">
        <v>41</v>
      </c>
      <c r="AX1320" s="15" t="s">
        <v>21</v>
      </c>
      <c r="AY1320" s="233" t="s">
        <v>160</v>
      </c>
    </row>
    <row r="1321" spans="1:65" s="2" customFormat="1" ht="24.2" customHeight="1">
      <c r="A1321" s="38"/>
      <c r="B1321" s="39"/>
      <c r="C1321" s="182" t="s">
        <v>1481</v>
      </c>
      <c r="D1321" s="182" t="s">
        <v>162</v>
      </c>
      <c r="E1321" s="183" t="s">
        <v>1482</v>
      </c>
      <c r="F1321" s="184" t="s">
        <v>1483</v>
      </c>
      <c r="G1321" s="185" t="s">
        <v>334</v>
      </c>
      <c r="H1321" s="186">
        <v>4.5999999999999999E-2</v>
      </c>
      <c r="I1321" s="187"/>
      <c r="J1321" s="188">
        <f>ROUND(I1321*H1321,2)</f>
        <v>0</v>
      </c>
      <c r="K1321" s="184" t="s">
        <v>166</v>
      </c>
      <c r="L1321" s="43"/>
      <c r="M1321" s="189" t="s">
        <v>35</v>
      </c>
      <c r="N1321" s="190" t="s">
        <v>52</v>
      </c>
      <c r="O1321" s="68"/>
      <c r="P1321" s="191">
        <f>O1321*H1321</f>
        <v>0</v>
      </c>
      <c r="Q1321" s="191">
        <v>0</v>
      </c>
      <c r="R1321" s="191">
        <f>Q1321*H1321</f>
        <v>0</v>
      </c>
      <c r="S1321" s="191">
        <v>0</v>
      </c>
      <c r="T1321" s="192">
        <f>S1321*H1321</f>
        <v>0</v>
      </c>
      <c r="U1321" s="38"/>
      <c r="V1321" s="38"/>
      <c r="W1321" s="38"/>
      <c r="X1321" s="38"/>
      <c r="Y1321" s="38"/>
      <c r="Z1321" s="38"/>
      <c r="AA1321" s="38"/>
      <c r="AB1321" s="38"/>
      <c r="AC1321" s="38"/>
      <c r="AD1321" s="38"/>
      <c r="AE1321" s="38"/>
      <c r="AR1321" s="193" t="s">
        <v>317</v>
      </c>
      <c r="AT1321" s="193" t="s">
        <v>162</v>
      </c>
      <c r="AU1321" s="193" t="s">
        <v>90</v>
      </c>
      <c r="AY1321" s="20" t="s">
        <v>160</v>
      </c>
      <c r="BE1321" s="194">
        <f>IF(N1321="základní",J1321,0)</f>
        <v>0</v>
      </c>
      <c r="BF1321" s="194">
        <f>IF(N1321="snížená",J1321,0)</f>
        <v>0</v>
      </c>
      <c r="BG1321" s="194">
        <f>IF(N1321="zákl. přenesená",J1321,0)</f>
        <v>0</v>
      </c>
      <c r="BH1321" s="194">
        <f>IF(N1321="sníž. přenesená",J1321,0)</f>
        <v>0</v>
      </c>
      <c r="BI1321" s="194">
        <f>IF(N1321="nulová",J1321,0)</f>
        <v>0</v>
      </c>
      <c r="BJ1321" s="20" t="s">
        <v>21</v>
      </c>
      <c r="BK1321" s="194">
        <f>ROUND(I1321*H1321,2)</f>
        <v>0</v>
      </c>
      <c r="BL1321" s="20" t="s">
        <v>317</v>
      </c>
      <c r="BM1321" s="193" t="s">
        <v>1484</v>
      </c>
    </row>
    <row r="1322" spans="1:65" s="2" customFormat="1" ht="29.25">
      <c r="A1322" s="38"/>
      <c r="B1322" s="39"/>
      <c r="C1322" s="40"/>
      <c r="D1322" s="195" t="s">
        <v>169</v>
      </c>
      <c r="E1322" s="40"/>
      <c r="F1322" s="196" t="s">
        <v>1485</v>
      </c>
      <c r="G1322" s="40"/>
      <c r="H1322" s="40"/>
      <c r="I1322" s="197"/>
      <c r="J1322" s="40"/>
      <c r="K1322" s="40"/>
      <c r="L1322" s="43"/>
      <c r="M1322" s="198"/>
      <c r="N1322" s="199"/>
      <c r="O1322" s="68"/>
      <c r="P1322" s="68"/>
      <c r="Q1322" s="68"/>
      <c r="R1322" s="68"/>
      <c r="S1322" s="68"/>
      <c r="T1322" s="69"/>
      <c r="U1322" s="38"/>
      <c r="V1322" s="38"/>
      <c r="W1322" s="38"/>
      <c r="X1322" s="38"/>
      <c r="Y1322" s="38"/>
      <c r="Z1322" s="38"/>
      <c r="AA1322" s="38"/>
      <c r="AB1322" s="38"/>
      <c r="AC1322" s="38"/>
      <c r="AD1322" s="38"/>
      <c r="AE1322" s="38"/>
      <c r="AT1322" s="20" t="s">
        <v>169</v>
      </c>
      <c r="AU1322" s="20" t="s">
        <v>90</v>
      </c>
    </row>
    <row r="1323" spans="1:65" s="2" customFormat="1" ht="11.25">
      <c r="A1323" s="38"/>
      <c r="B1323" s="39"/>
      <c r="C1323" s="40"/>
      <c r="D1323" s="200" t="s">
        <v>171</v>
      </c>
      <c r="E1323" s="40"/>
      <c r="F1323" s="201" t="s">
        <v>1486</v>
      </c>
      <c r="G1323" s="40"/>
      <c r="H1323" s="40"/>
      <c r="I1323" s="197"/>
      <c r="J1323" s="40"/>
      <c r="K1323" s="40"/>
      <c r="L1323" s="43"/>
      <c r="M1323" s="198"/>
      <c r="N1323" s="199"/>
      <c r="O1323" s="68"/>
      <c r="P1323" s="68"/>
      <c r="Q1323" s="68"/>
      <c r="R1323" s="68"/>
      <c r="S1323" s="68"/>
      <c r="T1323" s="69"/>
      <c r="U1323" s="38"/>
      <c r="V1323" s="38"/>
      <c r="W1323" s="38"/>
      <c r="X1323" s="38"/>
      <c r="Y1323" s="38"/>
      <c r="Z1323" s="38"/>
      <c r="AA1323" s="38"/>
      <c r="AB1323" s="38"/>
      <c r="AC1323" s="38"/>
      <c r="AD1323" s="38"/>
      <c r="AE1323" s="38"/>
      <c r="AT1323" s="20" t="s">
        <v>171</v>
      </c>
      <c r="AU1323" s="20" t="s">
        <v>90</v>
      </c>
    </row>
    <row r="1324" spans="1:65" s="12" customFormat="1" ht="22.9" customHeight="1">
      <c r="B1324" s="166"/>
      <c r="C1324" s="167"/>
      <c r="D1324" s="168" t="s">
        <v>80</v>
      </c>
      <c r="E1324" s="180" t="s">
        <v>1487</v>
      </c>
      <c r="F1324" s="180" t="s">
        <v>1488</v>
      </c>
      <c r="G1324" s="167"/>
      <c r="H1324" s="167"/>
      <c r="I1324" s="170"/>
      <c r="J1324" s="181">
        <f>BK1324</f>
        <v>0</v>
      </c>
      <c r="K1324" s="167"/>
      <c r="L1324" s="172"/>
      <c r="M1324" s="173"/>
      <c r="N1324" s="174"/>
      <c r="O1324" s="174"/>
      <c r="P1324" s="175">
        <f>SUM(P1325:P1332)</f>
        <v>0</v>
      </c>
      <c r="Q1324" s="174"/>
      <c r="R1324" s="175">
        <f>SUM(R1325:R1332)</f>
        <v>0.1</v>
      </c>
      <c r="S1324" s="174"/>
      <c r="T1324" s="176">
        <f>SUM(T1325:T1332)</f>
        <v>0</v>
      </c>
      <c r="AR1324" s="177" t="s">
        <v>90</v>
      </c>
      <c r="AT1324" s="178" t="s">
        <v>80</v>
      </c>
      <c r="AU1324" s="178" t="s">
        <v>21</v>
      </c>
      <c r="AY1324" s="177" t="s">
        <v>160</v>
      </c>
      <c r="BK1324" s="179">
        <f>SUM(BK1325:BK1332)</f>
        <v>0</v>
      </c>
    </row>
    <row r="1325" spans="1:65" s="2" customFormat="1" ht="16.5" customHeight="1">
      <c r="A1325" s="38"/>
      <c r="B1325" s="39"/>
      <c r="C1325" s="182" t="s">
        <v>1489</v>
      </c>
      <c r="D1325" s="182" t="s">
        <v>162</v>
      </c>
      <c r="E1325" s="183" t="s">
        <v>1490</v>
      </c>
      <c r="F1325" s="184" t="s">
        <v>1491</v>
      </c>
      <c r="G1325" s="185" t="s">
        <v>623</v>
      </c>
      <c r="H1325" s="186">
        <v>1</v>
      </c>
      <c r="I1325" s="187"/>
      <c r="J1325" s="188">
        <f>ROUND(I1325*H1325,2)</f>
        <v>0</v>
      </c>
      <c r="K1325" s="184" t="s">
        <v>35</v>
      </c>
      <c r="L1325" s="43"/>
      <c r="M1325" s="189" t="s">
        <v>35</v>
      </c>
      <c r="N1325" s="190" t="s">
        <v>52</v>
      </c>
      <c r="O1325" s="68"/>
      <c r="P1325" s="191">
        <f>O1325*H1325</f>
        <v>0</v>
      </c>
      <c r="Q1325" s="191">
        <v>0.1</v>
      </c>
      <c r="R1325" s="191">
        <f>Q1325*H1325</f>
        <v>0.1</v>
      </c>
      <c r="S1325" s="191">
        <v>0</v>
      </c>
      <c r="T1325" s="192">
        <f>S1325*H1325</f>
        <v>0</v>
      </c>
      <c r="U1325" s="38"/>
      <c r="V1325" s="38"/>
      <c r="W1325" s="38"/>
      <c r="X1325" s="38"/>
      <c r="Y1325" s="38"/>
      <c r="Z1325" s="38"/>
      <c r="AA1325" s="38"/>
      <c r="AB1325" s="38"/>
      <c r="AC1325" s="38"/>
      <c r="AD1325" s="38"/>
      <c r="AE1325" s="38"/>
      <c r="AR1325" s="193" t="s">
        <v>317</v>
      </c>
      <c r="AT1325" s="193" t="s">
        <v>162</v>
      </c>
      <c r="AU1325" s="193" t="s">
        <v>90</v>
      </c>
      <c r="AY1325" s="20" t="s">
        <v>160</v>
      </c>
      <c r="BE1325" s="194">
        <f>IF(N1325="základní",J1325,0)</f>
        <v>0</v>
      </c>
      <c r="BF1325" s="194">
        <f>IF(N1325="snížená",J1325,0)</f>
        <v>0</v>
      </c>
      <c r="BG1325" s="194">
        <f>IF(N1325="zákl. přenesená",J1325,0)</f>
        <v>0</v>
      </c>
      <c r="BH1325" s="194">
        <f>IF(N1325="sníž. přenesená",J1325,0)</f>
        <v>0</v>
      </c>
      <c r="BI1325" s="194">
        <f>IF(N1325="nulová",J1325,0)</f>
        <v>0</v>
      </c>
      <c r="BJ1325" s="20" t="s">
        <v>21</v>
      </c>
      <c r="BK1325" s="194">
        <f>ROUND(I1325*H1325,2)</f>
        <v>0</v>
      </c>
      <c r="BL1325" s="20" t="s">
        <v>317</v>
      </c>
      <c r="BM1325" s="193" t="s">
        <v>1492</v>
      </c>
    </row>
    <row r="1326" spans="1:65" s="2" customFormat="1" ht="11.25">
      <c r="A1326" s="38"/>
      <c r="B1326" s="39"/>
      <c r="C1326" s="40"/>
      <c r="D1326" s="195" t="s">
        <v>169</v>
      </c>
      <c r="E1326" s="40"/>
      <c r="F1326" s="196" t="s">
        <v>1493</v>
      </c>
      <c r="G1326" s="40"/>
      <c r="H1326" s="40"/>
      <c r="I1326" s="197"/>
      <c r="J1326" s="40"/>
      <c r="K1326" s="40"/>
      <c r="L1326" s="43"/>
      <c r="M1326" s="198"/>
      <c r="N1326" s="199"/>
      <c r="O1326" s="68"/>
      <c r="P1326" s="68"/>
      <c r="Q1326" s="68"/>
      <c r="R1326" s="68"/>
      <c r="S1326" s="68"/>
      <c r="T1326" s="69"/>
      <c r="U1326" s="38"/>
      <c r="V1326" s="38"/>
      <c r="W1326" s="38"/>
      <c r="X1326" s="38"/>
      <c r="Y1326" s="38"/>
      <c r="Z1326" s="38"/>
      <c r="AA1326" s="38"/>
      <c r="AB1326" s="38"/>
      <c r="AC1326" s="38"/>
      <c r="AD1326" s="38"/>
      <c r="AE1326" s="38"/>
      <c r="AT1326" s="20" t="s">
        <v>169</v>
      </c>
      <c r="AU1326" s="20" t="s">
        <v>90</v>
      </c>
    </row>
    <row r="1327" spans="1:65" s="13" customFormat="1" ht="22.5">
      <c r="B1327" s="202"/>
      <c r="C1327" s="203"/>
      <c r="D1327" s="195" t="s">
        <v>173</v>
      </c>
      <c r="E1327" s="204" t="s">
        <v>35</v>
      </c>
      <c r="F1327" s="205" t="s">
        <v>1494</v>
      </c>
      <c r="G1327" s="203"/>
      <c r="H1327" s="204" t="s">
        <v>35</v>
      </c>
      <c r="I1327" s="206"/>
      <c r="J1327" s="203"/>
      <c r="K1327" s="203"/>
      <c r="L1327" s="207"/>
      <c r="M1327" s="208"/>
      <c r="N1327" s="209"/>
      <c r="O1327" s="209"/>
      <c r="P1327" s="209"/>
      <c r="Q1327" s="209"/>
      <c r="R1327" s="209"/>
      <c r="S1327" s="209"/>
      <c r="T1327" s="210"/>
      <c r="AT1327" s="211" t="s">
        <v>173</v>
      </c>
      <c r="AU1327" s="211" t="s">
        <v>90</v>
      </c>
      <c r="AV1327" s="13" t="s">
        <v>21</v>
      </c>
      <c r="AW1327" s="13" t="s">
        <v>41</v>
      </c>
      <c r="AX1327" s="13" t="s">
        <v>81</v>
      </c>
      <c r="AY1327" s="211" t="s">
        <v>160</v>
      </c>
    </row>
    <row r="1328" spans="1:65" s="14" customFormat="1" ht="11.25">
      <c r="B1328" s="212"/>
      <c r="C1328" s="213"/>
      <c r="D1328" s="195" t="s">
        <v>173</v>
      </c>
      <c r="E1328" s="214" t="s">
        <v>35</v>
      </c>
      <c r="F1328" s="215" t="s">
        <v>628</v>
      </c>
      <c r="G1328" s="213"/>
      <c r="H1328" s="216">
        <v>1</v>
      </c>
      <c r="I1328" s="217"/>
      <c r="J1328" s="213"/>
      <c r="K1328" s="213"/>
      <c r="L1328" s="218"/>
      <c r="M1328" s="219"/>
      <c r="N1328" s="220"/>
      <c r="O1328" s="220"/>
      <c r="P1328" s="220"/>
      <c r="Q1328" s="220"/>
      <c r="R1328" s="220"/>
      <c r="S1328" s="220"/>
      <c r="T1328" s="221"/>
      <c r="AT1328" s="222" t="s">
        <v>173</v>
      </c>
      <c r="AU1328" s="222" t="s">
        <v>90</v>
      </c>
      <c r="AV1328" s="14" t="s">
        <v>90</v>
      </c>
      <c r="AW1328" s="14" t="s">
        <v>41</v>
      </c>
      <c r="AX1328" s="14" t="s">
        <v>81</v>
      </c>
      <c r="AY1328" s="222" t="s">
        <v>160</v>
      </c>
    </row>
    <row r="1329" spans="1:65" s="15" customFormat="1" ht="11.25">
      <c r="B1329" s="223"/>
      <c r="C1329" s="224"/>
      <c r="D1329" s="195" t="s">
        <v>173</v>
      </c>
      <c r="E1329" s="225" t="s">
        <v>35</v>
      </c>
      <c r="F1329" s="226" t="s">
        <v>176</v>
      </c>
      <c r="G1329" s="224"/>
      <c r="H1329" s="227">
        <v>1</v>
      </c>
      <c r="I1329" s="228"/>
      <c r="J1329" s="224"/>
      <c r="K1329" s="224"/>
      <c r="L1329" s="229"/>
      <c r="M1329" s="230"/>
      <c r="N1329" s="231"/>
      <c r="O1329" s="231"/>
      <c r="P1329" s="231"/>
      <c r="Q1329" s="231"/>
      <c r="R1329" s="231"/>
      <c r="S1329" s="231"/>
      <c r="T1329" s="232"/>
      <c r="AT1329" s="233" t="s">
        <v>173</v>
      </c>
      <c r="AU1329" s="233" t="s">
        <v>90</v>
      </c>
      <c r="AV1329" s="15" t="s">
        <v>167</v>
      </c>
      <c r="AW1329" s="15" t="s">
        <v>41</v>
      </c>
      <c r="AX1329" s="15" t="s">
        <v>21</v>
      </c>
      <c r="AY1329" s="233" t="s">
        <v>160</v>
      </c>
    </row>
    <row r="1330" spans="1:65" s="2" customFormat="1" ht="24.2" customHeight="1">
      <c r="A1330" s="38"/>
      <c r="B1330" s="39"/>
      <c r="C1330" s="182" t="s">
        <v>1495</v>
      </c>
      <c r="D1330" s="182" t="s">
        <v>162</v>
      </c>
      <c r="E1330" s="183" t="s">
        <v>1496</v>
      </c>
      <c r="F1330" s="184" t="s">
        <v>1497</v>
      </c>
      <c r="G1330" s="185" t="s">
        <v>334</v>
      </c>
      <c r="H1330" s="186">
        <v>0.1</v>
      </c>
      <c r="I1330" s="187"/>
      <c r="J1330" s="188">
        <f>ROUND(I1330*H1330,2)</f>
        <v>0</v>
      </c>
      <c r="K1330" s="184" t="s">
        <v>166</v>
      </c>
      <c r="L1330" s="43"/>
      <c r="M1330" s="189" t="s">
        <v>35</v>
      </c>
      <c r="N1330" s="190" t="s">
        <v>52</v>
      </c>
      <c r="O1330" s="68"/>
      <c r="P1330" s="191">
        <f>O1330*H1330</f>
        <v>0</v>
      </c>
      <c r="Q1330" s="191">
        <v>0</v>
      </c>
      <c r="R1330" s="191">
        <f>Q1330*H1330</f>
        <v>0</v>
      </c>
      <c r="S1330" s="191">
        <v>0</v>
      </c>
      <c r="T1330" s="192">
        <f>S1330*H1330</f>
        <v>0</v>
      </c>
      <c r="U1330" s="38"/>
      <c r="V1330" s="38"/>
      <c r="W1330" s="38"/>
      <c r="X1330" s="38"/>
      <c r="Y1330" s="38"/>
      <c r="Z1330" s="38"/>
      <c r="AA1330" s="38"/>
      <c r="AB1330" s="38"/>
      <c r="AC1330" s="38"/>
      <c r="AD1330" s="38"/>
      <c r="AE1330" s="38"/>
      <c r="AR1330" s="193" t="s">
        <v>317</v>
      </c>
      <c r="AT1330" s="193" t="s">
        <v>162</v>
      </c>
      <c r="AU1330" s="193" t="s">
        <v>90</v>
      </c>
      <c r="AY1330" s="20" t="s">
        <v>160</v>
      </c>
      <c r="BE1330" s="194">
        <f>IF(N1330="základní",J1330,0)</f>
        <v>0</v>
      </c>
      <c r="BF1330" s="194">
        <f>IF(N1330="snížená",J1330,0)</f>
        <v>0</v>
      </c>
      <c r="BG1330" s="194">
        <f>IF(N1330="zákl. přenesená",J1330,0)</f>
        <v>0</v>
      </c>
      <c r="BH1330" s="194">
        <f>IF(N1330="sníž. přenesená",J1330,0)</f>
        <v>0</v>
      </c>
      <c r="BI1330" s="194">
        <f>IF(N1330="nulová",J1330,0)</f>
        <v>0</v>
      </c>
      <c r="BJ1330" s="20" t="s">
        <v>21</v>
      </c>
      <c r="BK1330" s="194">
        <f>ROUND(I1330*H1330,2)</f>
        <v>0</v>
      </c>
      <c r="BL1330" s="20" t="s">
        <v>317</v>
      </c>
      <c r="BM1330" s="193" t="s">
        <v>1498</v>
      </c>
    </row>
    <row r="1331" spans="1:65" s="2" customFormat="1" ht="29.25">
      <c r="A1331" s="38"/>
      <c r="B1331" s="39"/>
      <c r="C1331" s="40"/>
      <c r="D1331" s="195" t="s">
        <v>169</v>
      </c>
      <c r="E1331" s="40"/>
      <c r="F1331" s="196" t="s">
        <v>1499</v>
      </c>
      <c r="G1331" s="40"/>
      <c r="H1331" s="40"/>
      <c r="I1331" s="197"/>
      <c r="J1331" s="40"/>
      <c r="K1331" s="40"/>
      <c r="L1331" s="43"/>
      <c r="M1331" s="198"/>
      <c r="N1331" s="199"/>
      <c r="O1331" s="68"/>
      <c r="P1331" s="68"/>
      <c r="Q1331" s="68"/>
      <c r="R1331" s="68"/>
      <c r="S1331" s="68"/>
      <c r="T1331" s="69"/>
      <c r="U1331" s="38"/>
      <c r="V1331" s="38"/>
      <c r="W1331" s="38"/>
      <c r="X1331" s="38"/>
      <c r="Y1331" s="38"/>
      <c r="Z1331" s="38"/>
      <c r="AA1331" s="38"/>
      <c r="AB1331" s="38"/>
      <c r="AC1331" s="38"/>
      <c r="AD1331" s="38"/>
      <c r="AE1331" s="38"/>
      <c r="AT1331" s="20" t="s">
        <v>169</v>
      </c>
      <c r="AU1331" s="20" t="s">
        <v>90</v>
      </c>
    </row>
    <row r="1332" spans="1:65" s="2" customFormat="1" ht="11.25">
      <c r="A1332" s="38"/>
      <c r="B1332" s="39"/>
      <c r="C1332" s="40"/>
      <c r="D1332" s="200" t="s">
        <v>171</v>
      </c>
      <c r="E1332" s="40"/>
      <c r="F1332" s="201" t="s">
        <v>1500</v>
      </c>
      <c r="G1332" s="40"/>
      <c r="H1332" s="40"/>
      <c r="I1332" s="197"/>
      <c r="J1332" s="40"/>
      <c r="K1332" s="40"/>
      <c r="L1332" s="43"/>
      <c r="M1332" s="198"/>
      <c r="N1332" s="199"/>
      <c r="O1332" s="68"/>
      <c r="P1332" s="68"/>
      <c r="Q1332" s="68"/>
      <c r="R1332" s="68"/>
      <c r="S1332" s="68"/>
      <c r="T1332" s="69"/>
      <c r="U1332" s="38"/>
      <c r="V1332" s="38"/>
      <c r="W1332" s="38"/>
      <c r="X1332" s="38"/>
      <c r="Y1332" s="38"/>
      <c r="Z1332" s="38"/>
      <c r="AA1332" s="38"/>
      <c r="AB1332" s="38"/>
      <c r="AC1332" s="38"/>
      <c r="AD1332" s="38"/>
      <c r="AE1332" s="38"/>
      <c r="AT1332" s="20" t="s">
        <v>171</v>
      </c>
      <c r="AU1332" s="20" t="s">
        <v>90</v>
      </c>
    </row>
    <row r="1333" spans="1:65" s="12" customFormat="1" ht="22.9" customHeight="1">
      <c r="B1333" s="166"/>
      <c r="C1333" s="167"/>
      <c r="D1333" s="168" t="s">
        <v>80</v>
      </c>
      <c r="E1333" s="180" t="s">
        <v>1501</v>
      </c>
      <c r="F1333" s="180" t="s">
        <v>1502</v>
      </c>
      <c r="G1333" s="167"/>
      <c r="H1333" s="167"/>
      <c r="I1333" s="170"/>
      <c r="J1333" s="181">
        <f>BK1333</f>
        <v>0</v>
      </c>
      <c r="K1333" s="167"/>
      <c r="L1333" s="172"/>
      <c r="M1333" s="173"/>
      <c r="N1333" s="174"/>
      <c r="O1333" s="174"/>
      <c r="P1333" s="175">
        <f>SUM(P1334:P1400)</f>
        <v>0</v>
      </c>
      <c r="Q1333" s="174"/>
      <c r="R1333" s="175">
        <f>SUM(R1334:R1400)</f>
        <v>11.594002500000002</v>
      </c>
      <c r="S1333" s="174"/>
      <c r="T1333" s="176">
        <f>SUM(T1334:T1400)</f>
        <v>0</v>
      </c>
      <c r="AR1333" s="177" t="s">
        <v>90</v>
      </c>
      <c r="AT1333" s="178" t="s">
        <v>80</v>
      </c>
      <c r="AU1333" s="178" t="s">
        <v>21</v>
      </c>
      <c r="AY1333" s="177" t="s">
        <v>160</v>
      </c>
      <c r="BK1333" s="179">
        <f>SUM(BK1334:BK1400)</f>
        <v>0</v>
      </c>
    </row>
    <row r="1334" spans="1:65" s="2" customFormat="1" ht="33" customHeight="1">
      <c r="A1334" s="38"/>
      <c r="B1334" s="39"/>
      <c r="C1334" s="182" t="s">
        <v>1503</v>
      </c>
      <c r="D1334" s="182" t="s">
        <v>162</v>
      </c>
      <c r="E1334" s="183" t="s">
        <v>1504</v>
      </c>
      <c r="F1334" s="184" t="s">
        <v>1505</v>
      </c>
      <c r="G1334" s="185" t="s">
        <v>239</v>
      </c>
      <c r="H1334" s="186">
        <v>30.425000000000001</v>
      </c>
      <c r="I1334" s="187"/>
      <c r="J1334" s="188">
        <f>ROUND(I1334*H1334,2)</f>
        <v>0</v>
      </c>
      <c r="K1334" s="184" t="s">
        <v>166</v>
      </c>
      <c r="L1334" s="43"/>
      <c r="M1334" s="189" t="s">
        <v>35</v>
      </c>
      <c r="N1334" s="190" t="s">
        <v>52</v>
      </c>
      <c r="O1334" s="68"/>
      <c r="P1334" s="191">
        <f>O1334*H1334</f>
        <v>0</v>
      </c>
      <c r="Q1334" s="191">
        <v>1.08E-3</v>
      </c>
      <c r="R1334" s="191">
        <f>Q1334*H1334</f>
        <v>3.2858999999999999E-2</v>
      </c>
      <c r="S1334" s="191">
        <v>0</v>
      </c>
      <c r="T1334" s="192">
        <f>S1334*H1334</f>
        <v>0</v>
      </c>
      <c r="U1334" s="38"/>
      <c r="V1334" s="38"/>
      <c r="W1334" s="38"/>
      <c r="X1334" s="38"/>
      <c r="Y1334" s="38"/>
      <c r="Z1334" s="38"/>
      <c r="AA1334" s="38"/>
      <c r="AB1334" s="38"/>
      <c r="AC1334" s="38"/>
      <c r="AD1334" s="38"/>
      <c r="AE1334" s="38"/>
      <c r="AR1334" s="193" t="s">
        <v>317</v>
      </c>
      <c r="AT1334" s="193" t="s">
        <v>162</v>
      </c>
      <c r="AU1334" s="193" t="s">
        <v>90</v>
      </c>
      <c r="AY1334" s="20" t="s">
        <v>160</v>
      </c>
      <c r="BE1334" s="194">
        <f>IF(N1334="základní",J1334,0)</f>
        <v>0</v>
      </c>
      <c r="BF1334" s="194">
        <f>IF(N1334="snížená",J1334,0)</f>
        <v>0</v>
      </c>
      <c r="BG1334" s="194">
        <f>IF(N1334="zákl. přenesená",J1334,0)</f>
        <v>0</v>
      </c>
      <c r="BH1334" s="194">
        <f>IF(N1334="sníž. přenesená",J1334,0)</f>
        <v>0</v>
      </c>
      <c r="BI1334" s="194">
        <f>IF(N1334="nulová",J1334,0)</f>
        <v>0</v>
      </c>
      <c r="BJ1334" s="20" t="s">
        <v>21</v>
      </c>
      <c r="BK1334" s="194">
        <f>ROUND(I1334*H1334,2)</f>
        <v>0</v>
      </c>
      <c r="BL1334" s="20" t="s">
        <v>317</v>
      </c>
      <c r="BM1334" s="193" t="s">
        <v>1506</v>
      </c>
    </row>
    <row r="1335" spans="1:65" s="2" customFormat="1" ht="19.5">
      <c r="A1335" s="38"/>
      <c r="B1335" s="39"/>
      <c r="C1335" s="40"/>
      <c r="D1335" s="195" t="s">
        <v>169</v>
      </c>
      <c r="E1335" s="40"/>
      <c r="F1335" s="196" t="s">
        <v>1507</v>
      </c>
      <c r="G1335" s="40"/>
      <c r="H1335" s="40"/>
      <c r="I1335" s="197"/>
      <c r="J1335" s="40"/>
      <c r="K1335" s="40"/>
      <c r="L1335" s="43"/>
      <c r="M1335" s="198"/>
      <c r="N1335" s="199"/>
      <c r="O1335" s="68"/>
      <c r="P1335" s="68"/>
      <c r="Q1335" s="68"/>
      <c r="R1335" s="68"/>
      <c r="S1335" s="68"/>
      <c r="T1335" s="69"/>
      <c r="U1335" s="38"/>
      <c r="V1335" s="38"/>
      <c r="W1335" s="38"/>
      <c r="X1335" s="38"/>
      <c r="Y1335" s="38"/>
      <c r="Z1335" s="38"/>
      <c r="AA1335" s="38"/>
      <c r="AB1335" s="38"/>
      <c r="AC1335" s="38"/>
      <c r="AD1335" s="38"/>
      <c r="AE1335" s="38"/>
      <c r="AT1335" s="20" t="s">
        <v>169</v>
      </c>
      <c r="AU1335" s="20" t="s">
        <v>90</v>
      </c>
    </row>
    <row r="1336" spans="1:65" s="2" customFormat="1" ht="11.25">
      <c r="A1336" s="38"/>
      <c r="B1336" s="39"/>
      <c r="C1336" s="40"/>
      <c r="D1336" s="200" t="s">
        <v>171</v>
      </c>
      <c r="E1336" s="40"/>
      <c r="F1336" s="201" t="s">
        <v>1508</v>
      </c>
      <c r="G1336" s="40"/>
      <c r="H1336" s="40"/>
      <c r="I1336" s="197"/>
      <c r="J1336" s="40"/>
      <c r="K1336" s="40"/>
      <c r="L1336" s="43"/>
      <c r="M1336" s="198"/>
      <c r="N1336" s="199"/>
      <c r="O1336" s="68"/>
      <c r="P1336" s="68"/>
      <c r="Q1336" s="68"/>
      <c r="R1336" s="68"/>
      <c r="S1336" s="68"/>
      <c r="T1336" s="69"/>
      <c r="U1336" s="38"/>
      <c r="V1336" s="38"/>
      <c r="W1336" s="38"/>
      <c r="X1336" s="38"/>
      <c r="Y1336" s="38"/>
      <c r="Z1336" s="38"/>
      <c r="AA1336" s="38"/>
      <c r="AB1336" s="38"/>
      <c r="AC1336" s="38"/>
      <c r="AD1336" s="38"/>
      <c r="AE1336" s="38"/>
      <c r="AT1336" s="20" t="s">
        <v>171</v>
      </c>
      <c r="AU1336" s="20" t="s">
        <v>90</v>
      </c>
    </row>
    <row r="1337" spans="1:65" s="14" customFormat="1" ht="11.25">
      <c r="B1337" s="212"/>
      <c r="C1337" s="213"/>
      <c r="D1337" s="195" t="s">
        <v>173</v>
      </c>
      <c r="E1337" s="214" t="s">
        <v>35</v>
      </c>
      <c r="F1337" s="215" t="s">
        <v>1509</v>
      </c>
      <c r="G1337" s="213"/>
      <c r="H1337" s="216">
        <v>18.731000000000002</v>
      </c>
      <c r="I1337" s="217"/>
      <c r="J1337" s="213"/>
      <c r="K1337" s="213"/>
      <c r="L1337" s="218"/>
      <c r="M1337" s="219"/>
      <c r="N1337" s="220"/>
      <c r="O1337" s="220"/>
      <c r="P1337" s="220"/>
      <c r="Q1337" s="220"/>
      <c r="R1337" s="220"/>
      <c r="S1337" s="220"/>
      <c r="T1337" s="221"/>
      <c r="AT1337" s="222" t="s">
        <v>173</v>
      </c>
      <c r="AU1337" s="222" t="s">
        <v>90</v>
      </c>
      <c r="AV1337" s="14" t="s">
        <v>90</v>
      </c>
      <c r="AW1337" s="14" t="s">
        <v>41</v>
      </c>
      <c r="AX1337" s="14" t="s">
        <v>81</v>
      </c>
      <c r="AY1337" s="222" t="s">
        <v>160</v>
      </c>
    </row>
    <row r="1338" spans="1:65" s="14" customFormat="1" ht="11.25">
      <c r="B1338" s="212"/>
      <c r="C1338" s="213"/>
      <c r="D1338" s="195" t="s">
        <v>173</v>
      </c>
      <c r="E1338" s="214" t="s">
        <v>35</v>
      </c>
      <c r="F1338" s="215" t="s">
        <v>1510</v>
      </c>
      <c r="G1338" s="213"/>
      <c r="H1338" s="216">
        <v>9.9529999999999994</v>
      </c>
      <c r="I1338" s="217"/>
      <c r="J1338" s="213"/>
      <c r="K1338" s="213"/>
      <c r="L1338" s="218"/>
      <c r="M1338" s="219"/>
      <c r="N1338" s="220"/>
      <c r="O1338" s="220"/>
      <c r="P1338" s="220"/>
      <c r="Q1338" s="220"/>
      <c r="R1338" s="220"/>
      <c r="S1338" s="220"/>
      <c r="T1338" s="221"/>
      <c r="AT1338" s="222" t="s">
        <v>173</v>
      </c>
      <c r="AU1338" s="222" t="s">
        <v>90</v>
      </c>
      <c r="AV1338" s="14" t="s">
        <v>90</v>
      </c>
      <c r="AW1338" s="14" t="s">
        <v>41</v>
      </c>
      <c r="AX1338" s="14" t="s">
        <v>81</v>
      </c>
      <c r="AY1338" s="222" t="s">
        <v>160</v>
      </c>
    </row>
    <row r="1339" spans="1:65" s="14" customFormat="1" ht="11.25">
      <c r="B1339" s="212"/>
      <c r="C1339" s="213"/>
      <c r="D1339" s="195" t="s">
        <v>173</v>
      </c>
      <c r="E1339" s="214" t="s">
        <v>35</v>
      </c>
      <c r="F1339" s="215" t="s">
        <v>1511</v>
      </c>
      <c r="G1339" s="213"/>
      <c r="H1339" s="216">
        <v>1.7410000000000001</v>
      </c>
      <c r="I1339" s="217"/>
      <c r="J1339" s="213"/>
      <c r="K1339" s="213"/>
      <c r="L1339" s="218"/>
      <c r="M1339" s="219"/>
      <c r="N1339" s="220"/>
      <c r="O1339" s="220"/>
      <c r="P1339" s="220"/>
      <c r="Q1339" s="220"/>
      <c r="R1339" s="220"/>
      <c r="S1339" s="220"/>
      <c r="T1339" s="221"/>
      <c r="AT1339" s="222" t="s">
        <v>173</v>
      </c>
      <c r="AU1339" s="222" t="s">
        <v>90</v>
      </c>
      <c r="AV1339" s="14" t="s">
        <v>90</v>
      </c>
      <c r="AW1339" s="14" t="s">
        <v>41</v>
      </c>
      <c r="AX1339" s="14" t="s">
        <v>81</v>
      </c>
      <c r="AY1339" s="222" t="s">
        <v>160</v>
      </c>
    </row>
    <row r="1340" spans="1:65" s="15" customFormat="1" ht="11.25">
      <c r="B1340" s="223"/>
      <c r="C1340" s="224"/>
      <c r="D1340" s="195" t="s">
        <v>173</v>
      </c>
      <c r="E1340" s="225" t="s">
        <v>35</v>
      </c>
      <c r="F1340" s="226" t="s">
        <v>176</v>
      </c>
      <c r="G1340" s="224"/>
      <c r="H1340" s="227">
        <v>30.425000000000001</v>
      </c>
      <c r="I1340" s="228"/>
      <c r="J1340" s="224"/>
      <c r="K1340" s="224"/>
      <c r="L1340" s="229"/>
      <c r="M1340" s="230"/>
      <c r="N1340" s="231"/>
      <c r="O1340" s="231"/>
      <c r="P1340" s="231"/>
      <c r="Q1340" s="231"/>
      <c r="R1340" s="231"/>
      <c r="S1340" s="231"/>
      <c r="T1340" s="232"/>
      <c r="AT1340" s="233" t="s">
        <v>173</v>
      </c>
      <c r="AU1340" s="233" t="s">
        <v>90</v>
      </c>
      <c r="AV1340" s="15" t="s">
        <v>167</v>
      </c>
      <c r="AW1340" s="15" t="s">
        <v>41</v>
      </c>
      <c r="AX1340" s="15" t="s">
        <v>21</v>
      </c>
      <c r="AY1340" s="233" t="s">
        <v>160</v>
      </c>
    </row>
    <row r="1341" spans="1:65" s="2" customFormat="1" ht="21.75" customHeight="1">
      <c r="A1341" s="38"/>
      <c r="B1341" s="39"/>
      <c r="C1341" s="182" t="s">
        <v>1512</v>
      </c>
      <c r="D1341" s="182" t="s">
        <v>162</v>
      </c>
      <c r="E1341" s="183" t="s">
        <v>1513</v>
      </c>
      <c r="F1341" s="184" t="s">
        <v>1514</v>
      </c>
      <c r="G1341" s="185" t="s">
        <v>194</v>
      </c>
      <c r="H1341" s="186">
        <v>676.8</v>
      </c>
      <c r="I1341" s="187"/>
      <c r="J1341" s="188">
        <f>ROUND(I1341*H1341,2)</f>
        <v>0</v>
      </c>
      <c r="K1341" s="184" t="s">
        <v>166</v>
      </c>
      <c r="L1341" s="43"/>
      <c r="M1341" s="189" t="s">
        <v>35</v>
      </c>
      <c r="N1341" s="190" t="s">
        <v>52</v>
      </c>
      <c r="O1341" s="68"/>
      <c r="P1341" s="191">
        <f>O1341*H1341</f>
        <v>0</v>
      </c>
      <c r="Q1341" s="191">
        <v>1.2999999999999999E-4</v>
      </c>
      <c r="R1341" s="191">
        <f>Q1341*H1341</f>
        <v>8.7983999999999993E-2</v>
      </c>
      <c r="S1341" s="191">
        <v>0</v>
      </c>
      <c r="T1341" s="192">
        <f>S1341*H1341</f>
        <v>0</v>
      </c>
      <c r="U1341" s="38"/>
      <c r="V1341" s="38"/>
      <c r="W1341" s="38"/>
      <c r="X1341" s="38"/>
      <c r="Y1341" s="38"/>
      <c r="Z1341" s="38"/>
      <c r="AA1341" s="38"/>
      <c r="AB1341" s="38"/>
      <c r="AC1341" s="38"/>
      <c r="AD1341" s="38"/>
      <c r="AE1341" s="38"/>
      <c r="AR1341" s="193" t="s">
        <v>317</v>
      </c>
      <c r="AT1341" s="193" t="s">
        <v>162</v>
      </c>
      <c r="AU1341" s="193" t="s">
        <v>90</v>
      </c>
      <c r="AY1341" s="20" t="s">
        <v>160</v>
      </c>
      <c r="BE1341" s="194">
        <f>IF(N1341="základní",J1341,0)</f>
        <v>0</v>
      </c>
      <c r="BF1341" s="194">
        <f>IF(N1341="snížená",J1341,0)</f>
        <v>0</v>
      </c>
      <c r="BG1341" s="194">
        <f>IF(N1341="zákl. přenesená",J1341,0)</f>
        <v>0</v>
      </c>
      <c r="BH1341" s="194">
        <f>IF(N1341="sníž. přenesená",J1341,0)</f>
        <v>0</v>
      </c>
      <c r="BI1341" s="194">
        <f>IF(N1341="nulová",J1341,0)</f>
        <v>0</v>
      </c>
      <c r="BJ1341" s="20" t="s">
        <v>21</v>
      </c>
      <c r="BK1341" s="194">
        <f>ROUND(I1341*H1341,2)</f>
        <v>0</v>
      </c>
      <c r="BL1341" s="20" t="s">
        <v>317</v>
      </c>
      <c r="BM1341" s="193" t="s">
        <v>1515</v>
      </c>
    </row>
    <row r="1342" spans="1:65" s="2" customFormat="1" ht="19.5">
      <c r="A1342" s="38"/>
      <c r="B1342" s="39"/>
      <c r="C1342" s="40"/>
      <c r="D1342" s="195" t="s">
        <v>169</v>
      </c>
      <c r="E1342" s="40"/>
      <c r="F1342" s="196" t="s">
        <v>1516</v>
      </c>
      <c r="G1342" s="40"/>
      <c r="H1342" s="40"/>
      <c r="I1342" s="197"/>
      <c r="J1342" s="40"/>
      <c r="K1342" s="40"/>
      <c r="L1342" s="43"/>
      <c r="M1342" s="198"/>
      <c r="N1342" s="199"/>
      <c r="O1342" s="68"/>
      <c r="P1342" s="68"/>
      <c r="Q1342" s="68"/>
      <c r="R1342" s="68"/>
      <c r="S1342" s="68"/>
      <c r="T1342" s="69"/>
      <c r="U1342" s="38"/>
      <c r="V1342" s="38"/>
      <c r="W1342" s="38"/>
      <c r="X1342" s="38"/>
      <c r="Y1342" s="38"/>
      <c r="Z1342" s="38"/>
      <c r="AA1342" s="38"/>
      <c r="AB1342" s="38"/>
      <c r="AC1342" s="38"/>
      <c r="AD1342" s="38"/>
      <c r="AE1342" s="38"/>
      <c r="AT1342" s="20" t="s">
        <v>169</v>
      </c>
      <c r="AU1342" s="20" t="s">
        <v>90</v>
      </c>
    </row>
    <row r="1343" spans="1:65" s="2" customFormat="1" ht="11.25">
      <c r="A1343" s="38"/>
      <c r="B1343" s="39"/>
      <c r="C1343" s="40"/>
      <c r="D1343" s="200" t="s">
        <v>171</v>
      </c>
      <c r="E1343" s="40"/>
      <c r="F1343" s="201" t="s">
        <v>1517</v>
      </c>
      <c r="G1343" s="40"/>
      <c r="H1343" s="40"/>
      <c r="I1343" s="197"/>
      <c r="J1343" s="40"/>
      <c r="K1343" s="40"/>
      <c r="L1343" s="43"/>
      <c r="M1343" s="198"/>
      <c r="N1343" s="199"/>
      <c r="O1343" s="68"/>
      <c r="P1343" s="68"/>
      <c r="Q1343" s="68"/>
      <c r="R1343" s="68"/>
      <c r="S1343" s="68"/>
      <c r="T1343" s="69"/>
      <c r="U1343" s="38"/>
      <c r="V1343" s="38"/>
      <c r="W1343" s="38"/>
      <c r="X1343" s="38"/>
      <c r="Y1343" s="38"/>
      <c r="Z1343" s="38"/>
      <c r="AA1343" s="38"/>
      <c r="AB1343" s="38"/>
      <c r="AC1343" s="38"/>
      <c r="AD1343" s="38"/>
      <c r="AE1343" s="38"/>
      <c r="AT1343" s="20" t="s">
        <v>171</v>
      </c>
      <c r="AU1343" s="20" t="s">
        <v>90</v>
      </c>
    </row>
    <row r="1344" spans="1:65" s="13" customFormat="1" ht="11.25">
      <c r="B1344" s="202"/>
      <c r="C1344" s="203"/>
      <c r="D1344" s="195" t="s">
        <v>173</v>
      </c>
      <c r="E1344" s="204" t="s">
        <v>35</v>
      </c>
      <c r="F1344" s="205" t="s">
        <v>1518</v>
      </c>
      <c r="G1344" s="203"/>
      <c r="H1344" s="204" t="s">
        <v>35</v>
      </c>
      <c r="I1344" s="206"/>
      <c r="J1344" s="203"/>
      <c r="K1344" s="203"/>
      <c r="L1344" s="207"/>
      <c r="M1344" s="208"/>
      <c r="N1344" s="209"/>
      <c r="O1344" s="209"/>
      <c r="P1344" s="209"/>
      <c r="Q1344" s="209"/>
      <c r="R1344" s="209"/>
      <c r="S1344" s="209"/>
      <c r="T1344" s="210"/>
      <c r="AT1344" s="211" t="s">
        <v>173</v>
      </c>
      <c r="AU1344" s="211" t="s">
        <v>90</v>
      </c>
      <c r="AV1344" s="13" t="s">
        <v>21</v>
      </c>
      <c r="AW1344" s="13" t="s">
        <v>41</v>
      </c>
      <c r="AX1344" s="13" t="s">
        <v>81</v>
      </c>
      <c r="AY1344" s="211" t="s">
        <v>160</v>
      </c>
    </row>
    <row r="1345" spans="1:65" s="14" customFormat="1" ht="11.25">
      <c r="B1345" s="212"/>
      <c r="C1345" s="213"/>
      <c r="D1345" s="195" t="s">
        <v>173</v>
      </c>
      <c r="E1345" s="214" t="s">
        <v>35</v>
      </c>
      <c r="F1345" s="215" t="s">
        <v>1519</v>
      </c>
      <c r="G1345" s="213"/>
      <c r="H1345" s="216">
        <v>676.8</v>
      </c>
      <c r="I1345" s="217"/>
      <c r="J1345" s="213"/>
      <c r="K1345" s="213"/>
      <c r="L1345" s="218"/>
      <c r="M1345" s="219"/>
      <c r="N1345" s="220"/>
      <c r="O1345" s="220"/>
      <c r="P1345" s="220"/>
      <c r="Q1345" s="220"/>
      <c r="R1345" s="220"/>
      <c r="S1345" s="220"/>
      <c r="T1345" s="221"/>
      <c r="AT1345" s="222" t="s">
        <v>173</v>
      </c>
      <c r="AU1345" s="222" t="s">
        <v>90</v>
      </c>
      <c r="AV1345" s="14" t="s">
        <v>90</v>
      </c>
      <c r="AW1345" s="14" t="s">
        <v>41</v>
      </c>
      <c r="AX1345" s="14" t="s">
        <v>81</v>
      </c>
      <c r="AY1345" s="222" t="s">
        <v>160</v>
      </c>
    </row>
    <row r="1346" spans="1:65" s="15" customFormat="1" ht="11.25">
      <c r="B1346" s="223"/>
      <c r="C1346" s="224"/>
      <c r="D1346" s="195" t="s">
        <v>173</v>
      </c>
      <c r="E1346" s="225" t="s">
        <v>35</v>
      </c>
      <c r="F1346" s="226" t="s">
        <v>176</v>
      </c>
      <c r="G1346" s="224"/>
      <c r="H1346" s="227">
        <v>676.8</v>
      </c>
      <c r="I1346" s="228"/>
      <c r="J1346" s="224"/>
      <c r="K1346" s="224"/>
      <c r="L1346" s="229"/>
      <c r="M1346" s="230"/>
      <c r="N1346" s="231"/>
      <c r="O1346" s="231"/>
      <c r="P1346" s="231"/>
      <c r="Q1346" s="231"/>
      <c r="R1346" s="231"/>
      <c r="S1346" s="231"/>
      <c r="T1346" s="232"/>
      <c r="AT1346" s="233" t="s">
        <v>173</v>
      </c>
      <c r="AU1346" s="233" t="s">
        <v>90</v>
      </c>
      <c r="AV1346" s="15" t="s">
        <v>167</v>
      </c>
      <c r="AW1346" s="15" t="s">
        <v>41</v>
      </c>
      <c r="AX1346" s="15" t="s">
        <v>21</v>
      </c>
      <c r="AY1346" s="233" t="s">
        <v>160</v>
      </c>
    </row>
    <row r="1347" spans="1:65" s="2" customFormat="1" ht="24.2" customHeight="1">
      <c r="A1347" s="38"/>
      <c r="B1347" s="39"/>
      <c r="C1347" s="245" t="s">
        <v>1520</v>
      </c>
      <c r="D1347" s="245" t="s">
        <v>380</v>
      </c>
      <c r="E1347" s="246" t="s">
        <v>1521</v>
      </c>
      <c r="F1347" s="247" t="s">
        <v>1522</v>
      </c>
      <c r="G1347" s="248" t="s">
        <v>239</v>
      </c>
      <c r="H1347" s="249">
        <v>1.6240000000000001</v>
      </c>
      <c r="I1347" s="250"/>
      <c r="J1347" s="251">
        <f>ROUND(I1347*H1347,2)</f>
        <v>0</v>
      </c>
      <c r="K1347" s="247" t="s">
        <v>166</v>
      </c>
      <c r="L1347" s="252"/>
      <c r="M1347" s="253" t="s">
        <v>35</v>
      </c>
      <c r="N1347" s="254" t="s">
        <v>52</v>
      </c>
      <c r="O1347" s="68"/>
      <c r="P1347" s="191">
        <f>O1347*H1347</f>
        <v>0</v>
      </c>
      <c r="Q1347" s="191">
        <v>0.55000000000000004</v>
      </c>
      <c r="R1347" s="191">
        <f>Q1347*H1347</f>
        <v>0.8932000000000001</v>
      </c>
      <c r="S1347" s="191">
        <v>0</v>
      </c>
      <c r="T1347" s="192">
        <f>S1347*H1347</f>
        <v>0</v>
      </c>
      <c r="U1347" s="38"/>
      <c r="V1347" s="38"/>
      <c r="W1347" s="38"/>
      <c r="X1347" s="38"/>
      <c r="Y1347" s="38"/>
      <c r="Z1347" s="38"/>
      <c r="AA1347" s="38"/>
      <c r="AB1347" s="38"/>
      <c r="AC1347" s="38"/>
      <c r="AD1347" s="38"/>
      <c r="AE1347" s="38"/>
      <c r="AR1347" s="193" t="s">
        <v>459</v>
      </c>
      <c r="AT1347" s="193" t="s">
        <v>380</v>
      </c>
      <c r="AU1347" s="193" t="s">
        <v>90</v>
      </c>
      <c r="AY1347" s="20" t="s">
        <v>160</v>
      </c>
      <c r="BE1347" s="194">
        <f>IF(N1347="základní",J1347,0)</f>
        <v>0</v>
      </c>
      <c r="BF1347" s="194">
        <f>IF(N1347="snížená",J1347,0)</f>
        <v>0</v>
      </c>
      <c r="BG1347" s="194">
        <f>IF(N1347="zákl. přenesená",J1347,0)</f>
        <v>0</v>
      </c>
      <c r="BH1347" s="194">
        <f>IF(N1347="sníž. přenesená",J1347,0)</f>
        <v>0</v>
      </c>
      <c r="BI1347" s="194">
        <f>IF(N1347="nulová",J1347,0)</f>
        <v>0</v>
      </c>
      <c r="BJ1347" s="20" t="s">
        <v>21</v>
      </c>
      <c r="BK1347" s="194">
        <f>ROUND(I1347*H1347,2)</f>
        <v>0</v>
      </c>
      <c r="BL1347" s="20" t="s">
        <v>317</v>
      </c>
      <c r="BM1347" s="193" t="s">
        <v>1523</v>
      </c>
    </row>
    <row r="1348" spans="1:65" s="2" customFormat="1" ht="11.25">
      <c r="A1348" s="38"/>
      <c r="B1348" s="39"/>
      <c r="C1348" s="40"/>
      <c r="D1348" s="195" t="s">
        <v>169</v>
      </c>
      <c r="E1348" s="40"/>
      <c r="F1348" s="196" t="s">
        <v>1522</v>
      </c>
      <c r="G1348" s="40"/>
      <c r="H1348" s="40"/>
      <c r="I1348" s="197"/>
      <c r="J1348" s="40"/>
      <c r="K1348" s="40"/>
      <c r="L1348" s="43"/>
      <c r="M1348" s="198"/>
      <c r="N1348" s="199"/>
      <c r="O1348" s="68"/>
      <c r="P1348" s="68"/>
      <c r="Q1348" s="68"/>
      <c r="R1348" s="68"/>
      <c r="S1348" s="68"/>
      <c r="T1348" s="69"/>
      <c r="U1348" s="38"/>
      <c r="V1348" s="38"/>
      <c r="W1348" s="38"/>
      <c r="X1348" s="38"/>
      <c r="Y1348" s="38"/>
      <c r="Z1348" s="38"/>
      <c r="AA1348" s="38"/>
      <c r="AB1348" s="38"/>
      <c r="AC1348" s="38"/>
      <c r="AD1348" s="38"/>
      <c r="AE1348" s="38"/>
      <c r="AT1348" s="20" t="s">
        <v>169</v>
      </c>
      <c r="AU1348" s="20" t="s">
        <v>90</v>
      </c>
    </row>
    <row r="1349" spans="1:65" s="14" customFormat="1" ht="11.25">
      <c r="B1349" s="212"/>
      <c r="C1349" s="213"/>
      <c r="D1349" s="195" t="s">
        <v>173</v>
      </c>
      <c r="E1349" s="214" t="s">
        <v>35</v>
      </c>
      <c r="F1349" s="215" t="s">
        <v>1524</v>
      </c>
      <c r="G1349" s="213"/>
      <c r="H1349" s="216">
        <v>1.6240000000000001</v>
      </c>
      <c r="I1349" s="217"/>
      <c r="J1349" s="213"/>
      <c r="K1349" s="213"/>
      <c r="L1349" s="218"/>
      <c r="M1349" s="219"/>
      <c r="N1349" s="220"/>
      <c r="O1349" s="220"/>
      <c r="P1349" s="220"/>
      <c r="Q1349" s="220"/>
      <c r="R1349" s="220"/>
      <c r="S1349" s="220"/>
      <c r="T1349" s="221"/>
      <c r="AT1349" s="222" t="s">
        <v>173</v>
      </c>
      <c r="AU1349" s="222" t="s">
        <v>90</v>
      </c>
      <c r="AV1349" s="14" t="s">
        <v>90</v>
      </c>
      <c r="AW1349" s="14" t="s">
        <v>41</v>
      </c>
      <c r="AX1349" s="14" t="s">
        <v>81</v>
      </c>
      <c r="AY1349" s="222" t="s">
        <v>160</v>
      </c>
    </row>
    <row r="1350" spans="1:65" s="15" customFormat="1" ht="11.25">
      <c r="B1350" s="223"/>
      <c r="C1350" s="224"/>
      <c r="D1350" s="195" t="s">
        <v>173</v>
      </c>
      <c r="E1350" s="225" t="s">
        <v>35</v>
      </c>
      <c r="F1350" s="226" t="s">
        <v>176</v>
      </c>
      <c r="G1350" s="224"/>
      <c r="H1350" s="227">
        <v>1.6240000000000001</v>
      </c>
      <c r="I1350" s="228"/>
      <c r="J1350" s="224"/>
      <c r="K1350" s="224"/>
      <c r="L1350" s="229"/>
      <c r="M1350" s="230"/>
      <c r="N1350" s="231"/>
      <c r="O1350" s="231"/>
      <c r="P1350" s="231"/>
      <c r="Q1350" s="231"/>
      <c r="R1350" s="231"/>
      <c r="S1350" s="231"/>
      <c r="T1350" s="232"/>
      <c r="AT1350" s="233" t="s">
        <v>173</v>
      </c>
      <c r="AU1350" s="233" t="s">
        <v>90</v>
      </c>
      <c r="AV1350" s="15" t="s">
        <v>167</v>
      </c>
      <c r="AW1350" s="15" t="s">
        <v>41</v>
      </c>
      <c r="AX1350" s="15" t="s">
        <v>21</v>
      </c>
      <c r="AY1350" s="233" t="s">
        <v>160</v>
      </c>
    </row>
    <row r="1351" spans="1:65" s="2" customFormat="1" ht="24.2" customHeight="1">
      <c r="A1351" s="38"/>
      <c r="B1351" s="39"/>
      <c r="C1351" s="182" t="s">
        <v>1525</v>
      </c>
      <c r="D1351" s="182" t="s">
        <v>162</v>
      </c>
      <c r="E1351" s="183" t="s">
        <v>1526</v>
      </c>
      <c r="F1351" s="184" t="s">
        <v>1527</v>
      </c>
      <c r="G1351" s="185" t="s">
        <v>194</v>
      </c>
      <c r="H1351" s="186">
        <v>211.5</v>
      </c>
      <c r="I1351" s="187"/>
      <c r="J1351" s="188">
        <f>ROUND(I1351*H1351,2)</f>
        <v>0</v>
      </c>
      <c r="K1351" s="184" t="s">
        <v>166</v>
      </c>
      <c r="L1351" s="43"/>
      <c r="M1351" s="189" t="s">
        <v>35</v>
      </c>
      <c r="N1351" s="190" t="s">
        <v>52</v>
      </c>
      <c r="O1351" s="68"/>
      <c r="P1351" s="191">
        <f>O1351*H1351</f>
        <v>0</v>
      </c>
      <c r="Q1351" s="191">
        <v>1.4999999999999999E-4</v>
      </c>
      <c r="R1351" s="191">
        <f>Q1351*H1351</f>
        <v>3.1724999999999996E-2</v>
      </c>
      <c r="S1351" s="191">
        <v>0</v>
      </c>
      <c r="T1351" s="192">
        <f>S1351*H1351</f>
        <v>0</v>
      </c>
      <c r="U1351" s="38"/>
      <c r="V1351" s="38"/>
      <c r="W1351" s="38"/>
      <c r="X1351" s="38"/>
      <c r="Y1351" s="38"/>
      <c r="Z1351" s="38"/>
      <c r="AA1351" s="38"/>
      <c r="AB1351" s="38"/>
      <c r="AC1351" s="38"/>
      <c r="AD1351" s="38"/>
      <c r="AE1351" s="38"/>
      <c r="AR1351" s="193" t="s">
        <v>317</v>
      </c>
      <c r="AT1351" s="193" t="s">
        <v>162</v>
      </c>
      <c r="AU1351" s="193" t="s">
        <v>90</v>
      </c>
      <c r="AY1351" s="20" t="s">
        <v>160</v>
      </c>
      <c r="BE1351" s="194">
        <f>IF(N1351="základní",J1351,0)</f>
        <v>0</v>
      </c>
      <c r="BF1351" s="194">
        <f>IF(N1351="snížená",J1351,0)</f>
        <v>0</v>
      </c>
      <c r="BG1351" s="194">
        <f>IF(N1351="zákl. přenesená",J1351,0)</f>
        <v>0</v>
      </c>
      <c r="BH1351" s="194">
        <f>IF(N1351="sníž. přenesená",J1351,0)</f>
        <v>0</v>
      </c>
      <c r="BI1351" s="194">
        <f>IF(N1351="nulová",J1351,0)</f>
        <v>0</v>
      </c>
      <c r="BJ1351" s="20" t="s">
        <v>21</v>
      </c>
      <c r="BK1351" s="194">
        <f>ROUND(I1351*H1351,2)</f>
        <v>0</v>
      </c>
      <c r="BL1351" s="20" t="s">
        <v>317</v>
      </c>
      <c r="BM1351" s="193" t="s">
        <v>1528</v>
      </c>
    </row>
    <row r="1352" spans="1:65" s="2" customFormat="1" ht="19.5">
      <c r="A1352" s="38"/>
      <c r="B1352" s="39"/>
      <c r="C1352" s="40"/>
      <c r="D1352" s="195" t="s">
        <v>169</v>
      </c>
      <c r="E1352" s="40"/>
      <c r="F1352" s="196" t="s">
        <v>1529</v>
      </c>
      <c r="G1352" s="40"/>
      <c r="H1352" s="40"/>
      <c r="I1352" s="197"/>
      <c r="J1352" s="40"/>
      <c r="K1352" s="40"/>
      <c r="L1352" s="43"/>
      <c r="M1352" s="198"/>
      <c r="N1352" s="199"/>
      <c r="O1352" s="68"/>
      <c r="P1352" s="68"/>
      <c r="Q1352" s="68"/>
      <c r="R1352" s="68"/>
      <c r="S1352" s="68"/>
      <c r="T1352" s="69"/>
      <c r="U1352" s="38"/>
      <c r="V1352" s="38"/>
      <c r="W1352" s="38"/>
      <c r="X1352" s="38"/>
      <c r="Y1352" s="38"/>
      <c r="Z1352" s="38"/>
      <c r="AA1352" s="38"/>
      <c r="AB1352" s="38"/>
      <c r="AC1352" s="38"/>
      <c r="AD1352" s="38"/>
      <c r="AE1352" s="38"/>
      <c r="AT1352" s="20" t="s">
        <v>169</v>
      </c>
      <c r="AU1352" s="20" t="s">
        <v>90</v>
      </c>
    </row>
    <row r="1353" spans="1:65" s="2" customFormat="1" ht="11.25">
      <c r="A1353" s="38"/>
      <c r="B1353" s="39"/>
      <c r="C1353" s="40"/>
      <c r="D1353" s="200" t="s">
        <v>171</v>
      </c>
      <c r="E1353" s="40"/>
      <c r="F1353" s="201" t="s">
        <v>1530</v>
      </c>
      <c r="G1353" s="40"/>
      <c r="H1353" s="40"/>
      <c r="I1353" s="197"/>
      <c r="J1353" s="40"/>
      <c r="K1353" s="40"/>
      <c r="L1353" s="43"/>
      <c r="M1353" s="198"/>
      <c r="N1353" s="199"/>
      <c r="O1353" s="68"/>
      <c r="P1353" s="68"/>
      <c r="Q1353" s="68"/>
      <c r="R1353" s="68"/>
      <c r="S1353" s="68"/>
      <c r="T1353" s="69"/>
      <c r="U1353" s="38"/>
      <c r="V1353" s="38"/>
      <c r="W1353" s="38"/>
      <c r="X1353" s="38"/>
      <c r="Y1353" s="38"/>
      <c r="Z1353" s="38"/>
      <c r="AA1353" s="38"/>
      <c r="AB1353" s="38"/>
      <c r="AC1353" s="38"/>
      <c r="AD1353" s="38"/>
      <c r="AE1353" s="38"/>
      <c r="AT1353" s="20" t="s">
        <v>171</v>
      </c>
      <c r="AU1353" s="20" t="s">
        <v>90</v>
      </c>
    </row>
    <row r="1354" spans="1:65" s="13" customFormat="1" ht="11.25">
      <c r="B1354" s="202"/>
      <c r="C1354" s="203"/>
      <c r="D1354" s="195" t="s">
        <v>173</v>
      </c>
      <c r="E1354" s="204" t="s">
        <v>35</v>
      </c>
      <c r="F1354" s="205" t="s">
        <v>1518</v>
      </c>
      <c r="G1354" s="203"/>
      <c r="H1354" s="204" t="s">
        <v>35</v>
      </c>
      <c r="I1354" s="206"/>
      <c r="J1354" s="203"/>
      <c r="K1354" s="203"/>
      <c r="L1354" s="207"/>
      <c r="M1354" s="208"/>
      <c r="N1354" s="209"/>
      <c r="O1354" s="209"/>
      <c r="P1354" s="209"/>
      <c r="Q1354" s="209"/>
      <c r="R1354" s="209"/>
      <c r="S1354" s="209"/>
      <c r="T1354" s="210"/>
      <c r="AT1354" s="211" t="s">
        <v>173</v>
      </c>
      <c r="AU1354" s="211" t="s">
        <v>90</v>
      </c>
      <c r="AV1354" s="13" t="s">
        <v>21</v>
      </c>
      <c r="AW1354" s="13" t="s">
        <v>41</v>
      </c>
      <c r="AX1354" s="13" t="s">
        <v>81</v>
      </c>
      <c r="AY1354" s="211" t="s">
        <v>160</v>
      </c>
    </row>
    <row r="1355" spans="1:65" s="14" customFormat="1" ht="11.25">
      <c r="B1355" s="212"/>
      <c r="C1355" s="213"/>
      <c r="D1355" s="195" t="s">
        <v>173</v>
      </c>
      <c r="E1355" s="214" t="s">
        <v>35</v>
      </c>
      <c r="F1355" s="215" t="s">
        <v>1531</v>
      </c>
      <c r="G1355" s="213"/>
      <c r="H1355" s="216">
        <v>211.5</v>
      </c>
      <c r="I1355" s="217"/>
      <c r="J1355" s="213"/>
      <c r="K1355" s="213"/>
      <c r="L1355" s="218"/>
      <c r="M1355" s="219"/>
      <c r="N1355" s="220"/>
      <c r="O1355" s="220"/>
      <c r="P1355" s="220"/>
      <c r="Q1355" s="220"/>
      <c r="R1355" s="220"/>
      <c r="S1355" s="220"/>
      <c r="T1355" s="221"/>
      <c r="AT1355" s="222" t="s">
        <v>173</v>
      </c>
      <c r="AU1355" s="222" t="s">
        <v>90</v>
      </c>
      <c r="AV1355" s="14" t="s">
        <v>90</v>
      </c>
      <c r="AW1355" s="14" t="s">
        <v>41</v>
      </c>
      <c r="AX1355" s="14" t="s">
        <v>81</v>
      </c>
      <c r="AY1355" s="222" t="s">
        <v>160</v>
      </c>
    </row>
    <row r="1356" spans="1:65" s="15" customFormat="1" ht="11.25">
      <c r="B1356" s="223"/>
      <c r="C1356" s="224"/>
      <c r="D1356" s="195" t="s">
        <v>173</v>
      </c>
      <c r="E1356" s="225" t="s">
        <v>35</v>
      </c>
      <c r="F1356" s="226" t="s">
        <v>176</v>
      </c>
      <c r="G1356" s="224"/>
      <c r="H1356" s="227">
        <v>211.5</v>
      </c>
      <c r="I1356" s="228"/>
      <c r="J1356" s="224"/>
      <c r="K1356" s="224"/>
      <c r="L1356" s="229"/>
      <c r="M1356" s="230"/>
      <c r="N1356" s="231"/>
      <c r="O1356" s="231"/>
      <c r="P1356" s="231"/>
      <c r="Q1356" s="231"/>
      <c r="R1356" s="231"/>
      <c r="S1356" s="231"/>
      <c r="T1356" s="232"/>
      <c r="AT1356" s="233" t="s">
        <v>173</v>
      </c>
      <c r="AU1356" s="233" t="s">
        <v>90</v>
      </c>
      <c r="AV1356" s="15" t="s">
        <v>167</v>
      </c>
      <c r="AW1356" s="15" t="s">
        <v>41</v>
      </c>
      <c r="AX1356" s="15" t="s">
        <v>21</v>
      </c>
      <c r="AY1356" s="233" t="s">
        <v>160</v>
      </c>
    </row>
    <row r="1357" spans="1:65" s="2" customFormat="1" ht="24.2" customHeight="1">
      <c r="A1357" s="38"/>
      <c r="B1357" s="39"/>
      <c r="C1357" s="245" t="s">
        <v>1532</v>
      </c>
      <c r="D1357" s="245" t="s">
        <v>380</v>
      </c>
      <c r="E1357" s="246" t="s">
        <v>1521</v>
      </c>
      <c r="F1357" s="247" t="s">
        <v>1522</v>
      </c>
      <c r="G1357" s="248" t="s">
        <v>239</v>
      </c>
      <c r="H1357" s="249">
        <v>0.50800000000000001</v>
      </c>
      <c r="I1357" s="250"/>
      <c r="J1357" s="251">
        <f>ROUND(I1357*H1357,2)</f>
        <v>0</v>
      </c>
      <c r="K1357" s="247" t="s">
        <v>166</v>
      </c>
      <c r="L1357" s="252"/>
      <c r="M1357" s="253" t="s">
        <v>35</v>
      </c>
      <c r="N1357" s="254" t="s">
        <v>52</v>
      </c>
      <c r="O1357" s="68"/>
      <c r="P1357" s="191">
        <f>O1357*H1357</f>
        <v>0</v>
      </c>
      <c r="Q1357" s="191">
        <v>0.55000000000000004</v>
      </c>
      <c r="R1357" s="191">
        <f>Q1357*H1357</f>
        <v>0.27940000000000004</v>
      </c>
      <c r="S1357" s="191">
        <v>0</v>
      </c>
      <c r="T1357" s="192">
        <f>S1357*H1357</f>
        <v>0</v>
      </c>
      <c r="U1357" s="38"/>
      <c r="V1357" s="38"/>
      <c r="W1357" s="38"/>
      <c r="X1357" s="38"/>
      <c r="Y1357" s="38"/>
      <c r="Z1357" s="38"/>
      <c r="AA1357" s="38"/>
      <c r="AB1357" s="38"/>
      <c r="AC1357" s="38"/>
      <c r="AD1357" s="38"/>
      <c r="AE1357" s="38"/>
      <c r="AR1357" s="193" t="s">
        <v>459</v>
      </c>
      <c r="AT1357" s="193" t="s">
        <v>380</v>
      </c>
      <c r="AU1357" s="193" t="s">
        <v>90</v>
      </c>
      <c r="AY1357" s="20" t="s">
        <v>160</v>
      </c>
      <c r="BE1357" s="194">
        <f>IF(N1357="základní",J1357,0)</f>
        <v>0</v>
      </c>
      <c r="BF1357" s="194">
        <f>IF(N1357="snížená",J1357,0)</f>
        <v>0</v>
      </c>
      <c r="BG1357" s="194">
        <f>IF(N1357="zákl. přenesená",J1357,0)</f>
        <v>0</v>
      </c>
      <c r="BH1357" s="194">
        <f>IF(N1357="sníž. přenesená",J1357,0)</f>
        <v>0</v>
      </c>
      <c r="BI1357" s="194">
        <f>IF(N1357="nulová",J1357,0)</f>
        <v>0</v>
      </c>
      <c r="BJ1357" s="20" t="s">
        <v>21</v>
      </c>
      <c r="BK1357" s="194">
        <f>ROUND(I1357*H1357,2)</f>
        <v>0</v>
      </c>
      <c r="BL1357" s="20" t="s">
        <v>317</v>
      </c>
      <c r="BM1357" s="193" t="s">
        <v>1533</v>
      </c>
    </row>
    <row r="1358" spans="1:65" s="2" customFormat="1" ht="11.25">
      <c r="A1358" s="38"/>
      <c r="B1358" s="39"/>
      <c r="C1358" s="40"/>
      <c r="D1358" s="195" t="s">
        <v>169</v>
      </c>
      <c r="E1358" s="40"/>
      <c r="F1358" s="196" t="s">
        <v>1522</v>
      </c>
      <c r="G1358" s="40"/>
      <c r="H1358" s="40"/>
      <c r="I1358" s="197"/>
      <c r="J1358" s="40"/>
      <c r="K1358" s="40"/>
      <c r="L1358" s="43"/>
      <c r="M1358" s="198"/>
      <c r="N1358" s="199"/>
      <c r="O1358" s="68"/>
      <c r="P1358" s="68"/>
      <c r="Q1358" s="68"/>
      <c r="R1358" s="68"/>
      <c r="S1358" s="68"/>
      <c r="T1358" s="69"/>
      <c r="U1358" s="38"/>
      <c r="V1358" s="38"/>
      <c r="W1358" s="38"/>
      <c r="X1358" s="38"/>
      <c r="Y1358" s="38"/>
      <c r="Z1358" s="38"/>
      <c r="AA1358" s="38"/>
      <c r="AB1358" s="38"/>
      <c r="AC1358" s="38"/>
      <c r="AD1358" s="38"/>
      <c r="AE1358" s="38"/>
      <c r="AT1358" s="20" t="s">
        <v>169</v>
      </c>
      <c r="AU1358" s="20" t="s">
        <v>90</v>
      </c>
    </row>
    <row r="1359" spans="1:65" s="14" customFormat="1" ht="11.25">
      <c r="B1359" s="212"/>
      <c r="C1359" s="213"/>
      <c r="D1359" s="195" t="s">
        <v>173</v>
      </c>
      <c r="E1359" s="214" t="s">
        <v>35</v>
      </c>
      <c r="F1359" s="215" t="s">
        <v>1534</v>
      </c>
      <c r="G1359" s="213"/>
      <c r="H1359" s="216">
        <v>0.50800000000000001</v>
      </c>
      <c r="I1359" s="217"/>
      <c r="J1359" s="213"/>
      <c r="K1359" s="213"/>
      <c r="L1359" s="218"/>
      <c r="M1359" s="219"/>
      <c r="N1359" s="220"/>
      <c r="O1359" s="220"/>
      <c r="P1359" s="220"/>
      <c r="Q1359" s="220"/>
      <c r="R1359" s="220"/>
      <c r="S1359" s="220"/>
      <c r="T1359" s="221"/>
      <c r="AT1359" s="222" t="s">
        <v>173</v>
      </c>
      <c r="AU1359" s="222" t="s">
        <v>90</v>
      </c>
      <c r="AV1359" s="14" t="s">
        <v>90</v>
      </c>
      <c r="AW1359" s="14" t="s">
        <v>41</v>
      </c>
      <c r="AX1359" s="14" t="s">
        <v>81</v>
      </c>
      <c r="AY1359" s="222" t="s">
        <v>160</v>
      </c>
    </row>
    <row r="1360" spans="1:65" s="15" customFormat="1" ht="11.25">
      <c r="B1360" s="223"/>
      <c r="C1360" s="224"/>
      <c r="D1360" s="195" t="s">
        <v>173</v>
      </c>
      <c r="E1360" s="225" t="s">
        <v>35</v>
      </c>
      <c r="F1360" s="226" t="s">
        <v>176</v>
      </c>
      <c r="G1360" s="224"/>
      <c r="H1360" s="227">
        <v>0.50800000000000001</v>
      </c>
      <c r="I1360" s="228"/>
      <c r="J1360" s="224"/>
      <c r="K1360" s="224"/>
      <c r="L1360" s="229"/>
      <c r="M1360" s="230"/>
      <c r="N1360" s="231"/>
      <c r="O1360" s="231"/>
      <c r="P1360" s="231"/>
      <c r="Q1360" s="231"/>
      <c r="R1360" s="231"/>
      <c r="S1360" s="231"/>
      <c r="T1360" s="232"/>
      <c r="AT1360" s="233" t="s">
        <v>173</v>
      </c>
      <c r="AU1360" s="233" t="s">
        <v>90</v>
      </c>
      <c r="AV1360" s="15" t="s">
        <v>167</v>
      </c>
      <c r="AW1360" s="15" t="s">
        <v>41</v>
      </c>
      <c r="AX1360" s="15" t="s">
        <v>21</v>
      </c>
      <c r="AY1360" s="233" t="s">
        <v>160</v>
      </c>
    </row>
    <row r="1361" spans="1:65" s="2" customFormat="1" ht="24.2" customHeight="1">
      <c r="A1361" s="38"/>
      <c r="B1361" s="39"/>
      <c r="C1361" s="182" t="s">
        <v>1535</v>
      </c>
      <c r="D1361" s="182" t="s">
        <v>162</v>
      </c>
      <c r="E1361" s="183" t="s">
        <v>1536</v>
      </c>
      <c r="F1361" s="184" t="s">
        <v>1537</v>
      </c>
      <c r="G1361" s="185" t="s">
        <v>194</v>
      </c>
      <c r="H1361" s="186">
        <v>666.9</v>
      </c>
      <c r="I1361" s="187"/>
      <c r="J1361" s="188">
        <f>ROUND(I1361*H1361,2)</f>
        <v>0</v>
      </c>
      <c r="K1361" s="184" t="s">
        <v>166</v>
      </c>
      <c r="L1361" s="43"/>
      <c r="M1361" s="189" t="s">
        <v>35</v>
      </c>
      <c r="N1361" s="190" t="s">
        <v>52</v>
      </c>
      <c r="O1361" s="68"/>
      <c r="P1361" s="191">
        <f>O1361*H1361</f>
        <v>0</v>
      </c>
      <c r="Q1361" s="191">
        <v>2.0000000000000001E-4</v>
      </c>
      <c r="R1361" s="191">
        <f>Q1361*H1361</f>
        <v>0.13338</v>
      </c>
      <c r="S1361" s="191">
        <v>0</v>
      </c>
      <c r="T1361" s="192">
        <f>S1361*H1361</f>
        <v>0</v>
      </c>
      <c r="U1361" s="38"/>
      <c r="V1361" s="38"/>
      <c r="W1361" s="38"/>
      <c r="X1361" s="38"/>
      <c r="Y1361" s="38"/>
      <c r="Z1361" s="38"/>
      <c r="AA1361" s="38"/>
      <c r="AB1361" s="38"/>
      <c r="AC1361" s="38"/>
      <c r="AD1361" s="38"/>
      <c r="AE1361" s="38"/>
      <c r="AR1361" s="193" t="s">
        <v>317</v>
      </c>
      <c r="AT1361" s="193" t="s">
        <v>162</v>
      </c>
      <c r="AU1361" s="193" t="s">
        <v>90</v>
      </c>
      <c r="AY1361" s="20" t="s">
        <v>160</v>
      </c>
      <c r="BE1361" s="194">
        <f>IF(N1361="základní",J1361,0)</f>
        <v>0</v>
      </c>
      <c r="BF1361" s="194">
        <f>IF(N1361="snížená",J1361,0)</f>
        <v>0</v>
      </c>
      <c r="BG1361" s="194">
        <f>IF(N1361="zákl. přenesená",J1361,0)</f>
        <v>0</v>
      </c>
      <c r="BH1361" s="194">
        <f>IF(N1361="sníž. přenesená",J1361,0)</f>
        <v>0</v>
      </c>
      <c r="BI1361" s="194">
        <f>IF(N1361="nulová",J1361,0)</f>
        <v>0</v>
      </c>
      <c r="BJ1361" s="20" t="s">
        <v>21</v>
      </c>
      <c r="BK1361" s="194">
        <f>ROUND(I1361*H1361,2)</f>
        <v>0</v>
      </c>
      <c r="BL1361" s="20" t="s">
        <v>317</v>
      </c>
      <c r="BM1361" s="193" t="s">
        <v>1538</v>
      </c>
    </row>
    <row r="1362" spans="1:65" s="2" customFormat="1" ht="19.5">
      <c r="A1362" s="38"/>
      <c r="B1362" s="39"/>
      <c r="C1362" s="40"/>
      <c r="D1362" s="195" t="s">
        <v>169</v>
      </c>
      <c r="E1362" s="40"/>
      <c r="F1362" s="196" t="s">
        <v>1539</v>
      </c>
      <c r="G1362" s="40"/>
      <c r="H1362" s="40"/>
      <c r="I1362" s="197"/>
      <c r="J1362" s="40"/>
      <c r="K1362" s="40"/>
      <c r="L1362" s="43"/>
      <c r="M1362" s="198"/>
      <c r="N1362" s="199"/>
      <c r="O1362" s="68"/>
      <c r="P1362" s="68"/>
      <c r="Q1362" s="68"/>
      <c r="R1362" s="68"/>
      <c r="S1362" s="68"/>
      <c r="T1362" s="69"/>
      <c r="U1362" s="38"/>
      <c r="V1362" s="38"/>
      <c r="W1362" s="38"/>
      <c r="X1362" s="38"/>
      <c r="Y1362" s="38"/>
      <c r="Z1362" s="38"/>
      <c r="AA1362" s="38"/>
      <c r="AB1362" s="38"/>
      <c r="AC1362" s="38"/>
      <c r="AD1362" s="38"/>
      <c r="AE1362" s="38"/>
      <c r="AT1362" s="20" t="s">
        <v>169</v>
      </c>
      <c r="AU1362" s="20" t="s">
        <v>90</v>
      </c>
    </row>
    <row r="1363" spans="1:65" s="2" customFormat="1" ht="11.25">
      <c r="A1363" s="38"/>
      <c r="B1363" s="39"/>
      <c r="C1363" s="40"/>
      <c r="D1363" s="200" t="s">
        <v>171</v>
      </c>
      <c r="E1363" s="40"/>
      <c r="F1363" s="201" t="s">
        <v>1540</v>
      </c>
      <c r="G1363" s="40"/>
      <c r="H1363" s="40"/>
      <c r="I1363" s="197"/>
      <c r="J1363" s="40"/>
      <c r="K1363" s="40"/>
      <c r="L1363" s="43"/>
      <c r="M1363" s="198"/>
      <c r="N1363" s="199"/>
      <c r="O1363" s="68"/>
      <c r="P1363" s="68"/>
      <c r="Q1363" s="68"/>
      <c r="R1363" s="68"/>
      <c r="S1363" s="68"/>
      <c r="T1363" s="69"/>
      <c r="U1363" s="38"/>
      <c r="V1363" s="38"/>
      <c r="W1363" s="38"/>
      <c r="X1363" s="38"/>
      <c r="Y1363" s="38"/>
      <c r="Z1363" s="38"/>
      <c r="AA1363" s="38"/>
      <c r="AB1363" s="38"/>
      <c r="AC1363" s="38"/>
      <c r="AD1363" s="38"/>
      <c r="AE1363" s="38"/>
      <c r="AT1363" s="20" t="s">
        <v>171</v>
      </c>
      <c r="AU1363" s="20" t="s">
        <v>90</v>
      </c>
    </row>
    <row r="1364" spans="1:65" s="13" customFormat="1" ht="11.25">
      <c r="B1364" s="202"/>
      <c r="C1364" s="203"/>
      <c r="D1364" s="195" t="s">
        <v>173</v>
      </c>
      <c r="E1364" s="204" t="s">
        <v>35</v>
      </c>
      <c r="F1364" s="205" t="s">
        <v>1518</v>
      </c>
      <c r="G1364" s="203"/>
      <c r="H1364" s="204" t="s">
        <v>35</v>
      </c>
      <c r="I1364" s="206"/>
      <c r="J1364" s="203"/>
      <c r="K1364" s="203"/>
      <c r="L1364" s="207"/>
      <c r="M1364" s="208"/>
      <c r="N1364" s="209"/>
      <c r="O1364" s="209"/>
      <c r="P1364" s="209"/>
      <c r="Q1364" s="209"/>
      <c r="R1364" s="209"/>
      <c r="S1364" s="209"/>
      <c r="T1364" s="210"/>
      <c r="AT1364" s="211" t="s">
        <v>173</v>
      </c>
      <c r="AU1364" s="211" t="s">
        <v>90</v>
      </c>
      <c r="AV1364" s="13" t="s">
        <v>21</v>
      </c>
      <c r="AW1364" s="13" t="s">
        <v>41</v>
      </c>
      <c r="AX1364" s="13" t="s">
        <v>81</v>
      </c>
      <c r="AY1364" s="211" t="s">
        <v>160</v>
      </c>
    </row>
    <row r="1365" spans="1:65" s="14" customFormat="1" ht="11.25">
      <c r="B1365" s="212"/>
      <c r="C1365" s="213"/>
      <c r="D1365" s="195" t="s">
        <v>173</v>
      </c>
      <c r="E1365" s="214" t="s">
        <v>35</v>
      </c>
      <c r="F1365" s="215" t="s">
        <v>1541</v>
      </c>
      <c r="G1365" s="213"/>
      <c r="H1365" s="216">
        <v>666.9</v>
      </c>
      <c r="I1365" s="217"/>
      <c r="J1365" s="213"/>
      <c r="K1365" s="213"/>
      <c r="L1365" s="218"/>
      <c r="M1365" s="219"/>
      <c r="N1365" s="220"/>
      <c r="O1365" s="220"/>
      <c r="P1365" s="220"/>
      <c r="Q1365" s="220"/>
      <c r="R1365" s="220"/>
      <c r="S1365" s="220"/>
      <c r="T1365" s="221"/>
      <c r="AT1365" s="222" t="s">
        <v>173</v>
      </c>
      <c r="AU1365" s="222" t="s">
        <v>90</v>
      </c>
      <c r="AV1365" s="14" t="s">
        <v>90</v>
      </c>
      <c r="AW1365" s="14" t="s">
        <v>41</v>
      </c>
      <c r="AX1365" s="14" t="s">
        <v>81</v>
      </c>
      <c r="AY1365" s="222" t="s">
        <v>160</v>
      </c>
    </row>
    <row r="1366" spans="1:65" s="15" customFormat="1" ht="11.25">
      <c r="B1366" s="223"/>
      <c r="C1366" s="224"/>
      <c r="D1366" s="195" t="s">
        <v>173</v>
      </c>
      <c r="E1366" s="225" t="s">
        <v>35</v>
      </c>
      <c r="F1366" s="226" t="s">
        <v>176</v>
      </c>
      <c r="G1366" s="224"/>
      <c r="H1366" s="227">
        <v>666.9</v>
      </c>
      <c r="I1366" s="228"/>
      <c r="J1366" s="224"/>
      <c r="K1366" s="224"/>
      <c r="L1366" s="229"/>
      <c r="M1366" s="230"/>
      <c r="N1366" s="231"/>
      <c r="O1366" s="231"/>
      <c r="P1366" s="231"/>
      <c r="Q1366" s="231"/>
      <c r="R1366" s="231"/>
      <c r="S1366" s="231"/>
      <c r="T1366" s="232"/>
      <c r="AT1366" s="233" t="s">
        <v>173</v>
      </c>
      <c r="AU1366" s="233" t="s">
        <v>90</v>
      </c>
      <c r="AV1366" s="15" t="s">
        <v>167</v>
      </c>
      <c r="AW1366" s="15" t="s">
        <v>41</v>
      </c>
      <c r="AX1366" s="15" t="s">
        <v>21</v>
      </c>
      <c r="AY1366" s="233" t="s">
        <v>160</v>
      </c>
    </row>
    <row r="1367" spans="1:65" s="2" customFormat="1" ht="24.2" customHeight="1">
      <c r="A1367" s="38"/>
      <c r="B1367" s="39"/>
      <c r="C1367" s="245" t="s">
        <v>1542</v>
      </c>
      <c r="D1367" s="245" t="s">
        <v>380</v>
      </c>
      <c r="E1367" s="246" t="s">
        <v>1521</v>
      </c>
      <c r="F1367" s="247" t="s">
        <v>1522</v>
      </c>
      <c r="G1367" s="248" t="s">
        <v>239</v>
      </c>
      <c r="H1367" s="249">
        <v>1.601</v>
      </c>
      <c r="I1367" s="250"/>
      <c r="J1367" s="251">
        <f>ROUND(I1367*H1367,2)</f>
        <v>0</v>
      </c>
      <c r="K1367" s="247" t="s">
        <v>166</v>
      </c>
      <c r="L1367" s="252"/>
      <c r="M1367" s="253" t="s">
        <v>35</v>
      </c>
      <c r="N1367" s="254" t="s">
        <v>52</v>
      </c>
      <c r="O1367" s="68"/>
      <c r="P1367" s="191">
        <f>O1367*H1367</f>
        <v>0</v>
      </c>
      <c r="Q1367" s="191">
        <v>0.55000000000000004</v>
      </c>
      <c r="R1367" s="191">
        <f>Q1367*H1367</f>
        <v>0.88055000000000005</v>
      </c>
      <c r="S1367" s="191">
        <v>0</v>
      </c>
      <c r="T1367" s="192">
        <f>S1367*H1367</f>
        <v>0</v>
      </c>
      <c r="U1367" s="38"/>
      <c r="V1367" s="38"/>
      <c r="W1367" s="38"/>
      <c r="X1367" s="38"/>
      <c r="Y1367" s="38"/>
      <c r="Z1367" s="38"/>
      <c r="AA1367" s="38"/>
      <c r="AB1367" s="38"/>
      <c r="AC1367" s="38"/>
      <c r="AD1367" s="38"/>
      <c r="AE1367" s="38"/>
      <c r="AR1367" s="193" t="s">
        <v>459</v>
      </c>
      <c r="AT1367" s="193" t="s">
        <v>380</v>
      </c>
      <c r="AU1367" s="193" t="s">
        <v>90</v>
      </c>
      <c r="AY1367" s="20" t="s">
        <v>160</v>
      </c>
      <c r="BE1367" s="194">
        <f>IF(N1367="základní",J1367,0)</f>
        <v>0</v>
      </c>
      <c r="BF1367" s="194">
        <f>IF(N1367="snížená",J1367,0)</f>
        <v>0</v>
      </c>
      <c r="BG1367" s="194">
        <f>IF(N1367="zákl. přenesená",J1367,0)</f>
        <v>0</v>
      </c>
      <c r="BH1367" s="194">
        <f>IF(N1367="sníž. přenesená",J1367,0)</f>
        <v>0</v>
      </c>
      <c r="BI1367" s="194">
        <f>IF(N1367="nulová",J1367,0)</f>
        <v>0</v>
      </c>
      <c r="BJ1367" s="20" t="s">
        <v>21</v>
      </c>
      <c r="BK1367" s="194">
        <f>ROUND(I1367*H1367,2)</f>
        <v>0</v>
      </c>
      <c r="BL1367" s="20" t="s">
        <v>317</v>
      </c>
      <c r="BM1367" s="193" t="s">
        <v>1543</v>
      </c>
    </row>
    <row r="1368" spans="1:65" s="2" customFormat="1" ht="11.25">
      <c r="A1368" s="38"/>
      <c r="B1368" s="39"/>
      <c r="C1368" s="40"/>
      <c r="D1368" s="195" t="s">
        <v>169</v>
      </c>
      <c r="E1368" s="40"/>
      <c r="F1368" s="196" t="s">
        <v>1522</v>
      </c>
      <c r="G1368" s="40"/>
      <c r="H1368" s="40"/>
      <c r="I1368" s="197"/>
      <c r="J1368" s="40"/>
      <c r="K1368" s="40"/>
      <c r="L1368" s="43"/>
      <c r="M1368" s="198"/>
      <c r="N1368" s="199"/>
      <c r="O1368" s="68"/>
      <c r="P1368" s="68"/>
      <c r="Q1368" s="68"/>
      <c r="R1368" s="68"/>
      <c r="S1368" s="68"/>
      <c r="T1368" s="69"/>
      <c r="U1368" s="38"/>
      <c r="V1368" s="38"/>
      <c r="W1368" s="38"/>
      <c r="X1368" s="38"/>
      <c r="Y1368" s="38"/>
      <c r="Z1368" s="38"/>
      <c r="AA1368" s="38"/>
      <c r="AB1368" s="38"/>
      <c r="AC1368" s="38"/>
      <c r="AD1368" s="38"/>
      <c r="AE1368" s="38"/>
      <c r="AT1368" s="20" t="s">
        <v>169</v>
      </c>
      <c r="AU1368" s="20" t="s">
        <v>90</v>
      </c>
    </row>
    <row r="1369" spans="1:65" s="14" customFormat="1" ht="11.25">
      <c r="B1369" s="212"/>
      <c r="C1369" s="213"/>
      <c r="D1369" s="195" t="s">
        <v>173</v>
      </c>
      <c r="E1369" s="214" t="s">
        <v>35</v>
      </c>
      <c r="F1369" s="215" t="s">
        <v>1544</v>
      </c>
      <c r="G1369" s="213"/>
      <c r="H1369" s="216">
        <v>1.601</v>
      </c>
      <c r="I1369" s="217"/>
      <c r="J1369" s="213"/>
      <c r="K1369" s="213"/>
      <c r="L1369" s="218"/>
      <c r="M1369" s="219"/>
      <c r="N1369" s="220"/>
      <c r="O1369" s="220"/>
      <c r="P1369" s="220"/>
      <c r="Q1369" s="220"/>
      <c r="R1369" s="220"/>
      <c r="S1369" s="220"/>
      <c r="T1369" s="221"/>
      <c r="AT1369" s="222" t="s">
        <v>173</v>
      </c>
      <c r="AU1369" s="222" t="s">
        <v>90</v>
      </c>
      <c r="AV1369" s="14" t="s">
        <v>90</v>
      </c>
      <c r="AW1369" s="14" t="s">
        <v>41</v>
      </c>
      <c r="AX1369" s="14" t="s">
        <v>81</v>
      </c>
      <c r="AY1369" s="222" t="s">
        <v>160</v>
      </c>
    </row>
    <row r="1370" spans="1:65" s="15" customFormat="1" ht="11.25">
      <c r="B1370" s="223"/>
      <c r="C1370" s="224"/>
      <c r="D1370" s="195" t="s">
        <v>173</v>
      </c>
      <c r="E1370" s="225" t="s">
        <v>35</v>
      </c>
      <c r="F1370" s="226" t="s">
        <v>176</v>
      </c>
      <c r="G1370" s="224"/>
      <c r="H1370" s="227">
        <v>1.601</v>
      </c>
      <c r="I1370" s="228"/>
      <c r="J1370" s="224"/>
      <c r="K1370" s="224"/>
      <c r="L1370" s="229"/>
      <c r="M1370" s="230"/>
      <c r="N1370" s="231"/>
      <c r="O1370" s="231"/>
      <c r="P1370" s="231"/>
      <c r="Q1370" s="231"/>
      <c r="R1370" s="231"/>
      <c r="S1370" s="231"/>
      <c r="T1370" s="232"/>
      <c r="AT1370" s="233" t="s">
        <v>173</v>
      </c>
      <c r="AU1370" s="233" t="s">
        <v>90</v>
      </c>
      <c r="AV1370" s="15" t="s">
        <v>167</v>
      </c>
      <c r="AW1370" s="15" t="s">
        <v>41</v>
      </c>
      <c r="AX1370" s="15" t="s">
        <v>21</v>
      </c>
      <c r="AY1370" s="233" t="s">
        <v>160</v>
      </c>
    </row>
    <row r="1371" spans="1:65" s="2" customFormat="1" ht="24.2" customHeight="1">
      <c r="A1371" s="38"/>
      <c r="B1371" s="39"/>
      <c r="C1371" s="182" t="s">
        <v>1545</v>
      </c>
      <c r="D1371" s="182" t="s">
        <v>162</v>
      </c>
      <c r="E1371" s="183" t="s">
        <v>1546</v>
      </c>
      <c r="F1371" s="184" t="s">
        <v>1547</v>
      </c>
      <c r="G1371" s="185" t="s">
        <v>239</v>
      </c>
      <c r="H1371" s="186">
        <v>29.053999999999998</v>
      </c>
      <c r="I1371" s="187"/>
      <c r="J1371" s="188">
        <f>ROUND(I1371*H1371,2)</f>
        <v>0</v>
      </c>
      <c r="K1371" s="184" t="s">
        <v>166</v>
      </c>
      <c r="L1371" s="43"/>
      <c r="M1371" s="189" t="s">
        <v>35</v>
      </c>
      <c r="N1371" s="190" t="s">
        <v>52</v>
      </c>
      <c r="O1371" s="68"/>
      <c r="P1371" s="191">
        <f>O1371*H1371</f>
        <v>0</v>
      </c>
      <c r="Q1371" s="191">
        <v>2.3300000000000001E-2</v>
      </c>
      <c r="R1371" s="191">
        <f>Q1371*H1371</f>
        <v>0.67695819999999995</v>
      </c>
      <c r="S1371" s="191">
        <v>0</v>
      </c>
      <c r="T1371" s="192">
        <f>S1371*H1371</f>
        <v>0</v>
      </c>
      <c r="U1371" s="38"/>
      <c r="V1371" s="38"/>
      <c r="W1371" s="38"/>
      <c r="X1371" s="38"/>
      <c r="Y1371" s="38"/>
      <c r="Z1371" s="38"/>
      <c r="AA1371" s="38"/>
      <c r="AB1371" s="38"/>
      <c r="AC1371" s="38"/>
      <c r="AD1371" s="38"/>
      <c r="AE1371" s="38"/>
      <c r="AR1371" s="193" t="s">
        <v>317</v>
      </c>
      <c r="AT1371" s="193" t="s">
        <v>162</v>
      </c>
      <c r="AU1371" s="193" t="s">
        <v>90</v>
      </c>
      <c r="AY1371" s="20" t="s">
        <v>160</v>
      </c>
      <c r="BE1371" s="194">
        <f>IF(N1371="základní",J1371,0)</f>
        <v>0</v>
      </c>
      <c r="BF1371" s="194">
        <f>IF(N1371="snížená",J1371,0)</f>
        <v>0</v>
      </c>
      <c r="BG1371" s="194">
        <f>IF(N1371="zákl. přenesená",J1371,0)</f>
        <v>0</v>
      </c>
      <c r="BH1371" s="194">
        <f>IF(N1371="sníž. přenesená",J1371,0)</f>
        <v>0</v>
      </c>
      <c r="BI1371" s="194">
        <f>IF(N1371="nulová",J1371,0)</f>
        <v>0</v>
      </c>
      <c r="BJ1371" s="20" t="s">
        <v>21</v>
      </c>
      <c r="BK1371" s="194">
        <f>ROUND(I1371*H1371,2)</f>
        <v>0</v>
      </c>
      <c r="BL1371" s="20" t="s">
        <v>317</v>
      </c>
      <c r="BM1371" s="193" t="s">
        <v>1548</v>
      </c>
    </row>
    <row r="1372" spans="1:65" s="2" customFormat="1" ht="19.5">
      <c r="A1372" s="38"/>
      <c r="B1372" s="39"/>
      <c r="C1372" s="40"/>
      <c r="D1372" s="195" t="s">
        <v>169</v>
      </c>
      <c r="E1372" s="40"/>
      <c r="F1372" s="196" t="s">
        <v>1549</v>
      </c>
      <c r="G1372" s="40"/>
      <c r="H1372" s="40"/>
      <c r="I1372" s="197"/>
      <c r="J1372" s="40"/>
      <c r="K1372" s="40"/>
      <c r="L1372" s="43"/>
      <c r="M1372" s="198"/>
      <c r="N1372" s="199"/>
      <c r="O1372" s="68"/>
      <c r="P1372" s="68"/>
      <c r="Q1372" s="68"/>
      <c r="R1372" s="68"/>
      <c r="S1372" s="68"/>
      <c r="T1372" s="69"/>
      <c r="U1372" s="38"/>
      <c r="V1372" s="38"/>
      <c r="W1372" s="38"/>
      <c r="X1372" s="38"/>
      <c r="Y1372" s="38"/>
      <c r="Z1372" s="38"/>
      <c r="AA1372" s="38"/>
      <c r="AB1372" s="38"/>
      <c r="AC1372" s="38"/>
      <c r="AD1372" s="38"/>
      <c r="AE1372" s="38"/>
      <c r="AT1372" s="20" t="s">
        <v>169</v>
      </c>
      <c r="AU1372" s="20" t="s">
        <v>90</v>
      </c>
    </row>
    <row r="1373" spans="1:65" s="2" customFormat="1" ht="11.25">
      <c r="A1373" s="38"/>
      <c r="B1373" s="39"/>
      <c r="C1373" s="40"/>
      <c r="D1373" s="200" t="s">
        <v>171</v>
      </c>
      <c r="E1373" s="40"/>
      <c r="F1373" s="201" t="s">
        <v>1550</v>
      </c>
      <c r="G1373" s="40"/>
      <c r="H1373" s="40"/>
      <c r="I1373" s="197"/>
      <c r="J1373" s="40"/>
      <c r="K1373" s="40"/>
      <c r="L1373" s="43"/>
      <c r="M1373" s="198"/>
      <c r="N1373" s="199"/>
      <c r="O1373" s="68"/>
      <c r="P1373" s="68"/>
      <c r="Q1373" s="68"/>
      <c r="R1373" s="68"/>
      <c r="S1373" s="68"/>
      <c r="T1373" s="69"/>
      <c r="U1373" s="38"/>
      <c r="V1373" s="38"/>
      <c r="W1373" s="38"/>
      <c r="X1373" s="38"/>
      <c r="Y1373" s="38"/>
      <c r="Z1373" s="38"/>
      <c r="AA1373" s="38"/>
      <c r="AB1373" s="38"/>
      <c r="AC1373" s="38"/>
      <c r="AD1373" s="38"/>
      <c r="AE1373" s="38"/>
      <c r="AT1373" s="20" t="s">
        <v>171</v>
      </c>
      <c r="AU1373" s="20" t="s">
        <v>90</v>
      </c>
    </row>
    <row r="1374" spans="1:65" s="14" customFormat="1" ht="11.25">
      <c r="B1374" s="212"/>
      <c r="C1374" s="213"/>
      <c r="D1374" s="195" t="s">
        <v>173</v>
      </c>
      <c r="E1374" s="214" t="s">
        <v>35</v>
      </c>
      <c r="F1374" s="215" t="s">
        <v>1551</v>
      </c>
      <c r="G1374" s="213"/>
      <c r="H1374" s="216">
        <v>17.36</v>
      </c>
      <c r="I1374" s="217"/>
      <c r="J1374" s="213"/>
      <c r="K1374" s="213"/>
      <c r="L1374" s="218"/>
      <c r="M1374" s="219"/>
      <c r="N1374" s="220"/>
      <c r="O1374" s="220"/>
      <c r="P1374" s="220"/>
      <c r="Q1374" s="220"/>
      <c r="R1374" s="220"/>
      <c r="S1374" s="220"/>
      <c r="T1374" s="221"/>
      <c r="AT1374" s="222" t="s">
        <v>173</v>
      </c>
      <c r="AU1374" s="222" t="s">
        <v>90</v>
      </c>
      <c r="AV1374" s="14" t="s">
        <v>90</v>
      </c>
      <c r="AW1374" s="14" t="s">
        <v>41</v>
      </c>
      <c r="AX1374" s="14" t="s">
        <v>81</v>
      </c>
      <c r="AY1374" s="222" t="s">
        <v>160</v>
      </c>
    </row>
    <row r="1375" spans="1:65" s="14" customFormat="1" ht="11.25">
      <c r="B1375" s="212"/>
      <c r="C1375" s="213"/>
      <c r="D1375" s="195" t="s">
        <v>173</v>
      </c>
      <c r="E1375" s="214" t="s">
        <v>35</v>
      </c>
      <c r="F1375" s="215" t="s">
        <v>1510</v>
      </c>
      <c r="G1375" s="213"/>
      <c r="H1375" s="216">
        <v>9.9529999999999994</v>
      </c>
      <c r="I1375" s="217"/>
      <c r="J1375" s="213"/>
      <c r="K1375" s="213"/>
      <c r="L1375" s="218"/>
      <c r="M1375" s="219"/>
      <c r="N1375" s="220"/>
      <c r="O1375" s="220"/>
      <c r="P1375" s="220"/>
      <c r="Q1375" s="220"/>
      <c r="R1375" s="220"/>
      <c r="S1375" s="220"/>
      <c r="T1375" s="221"/>
      <c r="AT1375" s="222" t="s">
        <v>173</v>
      </c>
      <c r="AU1375" s="222" t="s">
        <v>90</v>
      </c>
      <c r="AV1375" s="14" t="s">
        <v>90</v>
      </c>
      <c r="AW1375" s="14" t="s">
        <v>41</v>
      </c>
      <c r="AX1375" s="14" t="s">
        <v>81</v>
      </c>
      <c r="AY1375" s="222" t="s">
        <v>160</v>
      </c>
    </row>
    <row r="1376" spans="1:65" s="14" customFormat="1" ht="11.25">
      <c r="B1376" s="212"/>
      <c r="C1376" s="213"/>
      <c r="D1376" s="195" t="s">
        <v>173</v>
      </c>
      <c r="E1376" s="214" t="s">
        <v>35</v>
      </c>
      <c r="F1376" s="215" t="s">
        <v>1511</v>
      </c>
      <c r="G1376" s="213"/>
      <c r="H1376" s="216">
        <v>1.7410000000000001</v>
      </c>
      <c r="I1376" s="217"/>
      <c r="J1376" s="213"/>
      <c r="K1376" s="213"/>
      <c r="L1376" s="218"/>
      <c r="M1376" s="219"/>
      <c r="N1376" s="220"/>
      <c r="O1376" s="220"/>
      <c r="P1376" s="220"/>
      <c r="Q1376" s="220"/>
      <c r="R1376" s="220"/>
      <c r="S1376" s="220"/>
      <c r="T1376" s="221"/>
      <c r="AT1376" s="222" t="s">
        <v>173</v>
      </c>
      <c r="AU1376" s="222" t="s">
        <v>90</v>
      </c>
      <c r="AV1376" s="14" t="s">
        <v>90</v>
      </c>
      <c r="AW1376" s="14" t="s">
        <v>41</v>
      </c>
      <c r="AX1376" s="14" t="s">
        <v>81</v>
      </c>
      <c r="AY1376" s="222" t="s">
        <v>160</v>
      </c>
    </row>
    <row r="1377" spans="1:65" s="15" customFormat="1" ht="11.25">
      <c r="B1377" s="223"/>
      <c r="C1377" s="224"/>
      <c r="D1377" s="195" t="s">
        <v>173</v>
      </c>
      <c r="E1377" s="225" t="s">
        <v>35</v>
      </c>
      <c r="F1377" s="226" t="s">
        <v>176</v>
      </c>
      <c r="G1377" s="224"/>
      <c r="H1377" s="227">
        <v>29.053999999999998</v>
      </c>
      <c r="I1377" s="228"/>
      <c r="J1377" s="224"/>
      <c r="K1377" s="224"/>
      <c r="L1377" s="229"/>
      <c r="M1377" s="230"/>
      <c r="N1377" s="231"/>
      <c r="O1377" s="231"/>
      <c r="P1377" s="231"/>
      <c r="Q1377" s="231"/>
      <c r="R1377" s="231"/>
      <c r="S1377" s="231"/>
      <c r="T1377" s="232"/>
      <c r="AT1377" s="233" t="s">
        <v>173</v>
      </c>
      <c r="AU1377" s="233" t="s">
        <v>90</v>
      </c>
      <c r="AV1377" s="15" t="s">
        <v>167</v>
      </c>
      <c r="AW1377" s="15" t="s">
        <v>41</v>
      </c>
      <c r="AX1377" s="15" t="s">
        <v>21</v>
      </c>
      <c r="AY1377" s="233" t="s">
        <v>160</v>
      </c>
    </row>
    <row r="1378" spans="1:65" s="2" customFormat="1" ht="24.2" customHeight="1">
      <c r="A1378" s="38"/>
      <c r="B1378" s="39"/>
      <c r="C1378" s="182" t="s">
        <v>1552</v>
      </c>
      <c r="D1378" s="182" t="s">
        <v>162</v>
      </c>
      <c r="E1378" s="183" t="s">
        <v>1553</v>
      </c>
      <c r="F1378" s="184" t="s">
        <v>1554</v>
      </c>
      <c r="G1378" s="185" t="s">
        <v>165</v>
      </c>
      <c r="H1378" s="186">
        <v>8.91</v>
      </c>
      <c r="I1378" s="187"/>
      <c r="J1378" s="188">
        <f>ROUND(I1378*H1378,2)</f>
        <v>0</v>
      </c>
      <c r="K1378" s="184" t="s">
        <v>166</v>
      </c>
      <c r="L1378" s="43"/>
      <c r="M1378" s="189" t="s">
        <v>35</v>
      </c>
      <c r="N1378" s="190" t="s">
        <v>52</v>
      </c>
      <c r="O1378" s="68"/>
      <c r="P1378" s="191">
        <f>O1378*H1378</f>
        <v>0</v>
      </c>
      <c r="Q1378" s="191">
        <v>3.6929999999999998E-2</v>
      </c>
      <c r="R1378" s="191">
        <f>Q1378*H1378</f>
        <v>0.32904629999999996</v>
      </c>
      <c r="S1378" s="191">
        <v>0</v>
      </c>
      <c r="T1378" s="192">
        <f>S1378*H1378</f>
        <v>0</v>
      </c>
      <c r="U1378" s="38"/>
      <c r="V1378" s="38"/>
      <c r="W1378" s="38"/>
      <c r="X1378" s="38"/>
      <c r="Y1378" s="38"/>
      <c r="Z1378" s="38"/>
      <c r="AA1378" s="38"/>
      <c r="AB1378" s="38"/>
      <c r="AC1378" s="38"/>
      <c r="AD1378" s="38"/>
      <c r="AE1378" s="38"/>
      <c r="AR1378" s="193" t="s">
        <v>317</v>
      </c>
      <c r="AT1378" s="193" t="s">
        <v>162</v>
      </c>
      <c r="AU1378" s="193" t="s">
        <v>90</v>
      </c>
      <c r="AY1378" s="20" t="s">
        <v>160</v>
      </c>
      <c r="BE1378" s="194">
        <f>IF(N1378="základní",J1378,0)</f>
        <v>0</v>
      </c>
      <c r="BF1378" s="194">
        <f>IF(N1378="snížená",J1378,0)</f>
        <v>0</v>
      </c>
      <c r="BG1378" s="194">
        <f>IF(N1378="zákl. přenesená",J1378,0)</f>
        <v>0</v>
      </c>
      <c r="BH1378" s="194">
        <f>IF(N1378="sníž. přenesená",J1378,0)</f>
        <v>0</v>
      </c>
      <c r="BI1378" s="194">
        <f>IF(N1378="nulová",J1378,0)</f>
        <v>0</v>
      </c>
      <c r="BJ1378" s="20" t="s">
        <v>21</v>
      </c>
      <c r="BK1378" s="194">
        <f>ROUND(I1378*H1378,2)</f>
        <v>0</v>
      </c>
      <c r="BL1378" s="20" t="s">
        <v>317</v>
      </c>
      <c r="BM1378" s="193" t="s">
        <v>1555</v>
      </c>
    </row>
    <row r="1379" spans="1:65" s="2" customFormat="1" ht="19.5">
      <c r="A1379" s="38"/>
      <c r="B1379" s="39"/>
      <c r="C1379" s="40"/>
      <c r="D1379" s="195" t="s">
        <v>169</v>
      </c>
      <c r="E1379" s="40"/>
      <c r="F1379" s="196" t="s">
        <v>1556</v>
      </c>
      <c r="G1379" s="40"/>
      <c r="H1379" s="40"/>
      <c r="I1379" s="197"/>
      <c r="J1379" s="40"/>
      <c r="K1379" s="40"/>
      <c r="L1379" s="43"/>
      <c r="M1379" s="198"/>
      <c r="N1379" s="199"/>
      <c r="O1379" s="68"/>
      <c r="P1379" s="68"/>
      <c r="Q1379" s="68"/>
      <c r="R1379" s="68"/>
      <c r="S1379" s="68"/>
      <c r="T1379" s="69"/>
      <c r="U1379" s="38"/>
      <c r="V1379" s="38"/>
      <c r="W1379" s="38"/>
      <c r="X1379" s="38"/>
      <c r="Y1379" s="38"/>
      <c r="Z1379" s="38"/>
      <c r="AA1379" s="38"/>
      <c r="AB1379" s="38"/>
      <c r="AC1379" s="38"/>
      <c r="AD1379" s="38"/>
      <c r="AE1379" s="38"/>
      <c r="AT1379" s="20" t="s">
        <v>169</v>
      </c>
      <c r="AU1379" s="20" t="s">
        <v>90</v>
      </c>
    </row>
    <row r="1380" spans="1:65" s="2" customFormat="1" ht="11.25">
      <c r="A1380" s="38"/>
      <c r="B1380" s="39"/>
      <c r="C1380" s="40"/>
      <c r="D1380" s="200" t="s">
        <v>171</v>
      </c>
      <c r="E1380" s="40"/>
      <c r="F1380" s="201" t="s">
        <v>1557</v>
      </c>
      <c r="G1380" s="40"/>
      <c r="H1380" s="40"/>
      <c r="I1380" s="197"/>
      <c r="J1380" s="40"/>
      <c r="K1380" s="40"/>
      <c r="L1380" s="43"/>
      <c r="M1380" s="198"/>
      <c r="N1380" s="199"/>
      <c r="O1380" s="68"/>
      <c r="P1380" s="68"/>
      <c r="Q1380" s="68"/>
      <c r="R1380" s="68"/>
      <c r="S1380" s="68"/>
      <c r="T1380" s="69"/>
      <c r="U1380" s="38"/>
      <c r="V1380" s="38"/>
      <c r="W1380" s="38"/>
      <c r="X1380" s="38"/>
      <c r="Y1380" s="38"/>
      <c r="Z1380" s="38"/>
      <c r="AA1380" s="38"/>
      <c r="AB1380" s="38"/>
      <c r="AC1380" s="38"/>
      <c r="AD1380" s="38"/>
      <c r="AE1380" s="38"/>
      <c r="AT1380" s="20" t="s">
        <v>171</v>
      </c>
      <c r="AU1380" s="20" t="s">
        <v>90</v>
      </c>
    </row>
    <row r="1381" spans="1:65" s="13" customFormat="1" ht="11.25">
      <c r="B1381" s="202"/>
      <c r="C1381" s="203"/>
      <c r="D1381" s="195" t="s">
        <v>173</v>
      </c>
      <c r="E1381" s="204" t="s">
        <v>35</v>
      </c>
      <c r="F1381" s="205" t="s">
        <v>764</v>
      </c>
      <c r="G1381" s="203"/>
      <c r="H1381" s="204" t="s">
        <v>35</v>
      </c>
      <c r="I1381" s="206"/>
      <c r="J1381" s="203"/>
      <c r="K1381" s="203"/>
      <c r="L1381" s="207"/>
      <c r="M1381" s="208"/>
      <c r="N1381" s="209"/>
      <c r="O1381" s="209"/>
      <c r="P1381" s="209"/>
      <c r="Q1381" s="209"/>
      <c r="R1381" s="209"/>
      <c r="S1381" s="209"/>
      <c r="T1381" s="210"/>
      <c r="AT1381" s="211" t="s">
        <v>173</v>
      </c>
      <c r="AU1381" s="211" t="s">
        <v>90</v>
      </c>
      <c r="AV1381" s="13" t="s">
        <v>21</v>
      </c>
      <c r="AW1381" s="13" t="s">
        <v>41</v>
      </c>
      <c r="AX1381" s="13" t="s">
        <v>81</v>
      </c>
      <c r="AY1381" s="211" t="s">
        <v>160</v>
      </c>
    </row>
    <row r="1382" spans="1:65" s="14" customFormat="1" ht="11.25">
      <c r="B1382" s="212"/>
      <c r="C1382" s="213"/>
      <c r="D1382" s="195" t="s">
        <v>173</v>
      </c>
      <c r="E1382" s="214" t="s">
        <v>35</v>
      </c>
      <c r="F1382" s="215" t="s">
        <v>765</v>
      </c>
      <c r="G1382" s="213"/>
      <c r="H1382" s="216">
        <v>8.91</v>
      </c>
      <c r="I1382" s="217"/>
      <c r="J1382" s="213"/>
      <c r="K1382" s="213"/>
      <c r="L1382" s="218"/>
      <c r="M1382" s="219"/>
      <c r="N1382" s="220"/>
      <c r="O1382" s="220"/>
      <c r="P1382" s="220"/>
      <c r="Q1382" s="220"/>
      <c r="R1382" s="220"/>
      <c r="S1382" s="220"/>
      <c r="T1382" s="221"/>
      <c r="AT1382" s="222" t="s">
        <v>173</v>
      </c>
      <c r="AU1382" s="222" t="s">
        <v>90</v>
      </c>
      <c r="AV1382" s="14" t="s">
        <v>90</v>
      </c>
      <c r="AW1382" s="14" t="s">
        <v>41</v>
      </c>
      <c r="AX1382" s="14" t="s">
        <v>81</v>
      </c>
      <c r="AY1382" s="222" t="s">
        <v>160</v>
      </c>
    </row>
    <row r="1383" spans="1:65" s="15" customFormat="1" ht="11.25">
      <c r="B1383" s="223"/>
      <c r="C1383" s="224"/>
      <c r="D1383" s="195" t="s">
        <v>173</v>
      </c>
      <c r="E1383" s="225" t="s">
        <v>35</v>
      </c>
      <c r="F1383" s="226" t="s">
        <v>176</v>
      </c>
      <c r="G1383" s="224"/>
      <c r="H1383" s="227">
        <v>8.91</v>
      </c>
      <c r="I1383" s="228"/>
      <c r="J1383" s="224"/>
      <c r="K1383" s="224"/>
      <c r="L1383" s="229"/>
      <c r="M1383" s="230"/>
      <c r="N1383" s="231"/>
      <c r="O1383" s="231"/>
      <c r="P1383" s="231"/>
      <c r="Q1383" s="231"/>
      <c r="R1383" s="231"/>
      <c r="S1383" s="231"/>
      <c r="T1383" s="232"/>
      <c r="AT1383" s="233" t="s">
        <v>173</v>
      </c>
      <c r="AU1383" s="233" t="s">
        <v>90</v>
      </c>
      <c r="AV1383" s="15" t="s">
        <v>167</v>
      </c>
      <c r="AW1383" s="15" t="s">
        <v>41</v>
      </c>
      <c r="AX1383" s="15" t="s">
        <v>21</v>
      </c>
      <c r="AY1383" s="233" t="s">
        <v>160</v>
      </c>
    </row>
    <row r="1384" spans="1:65" s="2" customFormat="1" ht="24.2" customHeight="1">
      <c r="A1384" s="38"/>
      <c r="B1384" s="39"/>
      <c r="C1384" s="182" t="s">
        <v>1558</v>
      </c>
      <c r="D1384" s="182" t="s">
        <v>162</v>
      </c>
      <c r="E1384" s="183" t="s">
        <v>1559</v>
      </c>
      <c r="F1384" s="184" t="s">
        <v>1560</v>
      </c>
      <c r="G1384" s="185" t="s">
        <v>165</v>
      </c>
      <c r="H1384" s="186">
        <v>624.91499999999996</v>
      </c>
      <c r="I1384" s="187"/>
      <c r="J1384" s="188">
        <f>ROUND(I1384*H1384,2)</f>
        <v>0</v>
      </c>
      <c r="K1384" s="184" t="s">
        <v>166</v>
      </c>
      <c r="L1384" s="43"/>
      <c r="M1384" s="189" t="s">
        <v>35</v>
      </c>
      <c r="N1384" s="190" t="s">
        <v>52</v>
      </c>
      <c r="O1384" s="68"/>
      <c r="P1384" s="191">
        <f>O1384*H1384</f>
        <v>0</v>
      </c>
      <c r="Q1384" s="191">
        <v>0</v>
      </c>
      <c r="R1384" s="191">
        <f>Q1384*H1384</f>
        <v>0</v>
      </c>
      <c r="S1384" s="191">
        <v>0</v>
      </c>
      <c r="T1384" s="192">
        <f>S1384*H1384</f>
        <v>0</v>
      </c>
      <c r="U1384" s="38"/>
      <c r="V1384" s="38"/>
      <c r="W1384" s="38"/>
      <c r="X1384" s="38"/>
      <c r="Y1384" s="38"/>
      <c r="Z1384" s="38"/>
      <c r="AA1384" s="38"/>
      <c r="AB1384" s="38"/>
      <c r="AC1384" s="38"/>
      <c r="AD1384" s="38"/>
      <c r="AE1384" s="38"/>
      <c r="AR1384" s="193" t="s">
        <v>317</v>
      </c>
      <c r="AT1384" s="193" t="s">
        <v>162</v>
      </c>
      <c r="AU1384" s="193" t="s">
        <v>90</v>
      </c>
      <c r="AY1384" s="20" t="s">
        <v>160</v>
      </c>
      <c r="BE1384" s="194">
        <f>IF(N1384="základní",J1384,0)</f>
        <v>0</v>
      </c>
      <c r="BF1384" s="194">
        <f>IF(N1384="snížená",J1384,0)</f>
        <v>0</v>
      </c>
      <c r="BG1384" s="194">
        <f>IF(N1384="zákl. přenesená",J1384,0)</f>
        <v>0</v>
      </c>
      <c r="BH1384" s="194">
        <f>IF(N1384="sníž. přenesená",J1384,0)</f>
        <v>0</v>
      </c>
      <c r="BI1384" s="194">
        <f>IF(N1384="nulová",J1384,0)</f>
        <v>0</v>
      </c>
      <c r="BJ1384" s="20" t="s">
        <v>21</v>
      </c>
      <c r="BK1384" s="194">
        <f>ROUND(I1384*H1384,2)</f>
        <v>0</v>
      </c>
      <c r="BL1384" s="20" t="s">
        <v>317</v>
      </c>
      <c r="BM1384" s="193" t="s">
        <v>1561</v>
      </c>
    </row>
    <row r="1385" spans="1:65" s="2" customFormat="1" ht="19.5">
      <c r="A1385" s="38"/>
      <c r="B1385" s="39"/>
      <c r="C1385" s="40"/>
      <c r="D1385" s="195" t="s">
        <v>169</v>
      </c>
      <c r="E1385" s="40"/>
      <c r="F1385" s="196" t="s">
        <v>1562</v>
      </c>
      <c r="G1385" s="40"/>
      <c r="H1385" s="40"/>
      <c r="I1385" s="197"/>
      <c r="J1385" s="40"/>
      <c r="K1385" s="40"/>
      <c r="L1385" s="43"/>
      <c r="M1385" s="198"/>
      <c r="N1385" s="199"/>
      <c r="O1385" s="68"/>
      <c r="P1385" s="68"/>
      <c r="Q1385" s="68"/>
      <c r="R1385" s="68"/>
      <c r="S1385" s="68"/>
      <c r="T1385" s="69"/>
      <c r="U1385" s="38"/>
      <c r="V1385" s="38"/>
      <c r="W1385" s="38"/>
      <c r="X1385" s="38"/>
      <c r="Y1385" s="38"/>
      <c r="Z1385" s="38"/>
      <c r="AA1385" s="38"/>
      <c r="AB1385" s="38"/>
      <c r="AC1385" s="38"/>
      <c r="AD1385" s="38"/>
      <c r="AE1385" s="38"/>
      <c r="AT1385" s="20" t="s">
        <v>169</v>
      </c>
      <c r="AU1385" s="20" t="s">
        <v>90</v>
      </c>
    </row>
    <row r="1386" spans="1:65" s="2" customFormat="1" ht="11.25">
      <c r="A1386" s="38"/>
      <c r="B1386" s="39"/>
      <c r="C1386" s="40"/>
      <c r="D1386" s="200" t="s">
        <v>171</v>
      </c>
      <c r="E1386" s="40"/>
      <c r="F1386" s="201" t="s">
        <v>1563</v>
      </c>
      <c r="G1386" s="40"/>
      <c r="H1386" s="40"/>
      <c r="I1386" s="197"/>
      <c r="J1386" s="40"/>
      <c r="K1386" s="40"/>
      <c r="L1386" s="43"/>
      <c r="M1386" s="198"/>
      <c r="N1386" s="199"/>
      <c r="O1386" s="68"/>
      <c r="P1386" s="68"/>
      <c r="Q1386" s="68"/>
      <c r="R1386" s="68"/>
      <c r="S1386" s="68"/>
      <c r="T1386" s="69"/>
      <c r="U1386" s="38"/>
      <c r="V1386" s="38"/>
      <c r="W1386" s="38"/>
      <c r="X1386" s="38"/>
      <c r="Y1386" s="38"/>
      <c r="Z1386" s="38"/>
      <c r="AA1386" s="38"/>
      <c r="AB1386" s="38"/>
      <c r="AC1386" s="38"/>
      <c r="AD1386" s="38"/>
      <c r="AE1386" s="38"/>
      <c r="AT1386" s="20" t="s">
        <v>171</v>
      </c>
      <c r="AU1386" s="20" t="s">
        <v>90</v>
      </c>
    </row>
    <row r="1387" spans="1:65" s="13" customFormat="1" ht="11.25">
      <c r="B1387" s="202"/>
      <c r="C1387" s="203"/>
      <c r="D1387" s="195" t="s">
        <v>173</v>
      </c>
      <c r="E1387" s="204" t="s">
        <v>35</v>
      </c>
      <c r="F1387" s="205" t="s">
        <v>764</v>
      </c>
      <c r="G1387" s="203"/>
      <c r="H1387" s="204" t="s">
        <v>35</v>
      </c>
      <c r="I1387" s="206"/>
      <c r="J1387" s="203"/>
      <c r="K1387" s="203"/>
      <c r="L1387" s="207"/>
      <c r="M1387" s="208"/>
      <c r="N1387" s="209"/>
      <c r="O1387" s="209"/>
      <c r="P1387" s="209"/>
      <c r="Q1387" s="209"/>
      <c r="R1387" s="209"/>
      <c r="S1387" s="209"/>
      <c r="T1387" s="210"/>
      <c r="AT1387" s="211" t="s">
        <v>173</v>
      </c>
      <c r="AU1387" s="211" t="s">
        <v>90</v>
      </c>
      <c r="AV1387" s="13" t="s">
        <v>21</v>
      </c>
      <c r="AW1387" s="13" t="s">
        <v>41</v>
      </c>
      <c r="AX1387" s="13" t="s">
        <v>81</v>
      </c>
      <c r="AY1387" s="211" t="s">
        <v>160</v>
      </c>
    </row>
    <row r="1388" spans="1:65" s="14" customFormat="1" ht="11.25">
      <c r="B1388" s="212"/>
      <c r="C1388" s="213"/>
      <c r="D1388" s="195" t="s">
        <v>173</v>
      </c>
      <c r="E1388" s="214" t="s">
        <v>35</v>
      </c>
      <c r="F1388" s="215" t="s">
        <v>1292</v>
      </c>
      <c r="G1388" s="213"/>
      <c r="H1388" s="216">
        <v>263.25</v>
      </c>
      <c r="I1388" s="217"/>
      <c r="J1388" s="213"/>
      <c r="K1388" s="213"/>
      <c r="L1388" s="218"/>
      <c r="M1388" s="219"/>
      <c r="N1388" s="220"/>
      <c r="O1388" s="220"/>
      <c r="P1388" s="220"/>
      <c r="Q1388" s="220"/>
      <c r="R1388" s="220"/>
      <c r="S1388" s="220"/>
      <c r="T1388" s="221"/>
      <c r="AT1388" s="222" t="s">
        <v>173</v>
      </c>
      <c r="AU1388" s="222" t="s">
        <v>90</v>
      </c>
      <c r="AV1388" s="14" t="s">
        <v>90</v>
      </c>
      <c r="AW1388" s="14" t="s">
        <v>41</v>
      </c>
      <c r="AX1388" s="14" t="s">
        <v>81</v>
      </c>
      <c r="AY1388" s="222" t="s">
        <v>160</v>
      </c>
    </row>
    <row r="1389" spans="1:65" s="14" customFormat="1" ht="11.25">
      <c r="B1389" s="212"/>
      <c r="C1389" s="213"/>
      <c r="D1389" s="195" t="s">
        <v>173</v>
      </c>
      <c r="E1389" s="214" t="s">
        <v>35</v>
      </c>
      <c r="F1389" s="215" t="s">
        <v>1564</v>
      </c>
      <c r="G1389" s="213"/>
      <c r="H1389" s="216">
        <v>74.025000000000006</v>
      </c>
      <c r="I1389" s="217"/>
      <c r="J1389" s="213"/>
      <c r="K1389" s="213"/>
      <c r="L1389" s="218"/>
      <c r="M1389" s="219"/>
      <c r="N1389" s="220"/>
      <c r="O1389" s="220"/>
      <c r="P1389" s="220"/>
      <c r="Q1389" s="220"/>
      <c r="R1389" s="220"/>
      <c r="S1389" s="220"/>
      <c r="T1389" s="221"/>
      <c r="AT1389" s="222" t="s">
        <v>173</v>
      </c>
      <c r="AU1389" s="222" t="s">
        <v>90</v>
      </c>
      <c r="AV1389" s="14" t="s">
        <v>90</v>
      </c>
      <c r="AW1389" s="14" t="s">
        <v>41</v>
      </c>
      <c r="AX1389" s="14" t="s">
        <v>81</v>
      </c>
      <c r="AY1389" s="222" t="s">
        <v>160</v>
      </c>
    </row>
    <row r="1390" spans="1:65" s="16" customFormat="1" ht="11.25">
      <c r="B1390" s="234"/>
      <c r="C1390" s="235"/>
      <c r="D1390" s="195" t="s">
        <v>173</v>
      </c>
      <c r="E1390" s="236" t="s">
        <v>35</v>
      </c>
      <c r="F1390" s="237" t="s">
        <v>263</v>
      </c>
      <c r="G1390" s="235"/>
      <c r="H1390" s="238">
        <v>337.27499999999998</v>
      </c>
      <c r="I1390" s="239"/>
      <c r="J1390" s="235"/>
      <c r="K1390" s="235"/>
      <c r="L1390" s="240"/>
      <c r="M1390" s="241"/>
      <c r="N1390" s="242"/>
      <c r="O1390" s="242"/>
      <c r="P1390" s="242"/>
      <c r="Q1390" s="242"/>
      <c r="R1390" s="242"/>
      <c r="S1390" s="242"/>
      <c r="T1390" s="243"/>
      <c r="AT1390" s="244" t="s">
        <v>173</v>
      </c>
      <c r="AU1390" s="244" t="s">
        <v>90</v>
      </c>
      <c r="AV1390" s="16" t="s">
        <v>184</v>
      </c>
      <c r="AW1390" s="16" t="s">
        <v>41</v>
      </c>
      <c r="AX1390" s="16" t="s">
        <v>81</v>
      </c>
      <c r="AY1390" s="244" t="s">
        <v>160</v>
      </c>
    </row>
    <row r="1391" spans="1:65" s="14" customFormat="1" ht="11.25">
      <c r="B1391" s="212"/>
      <c r="C1391" s="213"/>
      <c r="D1391" s="195" t="s">
        <v>173</v>
      </c>
      <c r="E1391" s="214" t="s">
        <v>35</v>
      </c>
      <c r="F1391" s="215" t="s">
        <v>1565</v>
      </c>
      <c r="G1391" s="213"/>
      <c r="H1391" s="216">
        <v>287.64</v>
      </c>
      <c r="I1391" s="217"/>
      <c r="J1391" s="213"/>
      <c r="K1391" s="213"/>
      <c r="L1391" s="218"/>
      <c r="M1391" s="219"/>
      <c r="N1391" s="220"/>
      <c r="O1391" s="220"/>
      <c r="P1391" s="220"/>
      <c r="Q1391" s="220"/>
      <c r="R1391" s="220"/>
      <c r="S1391" s="220"/>
      <c r="T1391" s="221"/>
      <c r="AT1391" s="222" t="s">
        <v>173</v>
      </c>
      <c r="AU1391" s="222" t="s">
        <v>90</v>
      </c>
      <c r="AV1391" s="14" t="s">
        <v>90</v>
      </c>
      <c r="AW1391" s="14" t="s">
        <v>41</v>
      </c>
      <c r="AX1391" s="14" t="s">
        <v>81</v>
      </c>
      <c r="AY1391" s="222" t="s">
        <v>160</v>
      </c>
    </row>
    <row r="1392" spans="1:65" s="16" customFormat="1" ht="11.25">
      <c r="B1392" s="234"/>
      <c r="C1392" s="235"/>
      <c r="D1392" s="195" t="s">
        <v>173</v>
      </c>
      <c r="E1392" s="236" t="s">
        <v>35</v>
      </c>
      <c r="F1392" s="237" t="s">
        <v>263</v>
      </c>
      <c r="G1392" s="235"/>
      <c r="H1392" s="238">
        <v>287.64</v>
      </c>
      <c r="I1392" s="239"/>
      <c r="J1392" s="235"/>
      <c r="K1392" s="235"/>
      <c r="L1392" s="240"/>
      <c r="M1392" s="241"/>
      <c r="N1392" s="242"/>
      <c r="O1392" s="242"/>
      <c r="P1392" s="242"/>
      <c r="Q1392" s="242"/>
      <c r="R1392" s="242"/>
      <c r="S1392" s="242"/>
      <c r="T1392" s="243"/>
      <c r="AT1392" s="244" t="s">
        <v>173</v>
      </c>
      <c r="AU1392" s="244" t="s">
        <v>90</v>
      </c>
      <c r="AV1392" s="16" t="s">
        <v>184</v>
      </c>
      <c r="AW1392" s="16" t="s">
        <v>41</v>
      </c>
      <c r="AX1392" s="16" t="s">
        <v>81</v>
      </c>
      <c r="AY1392" s="244" t="s">
        <v>160</v>
      </c>
    </row>
    <row r="1393" spans="1:65" s="15" customFormat="1" ht="11.25">
      <c r="B1393" s="223"/>
      <c r="C1393" s="224"/>
      <c r="D1393" s="195" t="s">
        <v>173</v>
      </c>
      <c r="E1393" s="225" t="s">
        <v>35</v>
      </c>
      <c r="F1393" s="226" t="s">
        <v>176</v>
      </c>
      <c r="G1393" s="224"/>
      <c r="H1393" s="227">
        <v>624.91499999999996</v>
      </c>
      <c r="I1393" s="228"/>
      <c r="J1393" s="224"/>
      <c r="K1393" s="224"/>
      <c r="L1393" s="229"/>
      <c r="M1393" s="230"/>
      <c r="N1393" s="231"/>
      <c r="O1393" s="231"/>
      <c r="P1393" s="231"/>
      <c r="Q1393" s="231"/>
      <c r="R1393" s="231"/>
      <c r="S1393" s="231"/>
      <c r="T1393" s="232"/>
      <c r="AT1393" s="233" t="s">
        <v>173</v>
      </c>
      <c r="AU1393" s="233" t="s">
        <v>90</v>
      </c>
      <c r="AV1393" s="15" t="s">
        <v>167</v>
      </c>
      <c r="AW1393" s="15" t="s">
        <v>41</v>
      </c>
      <c r="AX1393" s="15" t="s">
        <v>21</v>
      </c>
      <c r="AY1393" s="233" t="s">
        <v>160</v>
      </c>
    </row>
    <row r="1394" spans="1:65" s="2" customFormat="1" ht="24.2" customHeight="1">
      <c r="A1394" s="38"/>
      <c r="B1394" s="39"/>
      <c r="C1394" s="245" t="s">
        <v>1566</v>
      </c>
      <c r="D1394" s="245" t="s">
        <v>380</v>
      </c>
      <c r="E1394" s="246" t="s">
        <v>1567</v>
      </c>
      <c r="F1394" s="247" t="s">
        <v>1568</v>
      </c>
      <c r="G1394" s="248" t="s">
        <v>239</v>
      </c>
      <c r="H1394" s="249">
        <v>14.997999999999999</v>
      </c>
      <c r="I1394" s="250"/>
      <c r="J1394" s="251">
        <f>ROUND(I1394*H1394,2)</f>
        <v>0</v>
      </c>
      <c r="K1394" s="247" t="s">
        <v>166</v>
      </c>
      <c r="L1394" s="252"/>
      <c r="M1394" s="253" t="s">
        <v>35</v>
      </c>
      <c r="N1394" s="254" t="s">
        <v>52</v>
      </c>
      <c r="O1394" s="68"/>
      <c r="P1394" s="191">
        <f>O1394*H1394</f>
        <v>0</v>
      </c>
      <c r="Q1394" s="191">
        <v>0.55000000000000004</v>
      </c>
      <c r="R1394" s="191">
        <f>Q1394*H1394</f>
        <v>8.2489000000000008</v>
      </c>
      <c r="S1394" s="191">
        <v>0</v>
      </c>
      <c r="T1394" s="192">
        <f>S1394*H1394</f>
        <v>0</v>
      </c>
      <c r="U1394" s="38"/>
      <c r="V1394" s="38"/>
      <c r="W1394" s="38"/>
      <c r="X1394" s="38"/>
      <c r="Y1394" s="38"/>
      <c r="Z1394" s="38"/>
      <c r="AA1394" s="38"/>
      <c r="AB1394" s="38"/>
      <c r="AC1394" s="38"/>
      <c r="AD1394" s="38"/>
      <c r="AE1394" s="38"/>
      <c r="AR1394" s="193" t="s">
        <v>459</v>
      </c>
      <c r="AT1394" s="193" t="s">
        <v>380</v>
      </c>
      <c r="AU1394" s="193" t="s">
        <v>90</v>
      </c>
      <c r="AY1394" s="20" t="s">
        <v>160</v>
      </c>
      <c r="BE1394" s="194">
        <f>IF(N1394="základní",J1394,0)</f>
        <v>0</v>
      </c>
      <c r="BF1394" s="194">
        <f>IF(N1394="snížená",J1394,0)</f>
        <v>0</v>
      </c>
      <c r="BG1394" s="194">
        <f>IF(N1394="zákl. přenesená",J1394,0)</f>
        <v>0</v>
      </c>
      <c r="BH1394" s="194">
        <f>IF(N1394="sníž. přenesená",J1394,0)</f>
        <v>0</v>
      </c>
      <c r="BI1394" s="194">
        <f>IF(N1394="nulová",J1394,0)</f>
        <v>0</v>
      </c>
      <c r="BJ1394" s="20" t="s">
        <v>21</v>
      </c>
      <c r="BK1394" s="194">
        <f>ROUND(I1394*H1394,2)</f>
        <v>0</v>
      </c>
      <c r="BL1394" s="20" t="s">
        <v>317</v>
      </c>
      <c r="BM1394" s="193" t="s">
        <v>1569</v>
      </c>
    </row>
    <row r="1395" spans="1:65" s="2" customFormat="1" ht="11.25">
      <c r="A1395" s="38"/>
      <c r="B1395" s="39"/>
      <c r="C1395" s="40"/>
      <c r="D1395" s="195" t="s">
        <v>169</v>
      </c>
      <c r="E1395" s="40"/>
      <c r="F1395" s="196" t="s">
        <v>1568</v>
      </c>
      <c r="G1395" s="40"/>
      <c r="H1395" s="40"/>
      <c r="I1395" s="197"/>
      <c r="J1395" s="40"/>
      <c r="K1395" s="40"/>
      <c r="L1395" s="43"/>
      <c r="M1395" s="198"/>
      <c r="N1395" s="199"/>
      <c r="O1395" s="68"/>
      <c r="P1395" s="68"/>
      <c r="Q1395" s="68"/>
      <c r="R1395" s="68"/>
      <c r="S1395" s="68"/>
      <c r="T1395" s="69"/>
      <c r="U1395" s="38"/>
      <c r="V1395" s="38"/>
      <c r="W1395" s="38"/>
      <c r="X1395" s="38"/>
      <c r="Y1395" s="38"/>
      <c r="Z1395" s="38"/>
      <c r="AA1395" s="38"/>
      <c r="AB1395" s="38"/>
      <c r="AC1395" s="38"/>
      <c r="AD1395" s="38"/>
      <c r="AE1395" s="38"/>
      <c r="AT1395" s="20" t="s">
        <v>169</v>
      </c>
      <c r="AU1395" s="20" t="s">
        <v>90</v>
      </c>
    </row>
    <row r="1396" spans="1:65" s="14" customFormat="1" ht="11.25">
      <c r="B1396" s="212"/>
      <c r="C1396" s="213"/>
      <c r="D1396" s="195" t="s">
        <v>173</v>
      </c>
      <c r="E1396" s="214" t="s">
        <v>35</v>
      </c>
      <c r="F1396" s="215" t="s">
        <v>1570</v>
      </c>
      <c r="G1396" s="213"/>
      <c r="H1396" s="216">
        <v>14.997999999999999</v>
      </c>
      <c r="I1396" s="217"/>
      <c r="J1396" s="213"/>
      <c r="K1396" s="213"/>
      <c r="L1396" s="218"/>
      <c r="M1396" s="219"/>
      <c r="N1396" s="220"/>
      <c r="O1396" s="220"/>
      <c r="P1396" s="220"/>
      <c r="Q1396" s="220"/>
      <c r="R1396" s="220"/>
      <c r="S1396" s="220"/>
      <c r="T1396" s="221"/>
      <c r="AT1396" s="222" t="s">
        <v>173</v>
      </c>
      <c r="AU1396" s="222" t="s">
        <v>90</v>
      </c>
      <c r="AV1396" s="14" t="s">
        <v>90</v>
      </c>
      <c r="AW1396" s="14" t="s">
        <v>41</v>
      </c>
      <c r="AX1396" s="14" t="s">
        <v>81</v>
      </c>
      <c r="AY1396" s="222" t="s">
        <v>160</v>
      </c>
    </row>
    <row r="1397" spans="1:65" s="15" customFormat="1" ht="11.25">
      <c r="B1397" s="223"/>
      <c r="C1397" s="224"/>
      <c r="D1397" s="195" t="s">
        <v>173</v>
      </c>
      <c r="E1397" s="225" t="s">
        <v>35</v>
      </c>
      <c r="F1397" s="226" t="s">
        <v>176</v>
      </c>
      <c r="G1397" s="224"/>
      <c r="H1397" s="227">
        <v>14.997999999999999</v>
      </c>
      <c r="I1397" s="228"/>
      <c r="J1397" s="224"/>
      <c r="K1397" s="224"/>
      <c r="L1397" s="229"/>
      <c r="M1397" s="230"/>
      <c r="N1397" s="231"/>
      <c r="O1397" s="231"/>
      <c r="P1397" s="231"/>
      <c r="Q1397" s="231"/>
      <c r="R1397" s="231"/>
      <c r="S1397" s="231"/>
      <c r="T1397" s="232"/>
      <c r="AT1397" s="233" t="s">
        <v>173</v>
      </c>
      <c r="AU1397" s="233" t="s">
        <v>90</v>
      </c>
      <c r="AV1397" s="15" t="s">
        <v>167</v>
      </c>
      <c r="AW1397" s="15" t="s">
        <v>41</v>
      </c>
      <c r="AX1397" s="15" t="s">
        <v>21</v>
      </c>
      <c r="AY1397" s="233" t="s">
        <v>160</v>
      </c>
    </row>
    <row r="1398" spans="1:65" s="2" customFormat="1" ht="24.2" customHeight="1">
      <c r="A1398" s="38"/>
      <c r="B1398" s="39"/>
      <c r="C1398" s="182" t="s">
        <v>1571</v>
      </c>
      <c r="D1398" s="182" t="s">
        <v>162</v>
      </c>
      <c r="E1398" s="183" t="s">
        <v>1572</v>
      </c>
      <c r="F1398" s="184" t="s">
        <v>1573</v>
      </c>
      <c r="G1398" s="185" t="s">
        <v>334</v>
      </c>
      <c r="H1398" s="186">
        <v>11.593999999999999</v>
      </c>
      <c r="I1398" s="187"/>
      <c r="J1398" s="188">
        <f>ROUND(I1398*H1398,2)</f>
        <v>0</v>
      </c>
      <c r="K1398" s="184" t="s">
        <v>166</v>
      </c>
      <c r="L1398" s="43"/>
      <c r="M1398" s="189" t="s">
        <v>35</v>
      </c>
      <c r="N1398" s="190" t="s">
        <v>52</v>
      </c>
      <c r="O1398" s="68"/>
      <c r="P1398" s="191">
        <f>O1398*H1398</f>
        <v>0</v>
      </c>
      <c r="Q1398" s="191">
        <v>0</v>
      </c>
      <c r="R1398" s="191">
        <f>Q1398*H1398</f>
        <v>0</v>
      </c>
      <c r="S1398" s="191">
        <v>0</v>
      </c>
      <c r="T1398" s="192">
        <f>S1398*H1398</f>
        <v>0</v>
      </c>
      <c r="U1398" s="38"/>
      <c r="V1398" s="38"/>
      <c r="W1398" s="38"/>
      <c r="X1398" s="38"/>
      <c r="Y1398" s="38"/>
      <c r="Z1398" s="38"/>
      <c r="AA1398" s="38"/>
      <c r="AB1398" s="38"/>
      <c r="AC1398" s="38"/>
      <c r="AD1398" s="38"/>
      <c r="AE1398" s="38"/>
      <c r="AR1398" s="193" t="s">
        <v>317</v>
      </c>
      <c r="AT1398" s="193" t="s">
        <v>162</v>
      </c>
      <c r="AU1398" s="193" t="s">
        <v>90</v>
      </c>
      <c r="AY1398" s="20" t="s">
        <v>160</v>
      </c>
      <c r="BE1398" s="194">
        <f>IF(N1398="základní",J1398,0)</f>
        <v>0</v>
      </c>
      <c r="BF1398" s="194">
        <f>IF(N1398="snížená",J1398,0)</f>
        <v>0</v>
      </c>
      <c r="BG1398" s="194">
        <f>IF(N1398="zákl. přenesená",J1398,0)</f>
        <v>0</v>
      </c>
      <c r="BH1398" s="194">
        <f>IF(N1398="sníž. přenesená",J1398,0)</f>
        <v>0</v>
      </c>
      <c r="BI1398" s="194">
        <f>IF(N1398="nulová",J1398,0)</f>
        <v>0</v>
      </c>
      <c r="BJ1398" s="20" t="s">
        <v>21</v>
      </c>
      <c r="BK1398" s="194">
        <f>ROUND(I1398*H1398,2)</f>
        <v>0</v>
      </c>
      <c r="BL1398" s="20" t="s">
        <v>317</v>
      </c>
      <c r="BM1398" s="193" t="s">
        <v>1574</v>
      </c>
    </row>
    <row r="1399" spans="1:65" s="2" customFormat="1" ht="29.25">
      <c r="A1399" s="38"/>
      <c r="B1399" s="39"/>
      <c r="C1399" s="40"/>
      <c r="D1399" s="195" t="s">
        <v>169</v>
      </c>
      <c r="E1399" s="40"/>
      <c r="F1399" s="196" t="s">
        <v>1575</v>
      </c>
      <c r="G1399" s="40"/>
      <c r="H1399" s="40"/>
      <c r="I1399" s="197"/>
      <c r="J1399" s="40"/>
      <c r="K1399" s="40"/>
      <c r="L1399" s="43"/>
      <c r="M1399" s="198"/>
      <c r="N1399" s="199"/>
      <c r="O1399" s="68"/>
      <c r="P1399" s="68"/>
      <c r="Q1399" s="68"/>
      <c r="R1399" s="68"/>
      <c r="S1399" s="68"/>
      <c r="T1399" s="69"/>
      <c r="U1399" s="38"/>
      <c r="V1399" s="38"/>
      <c r="W1399" s="38"/>
      <c r="X1399" s="38"/>
      <c r="Y1399" s="38"/>
      <c r="Z1399" s="38"/>
      <c r="AA1399" s="38"/>
      <c r="AB1399" s="38"/>
      <c r="AC1399" s="38"/>
      <c r="AD1399" s="38"/>
      <c r="AE1399" s="38"/>
      <c r="AT1399" s="20" t="s">
        <v>169</v>
      </c>
      <c r="AU1399" s="20" t="s">
        <v>90</v>
      </c>
    </row>
    <row r="1400" spans="1:65" s="2" customFormat="1" ht="11.25">
      <c r="A1400" s="38"/>
      <c r="B1400" s="39"/>
      <c r="C1400" s="40"/>
      <c r="D1400" s="200" t="s">
        <v>171</v>
      </c>
      <c r="E1400" s="40"/>
      <c r="F1400" s="201" t="s">
        <v>1576</v>
      </c>
      <c r="G1400" s="40"/>
      <c r="H1400" s="40"/>
      <c r="I1400" s="197"/>
      <c r="J1400" s="40"/>
      <c r="K1400" s="40"/>
      <c r="L1400" s="43"/>
      <c r="M1400" s="198"/>
      <c r="N1400" s="199"/>
      <c r="O1400" s="68"/>
      <c r="P1400" s="68"/>
      <c r="Q1400" s="68"/>
      <c r="R1400" s="68"/>
      <c r="S1400" s="68"/>
      <c r="T1400" s="69"/>
      <c r="U1400" s="38"/>
      <c r="V1400" s="38"/>
      <c r="W1400" s="38"/>
      <c r="X1400" s="38"/>
      <c r="Y1400" s="38"/>
      <c r="Z1400" s="38"/>
      <c r="AA1400" s="38"/>
      <c r="AB1400" s="38"/>
      <c r="AC1400" s="38"/>
      <c r="AD1400" s="38"/>
      <c r="AE1400" s="38"/>
      <c r="AT1400" s="20" t="s">
        <v>171</v>
      </c>
      <c r="AU1400" s="20" t="s">
        <v>90</v>
      </c>
    </row>
    <row r="1401" spans="1:65" s="12" customFormat="1" ht="22.9" customHeight="1">
      <c r="B1401" s="166"/>
      <c r="C1401" s="167"/>
      <c r="D1401" s="168" t="s">
        <v>80</v>
      </c>
      <c r="E1401" s="180" t="s">
        <v>1577</v>
      </c>
      <c r="F1401" s="180" t="s">
        <v>1578</v>
      </c>
      <c r="G1401" s="167"/>
      <c r="H1401" s="167"/>
      <c r="I1401" s="170"/>
      <c r="J1401" s="181">
        <f>BK1401</f>
        <v>0</v>
      </c>
      <c r="K1401" s="167"/>
      <c r="L1401" s="172"/>
      <c r="M1401" s="173"/>
      <c r="N1401" s="174"/>
      <c r="O1401" s="174"/>
      <c r="P1401" s="175">
        <f>SUM(P1402:P1485)</f>
        <v>0</v>
      </c>
      <c r="Q1401" s="174"/>
      <c r="R1401" s="175">
        <f>SUM(R1402:R1485)</f>
        <v>16.232818140000003</v>
      </c>
      <c r="S1401" s="174"/>
      <c r="T1401" s="176">
        <f>SUM(T1402:T1485)</f>
        <v>0</v>
      </c>
      <c r="AR1401" s="177" t="s">
        <v>90</v>
      </c>
      <c r="AT1401" s="178" t="s">
        <v>80</v>
      </c>
      <c r="AU1401" s="178" t="s">
        <v>21</v>
      </c>
      <c r="AY1401" s="177" t="s">
        <v>160</v>
      </c>
      <c r="BK1401" s="179">
        <f>SUM(BK1402:BK1485)</f>
        <v>0</v>
      </c>
    </row>
    <row r="1402" spans="1:65" s="2" customFormat="1" ht="24.2" customHeight="1">
      <c r="A1402" s="38"/>
      <c r="B1402" s="39"/>
      <c r="C1402" s="182" t="s">
        <v>1579</v>
      </c>
      <c r="D1402" s="182" t="s">
        <v>162</v>
      </c>
      <c r="E1402" s="183" t="s">
        <v>1580</v>
      </c>
      <c r="F1402" s="184" t="s">
        <v>1581</v>
      </c>
      <c r="G1402" s="185" t="s">
        <v>165</v>
      </c>
      <c r="H1402" s="186">
        <v>317.25</v>
      </c>
      <c r="I1402" s="187"/>
      <c r="J1402" s="188">
        <f>ROUND(I1402*H1402,2)</f>
        <v>0</v>
      </c>
      <c r="K1402" s="184" t="s">
        <v>166</v>
      </c>
      <c r="L1402" s="43"/>
      <c r="M1402" s="189" t="s">
        <v>35</v>
      </c>
      <c r="N1402" s="190" t="s">
        <v>52</v>
      </c>
      <c r="O1402" s="68"/>
      <c r="P1402" s="191">
        <f>O1402*H1402</f>
        <v>0</v>
      </c>
      <c r="Q1402" s="191">
        <v>1.694E-2</v>
      </c>
      <c r="R1402" s="191">
        <f>Q1402*H1402</f>
        <v>5.3742150000000004</v>
      </c>
      <c r="S1402" s="191">
        <v>0</v>
      </c>
      <c r="T1402" s="192">
        <f>S1402*H1402</f>
        <v>0</v>
      </c>
      <c r="U1402" s="38"/>
      <c r="V1402" s="38"/>
      <c r="W1402" s="38"/>
      <c r="X1402" s="38"/>
      <c r="Y1402" s="38"/>
      <c r="Z1402" s="38"/>
      <c r="AA1402" s="38"/>
      <c r="AB1402" s="38"/>
      <c r="AC1402" s="38"/>
      <c r="AD1402" s="38"/>
      <c r="AE1402" s="38"/>
      <c r="AR1402" s="193" t="s">
        <v>317</v>
      </c>
      <c r="AT1402" s="193" t="s">
        <v>162</v>
      </c>
      <c r="AU1402" s="193" t="s">
        <v>90</v>
      </c>
      <c r="AY1402" s="20" t="s">
        <v>160</v>
      </c>
      <c r="BE1402" s="194">
        <f>IF(N1402="základní",J1402,0)</f>
        <v>0</v>
      </c>
      <c r="BF1402" s="194">
        <f>IF(N1402="snížená",J1402,0)</f>
        <v>0</v>
      </c>
      <c r="BG1402" s="194">
        <f>IF(N1402="zákl. přenesená",J1402,0)</f>
        <v>0</v>
      </c>
      <c r="BH1402" s="194">
        <f>IF(N1402="sníž. přenesená",J1402,0)</f>
        <v>0</v>
      </c>
      <c r="BI1402" s="194">
        <f>IF(N1402="nulová",J1402,0)</f>
        <v>0</v>
      </c>
      <c r="BJ1402" s="20" t="s">
        <v>21</v>
      </c>
      <c r="BK1402" s="194">
        <f>ROUND(I1402*H1402,2)</f>
        <v>0</v>
      </c>
      <c r="BL1402" s="20" t="s">
        <v>317</v>
      </c>
      <c r="BM1402" s="193" t="s">
        <v>1582</v>
      </c>
    </row>
    <row r="1403" spans="1:65" s="2" customFormat="1" ht="29.25">
      <c r="A1403" s="38"/>
      <c r="B1403" s="39"/>
      <c r="C1403" s="40"/>
      <c r="D1403" s="195" t="s">
        <v>169</v>
      </c>
      <c r="E1403" s="40"/>
      <c r="F1403" s="196" t="s">
        <v>1583</v>
      </c>
      <c r="G1403" s="40"/>
      <c r="H1403" s="40"/>
      <c r="I1403" s="197"/>
      <c r="J1403" s="40"/>
      <c r="K1403" s="40"/>
      <c r="L1403" s="43"/>
      <c r="M1403" s="198"/>
      <c r="N1403" s="199"/>
      <c r="O1403" s="68"/>
      <c r="P1403" s="68"/>
      <c r="Q1403" s="68"/>
      <c r="R1403" s="68"/>
      <c r="S1403" s="68"/>
      <c r="T1403" s="69"/>
      <c r="U1403" s="38"/>
      <c r="V1403" s="38"/>
      <c r="W1403" s="38"/>
      <c r="X1403" s="38"/>
      <c r="Y1403" s="38"/>
      <c r="Z1403" s="38"/>
      <c r="AA1403" s="38"/>
      <c r="AB1403" s="38"/>
      <c r="AC1403" s="38"/>
      <c r="AD1403" s="38"/>
      <c r="AE1403" s="38"/>
      <c r="AT1403" s="20" t="s">
        <v>169</v>
      </c>
      <c r="AU1403" s="20" t="s">
        <v>90</v>
      </c>
    </row>
    <row r="1404" spans="1:65" s="2" customFormat="1" ht="11.25">
      <c r="A1404" s="38"/>
      <c r="B1404" s="39"/>
      <c r="C1404" s="40"/>
      <c r="D1404" s="200" t="s">
        <v>171</v>
      </c>
      <c r="E1404" s="40"/>
      <c r="F1404" s="201" t="s">
        <v>1584</v>
      </c>
      <c r="G1404" s="40"/>
      <c r="H1404" s="40"/>
      <c r="I1404" s="197"/>
      <c r="J1404" s="40"/>
      <c r="K1404" s="40"/>
      <c r="L1404" s="43"/>
      <c r="M1404" s="198"/>
      <c r="N1404" s="199"/>
      <c r="O1404" s="68"/>
      <c r="P1404" s="68"/>
      <c r="Q1404" s="68"/>
      <c r="R1404" s="68"/>
      <c r="S1404" s="68"/>
      <c r="T1404" s="69"/>
      <c r="U1404" s="38"/>
      <c r="V1404" s="38"/>
      <c r="W1404" s="38"/>
      <c r="X1404" s="38"/>
      <c r="Y1404" s="38"/>
      <c r="Z1404" s="38"/>
      <c r="AA1404" s="38"/>
      <c r="AB1404" s="38"/>
      <c r="AC1404" s="38"/>
      <c r="AD1404" s="38"/>
      <c r="AE1404" s="38"/>
      <c r="AT1404" s="20" t="s">
        <v>171</v>
      </c>
      <c r="AU1404" s="20" t="s">
        <v>90</v>
      </c>
    </row>
    <row r="1405" spans="1:65" s="13" customFormat="1" ht="11.25">
      <c r="B1405" s="202"/>
      <c r="C1405" s="203"/>
      <c r="D1405" s="195" t="s">
        <v>173</v>
      </c>
      <c r="E1405" s="204" t="s">
        <v>35</v>
      </c>
      <c r="F1405" s="205" t="s">
        <v>764</v>
      </c>
      <c r="G1405" s="203"/>
      <c r="H1405" s="204" t="s">
        <v>35</v>
      </c>
      <c r="I1405" s="206"/>
      <c r="J1405" s="203"/>
      <c r="K1405" s="203"/>
      <c r="L1405" s="207"/>
      <c r="M1405" s="208"/>
      <c r="N1405" s="209"/>
      <c r="O1405" s="209"/>
      <c r="P1405" s="209"/>
      <c r="Q1405" s="209"/>
      <c r="R1405" s="209"/>
      <c r="S1405" s="209"/>
      <c r="T1405" s="210"/>
      <c r="AT1405" s="211" t="s">
        <v>173</v>
      </c>
      <c r="AU1405" s="211" t="s">
        <v>90</v>
      </c>
      <c r="AV1405" s="13" t="s">
        <v>21</v>
      </c>
      <c r="AW1405" s="13" t="s">
        <v>41</v>
      </c>
      <c r="AX1405" s="13" t="s">
        <v>81</v>
      </c>
      <c r="AY1405" s="211" t="s">
        <v>160</v>
      </c>
    </row>
    <row r="1406" spans="1:65" s="14" customFormat="1" ht="11.25">
      <c r="B1406" s="212"/>
      <c r="C1406" s="213"/>
      <c r="D1406" s="195" t="s">
        <v>173</v>
      </c>
      <c r="E1406" s="214" t="s">
        <v>35</v>
      </c>
      <c r="F1406" s="215" t="s">
        <v>1585</v>
      </c>
      <c r="G1406" s="213"/>
      <c r="H1406" s="216">
        <v>238.995</v>
      </c>
      <c r="I1406" s="217"/>
      <c r="J1406" s="213"/>
      <c r="K1406" s="213"/>
      <c r="L1406" s="218"/>
      <c r="M1406" s="219"/>
      <c r="N1406" s="220"/>
      <c r="O1406" s="220"/>
      <c r="P1406" s="220"/>
      <c r="Q1406" s="220"/>
      <c r="R1406" s="220"/>
      <c r="S1406" s="220"/>
      <c r="T1406" s="221"/>
      <c r="AT1406" s="222" t="s">
        <v>173</v>
      </c>
      <c r="AU1406" s="222" t="s">
        <v>90</v>
      </c>
      <c r="AV1406" s="14" t="s">
        <v>90</v>
      </c>
      <c r="AW1406" s="14" t="s">
        <v>41</v>
      </c>
      <c r="AX1406" s="14" t="s">
        <v>81</v>
      </c>
      <c r="AY1406" s="222" t="s">
        <v>160</v>
      </c>
    </row>
    <row r="1407" spans="1:65" s="14" customFormat="1" ht="11.25">
      <c r="B1407" s="212"/>
      <c r="C1407" s="213"/>
      <c r="D1407" s="195" t="s">
        <v>173</v>
      </c>
      <c r="E1407" s="214" t="s">
        <v>35</v>
      </c>
      <c r="F1407" s="215" t="s">
        <v>1280</v>
      </c>
      <c r="G1407" s="213"/>
      <c r="H1407" s="216">
        <v>78.254999999999995</v>
      </c>
      <c r="I1407" s="217"/>
      <c r="J1407" s="213"/>
      <c r="K1407" s="213"/>
      <c r="L1407" s="218"/>
      <c r="M1407" s="219"/>
      <c r="N1407" s="220"/>
      <c r="O1407" s="220"/>
      <c r="P1407" s="220"/>
      <c r="Q1407" s="220"/>
      <c r="R1407" s="220"/>
      <c r="S1407" s="220"/>
      <c r="T1407" s="221"/>
      <c r="AT1407" s="222" t="s">
        <v>173</v>
      </c>
      <c r="AU1407" s="222" t="s">
        <v>90</v>
      </c>
      <c r="AV1407" s="14" t="s">
        <v>90</v>
      </c>
      <c r="AW1407" s="14" t="s">
        <v>41</v>
      </c>
      <c r="AX1407" s="14" t="s">
        <v>81</v>
      </c>
      <c r="AY1407" s="222" t="s">
        <v>160</v>
      </c>
    </row>
    <row r="1408" spans="1:65" s="15" customFormat="1" ht="11.25">
      <c r="B1408" s="223"/>
      <c r="C1408" s="224"/>
      <c r="D1408" s="195" t="s">
        <v>173</v>
      </c>
      <c r="E1408" s="225" t="s">
        <v>35</v>
      </c>
      <c r="F1408" s="226" t="s">
        <v>176</v>
      </c>
      <c r="G1408" s="224"/>
      <c r="H1408" s="227">
        <v>317.25</v>
      </c>
      <c r="I1408" s="228"/>
      <c r="J1408" s="224"/>
      <c r="K1408" s="224"/>
      <c r="L1408" s="229"/>
      <c r="M1408" s="230"/>
      <c r="N1408" s="231"/>
      <c r="O1408" s="231"/>
      <c r="P1408" s="231"/>
      <c r="Q1408" s="231"/>
      <c r="R1408" s="231"/>
      <c r="S1408" s="231"/>
      <c r="T1408" s="232"/>
      <c r="AT1408" s="233" t="s">
        <v>173</v>
      </c>
      <c r="AU1408" s="233" t="s">
        <v>90</v>
      </c>
      <c r="AV1408" s="15" t="s">
        <v>167</v>
      </c>
      <c r="AW1408" s="15" t="s">
        <v>41</v>
      </c>
      <c r="AX1408" s="15" t="s">
        <v>21</v>
      </c>
      <c r="AY1408" s="233" t="s">
        <v>160</v>
      </c>
    </row>
    <row r="1409" spans="1:65" s="2" customFormat="1" ht="24.2" customHeight="1">
      <c r="A1409" s="38"/>
      <c r="B1409" s="39"/>
      <c r="C1409" s="182" t="s">
        <v>1586</v>
      </c>
      <c r="D1409" s="182" t="s">
        <v>162</v>
      </c>
      <c r="E1409" s="183" t="s">
        <v>1587</v>
      </c>
      <c r="F1409" s="184" t="s">
        <v>1588</v>
      </c>
      <c r="G1409" s="185" t="s">
        <v>165</v>
      </c>
      <c r="H1409" s="186">
        <v>263.25</v>
      </c>
      <c r="I1409" s="187"/>
      <c r="J1409" s="188">
        <f>ROUND(I1409*H1409,2)</f>
        <v>0</v>
      </c>
      <c r="K1409" s="184" t="s">
        <v>166</v>
      </c>
      <c r="L1409" s="43"/>
      <c r="M1409" s="189" t="s">
        <v>35</v>
      </c>
      <c r="N1409" s="190" t="s">
        <v>52</v>
      </c>
      <c r="O1409" s="68"/>
      <c r="P1409" s="191">
        <f>O1409*H1409</f>
        <v>0</v>
      </c>
      <c r="Q1409" s="191">
        <v>2.0029999999999999E-2</v>
      </c>
      <c r="R1409" s="191">
        <f>Q1409*H1409</f>
        <v>5.2728975</v>
      </c>
      <c r="S1409" s="191">
        <v>0</v>
      </c>
      <c r="T1409" s="192">
        <f>S1409*H1409</f>
        <v>0</v>
      </c>
      <c r="U1409" s="38"/>
      <c r="V1409" s="38"/>
      <c r="W1409" s="38"/>
      <c r="X1409" s="38"/>
      <c r="Y1409" s="38"/>
      <c r="Z1409" s="38"/>
      <c r="AA1409" s="38"/>
      <c r="AB1409" s="38"/>
      <c r="AC1409" s="38"/>
      <c r="AD1409" s="38"/>
      <c r="AE1409" s="38"/>
      <c r="AR1409" s="193" t="s">
        <v>317</v>
      </c>
      <c r="AT1409" s="193" t="s">
        <v>162</v>
      </c>
      <c r="AU1409" s="193" t="s">
        <v>90</v>
      </c>
      <c r="AY1409" s="20" t="s">
        <v>160</v>
      </c>
      <c r="BE1409" s="194">
        <f>IF(N1409="základní",J1409,0)</f>
        <v>0</v>
      </c>
      <c r="BF1409" s="194">
        <f>IF(N1409="snížená",J1409,0)</f>
        <v>0</v>
      </c>
      <c r="BG1409" s="194">
        <f>IF(N1409="zákl. přenesená",J1409,0)</f>
        <v>0</v>
      </c>
      <c r="BH1409" s="194">
        <f>IF(N1409="sníž. přenesená",J1409,0)</f>
        <v>0</v>
      </c>
      <c r="BI1409" s="194">
        <f>IF(N1409="nulová",J1409,0)</f>
        <v>0</v>
      </c>
      <c r="BJ1409" s="20" t="s">
        <v>21</v>
      </c>
      <c r="BK1409" s="194">
        <f>ROUND(I1409*H1409,2)</f>
        <v>0</v>
      </c>
      <c r="BL1409" s="20" t="s">
        <v>317</v>
      </c>
      <c r="BM1409" s="193" t="s">
        <v>1589</v>
      </c>
    </row>
    <row r="1410" spans="1:65" s="2" customFormat="1" ht="29.25">
      <c r="A1410" s="38"/>
      <c r="B1410" s="39"/>
      <c r="C1410" s="40"/>
      <c r="D1410" s="195" t="s">
        <v>169</v>
      </c>
      <c r="E1410" s="40"/>
      <c r="F1410" s="196" t="s">
        <v>1590</v>
      </c>
      <c r="G1410" s="40"/>
      <c r="H1410" s="40"/>
      <c r="I1410" s="197"/>
      <c r="J1410" s="40"/>
      <c r="K1410" s="40"/>
      <c r="L1410" s="43"/>
      <c r="M1410" s="198"/>
      <c r="N1410" s="199"/>
      <c r="O1410" s="68"/>
      <c r="P1410" s="68"/>
      <c r="Q1410" s="68"/>
      <c r="R1410" s="68"/>
      <c r="S1410" s="68"/>
      <c r="T1410" s="69"/>
      <c r="U1410" s="38"/>
      <c r="V1410" s="38"/>
      <c r="W1410" s="38"/>
      <c r="X1410" s="38"/>
      <c r="Y1410" s="38"/>
      <c r="Z1410" s="38"/>
      <c r="AA1410" s="38"/>
      <c r="AB1410" s="38"/>
      <c r="AC1410" s="38"/>
      <c r="AD1410" s="38"/>
      <c r="AE1410" s="38"/>
      <c r="AT1410" s="20" t="s">
        <v>169</v>
      </c>
      <c r="AU1410" s="20" t="s">
        <v>90</v>
      </c>
    </row>
    <row r="1411" spans="1:65" s="2" customFormat="1" ht="11.25">
      <c r="A1411" s="38"/>
      <c r="B1411" s="39"/>
      <c r="C1411" s="40"/>
      <c r="D1411" s="200" t="s">
        <v>171</v>
      </c>
      <c r="E1411" s="40"/>
      <c r="F1411" s="201" t="s">
        <v>1591</v>
      </c>
      <c r="G1411" s="40"/>
      <c r="H1411" s="40"/>
      <c r="I1411" s="197"/>
      <c r="J1411" s="40"/>
      <c r="K1411" s="40"/>
      <c r="L1411" s="43"/>
      <c r="M1411" s="198"/>
      <c r="N1411" s="199"/>
      <c r="O1411" s="68"/>
      <c r="P1411" s="68"/>
      <c r="Q1411" s="68"/>
      <c r="R1411" s="68"/>
      <c r="S1411" s="68"/>
      <c r="T1411" s="69"/>
      <c r="U1411" s="38"/>
      <c r="V1411" s="38"/>
      <c r="W1411" s="38"/>
      <c r="X1411" s="38"/>
      <c r="Y1411" s="38"/>
      <c r="Z1411" s="38"/>
      <c r="AA1411" s="38"/>
      <c r="AB1411" s="38"/>
      <c r="AC1411" s="38"/>
      <c r="AD1411" s="38"/>
      <c r="AE1411" s="38"/>
      <c r="AT1411" s="20" t="s">
        <v>171</v>
      </c>
      <c r="AU1411" s="20" t="s">
        <v>90</v>
      </c>
    </row>
    <row r="1412" spans="1:65" s="13" customFormat="1" ht="11.25">
      <c r="B1412" s="202"/>
      <c r="C1412" s="203"/>
      <c r="D1412" s="195" t="s">
        <v>173</v>
      </c>
      <c r="E1412" s="204" t="s">
        <v>35</v>
      </c>
      <c r="F1412" s="205" t="s">
        <v>764</v>
      </c>
      <c r="G1412" s="203"/>
      <c r="H1412" s="204" t="s">
        <v>35</v>
      </c>
      <c r="I1412" s="206"/>
      <c r="J1412" s="203"/>
      <c r="K1412" s="203"/>
      <c r="L1412" s="207"/>
      <c r="M1412" s="208"/>
      <c r="N1412" s="209"/>
      <c r="O1412" s="209"/>
      <c r="P1412" s="209"/>
      <c r="Q1412" s="209"/>
      <c r="R1412" s="209"/>
      <c r="S1412" s="209"/>
      <c r="T1412" s="210"/>
      <c r="AT1412" s="211" t="s">
        <v>173</v>
      </c>
      <c r="AU1412" s="211" t="s">
        <v>90</v>
      </c>
      <c r="AV1412" s="13" t="s">
        <v>21</v>
      </c>
      <c r="AW1412" s="13" t="s">
        <v>41</v>
      </c>
      <c r="AX1412" s="13" t="s">
        <v>81</v>
      </c>
      <c r="AY1412" s="211" t="s">
        <v>160</v>
      </c>
    </row>
    <row r="1413" spans="1:65" s="14" customFormat="1" ht="11.25">
      <c r="B1413" s="212"/>
      <c r="C1413" s="213"/>
      <c r="D1413" s="195" t="s">
        <v>173</v>
      </c>
      <c r="E1413" s="214" t="s">
        <v>35</v>
      </c>
      <c r="F1413" s="215" t="s">
        <v>1292</v>
      </c>
      <c r="G1413" s="213"/>
      <c r="H1413" s="216">
        <v>263.25</v>
      </c>
      <c r="I1413" s="217"/>
      <c r="J1413" s="213"/>
      <c r="K1413" s="213"/>
      <c r="L1413" s="218"/>
      <c r="M1413" s="219"/>
      <c r="N1413" s="220"/>
      <c r="O1413" s="220"/>
      <c r="P1413" s="220"/>
      <c r="Q1413" s="220"/>
      <c r="R1413" s="220"/>
      <c r="S1413" s="220"/>
      <c r="T1413" s="221"/>
      <c r="AT1413" s="222" t="s">
        <v>173</v>
      </c>
      <c r="AU1413" s="222" t="s">
        <v>90</v>
      </c>
      <c r="AV1413" s="14" t="s">
        <v>90</v>
      </c>
      <c r="AW1413" s="14" t="s">
        <v>41</v>
      </c>
      <c r="AX1413" s="14" t="s">
        <v>81</v>
      </c>
      <c r="AY1413" s="222" t="s">
        <v>160</v>
      </c>
    </row>
    <row r="1414" spans="1:65" s="15" customFormat="1" ht="11.25">
      <c r="B1414" s="223"/>
      <c r="C1414" s="224"/>
      <c r="D1414" s="195" t="s">
        <v>173</v>
      </c>
      <c r="E1414" s="225" t="s">
        <v>35</v>
      </c>
      <c r="F1414" s="226" t="s">
        <v>176</v>
      </c>
      <c r="G1414" s="224"/>
      <c r="H1414" s="227">
        <v>263.25</v>
      </c>
      <c r="I1414" s="228"/>
      <c r="J1414" s="224"/>
      <c r="K1414" s="224"/>
      <c r="L1414" s="229"/>
      <c r="M1414" s="230"/>
      <c r="N1414" s="231"/>
      <c r="O1414" s="231"/>
      <c r="P1414" s="231"/>
      <c r="Q1414" s="231"/>
      <c r="R1414" s="231"/>
      <c r="S1414" s="231"/>
      <c r="T1414" s="232"/>
      <c r="AT1414" s="233" t="s">
        <v>173</v>
      </c>
      <c r="AU1414" s="233" t="s">
        <v>90</v>
      </c>
      <c r="AV1414" s="15" t="s">
        <v>167</v>
      </c>
      <c r="AW1414" s="15" t="s">
        <v>41</v>
      </c>
      <c r="AX1414" s="15" t="s">
        <v>21</v>
      </c>
      <c r="AY1414" s="233" t="s">
        <v>160</v>
      </c>
    </row>
    <row r="1415" spans="1:65" s="2" customFormat="1" ht="16.5" customHeight="1">
      <c r="A1415" s="38"/>
      <c r="B1415" s="39"/>
      <c r="C1415" s="182" t="s">
        <v>1592</v>
      </c>
      <c r="D1415" s="182" t="s">
        <v>162</v>
      </c>
      <c r="E1415" s="183" t="s">
        <v>1593</v>
      </c>
      <c r="F1415" s="184" t="s">
        <v>1594</v>
      </c>
      <c r="G1415" s="185" t="s">
        <v>165</v>
      </c>
      <c r="H1415" s="186">
        <v>658.755</v>
      </c>
      <c r="I1415" s="187"/>
      <c r="J1415" s="188">
        <f>ROUND(I1415*H1415,2)</f>
        <v>0</v>
      </c>
      <c r="K1415" s="184" t="s">
        <v>166</v>
      </c>
      <c r="L1415" s="43"/>
      <c r="M1415" s="189" t="s">
        <v>35</v>
      </c>
      <c r="N1415" s="190" t="s">
        <v>52</v>
      </c>
      <c r="O1415" s="68"/>
      <c r="P1415" s="191">
        <f>O1415*H1415</f>
        <v>0</v>
      </c>
      <c r="Q1415" s="191">
        <v>0</v>
      </c>
      <c r="R1415" s="191">
        <f>Q1415*H1415</f>
        <v>0</v>
      </c>
      <c r="S1415" s="191">
        <v>0</v>
      </c>
      <c r="T1415" s="192">
        <f>S1415*H1415</f>
        <v>0</v>
      </c>
      <c r="U1415" s="38"/>
      <c r="V1415" s="38"/>
      <c r="W1415" s="38"/>
      <c r="X1415" s="38"/>
      <c r="Y1415" s="38"/>
      <c r="Z1415" s="38"/>
      <c r="AA1415" s="38"/>
      <c r="AB1415" s="38"/>
      <c r="AC1415" s="38"/>
      <c r="AD1415" s="38"/>
      <c r="AE1415" s="38"/>
      <c r="AR1415" s="193" t="s">
        <v>317</v>
      </c>
      <c r="AT1415" s="193" t="s">
        <v>162</v>
      </c>
      <c r="AU1415" s="193" t="s">
        <v>90</v>
      </c>
      <c r="AY1415" s="20" t="s">
        <v>160</v>
      </c>
      <c r="BE1415" s="194">
        <f>IF(N1415="základní",J1415,0)</f>
        <v>0</v>
      </c>
      <c r="BF1415" s="194">
        <f>IF(N1415="snížená",J1415,0)</f>
        <v>0</v>
      </c>
      <c r="BG1415" s="194">
        <f>IF(N1415="zákl. přenesená",J1415,0)</f>
        <v>0</v>
      </c>
      <c r="BH1415" s="194">
        <f>IF(N1415="sníž. přenesená",J1415,0)</f>
        <v>0</v>
      </c>
      <c r="BI1415" s="194">
        <f>IF(N1415="nulová",J1415,0)</f>
        <v>0</v>
      </c>
      <c r="BJ1415" s="20" t="s">
        <v>21</v>
      </c>
      <c r="BK1415" s="194">
        <f>ROUND(I1415*H1415,2)</f>
        <v>0</v>
      </c>
      <c r="BL1415" s="20" t="s">
        <v>317</v>
      </c>
      <c r="BM1415" s="193" t="s">
        <v>1595</v>
      </c>
    </row>
    <row r="1416" spans="1:65" s="2" customFormat="1" ht="19.5">
      <c r="A1416" s="38"/>
      <c r="B1416" s="39"/>
      <c r="C1416" s="40"/>
      <c r="D1416" s="195" t="s">
        <v>169</v>
      </c>
      <c r="E1416" s="40"/>
      <c r="F1416" s="196" t="s">
        <v>1596</v>
      </c>
      <c r="G1416" s="40"/>
      <c r="H1416" s="40"/>
      <c r="I1416" s="197"/>
      <c r="J1416" s="40"/>
      <c r="K1416" s="40"/>
      <c r="L1416" s="43"/>
      <c r="M1416" s="198"/>
      <c r="N1416" s="199"/>
      <c r="O1416" s="68"/>
      <c r="P1416" s="68"/>
      <c r="Q1416" s="68"/>
      <c r="R1416" s="68"/>
      <c r="S1416" s="68"/>
      <c r="T1416" s="69"/>
      <c r="U1416" s="38"/>
      <c r="V1416" s="38"/>
      <c r="W1416" s="38"/>
      <c r="X1416" s="38"/>
      <c r="Y1416" s="38"/>
      <c r="Z1416" s="38"/>
      <c r="AA1416" s="38"/>
      <c r="AB1416" s="38"/>
      <c r="AC1416" s="38"/>
      <c r="AD1416" s="38"/>
      <c r="AE1416" s="38"/>
      <c r="AT1416" s="20" t="s">
        <v>169</v>
      </c>
      <c r="AU1416" s="20" t="s">
        <v>90</v>
      </c>
    </row>
    <row r="1417" spans="1:65" s="2" customFormat="1" ht="11.25">
      <c r="A1417" s="38"/>
      <c r="B1417" s="39"/>
      <c r="C1417" s="40"/>
      <c r="D1417" s="200" t="s">
        <v>171</v>
      </c>
      <c r="E1417" s="40"/>
      <c r="F1417" s="201" t="s">
        <v>1597</v>
      </c>
      <c r="G1417" s="40"/>
      <c r="H1417" s="40"/>
      <c r="I1417" s="197"/>
      <c r="J1417" s="40"/>
      <c r="K1417" s="40"/>
      <c r="L1417" s="43"/>
      <c r="M1417" s="198"/>
      <c r="N1417" s="199"/>
      <c r="O1417" s="68"/>
      <c r="P1417" s="68"/>
      <c r="Q1417" s="68"/>
      <c r="R1417" s="68"/>
      <c r="S1417" s="68"/>
      <c r="T1417" s="69"/>
      <c r="U1417" s="38"/>
      <c r="V1417" s="38"/>
      <c r="W1417" s="38"/>
      <c r="X1417" s="38"/>
      <c r="Y1417" s="38"/>
      <c r="Z1417" s="38"/>
      <c r="AA1417" s="38"/>
      <c r="AB1417" s="38"/>
      <c r="AC1417" s="38"/>
      <c r="AD1417" s="38"/>
      <c r="AE1417" s="38"/>
      <c r="AT1417" s="20" t="s">
        <v>171</v>
      </c>
      <c r="AU1417" s="20" t="s">
        <v>90</v>
      </c>
    </row>
    <row r="1418" spans="1:65" s="13" customFormat="1" ht="11.25">
      <c r="B1418" s="202"/>
      <c r="C1418" s="203"/>
      <c r="D1418" s="195" t="s">
        <v>173</v>
      </c>
      <c r="E1418" s="204" t="s">
        <v>35</v>
      </c>
      <c r="F1418" s="205" t="s">
        <v>1279</v>
      </c>
      <c r="G1418" s="203"/>
      <c r="H1418" s="204" t="s">
        <v>35</v>
      </c>
      <c r="I1418" s="206"/>
      <c r="J1418" s="203"/>
      <c r="K1418" s="203"/>
      <c r="L1418" s="207"/>
      <c r="M1418" s="208"/>
      <c r="N1418" s="209"/>
      <c r="O1418" s="209"/>
      <c r="P1418" s="209"/>
      <c r="Q1418" s="209"/>
      <c r="R1418" s="209"/>
      <c r="S1418" s="209"/>
      <c r="T1418" s="210"/>
      <c r="AT1418" s="211" t="s">
        <v>173</v>
      </c>
      <c r="AU1418" s="211" t="s">
        <v>90</v>
      </c>
      <c r="AV1418" s="13" t="s">
        <v>21</v>
      </c>
      <c r="AW1418" s="13" t="s">
        <v>41</v>
      </c>
      <c r="AX1418" s="13" t="s">
        <v>81</v>
      </c>
      <c r="AY1418" s="211" t="s">
        <v>160</v>
      </c>
    </row>
    <row r="1419" spans="1:65" s="14" customFormat="1" ht="11.25">
      <c r="B1419" s="212"/>
      <c r="C1419" s="213"/>
      <c r="D1419" s="195" t="s">
        <v>173</v>
      </c>
      <c r="E1419" s="214" t="s">
        <v>35</v>
      </c>
      <c r="F1419" s="215" t="s">
        <v>1598</v>
      </c>
      <c r="G1419" s="213"/>
      <c r="H1419" s="216">
        <v>78.254999999999995</v>
      </c>
      <c r="I1419" s="217"/>
      <c r="J1419" s="213"/>
      <c r="K1419" s="213"/>
      <c r="L1419" s="218"/>
      <c r="M1419" s="219"/>
      <c r="N1419" s="220"/>
      <c r="O1419" s="220"/>
      <c r="P1419" s="220"/>
      <c r="Q1419" s="220"/>
      <c r="R1419" s="220"/>
      <c r="S1419" s="220"/>
      <c r="T1419" s="221"/>
      <c r="AT1419" s="222" t="s">
        <v>173</v>
      </c>
      <c r="AU1419" s="222" t="s">
        <v>90</v>
      </c>
      <c r="AV1419" s="14" t="s">
        <v>90</v>
      </c>
      <c r="AW1419" s="14" t="s">
        <v>41</v>
      </c>
      <c r="AX1419" s="14" t="s">
        <v>81</v>
      </c>
      <c r="AY1419" s="222" t="s">
        <v>160</v>
      </c>
    </row>
    <row r="1420" spans="1:65" s="14" customFormat="1" ht="11.25">
      <c r="B1420" s="212"/>
      <c r="C1420" s="213"/>
      <c r="D1420" s="195" t="s">
        <v>173</v>
      </c>
      <c r="E1420" s="214" t="s">
        <v>35</v>
      </c>
      <c r="F1420" s="215" t="s">
        <v>1599</v>
      </c>
      <c r="G1420" s="213"/>
      <c r="H1420" s="216">
        <v>78.254999999999995</v>
      </c>
      <c r="I1420" s="217"/>
      <c r="J1420" s="213"/>
      <c r="K1420" s="213"/>
      <c r="L1420" s="218"/>
      <c r="M1420" s="219"/>
      <c r="N1420" s="220"/>
      <c r="O1420" s="220"/>
      <c r="P1420" s="220"/>
      <c r="Q1420" s="220"/>
      <c r="R1420" s="220"/>
      <c r="S1420" s="220"/>
      <c r="T1420" s="221"/>
      <c r="AT1420" s="222" t="s">
        <v>173</v>
      </c>
      <c r="AU1420" s="222" t="s">
        <v>90</v>
      </c>
      <c r="AV1420" s="14" t="s">
        <v>90</v>
      </c>
      <c r="AW1420" s="14" t="s">
        <v>41</v>
      </c>
      <c r="AX1420" s="14" t="s">
        <v>81</v>
      </c>
      <c r="AY1420" s="222" t="s">
        <v>160</v>
      </c>
    </row>
    <row r="1421" spans="1:65" s="14" customFormat="1" ht="11.25">
      <c r="B1421" s="212"/>
      <c r="C1421" s="213"/>
      <c r="D1421" s="195" t="s">
        <v>173</v>
      </c>
      <c r="E1421" s="214" t="s">
        <v>35</v>
      </c>
      <c r="F1421" s="215" t="s">
        <v>1600</v>
      </c>
      <c r="G1421" s="213"/>
      <c r="H1421" s="216">
        <v>238.995</v>
      </c>
      <c r="I1421" s="217"/>
      <c r="J1421" s="213"/>
      <c r="K1421" s="213"/>
      <c r="L1421" s="218"/>
      <c r="M1421" s="219"/>
      <c r="N1421" s="220"/>
      <c r="O1421" s="220"/>
      <c r="P1421" s="220"/>
      <c r="Q1421" s="220"/>
      <c r="R1421" s="220"/>
      <c r="S1421" s="220"/>
      <c r="T1421" s="221"/>
      <c r="AT1421" s="222" t="s">
        <v>173</v>
      </c>
      <c r="AU1421" s="222" t="s">
        <v>90</v>
      </c>
      <c r="AV1421" s="14" t="s">
        <v>90</v>
      </c>
      <c r="AW1421" s="14" t="s">
        <v>41</v>
      </c>
      <c r="AX1421" s="14" t="s">
        <v>81</v>
      </c>
      <c r="AY1421" s="222" t="s">
        <v>160</v>
      </c>
    </row>
    <row r="1422" spans="1:65" s="14" customFormat="1" ht="11.25">
      <c r="B1422" s="212"/>
      <c r="C1422" s="213"/>
      <c r="D1422" s="195" t="s">
        <v>173</v>
      </c>
      <c r="E1422" s="214" t="s">
        <v>35</v>
      </c>
      <c r="F1422" s="215" t="s">
        <v>1601</v>
      </c>
      <c r="G1422" s="213"/>
      <c r="H1422" s="216">
        <v>263.25</v>
      </c>
      <c r="I1422" s="217"/>
      <c r="J1422" s="213"/>
      <c r="K1422" s="213"/>
      <c r="L1422" s="218"/>
      <c r="M1422" s="219"/>
      <c r="N1422" s="220"/>
      <c r="O1422" s="220"/>
      <c r="P1422" s="220"/>
      <c r="Q1422" s="220"/>
      <c r="R1422" s="220"/>
      <c r="S1422" s="220"/>
      <c r="T1422" s="221"/>
      <c r="AT1422" s="222" t="s">
        <v>173</v>
      </c>
      <c r="AU1422" s="222" t="s">
        <v>90</v>
      </c>
      <c r="AV1422" s="14" t="s">
        <v>90</v>
      </c>
      <c r="AW1422" s="14" t="s">
        <v>41</v>
      </c>
      <c r="AX1422" s="14" t="s">
        <v>81</v>
      </c>
      <c r="AY1422" s="222" t="s">
        <v>160</v>
      </c>
    </row>
    <row r="1423" spans="1:65" s="15" customFormat="1" ht="11.25">
      <c r="B1423" s="223"/>
      <c r="C1423" s="224"/>
      <c r="D1423" s="195" t="s">
        <v>173</v>
      </c>
      <c r="E1423" s="225" t="s">
        <v>35</v>
      </c>
      <c r="F1423" s="226" t="s">
        <v>176</v>
      </c>
      <c r="G1423" s="224"/>
      <c r="H1423" s="227">
        <v>658.755</v>
      </c>
      <c r="I1423" s="228"/>
      <c r="J1423" s="224"/>
      <c r="K1423" s="224"/>
      <c r="L1423" s="229"/>
      <c r="M1423" s="230"/>
      <c r="N1423" s="231"/>
      <c r="O1423" s="231"/>
      <c r="P1423" s="231"/>
      <c r="Q1423" s="231"/>
      <c r="R1423" s="231"/>
      <c r="S1423" s="231"/>
      <c r="T1423" s="232"/>
      <c r="AT1423" s="233" t="s">
        <v>173</v>
      </c>
      <c r="AU1423" s="233" t="s">
        <v>90</v>
      </c>
      <c r="AV1423" s="15" t="s">
        <v>167</v>
      </c>
      <c r="AW1423" s="15" t="s">
        <v>41</v>
      </c>
      <c r="AX1423" s="15" t="s">
        <v>21</v>
      </c>
      <c r="AY1423" s="233" t="s">
        <v>160</v>
      </c>
    </row>
    <row r="1424" spans="1:65" s="2" customFormat="1" ht="16.5" customHeight="1">
      <c r="A1424" s="38"/>
      <c r="B1424" s="39"/>
      <c r="C1424" s="245" t="s">
        <v>1602</v>
      </c>
      <c r="D1424" s="245" t="s">
        <v>380</v>
      </c>
      <c r="E1424" s="246" t="s">
        <v>1603</v>
      </c>
      <c r="F1424" s="247" t="s">
        <v>1604</v>
      </c>
      <c r="G1424" s="248" t="s">
        <v>165</v>
      </c>
      <c r="H1424" s="249">
        <v>87.918999999999997</v>
      </c>
      <c r="I1424" s="250"/>
      <c r="J1424" s="251">
        <f>ROUND(I1424*H1424,2)</f>
        <v>0</v>
      </c>
      <c r="K1424" s="247" t="s">
        <v>166</v>
      </c>
      <c r="L1424" s="252"/>
      <c r="M1424" s="253" t="s">
        <v>35</v>
      </c>
      <c r="N1424" s="254" t="s">
        <v>52</v>
      </c>
      <c r="O1424" s="68"/>
      <c r="P1424" s="191">
        <f>O1424*H1424</f>
        <v>0</v>
      </c>
      <c r="Q1424" s="191">
        <v>1.3999999999999999E-4</v>
      </c>
      <c r="R1424" s="191">
        <f>Q1424*H1424</f>
        <v>1.2308659999999999E-2</v>
      </c>
      <c r="S1424" s="191">
        <v>0</v>
      </c>
      <c r="T1424" s="192">
        <f>S1424*H1424</f>
        <v>0</v>
      </c>
      <c r="U1424" s="38"/>
      <c r="V1424" s="38"/>
      <c r="W1424" s="38"/>
      <c r="X1424" s="38"/>
      <c r="Y1424" s="38"/>
      <c r="Z1424" s="38"/>
      <c r="AA1424" s="38"/>
      <c r="AB1424" s="38"/>
      <c r="AC1424" s="38"/>
      <c r="AD1424" s="38"/>
      <c r="AE1424" s="38"/>
      <c r="AR1424" s="193" t="s">
        <v>459</v>
      </c>
      <c r="AT1424" s="193" t="s">
        <v>380</v>
      </c>
      <c r="AU1424" s="193" t="s">
        <v>90</v>
      </c>
      <c r="AY1424" s="20" t="s">
        <v>160</v>
      </c>
      <c r="BE1424" s="194">
        <f>IF(N1424="základní",J1424,0)</f>
        <v>0</v>
      </c>
      <c r="BF1424" s="194">
        <f>IF(N1424="snížená",J1424,0)</f>
        <v>0</v>
      </c>
      <c r="BG1424" s="194">
        <f>IF(N1424="zákl. přenesená",J1424,0)</f>
        <v>0</v>
      </c>
      <c r="BH1424" s="194">
        <f>IF(N1424="sníž. přenesená",J1424,0)</f>
        <v>0</v>
      </c>
      <c r="BI1424" s="194">
        <f>IF(N1424="nulová",J1424,0)</f>
        <v>0</v>
      </c>
      <c r="BJ1424" s="20" t="s">
        <v>21</v>
      </c>
      <c r="BK1424" s="194">
        <f>ROUND(I1424*H1424,2)</f>
        <v>0</v>
      </c>
      <c r="BL1424" s="20" t="s">
        <v>317</v>
      </c>
      <c r="BM1424" s="193" t="s">
        <v>1605</v>
      </c>
    </row>
    <row r="1425" spans="1:65" s="2" customFormat="1" ht="11.25">
      <c r="A1425" s="38"/>
      <c r="B1425" s="39"/>
      <c r="C1425" s="40"/>
      <c r="D1425" s="195" t="s">
        <v>169</v>
      </c>
      <c r="E1425" s="40"/>
      <c r="F1425" s="196" t="s">
        <v>1604</v>
      </c>
      <c r="G1425" s="40"/>
      <c r="H1425" s="40"/>
      <c r="I1425" s="197"/>
      <c r="J1425" s="40"/>
      <c r="K1425" s="40"/>
      <c r="L1425" s="43"/>
      <c r="M1425" s="198"/>
      <c r="N1425" s="199"/>
      <c r="O1425" s="68"/>
      <c r="P1425" s="68"/>
      <c r="Q1425" s="68"/>
      <c r="R1425" s="68"/>
      <c r="S1425" s="68"/>
      <c r="T1425" s="69"/>
      <c r="U1425" s="38"/>
      <c r="V1425" s="38"/>
      <c r="W1425" s="38"/>
      <c r="X1425" s="38"/>
      <c r="Y1425" s="38"/>
      <c r="Z1425" s="38"/>
      <c r="AA1425" s="38"/>
      <c r="AB1425" s="38"/>
      <c r="AC1425" s="38"/>
      <c r="AD1425" s="38"/>
      <c r="AE1425" s="38"/>
      <c r="AT1425" s="20" t="s">
        <v>169</v>
      </c>
      <c r="AU1425" s="20" t="s">
        <v>90</v>
      </c>
    </row>
    <row r="1426" spans="1:65" s="14" customFormat="1" ht="11.25">
      <c r="B1426" s="212"/>
      <c r="C1426" s="213"/>
      <c r="D1426" s="195" t="s">
        <v>173</v>
      </c>
      <c r="E1426" s="214" t="s">
        <v>35</v>
      </c>
      <c r="F1426" s="215" t="s">
        <v>1606</v>
      </c>
      <c r="G1426" s="213"/>
      <c r="H1426" s="216">
        <v>87.918999999999997</v>
      </c>
      <c r="I1426" s="217"/>
      <c r="J1426" s="213"/>
      <c r="K1426" s="213"/>
      <c r="L1426" s="218"/>
      <c r="M1426" s="219"/>
      <c r="N1426" s="220"/>
      <c r="O1426" s="220"/>
      <c r="P1426" s="220"/>
      <c r="Q1426" s="220"/>
      <c r="R1426" s="220"/>
      <c r="S1426" s="220"/>
      <c r="T1426" s="221"/>
      <c r="AT1426" s="222" t="s">
        <v>173</v>
      </c>
      <c r="AU1426" s="222" t="s">
        <v>90</v>
      </c>
      <c r="AV1426" s="14" t="s">
        <v>90</v>
      </c>
      <c r="AW1426" s="14" t="s">
        <v>41</v>
      </c>
      <c r="AX1426" s="14" t="s">
        <v>81</v>
      </c>
      <c r="AY1426" s="222" t="s">
        <v>160</v>
      </c>
    </row>
    <row r="1427" spans="1:65" s="15" customFormat="1" ht="11.25">
      <c r="B1427" s="223"/>
      <c r="C1427" s="224"/>
      <c r="D1427" s="195" t="s">
        <v>173</v>
      </c>
      <c r="E1427" s="225" t="s">
        <v>35</v>
      </c>
      <c r="F1427" s="226" t="s">
        <v>176</v>
      </c>
      <c r="G1427" s="224"/>
      <c r="H1427" s="227">
        <v>87.918999999999997</v>
      </c>
      <c r="I1427" s="228"/>
      <c r="J1427" s="224"/>
      <c r="K1427" s="224"/>
      <c r="L1427" s="229"/>
      <c r="M1427" s="230"/>
      <c r="N1427" s="231"/>
      <c r="O1427" s="231"/>
      <c r="P1427" s="231"/>
      <c r="Q1427" s="231"/>
      <c r="R1427" s="231"/>
      <c r="S1427" s="231"/>
      <c r="T1427" s="232"/>
      <c r="AT1427" s="233" t="s">
        <v>173</v>
      </c>
      <c r="AU1427" s="233" t="s">
        <v>90</v>
      </c>
      <c r="AV1427" s="15" t="s">
        <v>167</v>
      </c>
      <c r="AW1427" s="15" t="s">
        <v>41</v>
      </c>
      <c r="AX1427" s="15" t="s">
        <v>21</v>
      </c>
      <c r="AY1427" s="233" t="s">
        <v>160</v>
      </c>
    </row>
    <row r="1428" spans="1:65" s="2" customFormat="1" ht="16.5" customHeight="1">
      <c r="A1428" s="38"/>
      <c r="B1428" s="39"/>
      <c r="C1428" s="245" t="s">
        <v>1607</v>
      </c>
      <c r="D1428" s="245" t="s">
        <v>380</v>
      </c>
      <c r="E1428" s="246" t="s">
        <v>1608</v>
      </c>
      <c r="F1428" s="247" t="s">
        <v>1609</v>
      </c>
      <c r="G1428" s="248" t="s">
        <v>165</v>
      </c>
      <c r="H1428" s="249">
        <v>714.40700000000004</v>
      </c>
      <c r="I1428" s="250"/>
      <c r="J1428" s="251">
        <f>ROUND(I1428*H1428,2)</f>
        <v>0</v>
      </c>
      <c r="K1428" s="247" t="s">
        <v>166</v>
      </c>
      <c r="L1428" s="252"/>
      <c r="M1428" s="253" t="s">
        <v>35</v>
      </c>
      <c r="N1428" s="254" t="s">
        <v>52</v>
      </c>
      <c r="O1428" s="68"/>
      <c r="P1428" s="191">
        <f>O1428*H1428</f>
        <v>0</v>
      </c>
      <c r="Q1428" s="191">
        <v>1.3999999999999999E-4</v>
      </c>
      <c r="R1428" s="191">
        <f>Q1428*H1428</f>
        <v>0.10001697999999999</v>
      </c>
      <c r="S1428" s="191">
        <v>0</v>
      </c>
      <c r="T1428" s="192">
        <f>S1428*H1428</f>
        <v>0</v>
      </c>
      <c r="U1428" s="38"/>
      <c r="V1428" s="38"/>
      <c r="W1428" s="38"/>
      <c r="X1428" s="38"/>
      <c r="Y1428" s="38"/>
      <c r="Z1428" s="38"/>
      <c r="AA1428" s="38"/>
      <c r="AB1428" s="38"/>
      <c r="AC1428" s="38"/>
      <c r="AD1428" s="38"/>
      <c r="AE1428" s="38"/>
      <c r="AR1428" s="193" t="s">
        <v>459</v>
      </c>
      <c r="AT1428" s="193" t="s">
        <v>380</v>
      </c>
      <c r="AU1428" s="193" t="s">
        <v>90</v>
      </c>
      <c r="AY1428" s="20" t="s">
        <v>160</v>
      </c>
      <c r="BE1428" s="194">
        <f>IF(N1428="základní",J1428,0)</f>
        <v>0</v>
      </c>
      <c r="BF1428" s="194">
        <f>IF(N1428="snížená",J1428,0)</f>
        <v>0</v>
      </c>
      <c r="BG1428" s="194">
        <f>IF(N1428="zákl. přenesená",J1428,0)</f>
        <v>0</v>
      </c>
      <c r="BH1428" s="194">
        <f>IF(N1428="sníž. přenesená",J1428,0)</f>
        <v>0</v>
      </c>
      <c r="BI1428" s="194">
        <f>IF(N1428="nulová",J1428,0)</f>
        <v>0</v>
      </c>
      <c r="BJ1428" s="20" t="s">
        <v>21</v>
      </c>
      <c r="BK1428" s="194">
        <f>ROUND(I1428*H1428,2)</f>
        <v>0</v>
      </c>
      <c r="BL1428" s="20" t="s">
        <v>317</v>
      </c>
      <c r="BM1428" s="193" t="s">
        <v>1610</v>
      </c>
    </row>
    <row r="1429" spans="1:65" s="2" customFormat="1" ht="11.25">
      <c r="A1429" s="38"/>
      <c r="B1429" s="39"/>
      <c r="C1429" s="40"/>
      <c r="D1429" s="195" t="s">
        <v>169</v>
      </c>
      <c r="E1429" s="40"/>
      <c r="F1429" s="196" t="s">
        <v>1609</v>
      </c>
      <c r="G1429" s="40"/>
      <c r="H1429" s="40"/>
      <c r="I1429" s="197"/>
      <c r="J1429" s="40"/>
      <c r="K1429" s="40"/>
      <c r="L1429" s="43"/>
      <c r="M1429" s="198"/>
      <c r="N1429" s="199"/>
      <c r="O1429" s="68"/>
      <c r="P1429" s="68"/>
      <c r="Q1429" s="68"/>
      <c r="R1429" s="68"/>
      <c r="S1429" s="68"/>
      <c r="T1429" s="69"/>
      <c r="U1429" s="38"/>
      <c r="V1429" s="38"/>
      <c r="W1429" s="38"/>
      <c r="X1429" s="38"/>
      <c r="Y1429" s="38"/>
      <c r="Z1429" s="38"/>
      <c r="AA1429" s="38"/>
      <c r="AB1429" s="38"/>
      <c r="AC1429" s="38"/>
      <c r="AD1429" s="38"/>
      <c r="AE1429" s="38"/>
      <c r="AT1429" s="20" t="s">
        <v>169</v>
      </c>
      <c r="AU1429" s="20" t="s">
        <v>90</v>
      </c>
    </row>
    <row r="1430" spans="1:65" s="13" customFormat="1" ht="11.25">
      <c r="B1430" s="202"/>
      <c r="C1430" s="203"/>
      <c r="D1430" s="195" t="s">
        <v>173</v>
      </c>
      <c r="E1430" s="204" t="s">
        <v>35</v>
      </c>
      <c r="F1430" s="205" t="s">
        <v>1279</v>
      </c>
      <c r="G1430" s="203"/>
      <c r="H1430" s="204" t="s">
        <v>35</v>
      </c>
      <c r="I1430" s="206"/>
      <c r="J1430" s="203"/>
      <c r="K1430" s="203"/>
      <c r="L1430" s="207"/>
      <c r="M1430" s="208"/>
      <c r="N1430" s="209"/>
      <c r="O1430" s="209"/>
      <c r="P1430" s="209"/>
      <c r="Q1430" s="209"/>
      <c r="R1430" s="209"/>
      <c r="S1430" s="209"/>
      <c r="T1430" s="210"/>
      <c r="AT1430" s="211" t="s">
        <v>173</v>
      </c>
      <c r="AU1430" s="211" t="s">
        <v>90</v>
      </c>
      <c r="AV1430" s="13" t="s">
        <v>21</v>
      </c>
      <c r="AW1430" s="13" t="s">
        <v>41</v>
      </c>
      <c r="AX1430" s="13" t="s">
        <v>81</v>
      </c>
      <c r="AY1430" s="211" t="s">
        <v>160</v>
      </c>
    </row>
    <row r="1431" spans="1:65" s="14" customFormat="1" ht="11.25">
      <c r="B1431" s="212"/>
      <c r="C1431" s="213"/>
      <c r="D1431" s="195" t="s">
        <v>173</v>
      </c>
      <c r="E1431" s="214" t="s">
        <v>35</v>
      </c>
      <c r="F1431" s="215" t="s">
        <v>1611</v>
      </c>
      <c r="G1431" s="213"/>
      <c r="H1431" s="216">
        <v>96.644999999999996</v>
      </c>
      <c r="I1431" s="217"/>
      <c r="J1431" s="213"/>
      <c r="K1431" s="213"/>
      <c r="L1431" s="218"/>
      <c r="M1431" s="219"/>
      <c r="N1431" s="220"/>
      <c r="O1431" s="220"/>
      <c r="P1431" s="220"/>
      <c r="Q1431" s="220"/>
      <c r="R1431" s="220"/>
      <c r="S1431" s="220"/>
      <c r="T1431" s="221"/>
      <c r="AT1431" s="222" t="s">
        <v>173</v>
      </c>
      <c r="AU1431" s="222" t="s">
        <v>90</v>
      </c>
      <c r="AV1431" s="14" t="s">
        <v>90</v>
      </c>
      <c r="AW1431" s="14" t="s">
        <v>41</v>
      </c>
      <c r="AX1431" s="14" t="s">
        <v>81</v>
      </c>
      <c r="AY1431" s="222" t="s">
        <v>160</v>
      </c>
    </row>
    <row r="1432" spans="1:65" s="14" customFormat="1" ht="11.25">
      <c r="B1432" s="212"/>
      <c r="C1432" s="213"/>
      <c r="D1432" s="195" t="s">
        <v>173</v>
      </c>
      <c r="E1432" s="214" t="s">
        <v>35</v>
      </c>
      <c r="F1432" s="215" t="s">
        <v>1612</v>
      </c>
      <c r="G1432" s="213"/>
      <c r="H1432" s="216">
        <v>293.964</v>
      </c>
      <c r="I1432" s="217"/>
      <c r="J1432" s="213"/>
      <c r="K1432" s="213"/>
      <c r="L1432" s="218"/>
      <c r="M1432" s="219"/>
      <c r="N1432" s="220"/>
      <c r="O1432" s="220"/>
      <c r="P1432" s="220"/>
      <c r="Q1432" s="220"/>
      <c r="R1432" s="220"/>
      <c r="S1432" s="220"/>
      <c r="T1432" s="221"/>
      <c r="AT1432" s="222" t="s">
        <v>173</v>
      </c>
      <c r="AU1432" s="222" t="s">
        <v>90</v>
      </c>
      <c r="AV1432" s="14" t="s">
        <v>90</v>
      </c>
      <c r="AW1432" s="14" t="s">
        <v>41</v>
      </c>
      <c r="AX1432" s="14" t="s">
        <v>81</v>
      </c>
      <c r="AY1432" s="222" t="s">
        <v>160</v>
      </c>
    </row>
    <row r="1433" spans="1:65" s="14" customFormat="1" ht="11.25">
      <c r="B1433" s="212"/>
      <c r="C1433" s="213"/>
      <c r="D1433" s="195" t="s">
        <v>173</v>
      </c>
      <c r="E1433" s="214" t="s">
        <v>35</v>
      </c>
      <c r="F1433" s="215" t="s">
        <v>1613</v>
      </c>
      <c r="G1433" s="213"/>
      <c r="H1433" s="216">
        <v>323.798</v>
      </c>
      <c r="I1433" s="217"/>
      <c r="J1433" s="213"/>
      <c r="K1433" s="213"/>
      <c r="L1433" s="218"/>
      <c r="M1433" s="219"/>
      <c r="N1433" s="220"/>
      <c r="O1433" s="220"/>
      <c r="P1433" s="220"/>
      <c r="Q1433" s="220"/>
      <c r="R1433" s="220"/>
      <c r="S1433" s="220"/>
      <c r="T1433" s="221"/>
      <c r="AT1433" s="222" t="s">
        <v>173</v>
      </c>
      <c r="AU1433" s="222" t="s">
        <v>90</v>
      </c>
      <c r="AV1433" s="14" t="s">
        <v>90</v>
      </c>
      <c r="AW1433" s="14" t="s">
        <v>41</v>
      </c>
      <c r="AX1433" s="14" t="s">
        <v>81</v>
      </c>
      <c r="AY1433" s="222" t="s">
        <v>160</v>
      </c>
    </row>
    <row r="1434" spans="1:65" s="15" customFormat="1" ht="11.25">
      <c r="B1434" s="223"/>
      <c r="C1434" s="224"/>
      <c r="D1434" s="195" t="s">
        <v>173</v>
      </c>
      <c r="E1434" s="225" t="s">
        <v>35</v>
      </c>
      <c r="F1434" s="226" t="s">
        <v>176</v>
      </c>
      <c r="G1434" s="224"/>
      <c r="H1434" s="227">
        <v>714.40699999999993</v>
      </c>
      <c r="I1434" s="228"/>
      <c r="J1434" s="224"/>
      <c r="K1434" s="224"/>
      <c r="L1434" s="229"/>
      <c r="M1434" s="230"/>
      <c r="N1434" s="231"/>
      <c r="O1434" s="231"/>
      <c r="P1434" s="231"/>
      <c r="Q1434" s="231"/>
      <c r="R1434" s="231"/>
      <c r="S1434" s="231"/>
      <c r="T1434" s="232"/>
      <c r="AT1434" s="233" t="s">
        <v>173</v>
      </c>
      <c r="AU1434" s="233" t="s">
        <v>90</v>
      </c>
      <c r="AV1434" s="15" t="s">
        <v>167</v>
      </c>
      <c r="AW1434" s="15" t="s">
        <v>41</v>
      </c>
      <c r="AX1434" s="15" t="s">
        <v>21</v>
      </c>
      <c r="AY1434" s="233" t="s">
        <v>160</v>
      </c>
    </row>
    <row r="1435" spans="1:65" s="2" customFormat="1" ht="24.2" customHeight="1">
      <c r="A1435" s="38"/>
      <c r="B1435" s="39"/>
      <c r="C1435" s="182" t="s">
        <v>1614</v>
      </c>
      <c r="D1435" s="182" t="s">
        <v>162</v>
      </c>
      <c r="E1435" s="183" t="s">
        <v>1615</v>
      </c>
      <c r="F1435" s="184" t="s">
        <v>1616</v>
      </c>
      <c r="G1435" s="185" t="s">
        <v>194</v>
      </c>
      <c r="H1435" s="186">
        <v>428.2</v>
      </c>
      <c r="I1435" s="187"/>
      <c r="J1435" s="188">
        <f>ROUND(I1435*H1435,2)</f>
        <v>0</v>
      </c>
      <c r="K1435" s="184" t="s">
        <v>166</v>
      </c>
      <c r="L1435" s="43"/>
      <c r="M1435" s="189" t="s">
        <v>35</v>
      </c>
      <c r="N1435" s="190" t="s">
        <v>52</v>
      </c>
      <c r="O1435" s="68"/>
      <c r="P1435" s="191">
        <f>O1435*H1435</f>
        <v>0</v>
      </c>
      <c r="Q1435" s="191">
        <v>0</v>
      </c>
      <c r="R1435" s="191">
        <f>Q1435*H1435</f>
        <v>0</v>
      </c>
      <c r="S1435" s="191">
        <v>0</v>
      </c>
      <c r="T1435" s="192">
        <f>S1435*H1435</f>
        <v>0</v>
      </c>
      <c r="U1435" s="38"/>
      <c r="V1435" s="38"/>
      <c r="W1435" s="38"/>
      <c r="X1435" s="38"/>
      <c r="Y1435" s="38"/>
      <c r="Z1435" s="38"/>
      <c r="AA1435" s="38"/>
      <c r="AB1435" s="38"/>
      <c r="AC1435" s="38"/>
      <c r="AD1435" s="38"/>
      <c r="AE1435" s="38"/>
      <c r="AR1435" s="193" t="s">
        <v>317</v>
      </c>
      <c r="AT1435" s="193" t="s">
        <v>162</v>
      </c>
      <c r="AU1435" s="193" t="s">
        <v>90</v>
      </c>
      <c r="AY1435" s="20" t="s">
        <v>160</v>
      </c>
      <c r="BE1435" s="194">
        <f>IF(N1435="základní",J1435,0)</f>
        <v>0</v>
      </c>
      <c r="BF1435" s="194">
        <f>IF(N1435="snížená",J1435,0)</f>
        <v>0</v>
      </c>
      <c r="BG1435" s="194">
        <f>IF(N1435="zákl. přenesená",J1435,0)</f>
        <v>0</v>
      </c>
      <c r="BH1435" s="194">
        <f>IF(N1435="sníž. přenesená",J1435,0)</f>
        <v>0</v>
      </c>
      <c r="BI1435" s="194">
        <f>IF(N1435="nulová",J1435,0)</f>
        <v>0</v>
      </c>
      <c r="BJ1435" s="20" t="s">
        <v>21</v>
      </c>
      <c r="BK1435" s="194">
        <f>ROUND(I1435*H1435,2)</f>
        <v>0</v>
      </c>
      <c r="BL1435" s="20" t="s">
        <v>317</v>
      </c>
      <c r="BM1435" s="193" t="s">
        <v>1617</v>
      </c>
    </row>
    <row r="1436" spans="1:65" s="2" customFormat="1" ht="19.5">
      <c r="A1436" s="38"/>
      <c r="B1436" s="39"/>
      <c r="C1436" s="40"/>
      <c r="D1436" s="195" t="s">
        <v>169</v>
      </c>
      <c r="E1436" s="40"/>
      <c r="F1436" s="196" t="s">
        <v>1618</v>
      </c>
      <c r="G1436" s="40"/>
      <c r="H1436" s="40"/>
      <c r="I1436" s="197"/>
      <c r="J1436" s="40"/>
      <c r="K1436" s="40"/>
      <c r="L1436" s="43"/>
      <c r="M1436" s="198"/>
      <c r="N1436" s="199"/>
      <c r="O1436" s="68"/>
      <c r="P1436" s="68"/>
      <c r="Q1436" s="68"/>
      <c r="R1436" s="68"/>
      <c r="S1436" s="68"/>
      <c r="T1436" s="69"/>
      <c r="U1436" s="38"/>
      <c r="V1436" s="38"/>
      <c r="W1436" s="38"/>
      <c r="X1436" s="38"/>
      <c r="Y1436" s="38"/>
      <c r="Z1436" s="38"/>
      <c r="AA1436" s="38"/>
      <c r="AB1436" s="38"/>
      <c r="AC1436" s="38"/>
      <c r="AD1436" s="38"/>
      <c r="AE1436" s="38"/>
      <c r="AT1436" s="20" t="s">
        <v>169</v>
      </c>
      <c r="AU1436" s="20" t="s">
        <v>90</v>
      </c>
    </row>
    <row r="1437" spans="1:65" s="2" customFormat="1" ht="11.25">
      <c r="A1437" s="38"/>
      <c r="B1437" s="39"/>
      <c r="C1437" s="40"/>
      <c r="D1437" s="200" t="s">
        <v>171</v>
      </c>
      <c r="E1437" s="40"/>
      <c r="F1437" s="201" t="s">
        <v>1619</v>
      </c>
      <c r="G1437" s="40"/>
      <c r="H1437" s="40"/>
      <c r="I1437" s="197"/>
      <c r="J1437" s="40"/>
      <c r="K1437" s="40"/>
      <c r="L1437" s="43"/>
      <c r="M1437" s="198"/>
      <c r="N1437" s="199"/>
      <c r="O1437" s="68"/>
      <c r="P1437" s="68"/>
      <c r="Q1437" s="68"/>
      <c r="R1437" s="68"/>
      <c r="S1437" s="68"/>
      <c r="T1437" s="69"/>
      <c r="U1437" s="38"/>
      <c r="V1437" s="38"/>
      <c r="W1437" s="38"/>
      <c r="X1437" s="38"/>
      <c r="Y1437" s="38"/>
      <c r="Z1437" s="38"/>
      <c r="AA1437" s="38"/>
      <c r="AB1437" s="38"/>
      <c r="AC1437" s="38"/>
      <c r="AD1437" s="38"/>
      <c r="AE1437" s="38"/>
      <c r="AT1437" s="20" t="s">
        <v>171</v>
      </c>
      <c r="AU1437" s="20" t="s">
        <v>90</v>
      </c>
    </row>
    <row r="1438" spans="1:65" s="13" customFormat="1" ht="11.25">
      <c r="B1438" s="202"/>
      <c r="C1438" s="203"/>
      <c r="D1438" s="195" t="s">
        <v>173</v>
      </c>
      <c r="E1438" s="204" t="s">
        <v>35</v>
      </c>
      <c r="F1438" s="205" t="s">
        <v>1620</v>
      </c>
      <c r="G1438" s="203"/>
      <c r="H1438" s="204" t="s">
        <v>35</v>
      </c>
      <c r="I1438" s="206"/>
      <c r="J1438" s="203"/>
      <c r="K1438" s="203"/>
      <c r="L1438" s="207"/>
      <c r="M1438" s="208"/>
      <c r="N1438" s="209"/>
      <c r="O1438" s="209"/>
      <c r="P1438" s="209"/>
      <c r="Q1438" s="209"/>
      <c r="R1438" s="209"/>
      <c r="S1438" s="209"/>
      <c r="T1438" s="210"/>
      <c r="AT1438" s="211" t="s">
        <v>173</v>
      </c>
      <c r="AU1438" s="211" t="s">
        <v>90</v>
      </c>
      <c r="AV1438" s="13" t="s">
        <v>21</v>
      </c>
      <c r="AW1438" s="13" t="s">
        <v>41</v>
      </c>
      <c r="AX1438" s="13" t="s">
        <v>81</v>
      </c>
      <c r="AY1438" s="211" t="s">
        <v>160</v>
      </c>
    </row>
    <row r="1439" spans="1:65" s="14" customFormat="1" ht="11.25">
      <c r="B1439" s="212"/>
      <c r="C1439" s="213"/>
      <c r="D1439" s="195" t="s">
        <v>173</v>
      </c>
      <c r="E1439" s="214" t="s">
        <v>35</v>
      </c>
      <c r="F1439" s="215" t="s">
        <v>1621</v>
      </c>
      <c r="G1439" s="213"/>
      <c r="H1439" s="216">
        <v>332.2</v>
      </c>
      <c r="I1439" s="217"/>
      <c r="J1439" s="213"/>
      <c r="K1439" s="213"/>
      <c r="L1439" s="218"/>
      <c r="M1439" s="219"/>
      <c r="N1439" s="220"/>
      <c r="O1439" s="220"/>
      <c r="P1439" s="220"/>
      <c r="Q1439" s="220"/>
      <c r="R1439" s="220"/>
      <c r="S1439" s="220"/>
      <c r="T1439" s="221"/>
      <c r="AT1439" s="222" t="s">
        <v>173</v>
      </c>
      <c r="AU1439" s="222" t="s">
        <v>90</v>
      </c>
      <c r="AV1439" s="14" t="s">
        <v>90</v>
      </c>
      <c r="AW1439" s="14" t="s">
        <v>41</v>
      </c>
      <c r="AX1439" s="14" t="s">
        <v>81</v>
      </c>
      <c r="AY1439" s="222" t="s">
        <v>160</v>
      </c>
    </row>
    <row r="1440" spans="1:65" s="14" customFormat="1" ht="11.25">
      <c r="B1440" s="212"/>
      <c r="C1440" s="213"/>
      <c r="D1440" s="195" t="s">
        <v>173</v>
      </c>
      <c r="E1440" s="214" t="s">
        <v>35</v>
      </c>
      <c r="F1440" s="215" t="s">
        <v>1622</v>
      </c>
      <c r="G1440" s="213"/>
      <c r="H1440" s="216">
        <v>96</v>
      </c>
      <c r="I1440" s="217"/>
      <c r="J1440" s="213"/>
      <c r="K1440" s="213"/>
      <c r="L1440" s="218"/>
      <c r="M1440" s="219"/>
      <c r="N1440" s="220"/>
      <c r="O1440" s="220"/>
      <c r="P1440" s="220"/>
      <c r="Q1440" s="220"/>
      <c r="R1440" s="220"/>
      <c r="S1440" s="220"/>
      <c r="T1440" s="221"/>
      <c r="AT1440" s="222" t="s">
        <v>173</v>
      </c>
      <c r="AU1440" s="222" t="s">
        <v>90</v>
      </c>
      <c r="AV1440" s="14" t="s">
        <v>90</v>
      </c>
      <c r="AW1440" s="14" t="s">
        <v>41</v>
      </c>
      <c r="AX1440" s="14" t="s">
        <v>81</v>
      </c>
      <c r="AY1440" s="222" t="s">
        <v>160</v>
      </c>
    </row>
    <row r="1441" spans="1:65" s="15" customFormat="1" ht="11.25">
      <c r="B1441" s="223"/>
      <c r="C1441" s="224"/>
      <c r="D1441" s="195" t="s">
        <v>173</v>
      </c>
      <c r="E1441" s="225" t="s">
        <v>35</v>
      </c>
      <c r="F1441" s="226" t="s">
        <v>176</v>
      </c>
      <c r="G1441" s="224"/>
      <c r="H1441" s="227">
        <v>428.2</v>
      </c>
      <c r="I1441" s="228"/>
      <c r="J1441" s="224"/>
      <c r="K1441" s="224"/>
      <c r="L1441" s="229"/>
      <c r="M1441" s="230"/>
      <c r="N1441" s="231"/>
      <c r="O1441" s="231"/>
      <c r="P1441" s="231"/>
      <c r="Q1441" s="231"/>
      <c r="R1441" s="231"/>
      <c r="S1441" s="231"/>
      <c r="T1441" s="232"/>
      <c r="AT1441" s="233" t="s">
        <v>173</v>
      </c>
      <c r="AU1441" s="233" t="s">
        <v>90</v>
      </c>
      <c r="AV1441" s="15" t="s">
        <v>167</v>
      </c>
      <c r="AW1441" s="15" t="s">
        <v>41</v>
      </c>
      <c r="AX1441" s="15" t="s">
        <v>21</v>
      </c>
      <c r="AY1441" s="233" t="s">
        <v>160</v>
      </c>
    </row>
    <row r="1442" spans="1:65" s="2" customFormat="1" ht="24.2" customHeight="1">
      <c r="A1442" s="38"/>
      <c r="B1442" s="39"/>
      <c r="C1442" s="245" t="s">
        <v>1623</v>
      </c>
      <c r="D1442" s="245" t="s">
        <v>380</v>
      </c>
      <c r="E1442" s="246" t="s">
        <v>1624</v>
      </c>
      <c r="F1442" s="247" t="s">
        <v>1625</v>
      </c>
      <c r="G1442" s="248" t="s">
        <v>239</v>
      </c>
      <c r="H1442" s="249">
        <v>7.1760000000000002</v>
      </c>
      <c r="I1442" s="250"/>
      <c r="J1442" s="251">
        <f>ROUND(I1442*H1442,2)</f>
        <v>0</v>
      </c>
      <c r="K1442" s="247" t="s">
        <v>166</v>
      </c>
      <c r="L1442" s="252"/>
      <c r="M1442" s="253" t="s">
        <v>35</v>
      </c>
      <c r="N1442" s="254" t="s">
        <v>52</v>
      </c>
      <c r="O1442" s="68"/>
      <c r="P1442" s="191">
        <f>O1442*H1442</f>
        <v>0</v>
      </c>
      <c r="Q1442" s="191">
        <v>0.44</v>
      </c>
      <c r="R1442" s="191">
        <f>Q1442*H1442</f>
        <v>3.1574400000000002</v>
      </c>
      <c r="S1442" s="191">
        <v>0</v>
      </c>
      <c r="T1442" s="192">
        <f>S1442*H1442</f>
        <v>0</v>
      </c>
      <c r="U1442" s="38"/>
      <c r="V1442" s="38"/>
      <c r="W1442" s="38"/>
      <c r="X1442" s="38"/>
      <c r="Y1442" s="38"/>
      <c r="Z1442" s="38"/>
      <c r="AA1442" s="38"/>
      <c r="AB1442" s="38"/>
      <c r="AC1442" s="38"/>
      <c r="AD1442" s="38"/>
      <c r="AE1442" s="38"/>
      <c r="AR1442" s="193" t="s">
        <v>459</v>
      </c>
      <c r="AT1442" s="193" t="s">
        <v>380</v>
      </c>
      <c r="AU1442" s="193" t="s">
        <v>90</v>
      </c>
      <c r="AY1442" s="20" t="s">
        <v>160</v>
      </c>
      <c r="BE1442" s="194">
        <f>IF(N1442="základní",J1442,0)</f>
        <v>0</v>
      </c>
      <c r="BF1442" s="194">
        <f>IF(N1442="snížená",J1442,0)</f>
        <v>0</v>
      </c>
      <c r="BG1442" s="194">
        <f>IF(N1442="zákl. přenesená",J1442,0)</f>
        <v>0</v>
      </c>
      <c r="BH1442" s="194">
        <f>IF(N1442="sníž. přenesená",J1442,0)</f>
        <v>0</v>
      </c>
      <c r="BI1442" s="194">
        <f>IF(N1442="nulová",J1442,0)</f>
        <v>0</v>
      </c>
      <c r="BJ1442" s="20" t="s">
        <v>21</v>
      </c>
      <c r="BK1442" s="194">
        <f>ROUND(I1442*H1442,2)</f>
        <v>0</v>
      </c>
      <c r="BL1442" s="20" t="s">
        <v>317</v>
      </c>
      <c r="BM1442" s="193" t="s">
        <v>1626</v>
      </c>
    </row>
    <row r="1443" spans="1:65" s="2" customFormat="1" ht="11.25">
      <c r="A1443" s="38"/>
      <c r="B1443" s="39"/>
      <c r="C1443" s="40"/>
      <c r="D1443" s="195" t="s">
        <v>169</v>
      </c>
      <c r="E1443" s="40"/>
      <c r="F1443" s="196" t="s">
        <v>1625</v>
      </c>
      <c r="G1443" s="40"/>
      <c r="H1443" s="40"/>
      <c r="I1443" s="197"/>
      <c r="J1443" s="40"/>
      <c r="K1443" s="40"/>
      <c r="L1443" s="43"/>
      <c r="M1443" s="198"/>
      <c r="N1443" s="199"/>
      <c r="O1443" s="68"/>
      <c r="P1443" s="68"/>
      <c r="Q1443" s="68"/>
      <c r="R1443" s="68"/>
      <c r="S1443" s="68"/>
      <c r="T1443" s="69"/>
      <c r="U1443" s="38"/>
      <c r="V1443" s="38"/>
      <c r="W1443" s="38"/>
      <c r="X1443" s="38"/>
      <c r="Y1443" s="38"/>
      <c r="Z1443" s="38"/>
      <c r="AA1443" s="38"/>
      <c r="AB1443" s="38"/>
      <c r="AC1443" s="38"/>
      <c r="AD1443" s="38"/>
      <c r="AE1443" s="38"/>
      <c r="AT1443" s="20" t="s">
        <v>169</v>
      </c>
      <c r="AU1443" s="20" t="s">
        <v>90</v>
      </c>
    </row>
    <row r="1444" spans="1:65" s="13" customFormat="1" ht="11.25">
      <c r="B1444" s="202"/>
      <c r="C1444" s="203"/>
      <c r="D1444" s="195" t="s">
        <v>173</v>
      </c>
      <c r="E1444" s="204" t="s">
        <v>35</v>
      </c>
      <c r="F1444" s="205" t="s">
        <v>1620</v>
      </c>
      <c r="G1444" s="203"/>
      <c r="H1444" s="204" t="s">
        <v>35</v>
      </c>
      <c r="I1444" s="206"/>
      <c r="J1444" s="203"/>
      <c r="K1444" s="203"/>
      <c r="L1444" s="207"/>
      <c r="M1444" s="208"/>
      <c r="N1444" s="209"/>
      <c r="O1444" s="209"/>
      <c r="P1444" s="209"/>
      <c r="Q1444" s="209"/>
      <c r="R1444" s="209"/>
      <c r="S1444" s="209"/>
      <c r="T1444" s="210"/>
      <c r="AT1444" s="211" t="s">
        <v>173</v>
      </c>
      <c r="AU1444" s="211" t="s">
        <v>90</v>
      </c>
      <c r="AV1444" s="13" t="s">
        <v>21</v>
      </c>
      <c r="AW1444" s="13" t="s">
        <v>41</v>
      </c>
      <c r="AX1444" s="13" t="s">
        <v>81</v>
      </c>
      <c r="AY1444" s="211" t="s">
        <v>160</v>
      </c>
    </row>
    <row r="1445" spans="1:65" s="14" customFormat="1" ht="11.25">
      <c r="B1445" s="212"/>
      <c r="C1445" s="213"/>
      <c r="D1445" s="195" t="s">
        <v>173</v>
      </c>
      <c r="E1445" s="214" t="s">
        <v>35</v>
      </c>
      <c r="F1445" s="215" t="s">
        <v>1627</v>
      </c>
      <c r="G1445" s="213"/>
      <c r="H1445" s="216">
        <v>7.1760000000000002</v>
      </c>
      <c r="I1445" s="217"/>
      <c r="J1445" s="213"/>
      <c r="K1445" s="213"/>
      <c r="L1445" s="218"/>
      <c r="M1445" s="219"/>
      <c r="N1445" s="220"/>
      <c r="O1445" s="220"/>
      <c r="P1445" s="220"/>
      <c r="Q1445" s="220"/>
      <c r="R1445" s="220"/>
      <c r="S1445" s="220"/>
      <c r="T1445" s="221"/>
      <c r="AT1445" s="222" t="s">
        <v>173</v>
      </c>
      <c r="AU1445" s="222" t="s">
        <v>90</v>
      </c>
      <c r="AV1445" s="14" t="s">
        <v>90</v>
      </c>
      <c r="AW1445" s="14" t="s">
        <v>41</v>
      </c>
      <c r="AX1445" s="14" t="s">
        <v>81</v>
      </c>
      <c r="AY1445" s="222" t="s">
        <v>160</v>
      </c>
    </row>
    <row r="1446" spans="1:65" s="15" customFormat="1" ht="11.25">
      <c r="B1446" s="223"/>
      <c r="C1446" s="224"/>
      <c r="D1446" s="195" t="s">
        <v>173</v>
      </c>
      <c r="E1446" s="225" t="s">
        <v>35</v>
      </c>
      <c r="F1446" s="226" t="s">
        <v>176</v>
      </c>
      <c r="G1446" s="224"/>
      <c r="H1446" s="227">
        <v>7.1760000000000002</v>
      </c>
      <c r="I1446" s="228"/>
      <c r="J1446" s="224"/>
      <c r="K1446" s="224"/>
      <c r="L1446" s="229"/>
      <c r="M1446" s="230"/>
      <c r="N1446" s="231"/>
      <c r="O1446" s="231"/>
      <c r="P1446" s="231"/>
      <c r="Q1446" s="231"/>
      <c r="R1446" s="231"/>
      <c r="S1446" s="231"/>
      <c r="T1446" s="232"/>
      <c r="AT1446" s="233" t="s">
        <v>173</v>
      </c>
      <c r="AU1446" s="233" t="s">
        <v>90</v>
      </c>
      <c r="AV1446" s="15" t="s">
        <v>167</v>
      </c>
      <c r="AW1446" s="15" t="s">
        <v>41</v>
      </c>
      <c r="AX1446" s="15" t="s">
        <v>21</v>
      </c>
      <c r="AY1446" s="233" t="s">
        <v>160</v>
      </c>
    </row>
    <row r="1447" spans="1:65" s="2" customFormat="1" ht="24.2" customHeight="1">
      <c r="A1447" s="38"/>
      <c r="B1447" s="39"/>
      <c r="C1447" s="245" t="s">
        <v>1628</v>
      </c>
      <c r="D1447" s="245" t="s">
        <v>380</v>
      </c>
      <c r="E1447" s="246" t="s">
        <v>1629</v>
      </c>
      <c r="F1447" s="247" t="s">
        <v>1630</v>
      </c>
      <c r="G1447" s="248" t="s">
        <v>239</v>
      </c>
      <c r="H1447" s="249">
        <v>1.536</v>
      </c>
      <c r="I1447" s="250"/>
      <c r="J1447" s="251">
        <f>ROUND(I1447*H1447,2)</f>
        <v>0</v>
      </c>
      <c r="K1447" s="247" t="s">
        <v>166</v>
      </c>
      <c r="L1447" s="252"/>
      <c r="M1447" s="253" t="s">
        <v>35</v>
      </c>
      <c r="N1447" s="254" t="s">
        <v>52</v>
      </c>
      <c r="O1447" s="68"/>
      <c r="P1447" s="191">
        <f>O1447*H1447</f>
        <v>0</v>
      </c>
      <c r="Q1447" s="191">
        <v>0.44</v>
      </c>
      <c r="R1447" s="191">
        <f>Q1447*H1447</f>
        <v>0.67584</v>
      </c>
      <c r="S1447" s="191">
        <v>0</v>
      </c>
      <c r="T1447" s="192">
        <f>S1447*H1447</f>
        <v>0</v>
      </c>
      <c r="U1447" s="38"/>
      <c r="V1447" s="38"/>
      <c r="W1447" s="38"/>
      <c r="X1447" s="38"/>
      <c r="Y1447" s="38"/>
      <c r="Z1447" s="38"/>
      <c r="AA1447" s="38"/>
      <c r="AB1447" s="38"/>
      <c r="AC1447" s="38"/>
      <c r="AD1447" s="38"/>
      <c r="AE1447" s="38"/>
      <c r="AR1447" s="193" t="s">
        <v>459</v>
      </c>
      <c r="AT1447" s="193" t="s">
        <v>380</v>
      </c>
      <c r="AU1447" s="193" t="s">
        <v>90</v>
      </c>
      <c r="AY1447" s="20" t="s">
        <v>160</v>
      </c>
      <c r="BE1447" s="194">
        <f>IF(N1447="základní",J1447,0)</f>
        <v>0</v>
      </c>
      <c r="BF1447" s="194">
        <f>IF(N1447="snížená",J1447,0)</f>
        <v>0</v>
      </c>
      <c r="BG1447" s="194">
        <f>IF(N1447="zákl. přenesená",J1447,0)</f>
        <v>0</v>
      </c>
      <c r="BH1447" s="194">
        <f>IF(N1447="sníž. přenesená",J1447,0)</f>
        <v>0</v>
      </c>
      <c r="BI1447" s="194">
        <f>IF(N1447="nulová",J1447,0)</f>
        <v>0</v>
      </c>
      <c r="BJ1447" s="20" t="s">
        <v>21</v>
      </c>
      <c r="BK1447" s="194">
        <f>ROUND(I1447*H1447,2)</f>
        <v>0</v>
      </c>
      <c r="BL1447" s="20" t="s">
        <v>317</v>
      </c>
      <c r="BM1447" s="193" t="s">
        <v>1631</v>
      </c>
    </row>
    <row r="1448" spans="1:65" s="2" customFormat="1" ht="19.5">
      <c r="A1448" s="38"/>
      <c r="B1448" s="39"/>
      <c r="C1448" s="40"/>
      <c r="D1448" s="195" t="s">
        <v>169</v>
      </c>
      <c r="E1448" s="40"/>
      <c r="F1448" s="196" t="s">
        <v>1630</v>
      </c>
      <c r="G1448" s="40"/>
      <c r="H1448" s="40"/>
      <c r="I1448" s="197"/>
      <c r="J1448" s="40"/>
      <c r="K1448" s="40"/>
      <c r="L1448" s="43"/>
      <c r="M1448" s="198"/>
      <c r="N1448" s="199"/>
      <c r="O1448" s="68"/>
      <c r="P1448" s="68"/>
      <c r="Q1448" s="68"/>
      <c r="R1448" s="68"/>
      <c r="S1448" s="68"/>
      <c r="T1448" s="69"/>
      <c r="U1448" s="38"/>
      <c r="V1448" s="38"/>
      <c r="W1448" s="38"/>
      <c r="X1448" s="38"/>
      <c r="Y1448" s="38"/>
      <c r="Z1448" s="38"/>
      <c r="AA1448" s="38"/>
      <c r="AB1448" s="38"/>
      <c r="AC1448" s="38"/>
      <c r="AD1448" s="38"/>
      <c r="AE1448" s="38"/>
      <c r="AT1448" s="20" t="s">
        <v>169</v>
      </c>
      <c r="AU1448" s="20" t="s">
        <v>90</v>
      </c>
    </row>
    <row r="1449" spans="1:65" s="13" customFormat="1" ht="11.25">
      <c r="B1449" s="202"/>
      <c r="C1449" s="203"/>
      <c r="D1449" s="195" t="s">
        <v>173</v>
      </c>
      <c r="E1449" s="204" t="s">
        <v>35</v>
      </c>
      <c r="F1449" s="205" t="s">
        <v>1620</v>
      </c>
      <c r="G1449" s="203"/>
      <c r="H1449" s="204" t="s">
        <v>35</v>
      </c>
      <c r="I1449" s="206"/>
      <c r="J1449" s="203"/>
      <c r="K1449" s="203"/>
      <c r="L1449" s="207"/>
      <c r="M1449" s="208"/>
      <c r="N1449" s="209"/>
      <c r="O1449" s="209"/>
      <c r="P1449" s="209"/>
      <c r="Q1449" s="209"/>
      <c r="R1449" s="209"/>
      <c r="S1449" s="209"/>
      <c r="T1449" s="210"/>
      <c r="AT1449" s="211" t="s">
        <v>173</v>
      </c>
      <c r="AU1449" s="211" t="s">
        <v>90</v>
      </c>
      <c r="AV1449" s="13" t="s">
        <v>21</v>
      </c>
      <c r="AW1449" s="13" t="s">
        <v>41</v>
      </c>
      <c r="AX1449" s="13" t="s">
        <v>81</v>
      </c>
      <c r="AY1449" s="211" t="s">
        <v>160</v>
      </c>
    </row>
    <row r="1450" spans="1:65" s="14" customFormat="1" ht="11.25">
      <c r="B1450" s="212"/>
      <c r="C1450" s="213"/>
      <c r="D1450" s="195" t="s">
        <v>173</v>
      </c>
      <c r="E1450" s="214" t="s">
        <v>35</v>
      </c>
      <c r="F1450" s="215" t="s">
        <v>1632</v>
      </c>
      <c r="G1450" s="213"/>
      <c r="H1450" s="216">
        <v>1.536</v>
      </c>
      <c r="I1450" s="217"/>
      <c r="J1450" s="213"/>
      <c r="K1450" s="213"/>
      <c r="L1450" s="218"/>
      <c r="M1450" s="219"/>
      <c r="N1450" s="220"/>
      <c r="O1450" s="220"/>
      <c r="P1450" s="220"/>
      <c r="Q1450" s="220"/>
      <c r="R1450" s="220"/>
      <c r="S1450" s="220"/>
      <c r="T1450" s="221"/>
      <c r="AT1450" s="222" t="s">
        <v>173</v>
      </c>
      <c r="AU1450" s="222" t="s">
        <v>90</v>
      </c>
      <c r="AV1450" s="14" t="s">
        <v>90</v>
      </c>
      <c r="AW1450" s="14" t="s">
        <v>41</v>
      </c>
      <c r="AX1450" s="14" t="s">
        <v>81</v>
      </c>
      <c r="AY1450" s="222" t="s">
        <v>160</v>
      </c>
    </row>
    <row r="1451" spans="1:65" s="15" customFormat="1" ht="11.25">
      <c r="B1451" s="223"/>
      <c r="C1451" s="224"/>
      <c r="D1451" s="195" t="s">
        <v>173</v>
      </c>
      <c r="E1451" s="225" t="s">
        <v>35</v>
      </c>
      <c r="F1451" s="226" t="s">
        <v>176</v>
      </c>
      <c r="G1451" s="224"/>
      <c r="H1451" s="227">
        <v>1.536</v>
      </c>
      <c r="I1451" s="228"/>
      <c r="J1451" s="224"/>
      <c r="K1451" s="224"/>
      <c r="L1451" s="229"/>
      <c r="M1451" s="230"/>
      <c r="N1451" s="231"/>
      <c r="O1451" s="231"/>
      <c r="P1451" s="231"/>
      <c r="Q1451" s="231"/>
      <c r="R1451" s="231"/>
      <c r="S1451" s="231"/>
      <c r="T1451" s="232"/>
      <c r="AT1451" s="233" t="s">
        <v>173</v>
      </c>
      <c r="AU1451" s="233" t="s">
        <v>90</v>
      </c>
      <c r="AV1451" s="15" t="s">
        <v>167</v>
      </c>
      <c r="AW1451" s="15" t="s">
        <v>41</v>
      </c>
      <c r="AX1451" s="15" t="s">
        <v>21</v>
      </c>
      <c r="AY1451" s="233" t="s">
        <v>160</v>
      </c>
    </row>
    <row r="1452" spans="1:65" s="2" customFormat="1" ht="33" customHeight="1">
      <c r="A1452" s="38"/>
      <c r="B1452" s="39"/>
      <c r="C1452" s="182" t="s">
        <v>1633</v>
      </c>
      <c r="D1452" s="182" t="s">
        <v>162</v>
      </c>
      <c r="E1452" s="183" t="s">
        <v>1634</v>
      </c>
      <c r="F1452" s="184" t="s">
        <v>1635</v>
      </c>
      <c r="G1452" s="185" t="s">
        <v>194</v>
      </c>
      <c r="H1452" s="186">
        <v>101.94</v>
      </c>
      <c r="I1452" s="187"/>
      <c r="J1452" s="188">
        <f>ROUND(I1452*H1452,2)</f>
        <v>0</v>
      </c>
      <c r="K1452" s="184" t="s">
        <v>166</v>
      </c>
      <c r="L1452" s="43"/>
      <c r="M1452" s="189" t="s">
        <v>35</v>
      </c>
      <c r="N1452" s="190" t="s">
        <v>52</v>
      </c>
      <c r="O1452" s="68"/>
      <c r="P1452" s="191">
        <f>O1452*H1452</f>
        <v>0</v>
      </c>
      <c r="Q1452" s="191">
        <v>0</v>
      </c>
      <c r="R1452" s="191">
        <f>Q1452*H1452</f>
        <v>0</v>
      </c>
      <c r="S1452" s="191">
        <v>0</v>
      </c>
      <c r="T1452" s="192">
        <f>S1452*H1452</f>
        <v>0</v>
      </c>
      <c r="U1452" s="38"/>
      <c r="V1452" s="38"/>
      <c r="W1452" s="38"/>
      <c r="X1452" s="38"/>
      <c r="Y1452" s="38"/>
      <c r="Z1452" s="38"/>
      <c r="AA1452" s="38"/>
      <c r="AB1452" s="38"/>
      <c r="AC1452" s="38"/>
      <c r="AD1452" s="38"/>
      <c r="AE1452" s="38"/>
      <c r="AR1452" s="193" t="s">
        <v>317</v>
      </c>
      <c r="AT1452" s="193" t="s">
        <v>162</v>
      </c>
      <c r="AU1452" s="193" t="s">
        <v>90</v>
      </c>
      <c r="AY1452" s="20" t="s">
        <v>160</v>
      </c>
      <c r="BE1452" s="194">
        <f>IF(N1452="základní",J1452,0)</f>
        <v>0</v>
      </c>
      <c r="BF1452" s="194">
        <f>IF(N1452="snížená",J1452,0)</f>
        <v>0</v>
      </c>
      <c r="BG1452" s="194">
        <f>IF(N1452="zákl. přenesená",J1452,0)</f>
        <v>0</v>
      </c>
      <c r="BH1452" s="194">
        <f>IF(N1452="sníž. přenesená",J1452,0)</f>
        <v>0</v>
      </c>
      <c r="BI1452" s="194">
        <f>IF(N1452="nulová",J1452,0)</f>
        <v>0</v>
      </c>
      <c r="BJ1452" s="20" t="s">
        <v>21</v>
      </c>
      <c r="BK1452" s="194">
        <f>ROUND(I1452*H1452,2)</f>
        <v>0</v>
      </c>
      <c r="BL1452" s="20" t="s">
        <v>317</v>
      </c>
      <c r="BM1452" s="193" t="s">
        <v>1636</v>
      </c>
    </row>
    <row r="1453" spans="1:65" s="2" customFormat="1" ht="29.25">
      <c r="A1453" s="38"/>
      <c r="B1453" s="39"/>
      <c r="C1453" s="40"/>
      <c r="D1453" s="195" t="s">
        <v>169</v>
      </c>
      <c r="E1453" s="40"/>
      <c r="F1453" s="196" t="s">
        <v>1637</v>
      </c>
      <c r="G1453" s="40"/>
      <c r="H1453" s="40"/>
      <c r="I1453" s="197"/>
      <c r="J1453" s="40"/>
      <c r="K1453" s="40"/>
      <c r="L1453" s="43"/>
      <c r="M1453" s="198"/>
      <c r="N1453" s="199"/>
      <c r="O1453" s="68"/>
      <c r="P1453" s="68"/>
      <c r="Q1453" s="68"/>
      <c r="R1453" s="68"/>
      <c r="S1453" s="68"/>
      <c r="T1453" s="69"/>
      <c r="U1453" s="38"/>
      <c r="V1453" s="38"/>
      <c r="W1453" s="38"/>
      <c r="X1453" s="38"/>
      <c r="Y1453" s="38"/>
      <c r="Z1453" s="38"/>
      <c r="AA1453" s="38"/>
      <c r="AB1453" s="38"/>
      <c r="AC1453" s="38"/>
      <c r="AD1453" s="38"/>
      <c r="AE1453" s="38"/>
      <c r="AT1453" s="20" t="s">
        <v>169</v>
      </c>
      <c r="AU1453" s="20" t="s">
        <v>90</v>
      </c>
    </row>
    <row r="1454" spans="1:65" s="2" customFormat="1" ht="11.25">
      <c r="A1454" s="38"/>
      <c r="B1454" s="39"/>
      <c r="C1454" s="40"/>
      <c r="D1454" s="200" t="s">
        <v>171</v>
      </c>
      <c r="E1454" s="40"/>
      <c r="F1454" s="201" t="s">
        <v>1638</v>
      </c>
      <c r="G1454" s="40"/>
      <c r="H1454" s="40"/>
      <c r="I1454" s="197"/>
      <c r="J1454" s="40"/>
      <c r="K1454" s="40"/>
      <c r="L1454" s="43"/>
      <c r="M1454" s="198"/>
      <c r="N1454" s="199"/>
      <c r="O1454" s="68"/>
      <c r="P1454" s="68"/>
      <c r="Q1454" s="68"/>
      <c r="R1454" s="68"/>
      <c r="S1454" s="68"/>
      <c r="T1454" s="69"/>
      <c r="U1454" s="38"/>
      <c r="V1454" s="38"/>
      <c r="W1454" s="38"/>
      <c r="X1454" s="38"/>
      <c r="Y1454" s="38"/>
      <c r="Z1454" s="38"/>
      <c r="AA1454" s="38"/>
      <c r="AB1454" s="38"/>
      <c r="AC1454" s="38"/>
      <c r="AD1454" s="38"/>
      <c r="AE1454" s="38"/>
      <c r="AT1454" s="20" t="s">
        <v>171</v>
      </c>
      <c r="AU1454" s="20" t="s">
        <v>90</v>
      </c>
    </row>
    <row r="1455" spans="1:65" s="2" customFormat="1" ht="29.25">
      <c r="A1455" s="38"/>
      <c r="B1455" s="39"/>
      <c r="C1455" s="40"/>
      <c r="D1455" s="195" t="s">
        <v>625</v>
      </c>
      <c r="E1455" s="40"/>
      <c r="F1455" s="255" t="s">
        <v>1639</v>
      </c>
      <c r="G1455" s="40"/>
      <c r="H1455" s="40"/>
      <c r="I1455" s="197"/>
      <c r="J1455" s="40"/>
      <c r="K1455" s="40"/>
      <c r="L1455" s="43"/>
      <c r="M1455" s="198"/>
      <c r="N1455" s="199"/>
      <c r="O1455" s="68"/>
      <c r="P1455" s="68"/>
      <c r="Q1455" s="68"/>
      <c r="R1455" s="68"/>
      <c r="S1455" s="68"/>
      <c r="T1455" s="69"/>
      <c r="U1455" s="38"/>
      <c r="V1455" s="38"/>
      <c r="W1455" s="38"/>
      <c r="X1455" s="38"/>
      <c r="Y1455" s="38"/>
      <c r="Z1455" s="38"/>
      <c r="AA1455" s="38"/>
      <c r="AB1455" s="38"/>
      <c r="AC1455" s="38"/>
      <c r="AD1455" s="38"/>
      <c r="AE1455" s="38"/>
      <c r="AT1455" s="20" t="s">
        <v>625</v>
      </c>
      <c r="AU1455" s="20" t="s">
        <v>90</v>
      </c>
    </row>
    <row r="1456" spans="1:65" s="13" customFormat="1" ht="11.25">
      <c r="B1456" s="202"/>
      <c r="C1456" s="203"/>
      <c r="D1456" s="195" t="s">
        <v>173</v>
      </c>
      <c r="E1456" s="204" t="s">
        <v>35</v>
      </c>
      <c r="F1456" s="205" t="s">
        <v>1620</v>
      </c>
      <c r="G1456" s="203"/>
      <c r="H1456" s="204" t="s">
        <v>35</v>
      </c>
      <c r="I1456" s="206"/>
      <c r="J1456" s="203"/>
      <c r="K1456" s="203"/>
      <c r="L1456" s="207"/>
      <c r="M1456" s="208"/>
      <c r="N1456" s="209"/>
      <c r="O1456" s="209"/>
      <c r="P1456" s="209"/>
      <c r="Q1456" s="209"/>
      <c r="R1456" s="209"/>
      <c r="S1456" s="209"/>
      <c r="T1456" s="210"/>
      <c r="AT1456" s="211" t="s">
        <v>173</v>
      </c>
      <c r="AU1456" s="211" t="s">
        <v>90</v>
      </c>
      <c r="AV1456" s="13" t="s">
        <v>21</v>
      </c>
      <c r="AW1456" s="13" t="s">
        <v>41</v>
      </c>
      <c r="AX1456" s="13" t="s">
        <v>81</v>
      </c>
      <c r="AY1456" s="211" t="s">
        <v>160</v>
      </c>
    </row>
    <row r="1457" spans="1:65" s="14" customFormat="1" ht="11.25">
      <c r="B1457" s="212"/>
      <c r="C1457" s="213"/>
      <c r="D1457" s="195" t="s">
        <v>173</v>
      </c>
      <c r="E1457" s="214" t="s">
        <v>35</v>
      </c>
      <c r="F1457" s="215" t="s">
        <v>1640</v>
      </c>
      <c r="G1457" s="213"/>
      <c r="H1457" s="216">
        <v>36.700000000000003</v>
      </c>
      <c r="I1457" s="217"/>
      <c r="J1457" s="213"/>
      <c r="K1457" s="213"/>
      <c r="L1457" s="218"/>
      <c r="M1457" s="219"/>
      <c r="N1457" s="220"/>
      <c r="O1457" s="220"/>
      <c r="P1457" s="220"/>
      <c r="Q1457" s="220"/>
      <c r="R1457" s="220"/>
      <c r="S1457" s="220"/>
      <c r="T1457" s="221"/>
      <c r="AT1457" s="222" t="s">
        <v>173</v>
      </c>
      <c r="AU1457" s="222" t="s">
        <v>90</v>
      </c>
      <c r="AV1457" s="14" t="s">
        <v>90</v>
      </c>
      <c r="AW1457" s="14" t="s">
        <v>41</v>
      </c>
      <c r="AX1457" s="14" t="s">
        <v>81</v>
      </c>
      <c r="AY1457" s="222" t="s">
        <v>160</v>
      </c>
    </row>
    <row r="1458" spans="1:65" s="14" customFormat="1" ht="11.25">
      <c r="B1458" s="212"/>
      <c r="C1458" s="213"/>
      <c r="D1458" s="195" t="s">
        <v>173</v>
      </c>
      <c r="E1458" s="214" t="s">
        <v>35</v>
      </c>
      <c r="F1458" s="215" t="s">
        <v>1641</v>
      </c>
      <c r="G1458" s="213"/>
      <c r="H1458" s="216">
        <v>49.8</v>
      </c>
      <c r="I1458" s="217"/>
      <c r="J1458" s="213"/>
      <c r="K1458" s="213"/>
      <c r="L1458" s="218"/>
      <c r="M1458" s="219"/>
      <c r="N1458" s="220"/>
      <c r="O1458" s="220"/>
      <c r="P1458" s="220"/>
      <c r="Q1458" s="220"/>
      <c r="R1458" s="220"/>
      <c r="S1458" s="220"/>
      <c r="T1458" s="221"/>
      <c r="AT1458" s="222" t="s">
        <v>173</v>
      </c>
      <c r="AU1458" s="222" t="s">
        <v>90</v>
      </c>
      <c r="AV1458" s="14" t="s">
        <v>90</v>
      </c>
      <c r="AW1458" s="14" t="s">
        <v>41</v>
      </c>
      <c r="AX1458" s="14" t="s">
        <v>81</v>
      </c>
      <c r="AY1458" s="222" t="s">
        <v>160</v>
      </c>
    </row>
    <row r="1459" spans="1:65" s="14" customFormat="1" ht="11.25">
      <c r="B1459" s="212"/>
      <c r="C1459" s="213"/>
      <c r="D1459" s="195" t="s">
        <v>173</v>
      </c>
      <c r="E1459" s="214" t="s">
        <v>35</v>
      </c>
      <c r="F1459" s="215" t="s">
        <v>1642</v>
      </c>
      <c r="G1459" s="213"/>
      <c r="H1459" s="216">
        <v>15.44</v>
      </c>
      <c r="I1459" s="217"/>
      <c r="J1459" s="213"/>
      <c r="K1459" s="213"/>
      <c r="L1459" s="218"/>
      <c r="M1459" s="219"/>
      <c r="N1459" s="220"/>
      <c r="O1459" s="220"/>
      <c r="P1459" s="220"/>
      <c r="Q1459" s="220"/>
      <c r="R1459" s="220"/>
      <c r="S1459" s="220"/>
      <c r="T1459" s="221"/>
      <c r="AT1459" s="222" t="s">
        <v>173</v>
      </c>
      <c r="AU1459" s="222" t="s">
        <v>90</v>
      </c>
      <c r="AV1459" s="14" t="s">
        <v>90</v>
      </c>
      <c r="AW1459" s="14" t="s">
        <v>41</v>
      </c>
      <c r="AX1459" s="14" t="s">
        <v>81</v>
      </c>
      <c r="AY1459" s="222" t="s">
        <v>160</v>
      </c>
    </row>
    <row r="1460" spans="1:65" s="15" customFormat="1" ht="11.25">
      <c r="B1460" s="223"/>
      <c r="C1460" s="224"/>
      <c r="D1460" s="195" t="s">
        <v>173</v>
      </c>
      <c r="E1460" s="225" t="s">
        <v>35</v>
      </c>
      <c r="F1460" s="226" t="s">
        <v>176</v>
      </c>
      <c r="G1460" s="224"/>
      <c r="H1460" s="227">
        <v>101.94</v>
      </c>
      <c r="I1460" s="228"/>
      <c r="J1460" s="224"/>
      <c r="K1460" s="224"/>
      <c r="L1460" s="229"/>
      <c r="M1460" s="230"/>
      <c r="N1460" s="231"/>
      <c r="O1460" s="231"/>
      <c r="P1460" s="231"/>
      <c r="Q1460" s="231"/>
      <c r="R1460" s="231"/>
      <c r="S1460" s="231"/>
      <c r="T1460" s="232"/>
      <c r="AT1460" s="233" t="s">
        <v>173</v>
      </c>
      <c r="AU1460" s="233" t="s">
        <v>90</v>
      </c>
      <c r="AV1460" s="15" t="s">
        <v>167</v>
      </c>
      <c r="AW1460" s="15" t="s">
        <v>41</v>
      </c>
      <c r="AX1460" s="15" t="s">
        <v>21</v>
      </c>
      <c r="AY1460" s="233" t="s">
        <v>160</v>
      </c>
    </row>
    <row r="1461" spans="1:65" s="2" customFormat="1" ht="21.75" customHeight="1">
      <c r="A1461" s="38"/>
      <c r="B1461" s="39"/>
      <c r="C1461" s="245" t="s">
        <v>1643</v>
      </c>
      <c r="D1461" s="245" t="s">
        <v>380</v>
      </c>
      <c r="E1461" s="246" t="s">
        <v>1644</v>
      </c>
      <c r="F1461" s="247" t="s">
        <v>1645</v>
      </c>
      <c r="G1461" s="248" t="s">
        <v>239</v>
      </c>
      <c r="H1461" s="249">
        <v>0.63700000000000001</v>
      </c>
      <c r="I1461" s="250"/>
      <c r="J1461" s="251">
        <f>ROUND(I1461*H1461,2)</f>
        <v>0</v>
      </c>
      <c r="K1461" s="247" t="s">
        <v>166</v>
      </c>
      <c r="L1461" s="252"/>
      <c r="M1461" s="253" t="s">
        <v>35</v>
      </c>
      <c r="N1461" s="254" t="s">
        <v>52</v>
      </c>
      <c r="O1461" s="68"/>
      <c r="P1461" s="191">
        <f>O1461*H1461</f>
        <v>0</v>
      </c>
      <c r="Q1461" s="191">
        <v>0.55000000000000004</v>
      </c>
      <c r="R1461" s="191">
        <f>Q1461*H1461</f>
        <v>0.35035000000000005</v>
      </c>
      <c r="S1461" s="191">
        <v>0</v>
      </c>
      <c r="T1461" s="192">
        <f>S1461*H1461</f>
        <v>0</v>
      </c>
      <c r="U1461" s="38"/>
      <c r="V1461" s="38"/>
      <c r="W1461" s="38"/>
      <c r="X1461" s="38"/>
      <c r="Y1461" s="38"/>
      <c r="Z1461" s="38"/>
      <c r="AA1461" s="38"/>
      <c r="AB1461" s="38"/>
      <c r="AC1461" s="38"/>
      <c r="AD1461" s="38"/>
      <c r="AE1461" s="38"/>
      <c r="AR1461" s="193" t="s">
        <v>459</v>
      </c>
      <c r="AT1461" s="193" t="s">
        <v>380</v>
      </c>
      <c r="AU1461" s="193" t="s">
        <v>90</v>
      </c>
      <c r="AY1461" s="20" t="s">
        <v>160</v>
      </c>
      <c r="BE1461" s="194">
        <f>IF(N1461="základní",J1461,0)</f>
        <v>0</v>
      </c>
      <c r="BF1461" s="194">
        <f>IF(N1461="snížená",J1461,0)</f>
        <v>0</v>
      </c>
      <c r="BG1461" s="194">
        <f>IF(N1461="zákl. přenesená",J1461,0)</f>
        <v>0</v>
      </c>
      <c r="BH1461" s="194">
        <f>IF(N1461="sníž. přenesená",J1461,0)</f>
        <v>0</v>
      </c>
      <c r="BI1461" s="194">
        <f>IF(N1461="nulová",J1461,0)</f>
        <v>0</v>
      </c>
      <c r="BJ1461" s="20" t="s">
        <v>21</v>
      </c>
      <c r="BK1461" s="194">
        <f>ROUND(I1461*H1461,2)</f>
        <v>0</v>
      </c>
      <c r="BL1461" s="20" t="s">
        <v>317</v>
      </c>
      <c r="BM1461" s="193" t="s">
        <v>1646</v>
      </c>
    </row>
    <row r="1462" spans="1:65" s="2" customFormat="1" ht="11.25">
      <c r="A1462" s="38"/>
      <c r="B1462" s="39"/>
      <c r="C1462" s="40"/>
      <c r="D1462" s="195" t="s">
        <v>169</v>
      </c>
      <c r="E1462" s="40"/>
      <c r="F1462" s="196" t="s">
        <v>1645</v>
      </c>
      <c r="G1462" s="40"/>
      <c r="H1462" s="40"/>
      <c r="I1462" s="197"/>
      <c r="J1462" s="40"/>
      <c r="K1462" s="40"/>
      <c r="L1462" s="43"/>
      <c r="M1462" s="198"/>
      <c r="N1462" s="199"/>
      <c r="O1462" s="68"/>
      <c r="P1462" s="68"/>
      <c r="Q1462" s="68"/>
      <c r="R1462" s="68"/>
      <c r="S1462" s="68"/>
      <c r="T1462" s="69"/>
      <c r="U1462" s="38"/>
      <c r="V1462" s="38"/>
      <c r="W1462" s="38"/>
      <c r="X1462" s="38"/>
      <c r="Y1462" s="38"/>
      <c r="Z1462" s="38"/>
      <c r="AA1462" s="38"/>
      <c r="AB1462" s="38"/>
      <c r="AC1462" s="38"/>
      <c r="AD1462" s="38"/>
      <c r="AE1462" s="38"/>
      <c r="AT1462" s="20" t="s">
        <v>169</v>
      </c>
      <c r="AU1462" s="20" t="s">
        <v>90</v>
      </c>
    </row>
    <row r="1463" spans="1:65" s="13" customFormat="1" ht="11.25">
      <c r="B1463" s="202"/>
      <c r="C1463" s="203"/>
      <c r="D1463" s="195" t="s">
        <v>173</v>
      </c>
      <c r="E1463" s="204" t="s">
        <v>35</v>
      </c>
      <c r="F1463" s="205" t="s">
        <v>1620</v>
      </c>
      <c r="G1463" s="203"/>
      <c r="H1463" s="204" t="s">
        <v>35</v>
      </c>
      <c r="I1463" s="206"/>
      <c r="J1463" s="203"/>
      <c r="K1463" s="203"/>
      <c r="L1463" s="207"/>
      <c r="M1463" s="208"/>
      <c r="N1463" s="209"/>
      <c r="O1463" s="209"/>
      <c r="P1463" s="209"/>
      <c r="Q1463" s="209"/>
      <c r="R1463" s="209"/>
      <c r="S1463" s="209"/>
      <c r="T1463" s="210"/>
      <c r="AT1463" s="211" t="s">
        <v>173</v>
      </c>
      <c r="AU1463" s="211" t="s">
        <v>90</v>
      </c>
      <c r="AV1463" s="13" t="s">
        <v>21</v>
      </c>
      <c r="AW1463" s="13" t="s">
        <v>41</v>
      </c>
      <c r="AX1463" s="13" t="s">
        <v>81</v>
      </c>
      <c r="AY1463" s="211" t="s">
        <v>160</v>
      </c>
    </row>
    <row r="1464" spans="1:65" s="14" customFormat="1" ht="11.25">
      <c r="B1464" s="212"/>
      <c r="C1464" s="213"/>
      <c r="D1464" s="195" t="s">
        <v>173</v>
      </c>
      <c r="E1464" s="214" t="s">
        <v>35</v>
      </c>
      <c r="F1464" s="215" t="s">
        <v>1647</v>
      </c>
      <c r="G1464" s="213"/>
      <c r="H1464" s="216">
        <v>0.376</v>
      </c>
      <c r="I1464" s="217"/>
      <c r="J1464" s="213"/>
      <c r="K1464" s="213"/>
      <c r="L1464" s="218"/>
      <c r="M1464" s="219"/>
      <c r="N1464" s="220"/>
      <c r="O1464" s="220"/>
      <c r="P1464" s="220"/>
      <c r="Q1464" s="220"/>
      <c r="R1464" s="220"/>
      <c r="S1464" s="220"/>
      <c r="T1464" s="221"/>
      <c r="AT1464" s="222" t="s">
        <v>173</v>
      </c>
      <c r="AU1464" s="222" t="s">
        <v>90</v>
      </c>
      <c r="AV1464" s="14" t="s">
        <v>90</v>
      </c>
      <c r="AW1464" s="14" t="s">
        <v>41</v>
      </c>
      <c r="AX1464" s="14" t="s">
        <v>81</v>
      </c>
      <c r="AY1464" s="222" t="s">
        <v>160</v>
      </c>
    </row>
    <row r="1465" spans="1:65" s="14" customFormat="1" ht="11.25">
      <c r="B1465" s="212"/>
      <c r="C1465" s="213"/>
      <c r="D1465" s="195" t="s">
        <v>173</v>
      </c>
      <c r="E1465" s="214" t="s">
        <v>35</v>
      </c>
      <c r="F1465" s="215" t="s">
        <v>1648</v>
      </c>
      <c r="G1465" s="213"/>
      <c r="H1465" s="216">
        <v>0.26100000000000001</v>
      </c>
      <c r="I1465" s="217"/>
      <c r="J1465" s="213"/>
      <c r="K1465" s="213"/>
      <c r="L1465" s="218"/>
      <c r="M1465" s="219"/>
      <c r="N1465" s="220"/>
      <c r="O1465" s="220"/>
      <c r="P1465" s="220"/>
      <c r="Q1465" s="220"/>
      <c r="R1465" s="220"/>
      <c r="S1465" s="220"/>
      <c r="T1465" s="221"/>
      <c r="AT1465" s="222" t="s">
        <v>173</v>
      </c>
      <c r="AU1465" s="222" t="s">
        <v>90</v>
      </c>
      <c r="AV1465" s="14" t="s">
        <v>90</v>
      </c>
      <c r="AW1465" s="14" t="s">
        <v>41</v>
      </c>
      <c r="AX1465" s="14" t="s">
        <v>81</v>
      </c>
      <c r="AY1465" s="222" t="s">
        <v>160</v>
      </c>
    </row>
    <row r="1466" spans="1:65" s="15" customFormat="1" ht="11.25">
      <c r="B1466" s="223"/>
      <c r="C1466" s="224"/>
      <c r="D1466" s="195" t="s">
        <v>173</v>
      </c>
      <c r="E1466" s="225" t="s">
        <v>35</v>
      </c>
      <c r="F1466" s="226" t="s">
        <v>176</v>
      </c>
      <c r="G1466" s="224"/>
      <c r="H1466" s="227">
        <v>0.63700000000000001</v>
      </c>
      <c r="I1466" s="228"/>
      <c r="J1466" s="224"/>
      <c r="K1466" s="224"/>
      <c r="L1466" s="229"/>
      <c r="M1466" s="230"/>
      <c r="N1466" s="231"/>
      <c r="O1466" s="231"/>
      <c r="P1466" s="231"/>
      <c r="Q1466" s="231"/>
      <c r="R1466" s="231"/>
      <c r="S1466" s="231"/>
      <c r="T1466" s="232"/>
      <c r="AT1466" s="233" t="s">
        <v>173</v>
      </c>
      <c r="AU1466" s="233" t="s">
        <v>90</v>
      </c>
      <c r="AV1466" s="15" t="s">
        <v>167</v>
      </c>
      <c r="AW1466" s="15" t="s">
        <v>41</v>
      </c>
      <c r="AX1466" s="15" t="s">
        <v>21</v>
      </c>
      <c r="AY1466" s="233" t="s">
        <v>160</v>
      </c>
    </row>
    <row r="1467" spans="1:65" s="2" customFormat="1" ht="21.75" customHeight="1">
      <c r="A1467" s="38"/>
      <c r="B1467" s="39"/>
      <c r="C1467" s="245" t="s">
        <v>1649</v>
      </c>
      <c r="D1467" s="245" t="s">
        <v>380</v>
      </c>
      <c r="E1467" s="246" t="s">
        <v>1650</v>
      </c>
      <c r="F1467" s="247" t="s">
        <v>1651</v>
      </c>
      <c r="G1467" s="248" t="s">
        <v>239</v>
      </c>
      <c r="H1467" s="249">
        <v>0.60399999999999998</v>
      </c>
      <c r="I1467" s="250"/>
      <c r="J1467" s="251">
        <f>ROUND(I1467*H1467,2)</f>
        <v>0</v>
      </c>
      <c r="K1467" s="247" t="s">
        <v>166</v>
      </c>
      <c r="L1467" s="252"/>
      <c r="M1467" s="253" t="s">
        <v>35</v>
      </c>
      <c r="N1467" s="254" t="s">
        <v>52</v>
      </c>
      <c r="O1467" s="68"/>
      <c r="P1467" s="191">
        <f>O1467*H1467</f>
        <v>0</v>
      </c>
      <c r="Q1467" s="191">
        <v>0.55000000000000004</v>
      </c>
      <c r="R1467" s="191">
        <f>Q1467*H1467</f>
        <v>0.3322</v>
      </c>
      <c r="S1467" s="191">
        <v>0</v>
      </c>
      <c r="T1467" s="192">
        <f>S1467*H1467</f>
        <v>0</v>
      </c>
      <c r="U1467" s="38"/>
      <c r="V1467" s="38"/>
      <c r="W1467" s="38"/>
      <c r="X1467" s="38"/>
      <c r="Y1467" s="38"/>
      <c r="Z1467" s="38"/>
      <c r="AA1467" s="38"/>
      <c r="AB1467" s="38"/>
      <c r="AC1467" s="38"/>
      <c r="AD1467" s="38"/>
      <c r="AE1467" s="38"/>
      <c r="AR1467" s="193" t="s">
        <v>459</v>
      </c>
      <c r="AT1467" s="193" t="s">
        <v>380</v>
      </c>
      <c r="AU1467" s="193" t="s">
        <v>90</v>
      </c>
      <c r="AY1467" s="20" t="s">
        <v>160</v>
      </c>
      <c r="BE1467" s="194">
        <f>IF(N1467="základní",J1467,0)</f>
        <v>0</v>
      </c>
      <c r="BF1467" s="194">
        <f>IF(N1467="snížená",J1467,0)</f>
        <v>0</v>
      </c>
      <c r="BG1467" s="194">
        <f>IF(N1467="zákl. přenesená",J1467,0)</f>
        <v>0</v>
      </c>
      <c r="BH1467" s="194">
        <f>IF(N1467="sníž. přenesená",J1467,0)</f>
        <v>0</v>
      </c>
      <c r="BI1467" s="194">
        <f>IF(N1467="nulová",J1467,0)</f>
        <v>0</v>
      </c>
      <c r="BJ1467" s="20" t="s">
        <v>21</v>
      </c>
      <c r="BK1467" s="194">
        <f>ROUND(I1467*H1467,2)</f>
        <v>0</v>
      </c>
      <c r="BL1467" s="20" t="s">
        <v>317</v>
      </c>
      <c r="BM1467" s="193" t="s">
        <v>1652</v>
      </c>
    </row>
    <row r="1468" spans="1:65" s="2" customFormat="1" ht="11.25">
      <c r="A1468" s="38"/>
      <c r="B1468" s="39"/>
      <c r="C1468" s="40"/>
      <c r="D1468" s="195" t="s">
        <v>169</v>
      </c>
      <c r="E1468" s="40"/>
      <c r="F1468" s="196" t="s">
        <v>1651</v>
      </c>
      <c r="G1468" s="40"/>
      <c r="H1468" s="40"/>
      <c r="I1468" s="197"/>
      <c r="J1468" s="40"/>
      <c r="K1468" s="40"/>
      <c r="L1468" s="43"/>
      <c r="M1468" s="198"/>
      <c r="N1468" s="199"/>
      <c r="O1468" s="68"/>
      <c r="P1468" s="68"/>
      <c r="Q1468" s="68"/>
      <c r="R1468" s="68"/>
      <c r="S1468" s="68"/>
      <c r="T1468" s="69"/>
      <c r="U1468" s="38"/>
      <c r="V1468" s="38"/>
      <c r="W1468" s="38"/>
      <c r="X1468" s="38"/>
      <c r="Y1468" s="38"/>
      <c r="Z1468" s="38"/>
      <c r="AA1468" s="38"/>
      <c r="AB1468" s="38"/>
      <c r="AC1468" s="38"/>
      <c r="AD1468" s="38"/>
      <c r="AE1468" s="38"/>
      <c r="AT1468" s="20" t="s">
        <v>169</v>
      </c>
      <c r="AU1468" s="20" t="s">
        <v>90</v>
      </c>
    </row>
    <row r="1469" spans="1:65" s="13" customFormat="1" ht="11.25">
      <c r="B1469" s="202"/>
      <c r="C1469" s="203"/>
      <c r="D1469" s="195" t="s">
        <v>173</v>
      </c>
      <c r="E1469" s="204" t="s">
        <v>35</v>
      </c>
      <c r="F1469" s="205" t="s">
        <v>1620</v>
      </c>
      <c r="G1469" s="203"/>
      <c r="H1469" s="204" t="s">
        <v>35</v>
      </c>
      <c r="I1469" s="206"/>
      <c r="J1469" s="203"/>
      <c r="K1469" s="203"/>
      <c r="L1469" s="207"/>
      <c r="M1469" s="208"/>
      <c r="N1469" s="209"/>
      <c r="O1469" s="209"/>
      <c r="P1469" s="209"/>
      <c r="Q1469" s="209"/>
      <c r="R1469" s="209"/>
      <c r="S1469" s="209"/>
      <c r="T1469" s="210"/>
      <c r="AT1469" s="211" t="s">
        <v>173</v>
      </c>
      <c r="AU1469" s="211" t="s">
        <v>90</v>
      </c>
      <c r="AV1469" s="13" t="s">
        <v>21</v>
      </c>
      <c r="AW1469" s="13" t="s">
        <v>41</v>
      </c>
      <c r="AX1469" s="13" t="s">
        <v>81</v>
      </c>
      <c r="AY1469" s="211" t="s">
        <v>160</v>
      </c>
    </row>
    <row r="1470" spans="1:65" s="14" customFormat="1" ht="22.5">
      <c r="B1470" s="212"/>
      <c r="C1470" s="213"/>
      <c r="D1470" s="195" t="s">
        <v>173</v>
      </c>
      <c r="E1470" s="214" t="s">
        <v>35</v>
      </c>
      <c r="F1470" s="215" t="s">
        <v>1653</v>
      </c>
      <c r="G1470" s="213"/>
      <c r="H1470" s="216">
        <v>0.60399999999999998</v>
      </c>
      <c r="I1470" s="217"/>
      <c r="J1470" s="213"/>
      <c r="K1470" s="213"/>
      <c r="L1470" s="218"/>
      <c r="M1470" s="219"/>
      <c r="N1470" s="220"/>
      <c r="O1470" s="220"/>
      <c r="P1470" s="220"/>
      <c r="Q1470" s="220"/>
      <c r="R1470" s="220"/>
      <c r="S1470" s="220"/>
      <c r="T1470" s="221"/>
      <c r="AT1470" s="222" t="s">
        <v>173</v>
      </c>
      <c r="AU1470" s="222" t="s">
        <v>90</v>
      </c>
      <c r="AV1470" s="14" t="s">
        <v>90</v>
      </c>
      <c r="AW1470" s="14" t="s">
        <v>41</v>
      </c>
      <c r="AX1470" s="14" t="s">
        <v>81</v>
      </c>
      <c r="AY1470" s="222" t="s">
        <v>160</v>
      </c>
    </row>
    <row r="1471" spans="1:65" s="15" customFormat="1" ht="11.25">
      <c r="B1471" s="223"/>
      <c r="C1471" s="224"/>
      <c r="D1471" s="195" t="s">
        <v>173</v>
      </c>
      <c r="E1471" s="225" t="s">
        <v>35</v>
      </c>
      <c r="F1471" s="226" t="s">
        <v>176</v>
      </c>
      <c r="G1471" s="224"/>
      <c r="H1471" s="227">
        <v>0.60399999999999998</v>
      </c>
      <c r="I1471" s="228"/>
      <c r="J1471" s="224"/>
      <c r="K1471" s="224"/>
      <c r="L1471" s="229"/>
      <c r="M1471" s="230"/>
      <c r="N1471" s="231"/>
      <c r="O1471" s="231"/>
      <c r="P1471" s="231"/>
      <c r="Q1471" s="231"/>
      <c r="R1471" s="231"/>
      <c r="S1471" s="231"/>
      <c r="T1471" s="232"/>
      <c r="AT1471" s="233" t="s">
        <v>173</v>
      </c>
      <c r="AU1471" s="233" t="s">
        <v>90</v>
      </c>
      <c r="AV1471" s="15" t="s">
        <v>167</v>
      </c>
      <c r="AW1471" s="15" t="s">
        <v>41</v>
      </c>
      <c r="AX1471" s="15" t="s">
        <v>21</v>
      </c>
      <c r="AY1471" s="233" t="s">
        <v>160</v>
      </c>
    </row>
    <row r="1472" spans="1:65" s="2" customFormat="1" ht="21.75" customHeight="1">
      <c r="A1472" s="38"/>
      <c r="B1472" s="39"/>
      <c r="C1472" s="245" t="s">
        <v>1654</v>
      </c>
      <c r="D1472" s="245" t="s">
        <v>380</v>
      </c>
      <c r="E1472" s="246" t="s">
        <v>1655</v>
      </c>
      <c r="F1472" s="247" t="s">
        <v>1656</v>
      </c>
      <c r="G1472" s="248" t="s">
        <v>239</v>
      </c>
      <c r="H1472" s="249">
        <v>1.153</v>
      </c>
      <c r="I1472" s="250"/>
      <c r="J1472" s="251">
        <f>ROUND(I1472*H1472,2)</f>
        <v>0</v>
      </c>
      <c r="K1472" s="247" t="s">
        <v>166</v>
      </c>
      <c r="L1472" s="252"/>
      <c r="M1472" s="253" t="s">
        <v>35</v>
      </c>
      <c r="N1472" s="254" t="s">
        <v>52</v>
      </c>
      <c r="O1472" s="68"/>
      <c r="P1472" s="191">
        <f>O1472*H1472</f>
        <v>0</v>
      </c>
      <c r="Q1472" s="191">
        <v>0.55000000000000004</v>
      </c>
      <c r="R1472" s="191">
        <f>Q1472*H1472</f>
        <v>0.6341500000000001</v>
      </c>
      <c r="S1472" s="191">
        <v>0</v>
      </c>
      <c r="T1472" s="192">
        <f>S1472*H1472</f>
        <v>0</v>
      </c>
      <c r="U1472" s="38"/>
      <c r="V1472" s="38"/>
      <c r="W1472" s="38"/>
      <c r="X1472" s="38"/>
      <c r="Y1472" s="38"/>
      <c r="Z1472" s="38"/>
      <c r="AA1472" s="38"/>
      <c r="AB1472" s="38"/>
      <c r="AC1472" s="38"/>
      <c r="AD1472" s="38"/>
      <c r="AE1472" s="38"/>
      <c r="AR1472" s="193" t="s">
        <v>459</v>
      </c>
      <c r="AT1472" s="193" t="s">
        <v>380</v>
      </c>
      <c r="AU1472" s="193" t="s">
        <v>90</v>
      </c>
      <c r="AY1472" s="20" t="s">
        <v>160</v>
      </c>
      <c r="BE1472" s="194">
        <f>IF(N1472="základní",J1472,0)</f>
        <v>0</v>
      </c>
      <c r="BF1472" s="194">
        <f>IF(N1472="snížená",J1472,0)</f>
        <v>0</v>
      </c>
      <c r="BG1472" s="194">
        <f>IF(N1472="zákl. přenesená",J1472,0)</f>
        <v>0</v>
      </c>
      <c r="BH1472" s="194">
        <f>IF(N1472="sníž. přenesená",J1472,0)</f>
        <v>0</v>
      </c>
      <c r="BI1472" s="194">
        <f>IF(N1472="nulová",J1472,0)</f>
        <v>0</v>
      </c>
      <c r="BJ1472" s="20" t="s">
        <v>21</v>
      </c>
      <c r="BK1472" s="194">
        <f>ROUND(I1472*H1472,2)</f>
        <v>0</v>
      </c>
      <c r="BL1472" s="20" t="s">
        <v>317</v>
      </c>
      <c r="BM1472" s="193" t="s">
        <v>1657</v>
      </c>
    </row>
    <row r="1473" spans="1:65" s="2" customFormat="1" ht="11.25">
      <c r="A1473" s="38"/>
      <c r="B1473" s="39"/>
      <c r="C1473" s="40"/>
      <c r="D1473" s="195" t="s">
        <v>169</v>
      </c>
      <c r="E1473" s="40"/>
      <c r="F1473" s="196" t="s">
        <v>1656</v>
      </c>
      <c r="G1473" s="40"/>
      <c r="H1473" s="40"/>
      <c r="I1473" s="197"/>
      <c r="J1473" s="40"/>
      <c r="K1473" s="40"/>
      <c r="L1473" s="43"/>
      <c r="M1473" s="198"/>
      <c r="N1473" s="199"/>
      <c r="O1473" s="68"/>
      <c r="P1473" s="68"/>
      <c r="Q1473" s="68"/>
      <c r="R1473" s="68"/>
      <c r="S1473" s="68"/>
      <c r="T1473" s="69"/>
      <c r="U1473" s="38"/>
      <c r="V1473" s="38"/>
      <c r="W1473" s="38"/>
      <c r="X1473" s="38"/>
      <c r="Y1473" s="38"/>
      <c r="Z1473" s="38"/>
      <c r="AA1473" s="38"/>
      <c r="AB1473" s="38"/>
      <c r="AC1473" s="38"/>
      <c r="AD1473" s="38"/>
      <c r="AE1473" s="38"/>
      <c r="AT1473" s="20" t="s">
        <v>169</v>
      </c>
      <c r="AU1473" s="20" t="s">
        <v>90</v>
      </c>
    </row>
    <row r="1474" spans="1:65" s="13" customFormat="1" ht="11.25">
      <c r="B1474" s="202"/>
      <c r="C1474" s="203"/>
      <c r="D1474" s="195" t="s">
        <v>173</v>
      </c>
      <c r="E1474" s="204" t="s">
        <v>35</v>
      </c>
      <c r="F1474" s="205" t="s">
        <v>1620</v>
      </c>
      <c r="G1474" s="203"/>
      <c r="H1474" s="204" t="s">
        <v>35</v>
      </c>
      <c r="I1474" s="206"/>
      <c r="J1474" s="203"/>
      <c r="K1474" s="203"/>
      <c r="L1474" s="207"/>
      <c r="M1474" s="208"/>
      <c r="N1474" s="209"/>
      <c r="O1474" s="209"/>
      <c r="P1474" s="209"/>
      <c r="Q1474" s="209"/>
      <c r="R1474" s="209"/>
      <c r="S1474" s="209"/>
      <c r="T1474" s="210"/>
      <c r="AT1474" s="211" t="s">
        <v>173</v>
      </c>
      <c r="AU1474" s="211" t="s">
        <v>90</v>
      </c>
      <c r="AV1474" s="13" t="s">
        <v>21</v>
      </c>
      <c r="AW1474" s="13" t="s">
        <v>41</v>
      </c>
      <c r="AX1474" s="13" t="s">
        <v>81</v>
      </c>
      <c r="AY1474" s="211" t="s">
        <v>160</v>
      </c>
    </row>
    <row r="1475" spans="1:65" s="14" customFormat="1" ht="22.5">
      <c r="B1475" s="212"/>
      <c r="C1475" s="213"/>
      <c r="D1475" s="195" t="s">
        <v>173</v>
      </c>
      <c r="E1475" s="214" t="s">
        <v>35</v>
      </c>
      <c r="F1475" s="215" t="s">
        <v>1658</v>
      </c>
      <c r="G1475" s="213"/>
      <c r="H1475" s="216">
        <v>0.85</v>
      </c>
      <c r="I1475" s="217"/>
      <c r="J1475" s="213"/>
      <c r="K1475" s="213"/>
      <c r="L1475" s="218"/>
      <c r="M1475" s="219"/>
      <c r="N1475" s="220"/>
      <c r="O1475" s="220"/>
      <c r="P1475" s="220"/>
      <c r="Q1475" s="220"/>
      <c r="R1475" s="220"/>
      <c r="S1475" s="220"/>
      <c r="T1475" s="221"/>
      <c r="AT1475" s="222" t="s">
        <v>173</v>
      </c>
      <c r="AU1475" s="222" t="s">
        <v>90</v>
      </c>
      <c r="AV1475" s="14" t="s">
        <v>90</v>
      </c>
      <c r="AW1475" s="14" t="s">
        <v>41</v>
      </c>
      <c r="AX1475" s="14" t="s">
        <v>81</v>
      </c>
      <c r="AY1475" s="222" t="s">
        <v>160</v>
      </c>
    </row>
    <row r="1476" spans="1:65" s="14" customFormat="1" ht="11.25">
      <c r="B1476" s="212"/>
      <c r="C1476" s="213"/>
      <c r="D1476" s="195" t="s">
        <v>173</v>
      </c>
      <c r="E1476" s="214" t="s">
        <v>35</v>
      </c>
      <c r="F1476" s="215" t="s">
        <v>1659</v>
      </c>
      <c r="G1476" s="213"/>
      <c r="H1476" s="216">
        <v>0.30299999999999999</v>
      </c>
      <c r="I1476" s="217"/>
      <c r="J1476" s="213"/>
      <c r="K1476" s="213"/>
      <c r="L1476" s="218"/>
      <c r="M1476" s="219"/>
      <c r="N1476" s="220"/>
      <c r="O1476" s="220"/>
      <c r="P1476" s="220"/>
      <c r="Q1476" s="220"/>
      <c r="R1476" s="220"/>
      <c r="S1476" s="220"/>
      <c r="T1476" s="221"/>
      <c r="AT1476" s="222" t="s">
        <v>173</v>
      </c>
      <c r="AU1476" s="222" t="s">
        <v>90</v>
      </c>
      <c r="AV1476" s="14" t="s">
        <v>90</v>
      </c>
      <c r="AW1476" s="14" t="s">
        <v>41</v>
      </c>
      <c r="AX1476" s="14" t="s">
        <v>81</v>
      </c>
      <c r="AY1476" s="222" t="s">
        <v>160</v>
      </c>
    </row>
    <row r="1477" spans="1:65" s="15" customFormat="1" ht="11.25">
      <c r="B1477" s="223"/>
      <c r="C1477" s="224"/>
      <c r="D1477" s="195" t="s">
        <v>173</v>
      </c>
      <c r="E1477" s="225" t="s">
        <v>35</v>
      </c>
      <c r="F1477" s="226" t="s">
        <v>176</v>
      </c>
      <c r="G1477" s="224"/>
      <c r="H1477" s="227">
        <v>1.153</v>
      </c>
      <c r="I1477" s="228"/>
      <c r="J1477" s="224"/>
      <c r="K1477" s="224"/>
      <c r="L1477" s="229"/>
      <c r="M1477" s="230"/>
      <c r="N1477" s="231"/>
      <c r="O1477" s="231"/>
      <c r="P1477" s="231"/>
      <c r="Q1477" s="231"/>
      <c r="R1477" s="231"/>
      <c r="S1477" s="231"/>
      <c r="T1477" s="232"/>
      <c r="AT1477" s="233" t="s">
        <v>173</v>
      </c>
      <c r="AU1477" s="233" t="s">
        <v>90</v>
      </c>
      <c r="AV1477" s="15" t="s">
        <v>167</v>
      </c>
      <c r="AW1477" s="15" t="s">
        <v>41</v>
      </c>
      <c r="AX1477" s="15" t="s">
        <v>21</v>
      </c>
      <c r="AY1477" s="233" t="s">
        <v>160</v>
      </c>
    </row>
    <row r="1478" spans="1:65" s="2" customFormat="1" ht="21.75" customHeight="1">
      <c r="A1478" s="38"/>
      <c r="B1478" s="39"/>
      <c r="C1478" s="245" t="s">
        <v>1660</v>
      </c>
      <c r="D1478" s="245" t="s">
        <v>380</v>
      </c>
      <c r="E1478" s="246" t="s">
        <v>1661</v>
      </c>
      <c r="F1478" s="247" t="s">
        <v>1662</v>
      </c>
      <c r="G1478" s="248" t="s">
        <v>239</v>
      </c>
      <c r="H1478" s="249">
        <v>0.58799999999999997</v>
      </c>
      <c r="I1478" s="250"/>
      <c r="J1478" s="251">
        <f>ROUND(I1478*H1478,2)</f>
        <v>0</v>
      </c>
      <c r="K1478" s="247" t="s">
        <v>166</v>
      </c>
      <c r="L1478" s="252"/>
      <c r="M1478" s="253" t="s">
        <v>35</v>
      </c>
      <c r="N1478" s="254" t="s">
        <v>52</v>
      </c>
      <c r="O1478" s="68"/>
      <c r="P1478" s="191">
        <f>O1478*H1478</f>
        <v>0</v>
      </c>
      <c r="Q1478" s="191">
        <v>0.55000000000000004</v>
      </c>
      <c r="R1478" s="191">
        <f>Q1478*H1478</f>
        <v>0.32340000000000002</v>
      </c>
      <c r="S1478" s="191">
        <v>0</v>
      </c>
      <c r="T1478" s="192">
        <f>S1478*H1478</f>
        <v>0</v>
      </c>
      <c r="U1478" s="38"/>
      <c r="V1478" s="38"/>
      <c r="W1478" s="38"/>
      <c r="X1478" s="38"/>
      <c r="Y1478" s="38"/>
      <c r="Z1478" s="38"/>
      <c r="AA1478" s="38"/>
      <c r="AB1478" s="38"/>
      <c r="AC1478" s="38"/>
      <c r="AD1478" s="38"/>
      <c r="AE1478" s="38"/>
      <c r="AR1478" s="193" t="s">
        <v>459</v>
      </c>
      <c r="AT1478" s="193" t="s">
        <v>380</v>
      </c>
      <c r="AU1478" s="193" t="s">
        <v>90</v>
      </c>
      <c r="AY1478" s="20" t="s">
        <v>160</v>
      </c>
      <c r="BE1478" s="194">
        <f>IF(N1478="základní",J1478,0)</f>
        <v>0</v>
      </c>
      <c r="BF1478" s="194">
        <f>IF(N1478="snížená",J1478,0)</f>
        <v>0</v>
      </c>
      <c r="BG1478" s="194">
        <f>IF(N1478="zákl. přenesená",J1478,0)</f>
        <v>0</v>
      </c>
      <c r="BH1478" s="194">
        <f>IF(N1478="sníž. přenesená",J1478,0)</f>
        <v>0</v>
      </c>
      <c r="BI1478" s="194">
        <f>IF(N1478="nulová",J1478,0)</f>
        <v>0</v>
      </c>
      <c r="BJ1478" s="20" t="s">
        <v>21</v>
      </c>
      <c r="BK1478" s="194">
        <f>ROUND(I1478*H1478,2)</f>
        <v>0</v>
      </c>
      <c r="BL1478" s="20" t="s">
        <v>317</v>
      </c>
      <c r="BM1478" s="193" t="s">
        <v>1663</v>
      </c>
    </row>
    <row r="1479" spans="1:65" s="2" customFormat="1" ht="11.25">
      <c r="A1479" s="38"/>
      <c r="B1479" s="39"/>
      <c r="C1479" s="40"/>
      <c r="D1479" s="195" t="s">
        <v>169</v>
      </c>
      <c r="E1479" s="40"/>
      <c r="F1479" s="196" t="s">
        <v>1662</v>
      </c>
      <c r="G1479" s="40"/>
      <c r="H1479" s="40"/>
      <c r="I1479" s="197"/>
      <c r="J1479" s="40"/>
      <c r="K1479" s="40"/>
      <c r="L1479" s="43"/>
      <c r="M1479" s="198"/>
      <c r="N1479" s="199"/>
      <c r="O1479" s="68"/>
      <c r="P1479" s="68"/>
      <c r="Q1479" s="68"/>
      <c r="R1479" s="68"/>
      <c r="S1479" s="68"/>
      <c r="T1479" s="69"/>
      <c r="U1479" s="38"/>
      <c r="V1479" s="38"/>
      <c r="W1479" s="38"/>
      <c r="X1479" s="38"/>
      <c r="Y1479" s="38"/>
      <c r="Z1479" s="38"/>
      <c r="AA1479" s="38"/>
      <c r="AB1479" s="38"/>
      <c r="AC1479" s="38"/>
      <c r="AD1479" s="38"/>
      <c r="AE1479" s="38"/>
      <c r="AT1479" s="20" t="s">
        <v>169</v>
      </c>
      <c r="AU1479" s="20" t="s">
        <v>90</v>
      </c>
    </row>
    <row r="1480" spans="1:65" s="13" customFormat="1" ht="11.25">
      <c r="B1480" s="202"/>
      <c r="C1480" s="203"/>
      <c r="D1480" s="195" t="s">
        <v>173</v>
      </c>
      <c r="E1480" s="204" t="s">
        <v>35</v>
      </c>
      <c r="F1480" s="205" t="s">
        <v>1620</v>
      </c>
      <c r="G1480" s="203"/>
      <c r="H1480" s="204" t="s">
        <v>35</v>
      </c>
      <c r="I1480" s="206"/>
      <c r="J1480" s="203"/>
      <c r="K1480" s="203"/>
      <c r="L1480" s="207"/>
      <c r="M1480" s="208"/>
      <c r="N1480" s="209"/>
      <c r="O1480" s="209"/>
      <c r="P1480" s="209"/>
      <c r="Q1480" s="209"/>
      <c r="R1480" s="209"/>
      <c r="S1480" s="209"/>
      <c r="T1480" s="210"/>
      <c r="AT1480" s="211" t="s">
        <v>173</v>
      </c>
      <c r="AU1480" s="211" t="s">
        <v>90</v>
      </c>
      <c r="AV1480" s="13" t="s">
        <v>21</v>
      </c>
      <c r="AW1480" s="13" t="s">
        <v>41</v>
      </c>
      <c r="AX1480" s="13" t="s">
        <v>81</v>
      </c>
      <c r="AY1480" s="211" t="s">
        <v>160</v>
      </c>
    </row>
    <row r="1481" spans="1:65" s="14" customFormat="1" ht="11.25">
      <c r="B1481" s="212"/>
      <c r="C1481" s="213"/>
      <c r="D1481" s="195" t="s">
        <v>173</v>
      </c>
      <c r="E1481" s="214" t="s">
        <v>35</v>
      </c>
      <c r="F1481" s="215" t="s">
        <v>1664</v>
      </c>
      <c r="G1481" s="213"/>
      <c r="H1481" s="216">
        <v>0.58799999999999997</v>
      </c>
      <c r="I1481" s="217"/>
      <c r="J1481" s="213"/>
      <c r="K1481" s="213"/>
      <c r="L1481" s="218"/>
      <c r="M1481" s="219"/>
      <c r="N1481" s="220"/>
      <c r="O1481" s="220"/>
      <c r="P1481" s="220"/>
      <c r="Q1481" s="220"/>
      <c r="R1481" s="220"/>
      <c r="S1481" s="220"/>
      <c r="T1481" s="221"/>
      <c r="AT1481" s="222" t="s">
        <v>173</v>
      </c>
      <c r="AU1481" s="222" t="s">
        <v>90</v>
      </c>
      <c r="AV1481" s="14" t="s">
        <v>90</v>
      </c>
      <c r="AW1481" s="14" t="s">
        <v>41</v>
      </c>
      <c r="AX1481" s="14" t="s">
        <v>81</v>
      </c>
      <c r="AY1481" s="222" t="s">
        <v>160</v>
      </c>
    </row>
    <row r="1482" spans="1:65" s="15" customFormat="1" ht="11.25">
      <c r="B1482" s="223"/>
      <c r="C1482" s="224"/>
      <c r="D1482" s="195" t="s">
        <v>173</v>
      </c>
      <c r="E1482" s="225" t="s">
        <v>35</v>
      </c>
      <c r="F1482" s="226" t="s">
        <v>176</v>
      </c>
      <c r="G1482" s="224"/>
      <c r="H1482" s="227">
        <v>0.58799999999999997</v>
      </c>
      <c r="I1482" s="228"/>
      <c r="J1482" s="224"/>
      <c r="K1482" s="224"/>
      <c r="L1482" s="229"/>
      <c r="M1482" s="230"/>
      <c r="N1482" s="231"/>
      <c r="O1482" s="231"/>
      <c r="P1482" s="231"/>
      <c r="Q1482" s="231"/>
      <c r="R1482" s="231"/>
      <c r="S1482" s="231"/>
      <c r="T1482" s="232"/>
      <c r="AT1482" s="233" t="s">
        <v>173</v>
      </c>
      <c r="AU1482" s="233" t="s">
        <v>90</v>
      </c>
      <c r="AV1482" s="15" t="s">
        <v>167</v>
      </c>
      <c r="AW1482" s="15" t="s">
        <v>41</v>
      </c>
      <c r="AX1482" s="15" t="s">
        <v>21</v>
      </c>
      <c r="AY1482" s="233" t="s">
        <v>160</v>
      </c>
    </row>
    <row r="1483" spans="1:65" s="2" customFormat="1" ht="24.2" customHeight="1">
      <c r="A1483" s="38"/>
      <c r="B1483" s="39"/>
      <c r="C1483" s="182" t="s">
        <v>1665</v>
      </c>
      <c r="D1483" s="182" t="s">
        <v>162</v>
      </c>
      <c r="E1483" s="183" t="s">
        <v>1666</v>
      </c>
      <c r="F1483" s="184" t="s">
        <v>1667</v>
      </c>
      <c r="G1483" s="185" t="s">
        <v>334</v>
      </c>
      <c r="H1483" s="186">
        <v>16.233000000000001</v>
      </c>
      <c r="I1483" s="187"/>
      <c r="J1483" s="188">
        <f>ROUND(I1483*H1483,2)</f>
        <v>0</v>
      </c>
      <c r="K1483" s="184" t="s">
        <v>166</v>
      </c>
      <c r="L1483" s="43"/>
      <c r="M1483" s="189" t="s">
        <v>35</v>
      </c>
      <c r="N1483" s="190" t="s">
        <v>52</v>
      </c>
      <c r="O1483" s="68"/>
      <c r="P1483" s="191">
        <f>O1483*H1483</f>
        <v>0</v>
      </c>
      <c r="Q1483" s="191">
        <v>0</v>
      </c>
      <c r="R1483" s="191">
        <f>Q1483*H1483</f>
        <v>0</v>
      </c>
      <c r="S1483" s="191">
        <v>0</v>
      </c>
      <c r="T1483" s="192">
        <f>S1483*H1483</f>
        <v>0</v>
      </c>
      <c r="U1483" s="38"/>
      <c r="V1483" s="38"/>
      <c r="W1483" s="38"/>
      <c r="X1483" s="38"/>
      <c r="Y1483" s="38"/>
      <c r="Z1483" s="38"/>
      <c r="AA1483" s="38"/>
      <c r="AB1483" s="38"/>
      <c r="AC1483" s="38"/>
      <c r="AD1483" s="38"/>
      <c r="AE1483" s="38"/>
      <c r="AR1483" s="193" t="s">
        <v>317</v>
      </c>
      <c r="AT1483" s="193" t="s">
        <v>162</v>
      </c>
      <c r="AU1483" s="193" t="s">
        <v>90</v>
      </c>
      <c r="AY1483" s="20" t="s">
        <v>160</v>
      </c>
      <c r="BE1483" s="194">
        <f>IF(N1483="základní",J1483,0)</f>
        <v>0</v>
      </c>
      <c r="BF1483" s="194">
        <f>IF(N1483="snížená",J1483,0)</f>
        <v>0</v>
      </c>
      <c r="BG1483" s="194">
        <f>IF(N1483="zákl. přenesená",J1483,0)</f>
        <v>0</v>
      </c>
      <c r="BH1483" s="194">
        <f>IF(N1483="sníž. přenesená",J1483,0)</f>
        <v>0</v>
      </c>
      <c r="BI1483" s="194">
        <f>IF(N1483="nulová",J1483,0)</f>
        <v>0</v>
      </c>
      <c r="BJ1483" s="20" t="s">
        <v>21</v>
      </c>
      <c r="BK1483" s="194">
        <f>ROUND(I1483*H1483,2)</f>
        <v>0</v>
      </c>
      <c r="BL1483" s="20" t="s">
        <v>317</v>
      </c>
      <c r="BM1483" s="193" t="s">
        <v>1668</v>
      </c>
    </row>
    <row r="1484" spans="1:65" s="2" customFormat="1" ht="29.25">
      <c r="A1484" s="38"/>
      <c r="B1484" s="39"/>
      <c r="C1484" s="40"/>
      <c r="D1484" s="195" t="s">
        <v>169</v>
      </c>
      <c r="E1484" s="40"/>
      <c r="F1484" s="196" t="s">
        <v>1669</v>
      </c>
      <c r="G1484" s="40"/>
      <c r="H1484" s="40"/>
      <c r="I1484" s="197"/>
      <c r="J1484" s="40"/>
      <c r="K1484" s="40"/>
      <c r="L1484" s="43"/>
      <c r="M1484" s="198"/>
      <c r="N1484" s="199"/>
      <c r="O1484" s="68"/>
      <c r="P1484" s="68"/>
      <c r="Q1484" s="68"/>
      <c r="R1484" s="68"/>
      <c r="S1484" s="68"/>
      <c r="T1484" s="69"/>
      <c r="U1484" s="38"/>
      <c r="V1484" s="38"/>
      <c r="W1484" s="38"/>
      <c r="X1484" s="38"/>
      <c r="Y1484" s="38"/>
      <c r="Z1484" s="38"/>
      <c r="AA1484" s="38"/>
      <c r="AB1484" s="38"/>
      <c r="AC1484" s="38"/>
      <c r="AD1484" s="38"/>
      <c r="AE1484" s="38"/>
      <c r="AT1484" s="20" t="s">
        <v>169</v>
      </c>
      <c r="AU1484" s="20" t="s">
        <v>90</v>
      </c>
    </row>
    <row r="1485" spans="1:65" s="2" customFormat="1" ht="11.25">
      <c r="A1485" s="38"/>
      <c r="B1485" s="39"/>
      <c r="C1485" s="40"/>
      <c r="D1485" s="200" t="s">
        <v>171</v>
      </c>
      <c r="E1485" s="40"/>
      <c r="F1485" s="201" t="s">
        <v>1670</v>
      </c>
      <c r="G1485" s="40"/>
      <c r="H1485" s="40"/>
      <c r="I1485" s="197"/>
      <c r="J1485" s="40"/>
      <c r="K1485" s="40"/>
      <c r="L1485" s="43"/>
      <c r="M1485" s="198"/>
      <c r="N1485" s="199"/>
      <c r="O1485" s="68"/>
      <c r="P1485" s="68"/>
      <c r="Q1485" s="68"/>
      <c r="R1485" s="68"/>
      <c r="S1485" s="68"/>
      <c r="T1485" s="69"/>
      <c r="U1485" s="38"/>
      <c r="V1485" s="38"/>
      <c r="W1485" s="38"/>
      <c r="X1485" s="38"/>
      <c r="Y1485" s="38"/>
      <c r="Z1485" s="38"/>
      <c r="AA1485" s="38"/>
      <c r="AB1485" s="38"/>
      <c r="AC1485" s="38"/>
      <c r="AD1485" s="38"/>
      <c r="AE1485" s="38"/>
      <c r="AT1485" s="20" t="s">
        <v>171</v>
      </c>
      <c r="AU1485" s="20" t="s">
        <v>90</v>
      </c>
    </row>
    <row r="1486" spans="1:65" s="12" customFormat="1" ht="22.9" customHeight="1">
      <c r="B1486" s="166"/>
      <c r="C1486" s="167"/>
      <c r="D1486" s="168" t="s">
        <v>80</v>
      </c>
      <c r="E1486" s="180" t="s">
        <v>1671</v>
      </c>
      <c r="F1486" s="180" t="s">
        <v>1672</v>
      </c>
      <c r="G1486" s="167"/>
      <c r="H1486" s="167"/>
      <c r="I1486" s="170"/>
      <c r="J1486" s="181">
        <f>BK1486</f>
        <v>0</v>
      </c>
      <c r="K1486" s="167"/>
      <c r="L1486" s="172"/>
      <c r="M1486" s="173"/>
      <c r="N1486" s="174"/>
      <c r="O1486" s="174"/>
      <c r="P1486" s="175">
        <f>SUM(P1487:P1546)</f>
        <v>0</v>
      </c>
      <c r="Q1486" s="174"/>
      <c r="R1486" s="175">
        <f>SUM(R1487:R1546)</f>
        <v>3.9037881999999997</v>
      </c>
      <c r="S1486" s="174"/>
      <c r="T1486" s="176">
        <f>SUM(T1487:T1546)</f>
        <v>0</v>
      </c>
      <c r="AR1486" s="177" t="s">
        <v>90</v>
      </c>
      <c r="AT1486" s="178" t="s">
        <v>80</v>
      </c>
      <c r="AU1486" s="178" t="s">
        <v>21</v>
      </c>
      <c r="AY1486" s="177" t="s">
        <v>160</v>
      </c>
      <c r="BK1486" s="179">
        <f>SUM(BK1487:BK1546)</f>
        <v>0</v>
      </c>
    </row>
    <row r="1487" spans="1:65" s="2" customFormat="1" ht="24.2" customHeight="1">
      <c r="A1487" s="38"/>
      <c r="B1487" s="39"/>
      <c r="C1487" s="182" t="s">
        <v>1673</v>
      </c>
      <c r="D1487" s="182" t="s">
        <v>162</v>
      </c>
      <c r="E1487" s="183" t="s">
        <v>1674</v>
      </c>
      <c r="F1487" s="184" t="s">
        <v>1675</v>
      </c>
      <c r="G1487" s="185" t="s">
        <v>165</v>
      </c>
      <c r="H1487" s="186">
        <v>337.27499999999998</v>
      </c>
      <c r="I1487" s="187"/>
      <c r="J1487" s="188">
        <f>ROUND(I1487*H1487,2)</f>
        <v>0</v>
      </c>
      <c r="K1487" s="184" t="s">
        <v>166</v>
      </c>
      <c r="L1487" s="43"/>
      <c r="M1487" s="189" t="s">
        <v>35</v>
      </c>
      <c r="N1487" s="190" t="s">
        <v>52</v>
      </c>
      <c r="O1487" s="68"/>
      <c r="P1487" s="191">
        <f>O1487*H1487</f>
        <v>0</v>
      </c>
      <c r="Q1487" s="191">
        <v>5.8799999999999998E-3</v>
      </c>
      <c r="R1487" s="191">
        <f>Q1487*H1487</f>
        <v>1.9831769999999997</v>
      </c>
      <c r="S1487" s="191">
        <v>0</v>
      </c>
      <c r="T1487" s="192">
        <f>S1487*H1487</f>
        <v>0</v>
      </c>
      <c r="U1487" s="38"/>
      <c r="V1487" s="38"/>
      <c r="W1487" s="38"/>
      <c r="X1487" s="38"/>
      <c r="Y1487" s="38"/>
      <c r="Z1487" s="38"/>
      <c r="AA1487" s="38"/>
      <c r="AB1487" s="38"/>
      <c r="AC1487" s="38"/>
      <c r="AD1487" s="38"/>
      <c r="AE1487" s="38"/>
      <c r="AR1487" s="193" t="s">
        <v>317</v>
      </c>
      <c r="AT1487" s="193" t="s">
        <v>162</v>
      </c>
      <c r="AU1487" s="193" t="s">
        <v>90</v>
      </c>
      <c r="AY1487" s="20" t="s">
        <v>160</v>
      </c>
      <c r="BE1487" s="194">
        <f>IF(N1487="základní",J1487,0)</f>
        <v>0</v>
      </c>
      <c r="BF1487" s="194">
        <f>IF(N1487="snížená",J1487,0)</f>
        <v>0</v>
      </c>
      <c r="BG1487" s="194">
        <f>IF(N1487="zákl. přenesená",J1487,0)</f>
        <v>0</v>
      </c>
      <c r="BH1487" s="194">
        <f>IF(N1487="sníž. přenesená",J1487,0)</f>
        <v>0</v>
      </c>
      <c r="BI1487" s="194">
        <f>IF(N1487="nulová",J1487,0)</f>
        <v>0</v>
      </c>
      <c r="BJ1487" s="20" t="s">
        <v>21</v>
      </c>
      <c r="BK1487" s="194">
        <f>ROUND(I1487*H1487,2)</f>
        <v>0</v>
      </c>
      <c r="BL1487" s="20" t="s">
        <v>317</v>
      </c>
      <c r="BM1487" s="193" t="s">
        <v>1676</v>
      </c>
    </row>
    <row r="1488" spans="1:65" s="2" customFormat="1" ht="29.25">
      <c r="A1488" s="38"/>
      <c r="B1488" s="39"/>
      <c r="C1488" s="40"/>
      <c r="D1488" s="195" t="s">
        <v>169</v>
      </c>
      <c r="E1488" s="40"/>
      <c r="F1488" s="196" t="s">
        <v>1677</v>
      </c>
      <c r="G1488" s="40"/>
      <c r="H1488" s="40"/>
      <c r="I1488" s="197"/>
      <c r="J1488" s="40"/>
      <c r="K1488" s="40"/>
      <c r="L1488" s="43"/>
      <c r="M1488" s="198"/>
      <c r="N1488" s="199"/>
      <c r="O1488" s="68"/>
      <c r="P1488" s="68"/>
      <c r="Q1488" s="68"/>
      <c r="R1488" s="68"/>
      <c r="S1488" s="68"/>
      <c r="T1488" s="69"/>
      <c r="U1488" s="38"/>
      <c r="V1488" s="38"/>
      <c r="W1488" s="38"/>
      <c r="X1488" s="38"/>
      <c r="Y1488" s="38"/>
      <c r="Z1488" s="38"/>
      <c r="AA1488" s="38"/>
      <c r="AB1488" s="38"/>
      <c r="AC1488" s="38"/>
      <c r="AD1488" s="38"/>
      <c r="AE1488" s="38"/>
      <c r="AT1488" s="20" t="s">
        <v>169</v>
      </c>
      <c r="AU1488" s="20" t="s">
        <v>90</v>
      </c>
    </row>
    <row r="1489" spans="1:65" s="2" customFormat="1" ht="11.25">
      <c r="A1489" s="38"/>
      <c r="B1489" s="39"/>
      <c r="C1489" s="40"/>
      <c r="D1489" s="200" t="s">
        <v>171</v>
      </c>
      <c r="E1489" s="40"/>
      <c r="F1489" s="201" t="s">
        <v>1678</v>
      </c>
      <c r="G1489" s="40"/>
      <c r="H1489" s="40"/>
      <c r="I1489" s="197"/>
      <c r="J1489" s="40"/>
      <c r="K1489" s="40"/>
      <c r="L1489" s="43"/>
      <c r="M1489" s="198"/>
      <c r="N1489" s="199"/>
      <c r="O1489" s="68"/>
      <c r="P1489" s="68"/>
      <c r="Q1489" s="68"/>
      <c r="R1489" s="68"/>
      <c r="S1489" s="68"/>
      <c r="T1489" s="69"/>
      <c r="U1489" s="38"/>
      <c r="V1489" s="38"/>
      <c r="W1489" s="38"/>
      <c r="X1489" s="38"/>
      <c r="Y1489" s="38"/>
      <c r="Z1489" s="38"/>
      <c r="AA1489" s="38"/>
      <c r="AB1489" s="38"/>
      <c r="AC1489" s="38"/>
      <c r="AD1489" s="38"/>
      <c r="AE1489" s="38"/>
      <c r="AT1489" s="20" t="s">
        <v>171</v>
      </c>
      <c r="AU1489" s="20" t="s">
        <v>90</v>
      </c>
    </row>
    <row r="1490" spans="1:65" s="13" customFormat="1" ht="22.5">
      <c r="B1490" s="202"/>
      <c r="C1490" s="203"/>
      <c r="D1490" s="195" t="s">
        <v>173</v>
      </c>
      <c r="E1490" s="204" t="s">
        <v>35</v>
      </c>
      <c r="F1490" s="205" t="s">
        <v>1679</v>
      </c>
      <c r="G1490" s="203"/>
      <c r="H1490" s="204" t="s">
        <v>35</v>
      </c>
      <c r="I1490" s="206"/>
      <c r="J1490" s="203"/>
      <c r="K1490" s="203"/>
      <c r="L1490" s="207"/>
      <c r="M1490" s="208"/>
      <c r="N1490" s="209"/>
      <c r="O1490" s="209"/>
      <c r="P1490" s="209"/>
      <c r="Q1490" s="209"/>
      <c r="R1490" s="209"/>
      <c r="S1490" s="209"/>
      <c r="T1490" s="210"/>
      <c r="AT1490" s="211" t="s">
        <v>173</v>
      </c>
      <c r="AU1490" s="211" t="s">
        <v>90</v>
      </c>
      <c r="AV1490" s="13" t="s">
        <v>21</v>
      </c>
      <c r="AW1490" s="13" t="s">
        <v>41</v>
      </c>
      <c r="AX1490" s="13" t="s">
        <v>81</v>
      </c>
      <c r="AY1490" s="211" t="s">
        <v>160</v>
      </c>
    </row>
    <row r="1491" spans="1:65" s="14" customFormat="1" ht="11.25">
      <c r="B1491" s="212"/>
      <c r="C1491" s="213"/>
      <c r="D1491" s="195" t="s">
        <v>173</v>
      </c>
      <c r="E1491" s="214" t="s">
        <v>35</v>
      </c>
      <c r="F1491" s="215" t="s">
        <v>1680</v>
      </c>
      <c r="G1491" s="213"/>
      <c r="H1491" s="216">
        <v>263.25</v>
      </c>
      <c r="I1491" s="217"/>
      <c r="J1491" s="213"/>
      <c r="K1491" s="213"/>
      <c r="L1491" s="218"/>
      <c r="M1491" s="219"/>
      <c r="N1491" s="220"/>
      <c r="O1491" s="220"/>
      <c r="P1491" s="220"/>
      <c r="Q1491" s="220"/>
      <c r="R1491" s="220"/>
      <c r="S1491" s="220"/>
      <c r="T1491" s="221"/>
      <c r="AT1491" s="222" t="s">
        <v>173</v>
      </c>
      <c r="AU1491" s="222" t="s">
        <v>90</v>
      </c>
      <c r="AV1491" s="14" t="s">
        <v>90</v>
      </c>
      <c r="AW1491" s="14" t="s">
        <v>41</v>
      </c>
      <c r="AX1491" s="14" t="s">
        <v>81</v>
      </c>
      <c r="AY1491" s="222" t="s">
        <v>160</v>
      </c>
    </row>
    <row r="1492" spans="1:65" s="14" customFormat="1" ht="11.25">
      <c r="B1492" s="212"/>
      <c r="C1492" s="213"/>
      <c r="D1492" s="195" t="s">
        <v>173</v>
      </c>
      <c r="E1492" s="214" t="s">
        <v>35</v>
      </c>
      <c r="F1492" s="215" t="s">
        <v>1681</v>
      </c>
      <c r="G1492" s="213"/>
      <c r="H1492" s="216">
        <v>74.025000000000006</v>
      </c>
      <c r="I1492" s="217"/>
      <c r="J1492" s="213"/>
      <c r="K1492" s="213"/>
      <c r="L1492" s="218"/>
      <c r="M1492" s="219"/>
      <c r="N1492" s="220"/>
      <c r="O1492" s="220"/>
      <c r="P1492" s="220"/>
      <c r="Q1492" s="220"/>
      <c r="R1492" s="220"/>
      <c r="S1492" s="220"/>
      <c r="T1492" s="221"/>
      <c r="AT1492" s="222" t="s">
        <v>173</v>
      </c>
      <c r="AU1492" s="222" t="s">
        <v>90</v>
      </c>
      <c r="AV1492" s="14" t="s">
        <v>90</v>
      </c>
      <c r="AW1492" s="14" t="s">
        <v>41</v>
      </c>
      <c r="AX1492" s="14" t="s">
        <v>81</v>
      </c>
      <c r="AY1492" s="222" t="s">
        <v>160</v>
      </c>
    </row>
    <row r="1493" spans="1:65" s="15" customFormat="1" ht="11.25">
      <c r="B1493" s="223"/>
      <c r="C1493" s="224"/>
      <c r="D1493" s="195" t="s">
        <v>173</v>
      </c>
      <c r="E1493" s="225" t="s">
        <v>35</v>
      </c>
      <c r="F1493" s="226" t="s">
        <v>176</v>
      </c>
      <c r="G1493" s="224"/>
      <c r="H1493" s="227">
        <v>337.27499999999998</v>
      </c>
      <c r="I1493" s="228"/>
      <c r="J1493" s="224"/>
      <c r="K1493" s="224"/>
      <c r="L1493" s="229"/>
      <c r="M1493" s="230"/>
      <c r="N1493" s="231"/>
      <c r="O1493" s="231"/>
      <c r="P1493" s="231"/>
      <c r="Q1493" s="231"/>
      <c r="R1493" s="231"/>
      <c r="S1493" s="231"/>
      <c r="T1493" s="232"/>
      <c r="AT1493" s="233" t="s">
        <v>173</v>
      </c>
      <c r="AU1493" s="233" t="s">
        <v>90</v>
      </c>
      <c r="AV1493" s="15" t="s">
        <v>167</v>
      </c>
      <c r="AW1493" s="15" t="s">
        <v>41</v>
      </c>
      <c r="AX1493" s="15" t="s">
        <v>21</v>
      </c>
      <c r="AY1493" s="233" t="s">
        <v>160</v>
      </c>
    </row>
    <row r="1494" spans="1:65" s="2" customFormat="1" ht="24.2" customHeight="1">
      <c r="A1494" s="38"/>
      <c r="B1494" s="39"/>
      <c r="C1494" s="182" t="s">
        <v>1682</v>
      </c>
      <c r="D1494" s="182" t="s">
        <v>162</v>
      </c>
      <c r="E1494" s="183" t="s">
        <v>1683</v>
      </c>
      <c r="F1494" s="184" t="s">
        <v>1684</v>
      </c>
      <c r="G1494" s="185" t="s">
        <v>165</v>
      </c>
      <c r="H1494" s="186">
        <v>287.64</v>
      </c>
      <c r="I1494" s="187"/>
      <c r="J1494" s="188">
        <f>ROUND(I1494*H1494,2)</f>
        <v>0</v>
      </c>
      <c r="K1494" s="184" t="s">
        <v>166</v>
      </c>
      <c r="L1494" s="43"/>
      <c r="M1494" s="189" t="s">
        <v>35</v>
      </c>
      <c r="N1494" s="190" t="s">
        <v>52</v>
      </c>
      <c r="O1494" s="68"/>
      <c r="P1494" s="191">
        <f>O1494*H1494</f>
        <v>0</v>
      </c>
      <c r="Q1494" s="191">
        <v>5.8799999999999998E-3</v>
      </c>
      <c r="R1494" s="191">
        <f>Q1494*H1494</f>
        <v>1.6913231999999998</v>
      </c>
      <c r="S1494" s="191">
        <v>0</v>
      </c>
      <c r="T1494" s="192">
        <f>S1494*H1494</f>
        <v>0</v>
      </c>
      <c r="U1494" s="38"/>
      <c r="V1494" s="38"/>
      <c r="W1494" s="38"/>
      <c r="X1494" s="38"/>
      <c r="Y1494" s="38"/>
      <c r="Z1494" s="38"/>
      <c r="AA1494" s="38"/>
      <c r="AB1494" s="38"/>
      <c r="AC1494" s="38"/>
      <c r="AD1494" s="38"/>
      <c r="AE1494" s="38"/>
      <c r="AR1494" s="193" t="s">
        <v>317</v>
      </c>
      <c r="AT1494" s="193" t="s">
        <v>162</v>
      </c>
      <c r="AU1494" s="193" t="s">
        <v>90</v>
      </c>
      <c r="AY1494" s="20" t="s">
        <v>160</v>
      </c>
      <c r="BE1494" s="194">
        <f>IF(N1494="základní",J1494,0)</f>
        <v>0</v>
      </c>
      <c r="BF1494" s="194">
        <f>IF(N1494="snížená",J1494,0)</f>
        <v>0</v>
      </c>
      <c r="BG1494" s="194">
        <f>IF(N1494="zákl. přenesená",J1494,0)</f>
        <v>0</v>
      </c>
      <c r="BH1494" s="194">
        <f>IF(N1494="sníž. přenesená",J1494,0)</f>
        <v>0</v>
      </c>
      <c r="BI1494" s="194">
        <f>IF(N1494="nulová",J1494,0)</f>
        <v>0</v>
      </c>
      <c r="BJ1494" s="20" t="s">
        <v>21</v>
      </c>
      <c r="BK1494" s="194">
        <f>ROUND(I1494*H1494,2)</f>
        <v>0</v>
      </c>
      <c r="BL1494" s="20" t="s">
        <v>317</v>
      </c>
      <c r="BM1494" s="193" t="s">
        <v>1685</v>
      </c>
    </row>
    <row r="1495" spans="1:65" s="2" customFormat="1" ht="29.25">
      <c r="A1495" s="38"/>
      <c r="B1495" s="39"/>
      <c r="C1495" s="40"/>
      <c r="D1495" s="195" t="s">
        <v>169</v>
      </c>
      <c r="E1495" s="40"/>
      <c r="F1495" s="196" t="s">
        <v>1686</v>
      </c>
      <c r="G1495" s="40"/>
      <c r="H1495" s="40"/>
      <c r="I1495" s="197"/>
      <c r="J1495" s="40"/>
      <c r="K1495" s="40"/>
      <c r="L1495" s="43"/>
      <c r="M1495" s="198"/>
      <c r="N1495" s="199"/>
      <c r="O1495" s="68"/>
      <c r="P1495" s="68"/>
      <c r="Q1495" s="68"/>
      <c r="R1495" s="68"/>
      <c r="S1495" s="68"/>
      <c r="T1495" s="69"/>
      <c r="U1495" s="38"/>
      <c r="V1495" s="38"/>
      <c r="W1495" s="38"/>
      <c r="X1495" s="38"/>
      <c r="Y1495" s="38"/>
      <c r="Z1495" s="38"/>
      <c r="AA1495" s="38"/>
      <c r="AB1495" s="38"/>
      <c r="AC1495" s="38"/>
      <c r="AD1495" s="38"/>
      <c r="AE1495" s="38"/>
      <c r="AT1495" s="20" t="s">
        <v>169</v>
      </c>
      <c r="AU1495" s="20" t="s">
        <v>90</v>
      </c>
    </row>
    <row r="1496" spans="1:65" s="2" customFormat="1" ht="11.25">
      <c r="A1496" s="38"/>
      <c r="B1496" s="39"/>
      <c r="C1496" s="40"/>
      <c r="D1496" s="200" t="s">
        <v>171</v>
      </c>
      <c r="E1496" s="40"/>
      <c r="F1496" s="201" t="s">
        <v>1687</v>
      </c>
      <c r="G1496" s="40"/>
      <c r="H1496" s="40"/>
      <c r="I1496" s="197"/>
      <c r="J1496" s="40"/>
      <c r="K1496" s="40"/>
      <c r="L1496" s="43"/>
      <c r="M1496" s="198"/>
      <c r="N1496" s="199"/>
      <c r="O1496" s="68"/>
      <c r="P1496" s="68"/>
      <c r="Q1496" s="68"/>
      <c r="R1496" s="68"/>
      <c r="S1496" s="68"/>
      <c r="T1496" s="69"/>
      <c r="U1496" s="38"/>
      <c r="V1496" s="38"/>
      <c r="W1496" s="38"/>
      <c r="X1496" s="38"/>
      <c r="Y1496" s="38"/>
      <c r="Z1496" s="38"/>
      <c r="AA1496" s="38"/>
      <c r="AB1496" s="38"/>
      <c r="AC1496" s="38"/>
      <c r="AD1496" s="38"/>
      <c r="AE1496" s="38"/>
      <c r="AT1496" s="20" t="s">
        <v>171</v>
      </c>
      <c r="AU1496" s="20" t="s">
        <v>90</v>
      </c>
    </row>
    <row r="1497" spans="1:65" s="13" customFormat="1" ht="11.25">
      <c r="B1497" s="202"/>
      <c r="C1497" s="203"/>
      <c r="D1497" s="195" t="s">
        <v>173</v>
      </c>
      <c r="E1497" s="204" t="s">
        <v>35</v>
      </c>
      <c r="F1497" s="205" t="s">
        <v>1343</v>
      </c>
      <c r="G1497" s="203"/>
      <c r="H1497" s="204" t="s">
        <v>35</v>
      </c>
      <c r="I1497" s="206"/>
      <c r="J1497" s="203"/>
      <c r="K1497" s="203"/>
      <c r="L1497" s="207"/>
      <c r="M1497" s="208"/>
      <c r="N1497" s="209"/>
      <c r="O1497" s="209"/>
      <c r="P1497" s="209"/>
      <c r="Q1497" s="209"/>
      <c r="R1497" s="209"/>
      <c r="S1497" s="209"/>
      <c r="T1497" s="210"/>
      <c r="AT1497" s="211" t="s">
        <v>173</v>
      </c>
      <c r="AU1497" s="211" t="s">
        <v>90</v>
      </c>
      <c r="AV1497" s="13" t="s">
        <v>21</v>
      </c>
      <c r="AW1497" s="13" t="s">
        <v>41</v>
      </c>
      <c r="AX1497" s="13" t="s">
        <v>81</v>
      </c>
      <c r="AY1497" s="211" t="s">
        <v>160</v>
      </c>
    </row>
    <row r="1498" spans="1:65" s="14" customFormat="1" ht="11.25">
      <c r="B1498" s="212"/>
      <c r="C1498" s="213"/>
      <c r="D1498" s="195" t="s">
        <v>173</v>
      </c>
      <c r="E1498" s="214" t="s">
        <v>35</v>
      </c>
      <c r="F1498" s="215" t="s">
        <v>1304</v>
      </c>
      <c r="G1498" s="213"/>
      <c r="H1498" s="216">
        <v>287.64</v>
      </c>
      <c r="I1498" s="217"/>
      <c r="J1498" s="213"/>
      <c r="K1498" s="213"/>
      <c r="L1498" s="218"/>
      <c r="M1498" s="219"/>
      <c r="N1498" s="220"/>
      <c r="O1498" s="220"/>
      <c r="P1498" s="220"/>
      <c r="Q1498" s="220"/>
      <c r="R1498" s="220"/>
      <c r="S1498" s="220"/>
      <c r="T1498" s="221"/>
      <c r="AT1498" s="222" t="s">
        <v>173</v>
      </c>
      <c r="AU1498" s="222" t="s">
        <v>90</v>
      </c>
      <c r="AV1498" s="14" t="s">
        <v>90</v>
      </c>
      <c r="AW1498" s="14" t="s">
        <v>41</v>
      </c>
      <c r="AX1498" s="14" t="s">
        <v>81</v>
      </c>
      <c r="AY1498" s="222" t="s">
        <v>160</v>
      </c>
    </row>
    <row r="1499" spans="1:65" s="15" customFormat="1" ht="11.25">
      <c r="B1499" s="223"/>
      <c r="C1499" s="224"/>
      <c r="D1499" s="195" t="s">
        <v>173</v>
      </c>
      <c r="E1499" s="225" t="s">
        <v>35</v>
      </c>
      <c r="F1499" s="226" t="s">
        <v>176</v>
      </c>
      <c r="G1499" s="224"/>
      <c r="H1499" s="227">
        <v>287.64</v>
      </c>
      <c r="I1499" s="228"/>
      <c r="J1499" s="224"/>
      <c r="K1499" s="224"/>
      <c r="L1499" s="229"/>
      <c r="M1499" s="230"/>
      <c r="N1499" s="231"/>
      <c r="O1499" s="231"/>
      <c r="P1499" s="231"/>
      <c r="Q1499" s="231"/>
      <c r="R1499" s="231"/>
      <c r="S1499" s="231"/>
      <c r="T1499" s="232"/>
      <c r="AT1499" s="233" t="s">
        <v>173</v>
      </c>
      <c r="AU1499" s="233" t="s">
        <v>90</v>
      </c>
      <c r="AV1499" s="15" t="s">
        <v>167</v>
      </c>
      <c r="AW1499" s="15" t="s">
        <v>41</v>
      </c>
      <c r="AX1499" s="15" t="s">
        <v>21</v>
      </c>
      <c r="AY1499" s="233" t="s">
        <v>160</v>
      </c>
    </row>
    <row r="1500" spans="1:65" s="2" customFormat="1" ht="24.2" customHeight="1">
      <c r="A1500" s="38"/>
      <c r="B1500" s="39"/>
      <c r="C1500" s="182" t="s">
        <v>1688</v>
      </c>
      <c r="D1500" s="182" t="s">
        <v>162</v>
      </c>
      <c r="E1500" s="183" t="s">
        <v>1689</v>
      </c>
      <c r="F1500" s="184" t="s">
        <v>1690</v>
      </c>
      <c r="G1500" s="185" t="s">
        <v>194</v>
      </c>
      <c r="H1500" s="186">
        <v>40.200000000000003</v>
      </c>
      <c r="I1500" s="187"/>
      <c r="J1500" s="188">
        <f>ROUND(I1500*H1500,2)</f>
        <v>0</v>
      </c>
      <c r="K1500" s="184" t="s">
        <v>166</v>
      </c>
      <c r="L1500" s="43"/>
      <c r="M1500" s="189" t="s">
        <v>35</v>
      </c>
      <c r="N1500" s="190" t="s">
        <v>52</v>
      </c>
      <c r="O1500" s="68"/>
      <c r="P1500" s="191">
        <f>O1500*H1500</f>
        <v>0</v>
      </c>
      <c r="Q1500" s="191">
        <v>1.8400000000000001E-3</v>
      </c>
      <c r="R1500" s="191">
        <f>Q1500*H1500</f>
        <v>7.3968000000000006E-2</v>
      </c>
      <c r="S1500" s="191">
        <v>0</v>
      </c>
      <c r="T1500" s="192">
        <f>S1500*H1500</f>
        <v>0</v>
      </c>
      <c r="U1500" s="38"/>
      <c r="V1500" s="38"/>
      <c r="W1500" s="38"/>
      <c r="X1500" s="38"/>
      <c r="Y1500" s="38"/>
      <c r="Z1500" s="38"/>
      <c r="AA1500" s="38"/>
      <c r="AB1500" s="38"/>
      <c r="AC1500" s="38"/>
      <c r="AD1500" s="38"/>
      <c r="AE1500" s="38"/>
      <c r="AR1500" s="193" t="s">
        <v>317</v>
      </c>
      <c r="AT1500" s="193" t="s">
        <v>162</v>
      </c>
      <c r="AU1500" s="193" t="s">
        <v>90</v>
      </c>
      <c r="AY1500" s="20" t="s">
        <v>160</v>
      </c>
      <c r="BE1500" s="194">
        <f>IF(N1500="základní",J1500,0)</f>
        <v>0</v>
      </c>
      <c r="BF1500" s="194">
        <f>IF(N1500="snížená",J1500,0)</f>
        <v>0</v>
      </c>
      <c r="BG1500" s="194">
        <f>IF(N1500="zákl. přenesená",J1500,0)</f>
        <v>0</v>
      </c>
      <c r="BH1500" s="194">
        <f>IF(N1500="sníž. přenesená",J1500,0)</f>
        <v>0</v>
      </c>
      <c r="BI1500" s="194">
        <f>IF(N1500="nulová",J1500,0)</f>
        <v>0</v>
      </c>
      <c r="BJ1500" s="20" t="s">
        <v>21</v>
      </c>
      <c r="BK1500" s="194">
        <f>ROUND(I1500*H1500,2)</f>
        <v>0</v>
      </c>
      <c r="BL1500" s="20" t="s">
        <v>317</v>
      </c>
      <c r="BM1500" s="193" t="s">
        <v>1691</v>
      </c>
    </row>
    <row r="1501" spans="1:65" s="2" customFormat="1" ht="19.5">
      <c r="A1501" s="38"/>
      <c r="B1501" s="39"/>
      <c r="C1501" s="40"/>
      <c r="D1501" s="195" t="s">
        <v>169</v>
      </c>
      <c r="E1501" s="40"/>
      <c r="F1501" s="196" t="s">
        <v>1692</v>
      </c>
      <c r="G1501" s="40"/>
      <c r="H1501" s="40"/>
      <c r="I1501" s="197"/>
      <c r="J1501" s="40"/>
      <c r="K1501" s="40"/>
      <c r="L1501" s="43"/>
      <c r="M1501" s="198"/>
      <c r="N1501" s="199"/>
      <c r="O1501" s="68"/>
      <c r="P1501" s="68"/>
      <c r="Q1501" s="68"/>
      <c r="R1501" s="68"/>
      <c r="S1501" s="68"/>
      <c r="T1501" s="69"/>
      <c r="U1501" s="38"/>
      <c r="V1501" s="38"/>
      <c r="W1501" s="38"/>
      <c r="X1501" s="38"/>
      <c r="Y1501" s="38"/>
      <c r="Z1501" s="38"/>
      <c r="AA1501" s="38"/>
      <c r="AB1501" s="38"/>
      <c r="AC1501" s="38"/>
      <c r="AD1501" s="38"/>
      <c r="AE1501" s="38"/>
      <c r="AT1501" s="20" t="s">
        <v>169</v>
      </c>
      <c r="AU1501" s="20" t="s">
        <v>90</v>
      </c>
    </row>
    <row r="1502" spans="1:65" s="2" customFormat="1" ht="11.25">
      <c r="A1502" s="38"/>
      <c r="B1502" s="39"/>
      <c r="C1502" s="40"/>
      <c r="D1502" s="200" t="s">
        <v>171</v>
      </c>
      <c r="E1502" s="40"/>
      <c r="F1502" s="201" t="s">
        <v>1693</v>
      </c>
      <c r="G1502" s="40"/>
      <c r="H1502" s="40"/>
      <c r="I1502" s="197"/>
      <c r="J1502" s="40"/>
      <c r="K1502" s="40"/>
      <c r="L1502" s="43"/>
      <c r="M1502" s="198"/>
      <c r="N1502" s="199"/>
      <c r="O1502" s="68"/>
      <c r="P1502" s="68"/>
      <c r="Q1502" s="68"/>
      <c r="R1502" s="68"/>
      <c r="S1502" s="68"/>
      <c r="T1502" s="69"/>
      <c r="U1502" s="38"/>
      <c r="V1502" s="38"/>
      <c r="W1502" s="38"/>
      <c r="X1502" s="38"/>
      <c r="Y1502" s="38"/>
      <c r="Z1502" s="38"/>
      <c r="AA1502" s="38"/>
      <c r="AB1502" s="38"/>
      <c r="AC1502" s="38"/>
      <c r="AD1502" s="38"/>
      <c r="AE1502" s="38"/>
      <c r="AT1502" s="20" t="s">
        <v>171</v>
      </c>
      <c r="AU1502" s="20" t="s">
        <v>90</v>
      </c>
    </row>
    <row r="1503" spans="1:65" s="13" customFormat="1" ht="11.25">
      <c r="B1503" s="202"/>
      <c r="C1503" s="203"/>
      <c r="D1503" s="195" t="s">
        <v>173</v>
      </c>
      <c r="E1503" s="204" t="s">
        <v>35</v>
      </c>
      <c r="F1503" s="205" t="s">
        <v>541</v>
      </c>
      <c r="G1503" s="203"/>
      <c r="H1503" s="204" t="s">
        <v>35</v>
      </c>
      <c r="I1503" s="206"/>
      <c r="J1503" s="203"/>
      <c r="K1503" s="203"/>
      <c r="L1503" s="207"/>
      <c r="M1503" s="208"/>
      <c r="N1503" s="209"/>
      <c r="O1503" s="209"/>
      <c r="P1503" s="209"/>
      <c r="Q1503" s="209"/>
      <c r="R1503" s="209"/>
      <c r="S1503" s="209"/>
      <c r="T1503" s="210"/>
      <c r="AT1503" s="211" t="s">
        <v>173</v>
      </c>
      <c r="AU1503" s="211" t="s">
        <v>90</v>
      </c>
      <c r="AV1503" s="13" t="s">
        <v>21</v>
      </c>
      <c r="AW1503" s="13" t="s">
        <v>41</v>
      </c>
      <c r="AX1503" s="13" t="s">
        <v>81</v>
      </c>
      <c r="AY1503" s="211" t="s">
        <v>160</v>
      </c>
    </row>
    <row r="1504" spans="1:65" s="14" customFormat="1" ht="11.25">
      <c r="B1504" s="212"/>
      <c r="C1504" s="213"/>
      <c r="D1504" s="195" t="s">
        <v>173</v>
      </c>
      <c r="E1504" s="214" t="s">
        <v>35</v>
      </c>
      <c r="F1504" s="215" t="s">
        <v>1694</v>
      </c>
      <c r="G1504" s="213"/>
      <c r="H1504" s="216">
        <v>40.200000000000003</v>
      </c>
      <c r="I1504" s="217"/>
      <c r="J1504" s="213"/>
      <c r="K1504" s="213"/>
      <c r="L1504" s="218"/>
      <c r="M1504" s="219"/>
      <c r="N1504" s="220"/>
      <c r="O1504" s="220"/>
      <c r="P1504" s="220"/>
      <c r="Q1504" s="220"/>
      <c r="R1504" s="220"/>
      <c r="S1504" s="220"/>
      <c r="T1504" s="221"/>
      <c r="AT1504" s="222" t="s">
        <v>173</v>
      </c>
      <c r="AU1504" s="222" t="s">
        <v>90</v>
      </c>
      <c r="AV1504" s="14" t="s">
        <v>90</v>
      </c>
      <c r="AW1504" s="14" t="s">
        <v>41</v>
      </c>
      <c r="AX1504" s="14" t="s">
        <v>81</v>
      </c>
      <c r="AY1504" s="222" t="s">
        <v>160</v>
      </c>
    </row>
    <row r="1505" spans="1:65" s="15" customFormat="1" ht="11.25">
      <c r="B1505" s="223"/>
      <c r="C1505" s="224"/>
      <c r="D1505" s="195" t="s">
        <v>173</v>
      </c>
      <c r="E1505" s="225" t="s">
        <v>35</v>
      </c>
      <c r="F1505" s="226" t="s">
        <v>176</v>
      </c>
      <c r="G1505" s="224"/>
      <c r="H1505" s="227">
        <v>40.200000000000003</v>
      </c>
      <c r="I1505" s="228"/>
      <c r="J1505" s="224"/>
      <c r="K1505" s="224"/>
      <c r="L1505" s="229"/>
      <c r="M1505" s="230"/>
      <c r="N1505" s="231"/>
      <c r="O1505" s="231"/>
      <c r="P1505" s="231"/>
      <c r="Q1505" s="231"/>
      <c r="R1505" s="231"/>
      <c r="S1505" s="231"/>
      <c r="T1505" s="232"/>
      <c r="AT1505" s="233" t="s">
        <v>173</v>
      </c>
      <c r="AU1505" s="233" t="s">
        <v>90</v>
      </c>
      <c r="AV1505" s="15" t="s">
        <v>167</v>
      </c>
      <c r="AW1505" s="15" t="s">
        <v>41</v>
      </c>
      <c r="AX1505" s="15" t="s">
        <v>21</v>
      </c>
      <c r="AY1505" s="233" t="s">
        <v>160</v>
      </c>
    </row>
    <row r="1506" spans="1:65" s="2" customFormat="1" ht="24.2" customHeight="1">
      <c r="A1506" s="38"/>
      <c r="B1506" s="39"/>
      <c r="C1506" s="182" t="s">
        <v>1695</v>
      </c>
      <c r="D1506" s="182" t="s">
        <v>162</v>
      </c>
      <c r="E1506" s="183" t="s">
        <v>1696</v>
      </c>
      <c r="F1506" s="184" t="s">
        <v>1697</v>
      </c>
      <c r="G1506" s="185" t="s">
        <v>1400</v>
      </c>
      <c r="H1506" s="186">
        <v>1</v>
      </c>
      <c r="I1506" s="187"/>
      <c r="J1506" s="188">
        <f>ROUND(I1506*H1506,2)</f>
        <v>0</v>
      </c>
      <c r="K1506" s="184" t="s">
        <v>35</v>
      </c>
      <c r="L1506" s="43"/>
      <c r="M1506" s="189" t="s">
        <v>35</v>
      </c>
      <c r="N1506" s="190" t="s">
        <v>52</v>
      </c>
      <c r="O1506" s="68"/>
      <c r="P1506" s="191">
        <f>O1506*H1506</f>
        <v>0</v>
      </c>
      <c r="Q1506" s="191">
        <v>0</v>
      </c>
      <c r="R1506" s="191">
        <f>Q1506*H1506</f>
        <v>0</v>
      </c>
      <c r="S1506" s="191">
        <v>0</v>
      </c>
      <c r="T1506" s="192">
        <f>S1506*H1506</f>
        <v>0</v>
      </c>
      <c r="U1506" s="38"/>
      <c r="V1506" s="38"/>
      <c r="W1506" s="38"/>
      <c r="X1506" s="38"/>
      <c r="Y1506" s="38"/>
      <c r="Z1506" s="38"/>
      <c r="AA1506" s="38"/>
      <c r="AB1506" s="38"/>
      <c r="AC1506" s="38"/>
      <c r="AD1506" s="38"/>
      <c r="AE1506" s="38"/>
      <c r="AR1506" s="193" t="s">
        <v>317</v>
      </c>
      <c r="AT1506" s="193" t="s">
        <v>162</v>
      </c>
      <c r="AU1506" s="193" t="s">
        <v>90</v>
      </c>
      <c r="AY1506" s="20" t="s">
        <v>160</v>
      </c>
      <c r="BE1506" s="194">
        <f>IF(N1506="základní",J1506,0)</f>
        <v>0</v>
      </c>
      <c r="BF1506" s="194">
        <f>IF(N1506="snížená",J1506,0)</f>
        <v>0</v>
      </c>
      <c r="BG1506" s="194">
        <f>IF(N1506="zákl. přenesená",J1506,0)</f>
        <v>0</v>
      </c>
      <c r="BH1506" s="194">
        <f>IF(N1506="sníž. přenesená",J1506,0)</f>
        <v>0</v>
      </c>
      <c r="BI1506" s="194">
        <f>IF(N1506="nulová",J1506,0)</f>
        <v>0</v>
      </c>
      <c r="BJ1506" s="20" t="s">
        <v>21</v>
      </c>
      <c r="BK1506" s="194">
        <f>ROUND(I1506*H1506,2)</f>
        <v>0</v>
      </c>
      <c r="BL1506" s="20" t="s">
        <v>317</v>
      </c>
      <c r="BM1506" s="193" t="s">
        <v>1698</v>
      </c>
    </row>
    <row r="1507" spans="1:65" s="2" customFormat="1" ht="11.25">
      <c r="A1507" s="38"/>
      <c r="B1507" s="39"/>
      <c r="C1507" s="40"/>
      <c r="D1507" s="195" t="s">
        <v>169</v>
      </c>
      <c r="E1507" s="40"/>
      <c r="F1507" s="196" t="s">
        <v>1697</v>
      </c>
      <c r="G1507" s="40"/>
      <c r="H1507" s="40"/>
      <c r="I1507" s="197"/>
      <c r="J1507" s="40"/>
      <c r="K1507" s="40"/>
      <c r="L1507" s="43"/>
      <c r="M1507" s="198"/>
      <c r="N1507" s="199"/>
      <c r="O1507" s="68"/>
      <c r="P1507" s="68"/>
      <c r="Q1507" s="68"/>
      <c r="R1507" s="68"/>
      <c r="S1507" s="68"/>
      <c r="T1507" s="69"/>
      <c r="U1507" s="38"/>
      <c r="V1507" s="38"/>
      <c r="W1507" s="38"/>
      <c r="X1507" s="38"/>
      <c r="Y1507" s="38"/>
      <c r="Z1507" s="38"/>
      <c r="AA1507" s="38"/>
      <c r="AB1507" s="38"/>
      <c r="AC1507" s="38"/>
      <c r="AD1507" s="38"/>
      <c r="AE1507" s="38"/>
      <c r="AT1507" s="20" t="s">
        <v>169</v>
      </c>
      <c r="AU1507" s="20" t="s">
        <v>90</v>
      </c>
    </row>
    <row r="1508" spans="1:65" s="2" customFormat="1" ht="19.5">
      <c r="A1508" s="38"/>
      <c r="B1508" s="39"/>
      <c r="C1508" s="40"/>
      <c r="D1508" s="195" t="s">
        <v>625</v>
      </c>
      <c r="E1508" s="40"/>
      <c r="F1508" s="255" t="s">
        <v>1699</v>
      </c>
      <c r="G1508" s="40"/>
      <c r="H1508" s="40"/>
      <c r="I1508" s="197"/>
      <c r="J1508" s="40"/>
      <c r="K1508" s="40"/>
      <c r="L1508" s="43"/>
      <c r="M1508" s="198"/>
      <c r="N1508" s="199"/>
      <c r="O1508" s="68"/>
      <c r="P1508" s="68"/>
      <c r="Q1508" s="68"/>
      <c r="R1508" s="68"/>
      <c r="S1508" s="68"/>
      <c r="T1508" s="69"/>
      <c r="U1508" s="38"/>
      <c r="V1508" s="38"/>
      <c r="W1508" s="38"/>
      <c r="X1508" s="38"/>
      <c r="Y1508" s="38"/>
      <c r="Z1508" s="38"/>
      <c r="AA1508" s="38"/>
      <c r="AB1508" s="38"/>
      <c r="AC1508" s="38"/>
      <c r="AD1508" s="38"/>
      <c r="AE1508" s="38"/>
      <c r="AT1508" s="20" t="s">
        <v>625</v>
      </c>
      <c r="AU1508" s="20" t="s">
        <v>90</v>
      </c>
    </row>
    <row r="1509" spans="1:65" s="13" customFormat="1" ht="11.25">
      <c r="B1509" s="202"/>
      <c r="C1509" s="203"/>
      <c r="D1509" s="195" t="s">
        <v>173</v>
      </c>
      <c r="E1509" s="204" t="s">
        <v>35</v>
      </c>
      <c r="F1509" s="205" t="s">
        <v>1343</v>
      </c>
      <c r="G1509" s="203"/>
      <c r="H1509" s="204" t="s">
        <v>35</v>
      </c>
      <c r="I1509" s="206"/>
      <c r="J1509" s="203"/>
      <c r="K1509" s="203"/>
      <c r="L1509" s="207"/>
      <c r="M1509" s="208"/>
      <c r="N1509" s="209"/>
      <c r="O1509" s="209"/>
      <c r="P1509" s="209"/>
      <c r="Q1509" s="209"/>
      <c r="R1509" s="209"/>
      <c r="S1509" s="209"/>
      <c r="T1509" s="210"/>
      <c r="AT1509" s="211" t="s">
        <v>173</v>
      </c>
      <c r="AU1509" s="211" t="s">
        <v>90</v>
      </c>
      <c r="AV1509" s="13" t="s">
        <v>21</v>
      </c>
      <c r="AW1509" s="13" t="s">
        <v>41</v>
      </c>
      <c r="AX1509" s="13" t="s">
        <v>81</v>
      </c>
      <c r="AY1509" s="211" t="s">
        <v>160</v>
      </c>
    </row>
    <row r="1510" spans="1:65" s="14" customFormat="1" ht="11.25">
      <c r="B1510" s="212"/>
      <c r="C1510" s="213"/>
      <c r="D1510" s="195" t="s">
        <v>173</v>
      </c>
      <c r="E1510" s="214" t="s">
        <v>35</v>
      </c>
      <c r="F1510" s="215" t="s">
        <v>1700</v>
      </c>
      <c r="G1510" s="213"/>
      <c r="H1510" s="216">
        <v>1</v>
      </c>
      <c r="I1510" s="217"/>
      <c r="J1510" s="213"/>
      <c r="K1510" s="213"/>
      <c r="L1510" s="218"/>
      <c r="M1510" s="219"/>
      <c r="N1510" s="220"/>
      <c r="O1510" s="220"/>
      <c r="P1510" s="220"/>
      <c r="Q1510" s="220"/>
      <c r="R1510" s="220"/>
      <c r="S1510" s="220"/>
      <c r="T1510" s="221"/>
      <c r="AT1510" s="222" t="s">
        <v>173</v>
      </c>
      <c r="AU1510" s="222" t="s">
        <v>90</v>
      </c>
      <c r="AV1510" s="14" t="s">
        <v>90</v>
      </c>
      <c r="AW1510" s="14" t="s">
        <v>41</v>
      </c>
      <c r="AX1510" s="14" t="s">
        <v>81</v>
      </c>
      <c r="AY1510" s="222" t="s">
        <v>160</v>
      </c>
    </row>
    <row r="1511" spans="1:65" s="15" customFormat="1" ht="11.25">
      <c r="B1511" s="223"/>
      <c r="C1511" s="224"/>
      <c r="D1511" s="195" t="s">
        <v>173</v>
      </c>
      <c r="E1511" s="225" t="s">
        <v>35</v>
      </c>
      <c r="F1511" s="226" t="s">
        <v>176</v>
      </c>
      <c r="G1511" s="224"/>
      <c r="H1511" s="227">
        <v>1</v>
      </c>
      <c r="I1511" s="228"/>
      <c r="J1511" s="224"/>
      <c r="K1511" s="224"/>
      <c r="L1511" s="229"/>
      <c r="M1511" s="230"/>
      <c r="N1511" s="231"/>
      <c r="O1511" s="231"/>
      <c r="P1511" s="231"/>
      <c r="Q1511" s="231"/>
      <c r="R1511" s="231"/>
      <c r="S1511" s="231"/>
      <c r="T1511" s="232"/>
      <c r="AT1511" s="233" t="s">
        <v>173</v>
      </c>
      <c r="AU1511" s="233" t="s">
        <v>90</v>
      </c>
      <c r="AV1511" s="15" t="s">
        <v>167</v>
      </c>
      <c r="AW1511" s="15" t="s">
        <v>41</v>
      </c>
      <c r="AX1511" s="15" t="s">
        <v>21</v>
      </c>
      <c r="AY1511" s="233" t="s">
        <v>160</v>
      </c>
    </row>
    <row r="1512" spans="1:65" s="2" customFormat="1" ht="16.5" customHeight="1">
      <c r="A1512" s="38"/>
      <c r="B1512" s="39"/>
      <c r="C1512" s="182" t="s">
        <v>1701</v>
      </c>
      <c r="D1512" s="182" t="s">
        <v>162</v>
      </c>
      <c r="E1512" s="183" t="s">
        <v>1702</v>
      </c>
      <c r="F1512" s="184" t="s">
        <v>1703</v>
      </c>
      <c r="G1512" s="185" t="s">
        <v>194</v>
      </c>
      <c r="H1512" s="186">
        <v>74.8</v>
      </c>
      <c r="I1512" s="187"/>
      <c r="J1512" s="188">
        <f>ROUND(I1512*H1512,2)</f>
        <v>0</v>
      </c>
      <c r="K1512" s="184" t="s">
        <v>166</v>
      </c>
      <c r="L1512" s="43"/>
      <c r="M1512" s="189" t="s">
        <v>35</v>
      </c>
      <c r="N1512" s="190" t="s">
        <v>52</v>
      </c>
      <c r="O1512" s="68"/>
      <c r="P1512" s="191">
        <f>O1512*H1512</f>
        <v>0</v>
      </c>
      <c r="Q1512" s="191">
        <v>0</v>
      </c>
      <c r="R1512" s="191">
        <f>Q1512*H1512</f>
        <v>0</v>
      </c>
      <c r="S1512" s="191">
        <v>0</v>
      </c>
      <c r="T1512" s="192">
        <f>S1512*H1512</f>
        <v>0</v>
      </c>
      <c r="U1512" s="38"/>
      <c r="V1512" s="38"/>
      <c r="W1512" s="38"/>
      <c r="X1512" s="38"/>
      <c r="Y1512" s="38"/>
      <c r="Z1512" s="38"/>
      <c r="AA1512" s="38"/>
      <c r="AB1512" s="38"/>
      <c r="AC1512" s="38"/>
      <c r="AD1512" s="38"/>
      <c r="AE1512" s="38"/>
      <c r="AR1512" s="193" t="s">
        <v>317</v>
      </c>
      <c r="AT1512" s="193" t="s">
        <v>162</v>
      </c>
      <c r="AU1512" s="193" t="s">
        <v>90</v>
      </c>
      <c r="AY1512" s="20" t="s">
        <v>160</v>
      </c>
      <c r="BE1512" s="194">
        <f>IF(N1512="základní",J1512,0)</f>
        <v>0</v>
      </c>
      <c r="BF1512" s="194">
        <f>IF(N1512="snížená",J1512,0)</f>
        <v>0</v>
      </c>
      <c r="BG1512" s="194">
        <f>IF(N1512="zákl. přenesená",J1512,0)</f>
        <v>0</v>
      </c>
      <c r="BH1512" s="194">
        <f>IF(N1512="sníž. přenesená",J1512,0)</f>
        <v>0</v>
      </c>
      <c r="BI1512" s="194">
        <f>IF(N1512="nulová",J1512,0)</f>
        <v>0</v>
      </c>
      <c r="BJ1512" s="20" t="s">
        <v>21</v>
      </c>
      <c r="BK1512" s="194">
        <f>ROUND(I1512*H1512,2)</f>
        <v>0</v>
      </c>
      <c r="BL1512" s="20" t="s">
        <v>317</v>
      </c>
      <c r="BM1512" s="193" t="s">
        <v>1704</v>
      </c>
    </row>
    <row r="1513" spans="1:65" s="2" customFormat="1" ht="11.25">
      <c r="A1513" s="38"/>
      <c r="B1513" s="39"/>
      <c r="C1513" s="40"/>
      <c r="D1513" s="195" t="s">
        <v>169</v>
      </c>
      <c r="E1513" s="40"/>
      <c r="F1513" s="196" t="s">
        <v>1705</v>
      </c>
      <c r="G1513" s="40"/>
      <c r="H1513" s="40"/>
      <c r="I1513" s="197"/>
      <c r="J1513" s="40"/>
      <c r="K1513" s="40"/>
      <c r="L1513" s="43"/>
      <c r="M1513" s="198"/>
      <c r="N1513" s="199"/>
      <c r="O1513" s="68"/>
      <c r="P1513" s="68"/>
      <c r="Q1513" s="68"/>
      <c r="R1513" s="68"/>
      <c r="S1513" s="68"/>
      <c r="T1513" s="69"/>
      <c r="U1513" s="38"/>
      <c r="V1513" s="38"/>
      <c r="W1513" s="38"/>
      <c r="X1513" s="38"/>
      <c r="Y1513" s="38"/>
      <c r="Z1513" s="38"/>
      <c r="AA1513" s="38"/>
      <c r="AB1513" s="38"/>
      <c r="AC1513" s="38"/>
      <c r="AD1513" s="38"/>
      <c r="AE1513" s="38"/>
      <c r="AT1513" s="20" t="s">
        <v>169</v>
      </c>
      <c r="AU1513" s="20" t="s">
        <v>90</v>
      </c>
    </row>
    <row r="1514" spans="1:65" s="2" customFormat="1" ht="11.25">
      <c r="A1514" s="38"/>
      <c r="B1514" s="39"/>
      <c r="C1514" s="40"/>
      <c r="D1514" s="200" t="s">
        <v>171</v>
      </c>
      <c r="E1514" s="40"/>
      <c r="F1514" s="201" t="s">
        <v>1706</v>
      </c>
      <c r="G1514" s="40"/>
      <c r="H1514" s="40"/>
      <c r="I1514" s="197"/>
      <c r="J1514" s="40"/>
      <c r="K1514" s="40"/>
      <c r="L1514" s="43"/>
      <c r="M1514" s="198"/>
      <c r="N1514" s="199"/>
      <c r="O1514" s="68"/>
      <c r="P1514" s="68"/>
      <c r="Q1514" s="68"/>
      <c r="R1514" s="68"/>
      <c r="S1514" s="68"/>
      <c r="T1514" s="69"/>
      <c r="U1514" s="38"/>
      <c r="V1514" s="38"/>
      <c r="W1514" s="38"/>
      <c r="X1514" s="38"/>
      <c r="Y1514" s="38"/>
      <c r="Z1514" s="38"/>
      <c r="AA1514" s="38"/>
      <c r="AB1514" s="38"/>
      <c r="AC1514" s="38"/>
      <c r="AD1514" s="38"/>
      <c r="AE1514" s="38"/>
      <c r="AT1514" s="20" t="s">
        <v>171</v>
      </c>
      <c r="AU1514" s="20" t="s">
        <v>90</v>
      </c>
    </row>
    <row r="1515" spans="1:65" s="13" customFormat="1" ht="11.25">
      <c r="B1515" s="202"/>
      <c r="C1515" s="203"/>
      <c r="D1515" s="195" t="s">
        <v>173</v>
      </c>
      <c r="E1515" s="204" t="s">
        <v>35</v>
      </c>
      <c r="F1515" s="205" t="s">
        <v>1343</v>
      </c>
      <c r="G1515" s="203"/>
      <c r="H1515" s="204" t="s">
        <v>35</v>
      </c>
      <c r="I1515" s="206"/>
      <c r="J1515" s="203"/>
      <c r="K1515" s="203"/>
      <c r="L1515" s="207"/>
      <c r="M1515" s="208"/>
      <c r="N1515" s="209"/>
      <c r="O1515" s="209"/>
      <c r="P1515" s="209"/>
      <c r="Q1515" s="209"/>
      <c r="R1515" s="209"/>
      <c r="S1515" s="209"/>
      <c r="T1515" s="210"/>
      <c r="AT1515" s="211" t="s">
        <v>173</v>
      </c>
      <c r="AU1515" s="211" t="s">
        <v>90</v>
      </c>
      <c r="AV1515" s="13" t="s">
        <v>21</v>
      </c>
      <c r="AW1515" s="13" t="s">
        <v>41</v>
      </c>
      <c r="AX1515" s="13" t="s">
        <v>81</v>
      </c>
      <c r="AY1515" s="211" t="s">
        <v>160</v>
      </c>
    </row>
    <row r="1516" spans="1:65" s="14" customFormat="1" ht="11.25">
      <c r="B1516" s="212"/>
      <c r="C1516" s="213"/>
      <c r="D1516" s="195" t="s">
        <v>173</v>
      </c>
      <c r="E1516" s="214" t="s">
        <v>35</v>
      </c>
      <c r="F1516" s="215" t="s">
        <v>1707</v>
      </c>
      <c r="G1516" s="213"/>
      <c r="H1516" s="216">
        <v>74.8</v>
      </c>
      <c r="I1516" s="217"/>
      <c r="J1516" s="213"/>
      <c r="K1516" s="213"/>
      <c r="L1516" s="218"/>
      <c r="M1516" s="219"/>
      <c r="N1516" s="220"/>
      <c r="O1516" s="220"/>
      <c r="P1516" s="220"/>
      <c r="Q1516" s="220"/>
      <c r="R1516" s="220"/>
      <c r="S1516" s="220"/>
      <c r="T1516" s="221"/>
      <c r="AT1516" s="222" t="s">
        <v>173</v>
      </c>
      <c r="AU1516" s="222" t="s">
        <v>90</v>
      </c>
      <c r="AV1516" s="14" t="s">
        <v>90</v>
      </c>
      <c r="AW1516" s="14" t="s">
        <v>41</v>
      </c>
      <c r="AX1516" s="14" t="s">
        <v>81</v>
      </c>
      <c r="AY1516" s="222" t="s">
        <v>160</v>
      </c>
    </row>
    <row r="1517" spans="1:65" s="15" customFormat="1" ht="11.25">
      <c r="B1517" s="223"/>
      <c r="C1517" s="224"/>
      <c r="D1517" s="195" t="s">
        <v>173</v>
      </c>
      <c r="E1517" s="225" t="s">
        <v>35</v>
      </c>
      <c r="F1517" s="226" t="s">
        <v>176</v>
      </c>
      <c r="G1517" s="224"/>
      <c r="H1517" s="227">
        <v>74.8</v>
      </c>
      <c r="I1517" s="228"/>
      <c r="J1517" s="224"/>
      <c r="K1517" s="224"/>
      <c r="L1517" s="229"/>
      <c r="M1517" s="230"/>
      <c r="N1517" s="231"/>
      <c r="O1517" s="231"/>
      <c r="P1517" s="231"/>
      <c r="Q1517" s="231"/>
      <c r="R1517" s="231"/>
      <c r="S1517" s="231"/>
      <c r="T1517" s="232"/>
      <c r="AT1517" s="233" t="s">
        <v>173</v>
      </c>
      <c r="AU1517" s="233" t="s">
        <v>90</v>
      </c>
      <c r="AV1517" s="15" t="s">
        <v>167</v>
      </c>
      <c r="AW1517" s="15" t="s">
        <v>41</v>
      </c>
      <c r="AX1517" s="15" t="s">
        <v>21</v>
      </c>
      <c r="AY1517" s="233" t="s">
        <v>160</v>
      </c>
    </row>
    <row r="1518" spans="1:65" s="2" customFormat="1" ht="16.5" customHeight="1">
      <c r="A1518" s="38"/>
      <c r="B1518" s="39"/>
      <c r="C1518" s="245" t="s">
        <v>1708</v>
      </c>
      <c r="D1518" s="245" t="s">
        <v>380</v>
      </c>
      <c r="E1518" s="246" t="s">
        <v>1709</v>
      </c>
      <c r="F1518" s="247" t="s">
        <v>1710</v>
      </c>
      <c r="G1518" s="248" t="s">
        <v>194</v>
      </c>
      <c r="H1518" s="249">
        <v>89.76</v>
      </c>
      <c r="I1518" s="250"/>
      <c r="J1518" s="251">
        <f>ROUND(I1518*H1518,2)</f>
        <v>0</v>
      </c>
      <c r="K1518" s="247" t="s">
        <v>166</v>
      </c>
      <c r="L1518" s="252"/>
      <c r="M1518" s="253" t="s">
        <v>35</v>
      </c>
      <c r="N1518" s="254" t="s">
        <v>52</v>
      </c>
      <c r="O1518" s="68"/>
      <c r="P1518" s="191">
        <f>O1518*H1518</f>
        <v>0</v>
      </c>
      <c r="Q1518" s="191">
        <v>1E-3</v>
      </c>
      <c r="R1518" s="191">
        <f>Q1518*H1518</f>
        <v>8.9760000000000006E-2</v>
      </c>
      <c r="S1518" s="191">
        <v>0</v>
      </c>
      <c r="T1518" s="192">
        <f>S1518*H1518</f>
        <v>0</v>
      </c>
      <c r="U1518" s="38"/>
      <c r="V1518" s="38"/>
      <c r="W1518" s="38"/>
      <c r="X1518" s="38"/>
      <c r="Y1518" s="38"/>
      <c r="Z1518" s="38"/>
      <c r="AA1518" s="38"/>
      <c r="AB1518" s="38"/>
      <c r="AC1518" s="38"/>
      <c r="AD1518" s="38"/>
      <c r="AE1518" s="38"/>
      <c r="AR1518" s="193" t="s">
        <v>459</v>
      </c>
      <c r="AT1518" s="193" t="s">
        <v>380</v>
      </c>
      <c r="AU1518" s="193" t="s">
        <v>90</v>
      </c>
      <c r="AY1518" s="20" t="s">
        <v>160</v>
      </c>
      <c r="BE1518" s="194">
        <f>IF(N1518="základní",J1518,0)</f>
        <v>0</v>
      </c>
      <c r="BF1518" s="194">
        <f>IF(N1518="snížená",J1518,0)</f>
        <v>0</v>
      </c>
      <c r="BG1518" s="194">
        <f>IF(N1518="zákl. přenesená",J1518,0)</f>
        <v>0</v>
      </c>
      <c r="BH1518" s="194">
        <f>IF(N1518="sníž. přenesená",J1518,0)</f>
        <v>0</v>
      </c>
      <c r="BI1518" s="194">
        <f>IF(N1518="nulová",J1518,0)</f>
        <v>0</v>
      </c>
      <c r="BJ1518" s="20" t="s">
        <v>21</v>
      </c>
      <c r="BK1518" s="194">
        <f>ROUND(I1518*H1518,2)</f>
        <v>0</v>
      </c>
      <c r="BL1518" s="20" t="s">
        <v>317</v>
      </c>
      <c r="BM1518" s="193" t="s">
        <v>1711</v>
      </c>
    </row>
    <row r="1519" spans="1:65" s="2" customFormat="1" ht="11.25">
      <c r="A1519" s="38"/>
      <c r="B1519" s="39"/>
      <c r="C1519" s="40"/>
      <c r="D1519" s="195" t="s">
        <v>169</v>
      </c>
      <c r="E1519" s="40"/>
      <c r="F1519" s="196" t="s">
        <v>1710</v>
      </c>
      <c r="G1519" s="40"/>
      <c r="H1519" s="40"/>
      <c r="I1519" s="197"/>
      <c r="J1519" s="40"/>
      <c r="K1519" s="40"/>
      <c r="L1519" s="43"/>
      <c r="M1519" s="198"/>
      <c r="N1519" s="199"/>
      <c r="O1519" s="68"/>
      <c r="P1519" s="68"/>
      <c r="Q1519" s="68"/>
      <c r="R1519" s="68"/>
      <c r="S1519" s="68"/>
      <c r="T1519" s="69"/>
      <c r="U1519" s="38"/>
      <c r="V1519" s="38"/>
      <c r="W1519" s="38"/>
      <c r="X1519" s="38"/>
      <c r="Y1519" s="38"/>
      <c r="Z1519" s="38"/>
      <c r="AA1519" s="38"/>
      <c r="AB1519" s="38"/>
      <c r="AC1519" s="38"/>
      <c r="AD1519" s="38"/>
      <c r="AE1519" s="38"/>
      <c r="AT1519" s="20" t="s">
        <v>169</v>
      </c>
      <c r="AU1519" s="20" t="s">
        <v>90</v>
      </c>
    </row>
    <row r="1520" spans="1:65" s="14" customFormat="1" ht="11.25">
      <c r="B1520" s="212"/>
      <c r="C1520" s="213"/>
      <c r="D1520" s="195" t="s">
        <v>173</v>
      </c>
      <c r="E1520" s="214" t="s">
        <v>35</v>
      </c>
      <c r="F1520" s="215" t="s">
        <v>1712</v>
      </c>
      <c r="G1520" s="213"/>
      <c r="H1520" s="216">
        <v>89.76</v>
      </c>
      <c r="I1520" s="217"/>
      <c r="J1520" s="213"/>
      <c r="K1520" s="213"/>
      <c r="L1520" s="218"/>
      <c r="M1520" s="219"/>
      <c r="N1520" s="220"/>
      <c r="O1520" s="220"/>
      <c r="P1520" s="220"/>
      <c r="Q1520" s="220"/>
      <c r="R1520" s="220"/>
      <c r="S1520" s="220"/>
      <c r="T1520" s="221"/>
      <c r="AT1520" s="222" t="s">
        <v>173</v>
      </c>
      <c r="AU1520" s="222" t="s">
        <v>90</v>
      </c>
      <c r="AV1520" s="14" t="s">
        <v>90</v>
      </c>
      <c r="AW1520" s="14" t="s">
        <v>41</v>
      </c>
      <c r="AX1520" s="14" t="s">
        <v>81</v>
      </c>
      <c r="AY1520" s="222" t="s">
        <v>160</v>
      </c>
    </row>
    <row r="1521" spans="1:65" s="15" customFormat="1" ht="11.25">
      <c r="B1521" s="223"/>
      <c r="C1521" s="224"/>
      <c r="D1521" s="195" t="s">
        <v>173</v>
      </c>
      <c r="E1521" s="225" t="s">
        <v>35</v>
      </c>
      <c r="F1521" s="226" t="s">
        <v>176</v>
      </c>
      <c r="G1521" s="224"/>
      <c r="H1521" s="227">
        <v>89.76</v>
      </c>
      <c r="I1521" s="228"/>
      <c r="J1521" s="224"/>
      <c r="K1521" s="224"/>
      <c r="L1521" s="229"/>
      <c r="M1521" s="230"/>
      <c r="N1521" s="231"/>
      <c r="O1521" s="231"/>
      <c r="P1521" s="231"/>
      <c r="Q1521" s="231"/>
      <c r="R1521" s="231"/>
      <c r="S1521" s="231"/>
      <c r="T1521" s="232"/>
      <c r="AT1521" s="233" t="s">
        <v>173</v>
      </c>
      <c r="AU1521" s="233" t="s">
        <v>90</v>
      </c>
      <c r="AV1521" s="15" t="s">
        <v>167</v>
      </c>
      <c r="AW1521" s="15" t="s">
        <v>41</v>
      </c>
      <c r="AX1521" s="15" t="s">
        <v>21</v>
      </c>
      <c r="AY1521" s="233" t="s">
        <v>160</v>
      </c>
    </row>
    <row r="1522" spans="1:65" s="2" customFormat="1" ht="24.2" customHeight="1">
      <c r="A1522" s="38"/>
      <c r="B1522" s="39"/>
      <c r="C1522" s="182" t="s">
        <v>1713</v>
      </c>
      <c r="D1522" s="182" t="s">
        <v>162</v>
      </c>
      <c r="E1522" s="183" t="s">
        <v>1714</v>
      </c>
      <c r="F1522" s="184" t="s">
        <v>1715</v>
      </c>
      <c r="G1522" s="185" t="s">
        <v>523</v>
      </c>
      <c r="H1522" s="186">
        <v>9</v>
      </c>
      <c r="I1522" s="187"/>
      <c r="J1522" s="188">
        <f>ROUND(I1522*H1522,2)</f>
        <v>0</v>
      </c>
      <c r="K1522" s="184" t="s">
        <v>166</v>
      </c>
      <c r="L1522" s="43"/>
      <c r="M1522" s="189" t="s">
        <v>35</v>
      </c>
      <c r="N1522" s="190" t="s">
        <v>52</v>
      </c>
      <c r="O1522" s="68"/>
      <c r="P1522" s="191">
        <f>O1522*H1522</f>
        <v>0</v>
      </c>
      <c r="Q1522" s="191">
        <v>0</v>
      </c>
      <c r="R1522" s="191">
        <f>Q1522*H1522</f>
        <v>0</v>
      </c>
      <c r="S1522" s="191">
        <v>0</v>
      </c>
      <c r="T1522" s="192">
        <f>S1522*H1522</f>
        <v>0</v>
      </c>
      <c r="U1522" s="38"/>
      <c r="V1522" s="38"/>
      <c r="W1522" s="38"/>
      <c r="X1522" s="38"/>
      <c r="Y1522" s="38"/>
      <c r="Z1522" s="38"/>
      <c r="AA1522" s="38"/>
      <c r="AB1522" s="38"/>
      <c r="AC1522" s="38"/>
      <c r="AD1522" s="38"/>
      <c r="AE1522" s="38"/>
      <c r="AR1522" s="193" t="s">
        <v>317</v>
      </c>
      <c r="AT1522" s="193" t="s">
        <v>162</v>
      </c>
      <c r="AU1522" s="193" t="s">
        <v>90</v>
      </c>
      <c r="AY1522" s="20" t="s">
        <v>160</v>
      </c>
      <c r="BE1522" s="194">
        <f>IF(N1522="základní",J1522,0)</f>
        <v>0</v>
      </c>
      <c r="BF1522" s="194">
        <f>IF(N1522="snížená",J1522,0)</f>
        <v>0</v>
      </c>
      <c r="BG1522" s="194">
        <f>IF(N1522="zákl. přenesená",J1522,0)</f>
        <v>0</v>
      </c>
      <c r="BH1522" s="194">
        <f>IF(N1522="sníž. přenesená",J1522,0)</f>
        <v>0</v>
      </c>
      <c r="BI1522" s="194">
        <f>IF(N1522="nulová",J1522,0)</f>
        <v>0</v>
      </c>
      <c r="BJ1522" s="20" t="s">
        <v>21</v>
      </c>
      <c r="BK1522" s="194">
        <f>ROUND(I1522*H1522,2)</f>
        <v>0</v>
      </c>
      <c r="BL1522" s="20" t="s">
        <v>317</v>
      </c>
      <c r="BM1522" s="193" t="s">
        <v>1716</v>
      </c>
    </row>
    <row r="1523" spans="1:65" s="2" customFormat="1" ht="11.25">
      <c r="A1523" s="38"/>
      <c r="B1523" s="39"/>
      <c r="C1523" s="40"/>
      <c r="D1523" s="195" t="s">
        <v>169</v>
      </c>
      <c r="E1523" s="40"/>
      <c r="F1523" s="196" t="s">
        <v>1717</v>
      </c>
      <c r="G1523" s="40"/>
      <c r="H1523" s="40"/>
      <c r="I1523" s="197"/>
      <c r="J1523" s="40"/>
      <c r="K1523" s="40"/>
      <c r="L1523" s="43"/>
      <c r="M1523" s="198"/>
      <c r="N1523" s="199"/>
      <c r="O1523" s="68"/>
      <c r="P1523" s="68"/>
      <c r="Q1523" s="68"/>
      <c r="R1523" s="68"/>
      <c r="S1523" s="68"/>
      <c r="T1523" s="69"/>
      <c r="U1523" s="38"/>
      <c r="V1523" s="38"/>
      <c r="W1523" s="38"/>
      <c r="X1523" s="38"/>
      <c r="Y1523" s="38"/>
      <c r="Z1523" s="38"/>
      <c r="AA1523" s="38"/>
      <c r="AB1523" s="38"/>
      <c r="AC1523" s="38"/>
      <c r="AD1523" s="38"/>
      <c r="AE1523" s="38"/>
      <c r="AT1523" s="20" t="s">
        <v>169</v>
      </c>
      <c r="AU1523" s="20" t="s">
        <v>90</v>
      </c>
    </row>
    <row r="1524" spans="1:65" s="2" customFormat="1" ht="11.25">
      <c r="A1524" s="38"/>
      <c r="B1524" s="39"/>
      <c r="C1524" s="40"/>
      <c r="D1524" s="200" t="s">
        <v>171</v>
      </c>
      <c r="E1524" s="40"/>
      <c r="F1524" s="201" t="s">
        <v>1718</v>
      </c>
      <c r="G1524" s="40"/>
      <c r="H1524" s="40"/>
      <c r="I1524" s="197"/>
      <c r="J1524" s="40"/>
      <c r="K1524" s="40"/>
      <c r="L1524" s="43"/>
      <c r="M1524" s="198"/>
      <c r="N1524" s="199"/>
      <c r="O1524" s="68"/>
      <c r="P1524" s="68"/>
      <c r="Q1524" s="68"/>
      <c r="R1524" s="68"/>
      <c r="S1524" s="68"/>
      <c r="T1524" s="69"/>
      <c r="U1524" s="38"/>
      <c r="V1524" s="38"/>
      <c r="W1524" s="38"/>
      <c r="X1524" s="38"/>
      <c r="Y1524" s="38"/>
      <c r="Z1524" s="38"/>
      <c r="AA1524" s="38"/>
      <c r="AB1524" s="38"/>
      <c r="AC1524" s="38"/>
      <c r="AD1524" s="38"/>
      <c r="AE1524" s="38"/>
      <c r="AT1524" s="20" t="s">
        <v>171</v>
      </c>
      <c r="AU1524" s="20" t="s">
        <v>90</v>
      </c>
    </row>
    <row r="1525" spans="1:65" s="13" customFormat="1" ht="11.25">
      <c r="B1525" s="202"/>
      <c r="C1525" s="203"/>
      <c r="D1525" s="195" t="s">
        <v>173</v>
      </c>
      <c r="E1525" s="204" t="s">
        <v>35</v>
      </c>
      <c r="F1525" s="205" t="s">
        <v>1719</v>
      </c>
      <c r="G1525" s="203"/>
      <c r="H1525" s="204" t="s">
        <v>35</v>
      </c>
      <c r="I1525" s="206"/>
      <c r="J1525" s="203"/>
      <c r="K1525" s="203"/>
      <c r="L1525" s="207"/>
      <c r="M1525" s="208"/>
      <c r="N1525" s="209"/>
      <c r="O1525" s="209"/>
      <c r="P1525" s="209"/>
      <c r="Q1525" s="209"/>
      <c r="R1525" s="209"/>
      <c r="S1525" s="209"/>
      <c r="T1525" s="210"/>
      <c r="AT1525" s="211" t="s">
        <v>173</v>
      </c>
      <c r="AU1525" s="211" t="s">
        <v>90</v>
      </c>
      <c r="AV1525" s="13" t="s">
        <v>21</v>
      </c>
      <c r="AW1525" s="13" t="s">
        <v>41</v>
      </c>
      <c r="AX1525" s="13" t="s">
        <v>81</v>
      </c>
      <c r="AY1525" s="211" t="s">
        <v>160</v>
      </c>
    </row>
    <row r="1526" spans="1:65" s="14" customFormat="1" ht="11.25">
      <c r="B1526" s="212"/>
      <c r="C1526" s="213"/>
      <c r="D1526" s="195" t="s">
        <v>173</v>
      </c>
      <c r="E1526" s="214" t="s">
        <v>35</v>
      </c>
      <c r="F1526" s="215" t="s">
        <v>1350</v>
      </c>
      <c r="G1526" s="213"/>
      <c r="H1526" s="216">
        <v>9</v>
      </c>
      <c r="I1526" s="217"/>
      <c r="J1526" s="213"/>
      <c r="K1526" s="213"/>
      <c r="L1526" s="218"/>
      <c r="M1526" s="219"/>
      <c r="N1526" s="220"/>
      <c r="O1526" s="220"/>
      <c r="P1526" s="220"/>
      <c r="Q1526" s="220"/>
      <c r="R1526" s="220"/>
      <c r="S1526" s="220"/>
      <c r="T1526" s="221"/>
      <c r="AT1526" s="222" t="s">
        <v>173</v>
      </c>
      <c r="AU1526" s="222" t="s">
        <v>90</v>
      </c>
      <c r="AV1526" s="14" t="s">
        <v>90</v>
      </c>
      <c r="AW1526" s="14" t="s">
        <v>41</v>
      </c>
      <c r="AX1526" s="14" t="s">
        <v>81</v>
      </c>
      <c r="AY1526" s="222" t="s">
        <v>160</v>
      </c>
    </row>
    <row r="1527" spans="1:65" s="15" customFormat="1" ht="11.25">
      <c r="B1527" s="223"/>
      <c r="C1527" s="224"/>
      <c r="D1527" s="195" t="s">
        <v>173</v>
      </c>
      <c r="E1527" s="225" t="s">
        <v>35</v>
      </c>
      <c r="F1527" s="226" t="s">
        <v>176</v>
      </c>
      <c r="G1527" s="224"/>
      <c r="H1527" s="227">
        <v>9</v>
      </c>
      <c r="I1527" s="228"/>
      <c r="J1527" s="224"/>
      <c r="K1527" s="224"/>
      <c r="L1527" s="229"/>
      <c r="M1527" s="230"/>
      <c r="N1527" s="231"/>
      <c r="O1527" s="231"/>
      <c r="P1527" s="231"/>
      <c r="Q1527" s="231"/>
      <c r="R1527" s="231"/>
      <c r="S1527" s="231"/>
      <c r="T1527" s="232"/>
      <c r="AT1527" s="233" t="s">
        <v>173</v>
      </c>
      <c r="AU1527" s="233" t="s">
        <v>90</v>
      </c>
      <c r="AV1527" s="15" t="s">
        <v>167</v>
      </c>
      <c r="AW1527" s="15" t="s">
        <v>41</v>
      </c>
      <c r="AX1527" s="15" t="s">
        <v>21</v>
      </c>
      <c r="AY1527" s="233" t="s">
        <v>160</v>
      </c>
    </row>
    <row r="1528" spans="1:65" s="2" customFormat="1" ht="16.5" customHeight="1">
      <c r="A1528" s="38"/>
      <c r="B1528" s="39"/>
      <c r="C1528" s="245" t="s">
        <v>1720</v>
      </c>
      <c r="D1528" s="245" t="s">
        <v>380</v>
      </c>
      <c r="E1528" s="246" t="s">
        <v>1721</v>
      </c>
      <c r="F1528" s="247" t="s">
        <v>1722</v>
      </c>
      <c r="G1528" s="248" t="s">
        <v>523</v>
      </c>
      <c r="H1528" s="249">
        <v>9</v>
      </c>
      <c r="I1528" s="250"/>
      <c r="J1528" s="251">
        <f>ROUND(I1528*H1528,2)</f>
        <v>0</v>
      </c>
      <c r="K1528" s="247" t="s">
        <v>166</v>
      </c>
      <c r="L1528" s="252"/>
      <c r="M1528" s="253" t="s">
        <v>35</v>
      </c>
      <c r="N1528" s="254" t="s">
        <v>52</v>
      </c>
      <c r="O1528" s="68"/>
      <c r="P1528" s="191">
        <f>O1528*H1528</f>
        <v>0</v>
      </c>
      <c r="Q1528" s="191">
        <v>3.6000000000000002E-4</v>
      </c>
      <c r="R1528" s="191">
        <f>Q1528*H1528</f>
        <v>3.2400000000000003E-3</v>
      </c>
      <c r="S1528" s="191">
        <v>0</v>
      </c>
      <c r="T1528" s="192">
        <f>S1528*H1528</f>
        <v>0</v>
      </c>
      <c r="U1528" s="38"/>
      <c r="V1528" s="38"/>
      <c r="W1528" s="38"/>
      <c r="X1528" s="38"/>
      <c r="Y1528" s="38"/>
      <c r="Z1528" s="38"/>
      <c r="AA1528" s="38"/>
      <c r="AB1528" s="38"/>
      <c r="AC1528" s="38"/>
      <c r="AD1528" s="38"/>
      <c r="AE1528" s="38"/>
      <c r="AR1528" s="193" t="s">
        <v>459</v>
      </c>
      <c r="AT1528" s="193" t="s">
        <v>380</v>
      </c>
      <c r="AU1528" s="193" t="s">
        <v>90</v>
      </c>
      <c r="AY1528" s="20" t="s">
        <v>160</v>
      </c>
      <c r="BE1528" s="194">
        <f>IF(N1528="základní",J1528,0)</f>
        <v>0</v>
      </c>
      <c r="BF1528" s="194">
        <f>IF(N1528="snížená",J1528,0)</f>
        <v>0</v>
      </c>
      <c r="BG1528" s="194">
        <f>IF(N1528="zákl. přenesená",J1528,0)</f>
        <v>0</v>
      </c>
      <c r="BH1528" s="194">
        <f>IF(N1528="sníž. přenesená",J1528,0)</f>
        <v>0</v>
      </c>
      <c r="BI1528" s="194">
        <f>IF(N1528="nulová",J1528,0)</f>
        <v>0</v>
      </c>
      <c r="BJ1528" s="20" t="s">
        <v>21</v>
      </c>
      <c r="BK1528" s="194">
        <f>ROUND(I1528*H1528,2)</f>
        <v>0</v>
      </c>
      <c r="BL1528" s="20" t="s">
        <v>317</v>
      </c>
      <c r="BM1528" s="193" t="s">
        <v>1723</v>
      </c>
    </row>
    <row r="1529" spans="1:65" s="2" customFormat="1" ht="11.25">
      <c r="A1529" s="38"/>
      <c r="B1529" s="39"/>
      <c r="C1529" s="40"/>
      <c r="D1529" s="195" t="s">
        <v>169</v>
      </c>
      <c r="E1529" s="40"/>
      <c r="F1529" s="196" t="s">
        <v>1722</v>
      </c>
      <c r="G1529" s="40"/>
      <c r="H1529" s="40"/>
      <c r="I1529" s="197"/>
      <c r="J1529" s="40"/>
      <c r="K1529" s="40"/>
      <c r="L1529" s="43"/>
      <c r="M1529" s="198"/>
      <c r="N1529" s="199"/>
      <c r="O1529" s="68"/>
      <c r="P1529" s="68"/>
      <c r="Q1529" s="68"/>
      <c r="R1529" s="68"/>
      <c r="S1529" s="68"/>
      <c r="T1529" s="69"/>
      <c r="U1529" s="38"/>
      <c r="V1529" s="38"/>
      <c r="W1529" s="38"/>
      <c r="X1529" s="38"/>
      <c r="Y1529" s="38"/>
      <c r="Z1529" s="38"/>
      <c r="AA1529" s="38"/>
      <c r="AB1529" s="38"/>
      <c r="AC1529" s="38"/>
      <c r="AD1529" s="38"/>
      <c r="AE1529" s="38"/>
      <c r="AT1529" s="20" t="s">
        <v>169</v>
      </c>
      <c r="AU1529" s="20" t="s">
        <v>90</v>
      </c>
    </row>
    <row r="1530" spans="1:65" s="13" customFormat="1" ht="11.25">
      <c r="B1530" s="202"/>
      <c r="C1530" s="203"/>
      <c r="D1530" s="195" t="s">
        <v>173</v>
      </c>
      <c r="E1530" s="204" t="s">
        <v>35</v>
      </c>
      <c r="F1530" s="205" t="s">
        <v>1719</v>
      </c>
      <c r="G1530" s="203"/>
      <c r="H1530" s="204" t="s">
        <v>35</v>
      </c>
      <c r="I1530" s="206"/>
      <c r="J1530" s="203"/>
      <c r="K1530" s="203"/>
      <c r="L1530" s="207"/>
      <c r="M1530" s="208"/>
      <c r="N1530" s="209"/>
      <c r="O1530" s="209"/>
      <c r="P1530" s="209"/>
      <c r="Q1530" s="209"/>
      <c r="R1530" s="209"/>
      <c r="S1530" s="209"/>
      <c r="T1530" s="210"/>
      <c r="AT1530" s="211" t="s">
        <v>173</v>
      </c>
      <c r="AU1530" s="211" t="s">
        <v>90</v>
      </c>
      <c r="AV1530" s="13" t="s">
        <v>21</v>
      </c>
      <c r="AW1530" s="13" t="s">
        <v>41</v>
      </c>
      <c r="AX1530" s="13" t="s">
        <v>81</v>
      </c>
      <c r="AY1530" s="211" t="s">
        <v>160</v>
      </c>
    </row>
    <row r="1531" spans="1:65" s="14" customFormat="1" ht="11.25">
      <c r="B1531" s="212"/>
      <c r="C1531" s="213"/>
      <c r="D1531" s="195" t="s">
        <v>173</v>
      </c>
      <c r="E1531" s="214" t="s">
        <v>35</v>
      </c>
      <c r="F1531" s="215" t="s">
        <v>1350</v>
      </c>
      <c r="G1531" s="213"/>
      <c r="H1531" s="216">
        <v>9</v>
      </c>
      <c r="I1531" s="217"/>
      <c r="J1531" s="213"/>
      <c r="K1531" s="213"/>
      <c r="L1531" s="218"/>
      <c r="M1531" s="219"/>
      <c r="N1531" s="220"/>
      <c r="O1531" s="220"/>
      <c r="P1531" s="220"/>
      <c r="Q1531" s="220"/>
      <c r="R1531" s="220"/>
      <c r="S1531" s="220"/>
      <c r="T1531" s="221"/>
      <c r="AT1531" s="222" t="s">
        <v>173</v>
      </c>
      <c r="AU1531" s="222" t="s">
        <v>90</v>
      </c>
      <c r="AV1531" s="14" t="s">
        <v>90</v>
      </c>
      <c r="AW1531" s="14" t="s">
        <v>41</v>
      </c>
      <c r="AX1531" s="14" t="s">
        <v>81</v>
      </c>
      <c r="AY1531" s="222" t="s">
        <v>160</v>
      </c>
    </row>
    <row r="1532" spans="1:65" s="15" customFormat="1" ht="11.25">
      <c r="B1532" s="223"/>
      <c r="C1532" s="224"/>
      <c r="D1532" s="195" t="s">
        <v>173</v>
      </c>
      <c r="E1532" s="225" t="s">
        <v>35</v>
      </c>
      <c r="F1532" s="226" t="s">
        <v>176</v>
      </c>
      <c r="G1532" s="224"/>
      <c r="H1532" s="227">
        <v>9</v>
      </c>
      <c r="I1532" s="228"/>
      <c r="J1532" s="224"/>
      <c r="K1532" s="224"/>
      <c r="L1532" s="229"/>
      <c r="M1532" s="230"/>
      <c r="N1532" s="231"/>
      <c r="O1532" s="231"/>
      <c r="P1532" s="231"/>
      <c r="Q1532" s="231"/>
      <c r="R1532" s="231"/>
      <c r="S1532" s="231"/>
      <c r="T1532" s="232"/>
      <c r="AT1532" s="233" t="s">
        <v>173</v>
      </c>
      <c r="AU1532" s="233" t="s">
        <v>90</v>
      </c>
      <c r="AV1532" s="15" t="s">
        <v>167</v>
      </c>
      <c r="AW1532" s="15" t="s">
        <v>41</v>
      </c>
      <c r="AX1532" s="15" t="s">
        <v>21</v>
      </c>
      <c r="AY1532" s="233" t="s">
        <v>160</v>
      </c>
    </row>
    <row r="1533" spans="1:65" s="2" customFormat="1" ht="16.5" customHeight="1">
      <c r="A1533" s="38"/>
      <c r="B1533" s="39"/>
      <c r="C1533" s="182" t="s">
        <v>1724</v>
      </c>
      <c r="D1533" s="182" t="s">
        <v>162</v>
      </c>
      <c r="E1533" s="183" t="s">
        <v>1725</v>
      </c>
      <c r="F1533" s="184" t="s">
        <v>1726</v>
      </c>
      <c r="G1533" s="185" t="s">
        <v>194</v>
      </c>
      <c r="H1533" s="186">
        <v>38</v>
      </c>
      <c r="I1533" s="187"/>
      <c r="J1533" s="188">
        <f>ROUND(I1533*H1533,2)</f>
        <v>0</v>
      </c>
      <c r="K1533" s="184" t="s">
        <v>166</v>
      </c>
      <c r="L1533" s="43"/>
      <c r="M1533" s="189" t="s">
        <v>35</v>
      </c>
      <c r="N1533" s="190" t="s">
        <v>52</v>
      </c>
      <c r="O1533" s="68"/>
      <c r="P1533" s="191">
        <f>O1533*H1533</f>
        <v>0</v>
      </c>
      <c r="Q1533" s="191">
        <v>0</v>
      </c>
      <c r="R1533" s="191">
        <f>Q1533*H1533</f>
        <v>0</v>
      </c>
      <c r="S1533" s="191">
        <v>0</v>
      </c>
      <c r="T1533" s="192">
        <f>S1533*H1533</f>
        <v>0</v>
      </c>
      <c r="U1533" s="38"/>
      <c r="V1533" s="38"/>
      <c r="W1533" s="38"/>
      <c r="X1533" s="38"/>
      <c r="Y1533" s="38"/>
      <c r="Z1533" s="38"/>
      <c r="AA1533" s="38"/>
      <c r="AB1533" s="38"/>
      <c r="AC1533" s="38"/>
      <c r="AD1533" s="38"/>
      <c r="AE1533" s="38"/>
      <c r="AR1533" s="193" t="s">
        <v>317</v>
      </c>
      <c r="AT1533" s="193" t="s">
        <v>162</v>
      </c>
      <c r="AU1533" s="193" t="s">
        <v>90</v>
      </c>
      <c r="AY1533" s="20" t="s">
        <v>160</v>
      </c>
      <c r="BE1533" s="194">
        <f>IF(N1533="základní",J1533,0)</f>
        <v>0</v>
      </c>
      <c r="BF1533" s="194">
        <f>IF(N1533="snížená",J1533,0)</f>
        <v>0</v>
      </c>
      <c r="BG1533" s="194">
        <f>IF(N1533="zákl. přenesená",J1533,0)</f>
        <v>0</v>
      </c>
      <c r="BH1533" s="194">
        <f>IF(N1533="sníž. přenesená",J1533,0)</f>
        <v>0</v>
      </c>
      <c r="BI1533" s="194">
        <f>IF(N1533="nulová",J1533,0)</f>
        <v>0</v>
      </c>
      <c r="BJ1533" s="20" t="s">
        <v>21</v>
      </c>
      <c r="BK1533" s="194">
        <f>ROUND(I1533*H1533,2)</f>
        <v>0</v>
      </c>
      <c r="BL1533" s="20" t="s">
        <v>317</v>
      </c>
      <c r="BM1533" s="193" t="s">
        <v>1727</v>
      </c>
    </row>
    <row r="1534" spans="1:65" s="2" customFormat="1" ht="11.25">
      <c r="A1534" s="38"/>
      <c r="B1534" s="39"/>
      <c r="C1534" s="40"/>
      <c r="D1534" s="195" t="s">
        <v>169</v>
      </c>
      <c r="E1534" s="40"/>
      <c r="F1534" s="196" t="s">
        <v>1728</v>
      </c>
      <c r="G1534" s="40"/>
      <c r="H1534" s="40"/>
      <c r="I1534" s="197"/>
      <c r="J1534" s="40"/>
      <c r="K1534" s="40"/>
      <c r="L1534" s="43"/>
      <c r="M1534" s="198"/>
      <c r="N1534" s="199"/>
      <c r="O1534" s="68"/>
      <c r="P1534" s="68"/>
      <c r="Q1534" s="68"/>
      <c r="R1534" s="68"/>
      <c r="S1534" s="68"/>
      <c r="T1534" s="69"/>
      <c r="U1534" s="38"/>
      <c r="V1534" s="38"/>
      <c r="W1534" s="38"/>
      <c r="X1534" s="38"/>
      <c r="Y1534" s="38"/>
      <c r="Z1534" s="38"/>
      <c r="AA1534" s="38"/>
      <c r="AB1534" s="38"/>
      <c r="AC1534" s="38"/>
      <c r="AD1534" s="38"/>
      <c r="AE1534" s="38"/>
      <c r="AT1534" s="20" t="s">
        <v>169</v>
      </c>
      <c r="AU1534" s="20" t="s">
        <v>90</v>
      </c>
    </row>
    <row r="1535" spans="1:65" s="2" customFormat="1" ht="11.25">
      <c r="A1535" s="38"/>
      <c r="B1535" s="39"/>
      <c r="C1535" s="40"/>
      <c r="D1535" s="200" t="s">
        <v>171</v>
      </c>
      <c r="E1535" s="40"/>
      <c r="F1535" s="201" t="s">
        <v>1729</v>
      </c>
      <c r="G1535" s="40"/>
      <c r="H1535" s="40"/>
      <c r="I1535" s="197"/>
      <c r="J1535" s="40"/>
      <c r="K1535" s="40"/>
      <c r="L1535" s="43"/>
      <c r="M1535" s="198"/>
      <c r="N1535" s="199"/>
      <c r="O1535" s="68"/>
      <c r="P1535" s="68"/>
      <c r="Q1535" s="68"/>
      <c r="R1535" s="68"/>
      <c r="S1535" s="68"/>
      <c r="T1535" s="69"/>
      <c r="U1535" s="38"/>
      <c r="V1535" s="38"/>
      <c r="W1535" s="38"/>
      <c r="X1535" s="38"/>
      <c r="Y1535" s="38"/>
      <c r="Z1535" s="38"/>
      <c r="AA1535" s="38"/>
      <c r="AB1535" s="38"/>
      <c r="AC1535" s="38"/>
      <c r="AD1535" s="38"/>
      <c r="AE1535" s="38"/>
      <c r="AT1535" s="20" t="s">
        <v>171</v>
      </c>
      <c r="AU1535" s="20" t="s">
        <v>90</v>
      </c>
    </row>
    <row r="1536" spans="1:65" s="13" customFormat="1" ht="11.25">
      <c r="B1536" s="202"/>
      <c r="C1536" s="203"/>
      <c r="D1536" s="195" t="s">
        <v>173</v>
      </c>
      <c r="E1536" s="204" t="s">
        <v>35</v>
      </c>
      <c r="F1536" s="205" t="s">
        <v>1343</v>
      </c>
      <c r="G1536" s="203"/>
      <c r="H1536" s="204" t="s">
        <v>35</v>
      </c>
      <c r="I1536" s="206"/>
      <c r="J1536" s="203"/>
      <c r="K1536" s="203"/>
      <c r="L1536" s="207"/>
      <c r="M1536" s="208"/>
      <c r="N1536" s="209"/>
      <c r="O1536" s="209"/>
      <c r="P1536" s="209"/>
      <c r="Q1536" s="209"/>
      <c r="R1536" s="209"/>
      <c r="S1536" s="209"/>
      <c r="T1536" s="210"/>
      <c r="AT1536" s="211" t="s">
        <v>173</v>
      </c>
      <c r="AU1536" s="211" t="s">
        <v>90</v>
      </c>
      <c r="AV1536" s="13" t="s">
        <v>21</v>
      </c>
      <c r="AW1536" s="13" t="s">
        <v>41</v>
      </c>
      <c r="AX1536" s="13" t="s">
        <v>81</v>
      </c>
      <c r="AY1536" s="211" t="s">
        <v>160</v>
      </c>
    </row>
    <row r="1537" spans="1:65" s="14" customFormat="1" ht="11.25">
      <c r="B1537" s="212"/>
      <c r="C1537" s="213"/>
      <c r="D1537" s="195" t="s">
        <v>173</v>
      </c>
      <c r="E1537" s="214" t="s">
        <v>35</v>
      </c>
      <c r="F1537" s="215" t="s">
        <v>1730</v>
      </c>
      <c r="G1537" s="213"/>
      <c r="H1537" s="216">
        <v>38</v>
      </c>
      <c r="I1537" s="217"/>
      <c r="J1537" s="213"/>
      <c r="K1537" s="213"/>
      <c r="L1537" s="218"/>
      <c r="M1537" s="219"/>
      <c r="N1537" s="220"/>
      <c r="O1537" s="220"/>
      <c r="P1537" s="220"/>
      <c r="Q1537" s="220"/>
      <c r="R1537" s="220"/>
      <c r="S1537" s="220"/>
      <c r="T1537" s="221"/>
      <c r="AT1537" s="222" t="s">
        <v>173</v>
      </c>
      <c r="AU1537" s="222" t="s">
        <v>90</v>
      </c>
      <c r="AV1537" s="14" t="s">
        <v>90</v>
      </c>
      <c r="AW1537" s="14" t="s">
        <v>41</v>
      </c>
      <c r="AX1537" s="14" t="s">
        <v>81</v>
      </c>
      <c r="AY1537" s="222" t="s">
        <v>160</v>
      </c>
    </row>
    <row r="1538" spans="1:65" s="15" customFormat="1" ht="11.25">
      <c r="B1538" s="223"/>
      <c r="C1538" s="224"/>
      <c r="D1538" s="195" t="s">
        <v>173</v>
      </c>
      <c r="E1538" s="225" t="s">
        <v>35</v>
      </c>
      <c r="F1538" s="226" t="s">
        <v>176</v>
      </c>
      <c r="G1538" s="224"/>
      <c r="H1538" s="227">
        <v>38</v>
      </c>
      <c r="I1538" s="228"/>
      <c r="J1538" s="224"/>
      <c r="K1538" s="224"/>
      <c r="L1538" s="229"/>
      <c r="M1538" s="230"/>
      <c r="N1538" s="231"/>
      <c r="O1538" s="231"/>
      <c r="P1538" s="231"/>
      <c r="Q1538" s="231"/>
      <c r="R1538" s="231"/>
      <c r="S1538" s="231"/>
      <c r="T1538" s="232"/>
      <c r="AT1538" s="233" t="s">
        <v>173</v>
      </c>
      <c r="AU1538" s="233" t="s">
        <v>90</v>
      </c>
      <c r="AV1538" s="15" t="s">
        <v>167</v>
      </c>
      <c r="AW1538" s="15" t="s">
        <v>41</v>
      </c>
      <c r="AX1538" s="15" t="s">
        <v>21</v>
      </c>
      <c r="AY1538" s="233" t="s">
        <v>160</v>
      </c>
    </row>
    <row r="1539" spans="1:65" s="2" customFormat="1" ht="16.5" customHeight="1">
      <c r="A1539" s="38"/>
      <c r="B1539" s="39"/>
      <c r="C1539" s="245" t="s">
        <v>1731</v>
      </c>
      <c r="D1539" s="245" t="s">
        <v>380</v>
      </c>
      <c r="E1539" s="246" t="s">
        <v>1732</v>
      </c>
      <c r="F1539" s="247" t="s">
        <v>1733</v>
      </c>
      <c r="G1539" s="248" t="s">
        <v>194</v>
      </c>
      <c r="H1539" s="249">
        <v>38</v>
      </c>
      <c r="I1539" s="250"/>
      <c r="J1539" s="251">
        <f>ROUND(I1539*H1539,2)</f>
        <v>0</v>
      </c>
      <c r="K1539" s="247" t="s">
        <v>166</v>
      </c>
      <c r="L1539" s="252"/>
      <c r="M1539" s="253" t="s">
        <v>35</v>
      </c>
      <c r="N1539" s="254" t="s">
        <v>52</v>
      </c>
      <c r="O1539" s="68"/>
      <c r="P1539" s="191">
        <f>O1539*H1539</f>
        <v>0</v>
      </c>
      <c r="Q1539" s="191">
        <v>1.64E-3</v>
      </c>
      <c r="R1539" s="191">
        <f>Q1539*H1539</f>
        <v>6.232E-2</v>
      </c>
      <c r="S1539" s="191">
        <v>0</v>
      </c>
      <c r="T1539" s="192">
        <f>S1539*H1539</f>
        <v>0</v>
      </c>
      <c r="U1539" s="38"/>
      <c r="V1539" s="38"/>
      <c r="W1539" s="38"/>
      <c r="X1539" s="38"/>
      <c r="Y1539" s="38"/>
      <c r="Z1539" s="38"/>
      <c r="AA1539" s="38"/>
      <c r="AB1539" s="38"/>
      <c r="AC1539" s="38"/>
      <c r="AD1539" s="38"/>
      <c r="AE1539" s="38"/>
      <c r="AR1539" s="193" t="s">
        <v>459</v>
      </c>
      <c r="AT1539" s="193" t="s">
        <v>380</v>
      </c>
      <c r="AU1539" s="193" t="s">
        <v>90</v>
      </c>
      <c r="AY1539" s="20" t="s">
        <v>160</v>
      </c>
      <c r="BE1539" s="194">
        <f>IF(N1539="základní",J1539,0)</f>
        <v>0</v>
      </c>
      <c r="BF1539" s="194">
        <f>IF(N1539="snížená",J1539,0)</f>
        <v>0</v>
      </c>
      <c r="BG1539" s="194">
        <f>IF(N1539="zákl. přenesená",J1539,0)</f>
        <v>0</v>
      </c>
      <c r="BH1539" s="194">
        <f>IF(N1539="sníž. přenesená",J1539,0)</f>
        <v>0</v>
      </c>
      <c r="BI1539" s="194">
        <f>IF(N1539="nulová",J1539,0)</f>
        <v>0</v>
      </c>
      <c r="BJ1539" s="20" t="s">
        <v>21</v>
      </c>
      <c r="BK1539" s="194">
        <f>ROUND(I1539*H1539,2)</f>
        <v>0</v>
      </c>
      <c r="BL1539" s="20" t="s">
        <v>317</v>
      </c>
      <c r="BM1539" s="193" t="s">
        <v>1734</v>
      </c>
    </row>
    <row r="1540" spans="1:65" s="2" customFormat="1" ht="11.25">
      <c r="A1540" s="38"/>
      <c r="B1540" s="39"/>
      <c r="C1540" s="40"/>
      <c r="D1540" s="195" t="s">
        <v>169</v>
      </c>
      <c r="E1540" s="40"/>
      <c r="F1540" s="196" t="s">
        <v>1733</v>
      </c>
      <c r="G1540" s="40"/>
      <c r="H1540" s="40"/>
      <c r="I1540" s="197"/>
      <c r="J1540" s="40"/>
      <c r="K1540" s="40"/>
      <c r="L1540" s="43"/>
      <c r="M1540" s="198"/>
      <c r="N1540" s="199"/>
      <c r="O1540" s="68"/>
      <c r="P1540" s="68"/>
      <c r="Q1540" s="68"/>
      <c r="R1540" s="68"/>
      <c r="S1540" s="68"/>
      <c r="T1540" s="69"/>
      <c r="U1540" s="38"/>
      <c r="V1540" s="38"/>
      <c r="W1540" s="38"/>
      <c r="X1540" s="38"/>
      <c r="Y1540" s="38"/>
      <c r="Z1540" s="38"/>
      <c r="AA1540" s="38"/>
      <c r="AB1540" s="38"/>
      <c r="AC1540" s="38"/>
      <c r="AD1540" s="38"/>
      <c r="AE1540" s="38"/>
      <c r="AT1540" s="20" t="s">
        <v>169</v>
      </c>
      <c r="AU1540" s="20" t="s">
        <v>90</v>
      </c>
    </row>
    <row r="1541" spans="1:65" s="13" customFormat="1" ht="11.25">
      <c r="B1541" s="202"/>
      <c r="C1541" s="203"/>
      <c r="D1541" s="195" t="s">
        <v>173</v>
      </c>
      <c r="E1541" s="204" t="s">
        <v>35</v>
      </c>
      <c r="F1541" s="205" t="s">
        <v>1343</v>
      </c>
      <c r="G1541" s="203"/>
      <c r="H1541" s="204" t="s">
        <v>35</v>
      </c>
      <c r="I1541" s="206"/>
      <c r="J1541" s="203"/>
      <c r="K1541" s="203"/>
      <c r="L1541" s="207"/>
      <c r="M1541" s="208"/>
      <c r="N1541" s="209"/>
      <c r="O1541" s="209"/>
      <c r="P1541" s="209"/>
      <c r="Q1541" s="209"/>
      <c r="R1541" s="209"/>
      <c r="S1541" s="209"/>
      <c r="T1541" s="210"/>
      <c r="AT1541" s="211" t="s">
        <v>173</v>
      </c>
      <c r="AU1541" s="211" t="s">
        <v>90</v>
      </c>
      <c r="AV1541" s="13" t="s">
        <v>21</v>
      </c>
      <c r="AW1541" s="13" t="s">
        <v>41</v>
      </c>
      <c r="AX1541" s="13" t="s">
        <v>81</v>
      </c>
      <c r="AY1541" s="211" t="s">
        <v>160</v>
      </c>
    </row>
    <row r="1542" spans="1:65" s="14" customFormat="1" ht="11.25">
      <c r="B1542" s="212"/>
      <c r="C1542" s="213"/>
      <c r="D1542" s="195" t="s">
        <v>173</v>
      </c>
      <c r="E1542" s="214" t="s">
        <v>35</v>
      </c>
      <c r="F1542" s="215" t="s">
        <v>1730</v>
      </c>
      <c r="G1542" s="213"/>
      <c r="H1542" s="216">
        <v>38</v>
      </c>
      <c r="I1542" s="217"/>
      <c r="J1542" s="213"/>
      <c r="K1542" s="213"/>
      <c r="L1542" s="218"/>
      <c r="M1542" s="219"/>
      <c r="N1542" s="220"/>
      <c r="O1542" s="220"/>
      <c r="P1542" s="220"/>
      <c r="Q1542" s="220"/>
      <c r="R1542" s="220"/>
      <c r="S1542" s="220"/>
      <c r="T1542" s="221"/>
      <c r="AT1542" s="222" t="s">
        <v>173</v>
      </c>
      <c r="AU1542" s="222" t="s">
        <v>90</v>
      </c>
      <c r="AV1542" s="14" t="s">
        <v>90</v>
      </c>
      <c r="AW1542" s="14" t="s">
        <v>41</v>
      </c>
      <c r="AX1542" s="14" t="s">
        <v>81</v>
      </c>
      <c r="AY1542" s="222" t="s">
        <v>160</v>
      </c>
    </row>
    <row r="1543" spans="1:65" s="15" customFormat="1" ht="11.25">
      <c r="B1543" s="223"/>
      <c r="C1543" s="224"/>
      <c r="D1543" s="195" t="s">
        <v>173</v>
      </c>
      <c r="E1543" s="225" t="s">
        <v>35</v>
      </c>
      <c r="F1543" s="226" t="s">
        <v>176</v>
      </c>
      <c r="G1543" s="224"/>
      <c r="H1543" s="227">
        <v>38</v>
      </c>
      <c r="I1543" s="228"/>
      <c r="J1543" s="224"/>
      <c r="K1543" s="224"/>
      <c r="L1543" s="229"/>
      <c r="M1543" s="230"/>
      <c r="N1543" s="231"/>
      <c r="O1543" s="231"/>
      <c r="P1543" s="231"/>
      <c r="Q1543" s="231"/>
      <c r="R1543" s="231"/>
      <c r="S1543" s="231"/>
      <c r="T1543" s="232"/>
      <c r="AT1543" s="233" t="s">
        <v>173</v>
      </c>
      <c r="AU1543" s="233" t="s">
        <v>90</v>
      </c>
      <c r="AV1543" s="15" t="s">
        <v>167</v>
      </c>
      <c r="AW1543" s="15" t="s">
        <v>41</v>
      </c>
      <c r="AX1543" s="15" t="s">
        <v>21</v>
      </c>
      <c r="AY1543" s="233" t="s">
        <v>160</v>
      </c>
    </row>
    <row r="1544" spans="1:65" s="2" customFormat="1" ht="24.2" customHeight="1">
      <c r="A1544" s="38"/>
      <c r="B1544" s="39"/>
      <c r="C1544" s="182" t="s">
        <v>1735</v>
      </c>
      <c r="D1544" s="182" t="s">
        <v>162</v>
      </c>
      <c r="E1544" s="183" t="s">
        <v>1736</v>
      </c>
      <c r="F1544" s="184" t="s">
        <v>1737</v>
      </c>
      <c r="G1544" s="185" t="s">
        <v>334</v>
      </c>
      <c r="H1544" s="186">
        <v>3.9039999999999999</v>
      </c>
      <c r="I1544" s="187"/>
      <c r="J1544" s="188">
        <f>ROUND(I1544*H1544,2)</f>
        <v>0</v>
      </c>
      <c r="K1544" s="184" t="s">
        <v>166</v>
      </c>
      <c r="L1544" s="43"/>
      <c r="M1544" s="189" t="s">
        <v>35</v>
      </c>
      <c r="N1544" s="190" t="s">
        <v>52</v>
      </c>
      <c r="O1544" s="68"/>
      <c r="P1544" s="191">
        <f>O1544*H1544</f>
        <v>0</v>
      </c>
      <c r="Q1544" s="191">
        <v>0</v>
      </c>
      <c r="R1544" s="191">
        <f>Q1544*H1544</f>
        <v>0</v>
      </c>
      <c r="S1544" s="191">
        <v>0</v>
      </c>
      <c r="T1544" s="192">
        <f>S1544*H1544</f>
        <v>0</v>
      </c>
      <c r="U1544" s="38"/>
      <c r="V1544" s="38"/>
      <c r="W1544" s="38"/>
      <c r="X1544" s="38"/>
      <c r="Y1544" s="38"/>
      <c r="Z1544" s="38"/>
      <c r="AA1544" s="38"/>
      <c r="AB1544" s="38"/>
      <c r="AC1544" s="38"/>
      <c r="AD1544" s="38"/>
      <c r="AE1544" s="38"/>
      <c r="AR1544" s="193" t="s">
        <v>317</v>
      </c>
      <c r="AT1544" s="193" t="s">
        <v>162</v>
      </c>
      <c r="AU1544" s="193" t="s">
        <v>90</v>
      </c>
      <c r="AY1544" s="20" t="s">
        <v>160</v>
      </c>
      <c r="BE1544" s="194">
        <f>IF(N1544="základní",J1544,0)</f>
        <v>0</v>
      </c>
      <c r="BF1544" s="194">
        <f>IF(N1544="snížená",J1544,0)</f>
        <v>0</v>
      </c>
      <c r="BG1544" s="194">
        <f>IF(N1544="zákl. přenesená",J1544,0)</f>
        <v>0</v>
      </c>
      <c r="BH1544" s="194">
        <f>IF(N1544="sníž. přenesená",J1544,0)</f>
        <v>0</v>
      </c>
      <c r="BI1544" s="194">
        <f>IF(N1544="nulová",J1544,0)</f>
        <v>0</v>
      </c>
      <c r="BJ1544" s="20" t="s">
        <v>21</v>
      </c>
      <c r="BK1544" s="194">
        <f>ROUND(I1544*H1544,2)</f>
        <v>0</v>
      </c>
      <c r="BL1544" s="20" t="s">
        <v>317</v>
      </c>
      <c r="BM1544" s="193" t="s">
        <v>1738</v>
      </c>
    </row>
    <row r="1545" spans="1:65" s="2" customFormat="1" ht="29.25">
      <c r="A1545" s="38"/>
      <c r="B1545" s="39"/>
      <c r="C1545" s="40"/>
      <c r="D1545" s="195" t="s">
        <v>169</v>
      </c>
      <c r="E1545" s="40"/>
      <c r="F1545" s="196" t="s">
        <v>1739</v>
      </c>
      <c r="G1545" s="40"/>
      <c r="H1545" s="40"/>
      <c r="I1545" s="197"/>
      <c r="J1545" s="40"/>
      <c r="K1545" s="40"/>
      <c r="L1545" s="43"/>
      <c r="M1545" s="198"/>
      <c r="N1545" s="199"/>
      <c r="O1545" s="68"/>
      <c r="P1545" s="68"/>
      <c r="Q1545" s="68"/>
      <c r="R1545" s="68"/>
      <c r="S1545" s="68"/>
      <c r="T1545" s="69"/>
      <c r="U1545" s="38"/>
      <c r="V1545" s="38"/>
      <c r="W1545" s="38"/>
      <c r="X1545" s="38"/>
      <c r="Y1545" s="38"/>
      <c r="Z1545" s="38"/>
      <c r="AA1545" s="38"/>
      <c r="AB1545" s="38"/>
      <c r="AC1545" s="38"/>
      <c r="AD1545" s="38"/>
      <c r="AE1545" s="38"/>
      <c r="AT1545" s="20" t="s">
        <v>169</v>
      </c>
      <c r="AU1545" s="20" t="s">
        <v>90</v>
      </c>
    </row>
    <row r="1546" spans="1:65" s="2" customFormat="1" ht="11.25">
      <c r="A1546" s="38"/>
      <c r="B1546" s="39"/>
      <c r="C1546" s="40"/>
      <c r="D1546" s="200" t="s">
        <v>171</v>
      </c>
      <c r="E1546" s="40"/>
      <c r="F1546" s="201" t="s">
        <v>1740</v>
      </c>
      <c r="G1546" s="40"/>
      <c r="H1546" s="40"/>
      <c r="I1546" s="197"/>
      <c r="J1546" s="40"/>
      <c r="K1546" s="40"/>
      <c r="L1546" s="43"/>
      <c r="M1546" s="198"/>
      <c r="N1546" s="199"/>
      <c r="O1546" s="68"/>
      <c r="P1546" s="68"/>
      <c r="Q1546" s="68"/>
      <c r="R1546" s="68"/>
      <c r="S1546" s="68"/>
      <c r="T1546" s="69"/>
      <c r="U1546" s="38"/>
      <c r="V1546" s="38"/>
      <c r="W1546" s="38"/>
      <c r="X1546" s="38"/>
      <c r="Y1546" s="38"/>
      <c r="Z1546" s="38"/>
      <c r="AA1546" s="38"/>
      <c r="AB1546" s="38"/>
      <c r="AC1546" s="38"/>
      <c r="AD1546" s="38"/>
      <c r="AE1546" s="38"/>
      <c r="AT1546" s="20" t="s">
        <v>171</v>
      </c>
      <c r="AU1546" s="20" t="s">
        <v>90</v>
      </c>
    </row>
    <row r="1547" spans="1:65" s="12" customFormat="1" ht="22.9" customHeight="1">
      <c r="B1547" s="166"/>
      <c r="C1547" s="167"/>
      <c r="D1547" s="168" t="s">
        <v>80</v>
      </c>
      <c r="E1547" s="180" t="s">
        <v>1741</v>
      </c>
      <c r="F1547" s="180" t="s">
        <v>1742</v>
      </c>
      <c r="G1547" s="167"/>
      <c r="H1547" s="167"/>
      <c r="I1547" s="170"/>
      <c r="J1547" s="181">
        <f>BK1547</f>
        <v>0</v>
      </c>
      <c r="K1547" s="167"/>
      <c r="L1547" s="172"/>
      <c r="M1547" s="173"/>
      <c r="N1547" s="174"/>
      <c r="O1547" s="174"/>
      <c r="P1547" s="175">
        <f>SUM(P1548:P1618)</f>
        <v>0</v>
      </c>
      <c r="Q1547" s="174"/>
      <c r="R1547" s="175">
        <f>SUM(R1548:R1618)</f>
        <v>0.61562120000000009</v>
      </c>
      <c r="S1547" s="174"/>
      <c r="T1547" s="176">
        <f>SUM(T1548:T1618)</f>
        <v>0</v>
      </c>
      <c r="AR1547" s="177" t="s">
        <v>90</v>
      </c>
      <c r="AT1547" s="178" t="s">
        <v>80</v>
      </c>
      <c r="AU1547" s="178" t="s">
        <v>21</v>
      </c>
      <c r="AY1547" s="177" t="s">
        <v>160</v>
      </c>
      <c r="BK1547" s="179">
        <f>SUM(BK1548:BK1618)</f>
        <v>0</v>
      </c>
    </row>
    <row r="1548" spans="1:65" s="2" customFormat="1" ht="24.2" customHeight="1">
      <c r="A1548" s="38"/>
      <c r="B1548" s="39"/>
      <c r="C1548" s="182" t="s">
        <v>1743</v>
      </c>
      <c r="D1548" s="182" t="s">
        <v>162</v>
      </c>
      <c r="E1548" s="183" t="s">
        <v>1744</v>
      </c>
      <c r="F1548" s="184" t="s">
        <v>1745</v>
      </c>
      <c r="G1548" s="185" t="s">
        <v>523</v>
      </c>
      <c r="H1548" s="186">
        <v>21</v>
      </c>
      <c r="I1548" s="187"/>
      <c r="J1548" s="188">
        <f>ROUND(I1548*H1548,2)</f>
        <v>0</v>
      </c>
      <c r="K1548" s="184" t="s">
        <v>166</v>
      </c>
      <c r="L1548" s="43"/>
      <c r="M1548" s="189" t="s">
        <v>35</v>
      </c>
      <c r="N1548" s="190" t="s">
        <v>52</v>
      </c>
      <c r="O1548" s="68"/>
      <c r="P1548" s="191">
        <f>O1548*H1548</f>
        <v>0</v>
      </c>
      <c r="Q1548" s="191">
        <v>0</v>
      </c>
      <c r="R1548" s="191">
        <f>Q1548*H1548</f>
        <v>0</v>
      </c>
      <c r="S1548" s="191">
        <v>0</v>
      </c>
      <c r="T1548" s="192">
        <f>S1548*H1548</f>
        <v>0</v>
      </c>
      <c r="U1548" s="38"/>
      <c r="V1548" s="38"/>
      <c r="W1548" s="38"/>
      <c r="X1548" s="38"/>
      <c r="Y1548" s="38"/>
      <c r="Z1548" s="38"/>
      <c r="AA1548" s="38"/>
      <c r="AB1548" s="38"/>
      <c r="AC1548" s="38"/>
      <c r="AD1548" s="38"/>
      <c r="AE1548" s="38"/>
      <c r="AR1548" s="193" t="s">
        <v>317</v>
      </c>
      <c r="AT1548" s="193" t="s">
        <v>162</v>
      </c>
      <c r="AU1548" s="193" t="s">
        <v>90</v>
      </c>
      <c r="AY1548" s="20" t="s">
        <v>160</v>
      </c>
      <c r="BE1548" s="194">
        <f>IF(N1548="základní",J1548,0)</f>
        <v>0</v>
      </c>
      <c r="BF1548" s="194">
        <f>IF(N1548="snížená",J1548,0)</f>
        <v>0</v>
      </c>
      <c r="BG1548" s="194">
        <f>IF(N1548="zákl. přenesená",J1548,0)</f>
        <v>0</v>
      </c>
      <c r="BH1548" s="194">
        <f>IF(N1548="sníž. přenesená",J1548,0)</f>
        <v>0</v>
      </c>
      <c r="BI1548" s="194">
        <f>IF(N1548="nulová",J1548,0)</f>
        <v>0</v>
      </c>
      <c r="BJ1548" s="20" t="s">
        <v>21</v>
      </c>
      <c r="BK1548" s="194">
        <f>ROUND(I1548*H1548,2)</f>
        <v>0</v>
      </c>
      <c r="BL1548" s="20" t="s">
        <v>317</v>
      </c>
      <c r="BM1548" s="193" t="s">
        <v>1746</v>
      </c>
    </row>
    <row r="1549" spans="1:65" s="2" customFormat="1" ht="19.5">
      <c r="A1549" s="38"/>
      <c r="B1549" s="39"/>
      <c r="C1549" s="40"/>
      <c r="D1549" s="195" t="s">
        <v>169</v>
      </c>
      <c r="E1549" s="40"/>
      <c r="F1549" s="196" t="s">
        <v>1747</v>
      </c>
      <c r="G1549" s="40"/>
      <c r="H1549" s="40"/>
      <c r="I1549" s="197"/>
      <c r="J1549" s="40"/>
      <c r="K1549" s="40"/>
      <c r="L1549" s="43"/>
      <c r="M1549" s="198"/>
      <c r="N1549" s="199"/>
      <c r="O1549" s="68"/>
      <c r="P1549" s="68"/>
      <c r="Q1549" s="68"/>
      <c r="R1549" s="68"/>
      <c r="S1549" s="68"/>
      <c r="T1549" s="69"/>
      <c r="U1549" s="38"/>
      <c r="V1549" s="38"/>
      <c r="W1549" s="38"/>
      <c r="X1549" s="38"/>
      <c r="Y1549" s="38"/>
      <c r="Z1549" s="38"/>
      <c r="AA1549" s="38"/>
      <c r="AB1549" s="38"/>
      <c r="AC1549" s="38"/>
      <c r="AD1549" s="38"/>
      <c r="AE1549" s="38"/>
      <c r="AT1549" s="20" t="s">
        <v>169</v>
      </c>
      <c r="AU1549" s="20" t="s">
        <v>90</v>
      </c>
    </row>
    <row r="1550" spans="1:65" s="2" customFormat="1" ht="11.25">
      <c r="A1550" s="38"/>
      <c r="B1550" s="39"/>
      <c r="C1550" s="40"/>
      <c r="D1550" s="200" t="s">
        <v>171</v>
      </c>
      <c r="E1550" s="40"/>
      <c r="F1550" s="201" t="s">
        <v>1748</v>
      </c>
      <c r="G1550" s="40"/>
      <c r="H1550" s="40"/>
      <c r="I1550" s="197"/>
      <c r="J1550" s="40"/>
      <c r="K1550" s="40"/>
      <c r="L1550" s="43"/>
      <c r="M1550" s="198"/>
      <c r="N1550" s="199"/>
      <c r="O1550" s="68"/>
      <c r="P1550" s="68"/>
      <c r="Q1550" s="68"/>
      <c r="R1550" s="68"/>
      <c r="S1550" s="68"/>
      <c r="T1550" s="69"/>
      <c r="U1550" s="38"/>
      <c r="V1550" s="38"/>
      <c r="W1550" s="38"/>
      <c r="X1550" s="38"/>
      <c r="Y1550" s="38"/>
      <c r="Z1550" s="38"/>
      <c r="AA1550" s="38"/>
      <c r="AB1550" s="38"/>
      <c r="AC1550" s="38"/>
      <c r="AD1550" s="38"/>
      <c r="AE1550" s="38"/>
      <c r="AT1550" s="20" t="s">
        <v>171</v>
      </c>
      <c r="AU1550" s="20" t="s">
        <v>90</v>
      </c>
    </row>
    <row r="1551" spans="1:65" s="13" customFormat="1" ht="11.25">
      <c r="B1551" s="202"/>
      <c r="C1551" s="203"/>
      <c r="D1551" s="195" t="s">
        <v>173</v>
      </c>
      <c r="E1551" s="204" t="s">
        <v>35</v>
      </c>
      <c r="F1551" s="205" t="s">
        <v>541</v>
      </c>
      <c r="G1551" s="203"/>
      <c r="H1551" s="204" t="s">
        <v>35</v>
      </c>
      <c r="I1551" s="206"/>
      <c r="J1551" s="203"/>
      <c r="K1551" s="203"/>
      <c r="L1551" s="207"/>
      <c r="M1551" s="208"/>
      <c r="N1551" s="209"/>
      <c r="O1551" s="209"/>
      <c r="P1551" s="209"/>
      <c r="Q1551" s="209"/>
      <c r="R1551" s="209"/>
      <c r="S1551" s="209"/>
      <c r="T1551" s="210"/>
      <c r="AT1551" s="211" t="s">
        <v>173</v>
      </c>
      <c r="AU1551" s="211" t="s">
        <v>90</v>
      </c>
      <c r="AV1551" s="13" t="s">
        <v>21</v>
      </c>
      <c r="AW1551" s="13" t="s">
        <v>41</v>
      </c>
      <c r="AX1551" s="13" t="s">
        <v>81</v>
      </c>
      <c r="AY1551" s="211" t="s">
        <v>160</v>
      </c>
    </row>
    <row r="1552" spans="1:65" s="14" customFormat="1" ht="11.25">
      <c r="B1552" s="212"/>
      <c r="C1552" s="213"/>
      <c r="D1552" s="195" t="s">
        <v>173</v>
      </c>
      <c r="E1552" s="214" t="s">
        <v>35</v>
      </c>
      <c r="F1552" s="215" t="s">
        <v>1749</v>
      </c>
      <c r="G1552" s="213"/>
      <c r="H1552" s="216">
        <v>9</v>
      </c>
      <c r="I1552" s="217"/>
      <c r="J1552" s="213"/>
      <c r="K1552" s="213"/>
      <c r="L1552" s="218"/>
      <c r="M1552" s="219"/>
      <c r="N1552" s="220"/>
      <c r="O1552" s="220"/>
      <c r="P1552" s="220"/>
      <c r="Q1552" s="220"/>
      <c r="R1552" s="220"/>
      <c r="S1552" s="220"/>
      <c r="T1552" s="221"/>
      <c r="AT1552" s="222" t="s">
        <v>173</v>
      </c>
      <c r="AU1552" s="222" t="s">
        <v>90</v>
      </c>
      <c r="AV1552" s="14" t="s">
        <v>90</v>
      </c>
      <c r="AW1552" s="14" t="s">
        <v>41</v>
      </c>
      <c r="AX1552" s="14" t="s">
        <v>81</v>
      </c>
      <c r="AY1552" s="222" t="s">
        <v>160</v>
      </c>
    </row>
    <row r="1553" spans="1:65" s="14" customFormat="1" ht="11.25">
      <c r="B1553" s="212"/>
      <c r="C1553" s="213"/>
      <c r="D1553" s="195" t="s">
        <v>173</v>
      </c>
      <c r="E1553" s="214" t="s">
        <v>35</v>
      </c>
      <c r="F1553" s="215" t="s">
        <v>1750</v>
      </c>
      <c r="G1553" s="213"/>
      <c r="H1553" s="216">
        <v>12</v>
      </c>
      <c r="I1553" s="217"/>
      <c r="J1553" s="213"/>
      <c r="K1553" s="213"/>
      <c r="L1553" s="218"/>
      <c r="M1553" s="219"/>
      <c r="N1553" s="220"/>
      <c r="O1553" s="220"/>
      <c r="P1553" s="220"/>
      <c r="Q1553" s="220"/>
      <c r="R1553" s="220"/>
      <c r="S1553" s="220"/>
      <c r="T1553" s="221"/>
      <c r="AT1553" s="222" t="s">
        <v>173</v>
      </c>
      <c r="AU1553" s="222" t="s">
        <v>90</v>
      </c>
      <c r="AV1553" s="14" t="s">
        <v>90</v>
      </c>
      <c r="AW1553" s="14" t="s">
        <v>41</v>
      </c>
      <c r="AX1553" s="14" t="s">
        <v>81</v>
      </c>
      <c r="AY1553" s="222" t="s">
        <v>160</v>
      </c>
    </row>
    <row r="1554" spans="1:65" s="15" customFormat="1" ht="11.25">
      <c r="B1554" s="223"/>
      <c r="C1554" s="224"/>
      <c r="D1554" s="195" t="s">
        <v>173</v>
      </c>
      <c r="E1554" s="225" t="s">
        <v>35</v>
      </c>
      <c r="F1554" s="226" t="s">
        <v>176</v>
      </c>
      <c r="G1554" s="224"/>
      <c r="H1554" s="227">
        <v>21</v>
      </c>
      <c r="I1554" s="228"/>
      <c r="J1554" s="224"/>
      <c r="K1554" s="224"/>
      <c r="L1554" s="229"/>
      <c r="M1554" s="230"/>
      <c r="N1554" s="231"/>
      <c r="O1554" s="231"/>
      <c r="P1554" s="231"/>
      <c r="Q1554" s="231"/>
      <c r="R1554" s="231"/>
      <c r="S1554" s="231"/>
      <c r="T1554" s="232"/>
      <c r="AT1554" s="233" t="s">
        <v>173</v>
      </c>
      <c r="AU1554" s="233" t="s">
        <v>90</v>
      </c>
      <c r="AV1554" s="15" t="s">
        <v>167</v>
      </c>
      <c r="AW1554" s="15" t="s">
        <v>41</v>
      </c>
      <c r="AX1554" s="15" t="s">
        <v>21</v>
      </c>
      <c r="AY1554" s="233" t="s">
        <v>160</v>
      </c>
    </row>
    <row r="1555" spans="1:65" s="2" customFormat="1" ht="24.2" customHeight="1">
      <c r="A1555" s="38"/>
      <c r="B1555" s="39"/>
      <c r="C1555" s="245" t="s">
        <v>1751</v>
      </c>
      <c r="D1555" s="245" t="s">
        <v>380</v>
      </c>
      <c r="E1555" s="246" t="s">
        <v>1752</v>
      </c>
      <c r="F1555" s="247" t="s">
        <v>1753</v>
      </c>
      <c r="G1555" s="248" t="s">
        <v>523</v>
      </c>
      <c r="H1555" s="249">
        <v>12</v>
      </c>
      <c r="I1555" s="250"/>
      <c r="J1555" s="251">
        <f>ROUND(I1555*H1555,2)</f>
        <v>0</v>
      </c>
      <c r="K1555" s="247" t="s">
        <v>166</v>
      </c>
      <c r="L1555" s="252"/>
      <c r="M1555" s="253" t="s">
        <v>35</v>
      </c>
      <c r="N1555" s="254" t="s">
        <v>52</v>
      </c>
      <c r="O1555" s="68"/>
      <c r="P1555" s="191">
        <f>O1555*H1555</f>
        <v>0</v>
      </c>
      <c r="Q1555" s="191">
        <v>1.95E-2</v>
      </c>
      <c r="R1555" s="191">
        <f>Q1555*H1555</f>
        <v>0.23399999999999999</v>
      </c>
      <c r="S1555" s="191">
        <v>0</v>
      </c>
      <c r="T1555" s="192">
        <f>S1555*H1555</f>
        <v>0</v>
      </c>
      <c r="U1555" s="38"/>
      <c r="V1555" s="38"/>
      <c r="W1555" s="38"/>
      <c r="X1555" s="38"/>
      <c r="Y1555" s="38"/>
      <c r="Z1555" s="38"/>
      <c r="AA1555" s="38"/>
      <c r="AB1555" s="38"/>
      <c r="AC1555" s="38"/>
      <c r="AD1555" s="38"/>
      <c r="AE1555" s="38"/>
      <c r="AR1555" s="193" t="s">
        <v>459</v>
      </c>
      <c r="AT1555" s="193" t="s">
        <v>380</v>
      </c>
      <c r="AU1555" s="193" t="s">
        <v>90</v>
      </c>
      <c r="AY1555" s="20" t="s">
        <v>160</v>
      </c>
      <c r="BE1555" s="194">
        <f>IF(N1555="základní",J1555,0)</f>
        <v>0</v>
      </c>
      <c r="BF1555" s="194">
        <f>IF(N1555="snížená",J1555,0)</f>
        <v>0</v>
      </c>
      <c r="BG1555" s="194">
        <f>IF(N1555="zákl. přenesená",J1555,0)</f>
        <v>0</v>
      </c>
      <c r="BH1555" s="194">
        <f>IF(N1555="sníž. přenesená",J1555,0)</f>
        <v>0</v>
      </c>
      <c r="BI1555" s="194">
        <f>IF(N1555="nulová",J1555,0)</f>
        <v>0</v>
      </c>
      <c r="BJ1555" s="20" t="s">
        <v>21</v>
      </c>
      <c r="BK1555" s="194">
        <f>ROUND(I1555*H1555,2)</f>
        <v>0</v>
      </c>
      <c r="BL1555" s="20" t="s">
        <v>317</v>
      </c>
      <c r="BM1555" s="193" t="s">
        <v>1754</v>
      </c>
    </row>
    <row r="1556" spans="1:65" s="2" customFormat="1" ht="19.5">
      <c r="A1556" s="38"/>
      <c r="B1556" s="39"/>
      <c r="C1556" s="40"/>
      <c r="D1556" s="195" t="s">
        <v>169</v>
      </c>
      <c r="E1556" s="40"/>
      <c r="F1556" s="196" t="s">
        <v>1753</v>
      </c>
      <c r="G1556" s="40"/>
      <c r="H1556" s="40"/>
      <c r="I1556" s="197"/>
      <c r="J1556" s="40"/>
      <c r="K1556" s="40"/>
      <c r="L1556" s="43"/>
      <c r="M1556" s="198"/>
      <c r="N1556" s="199"/>
      <c r="O1556" s="68"/>
      <c r="P1556" s="68"/>
      <c r="Q1556" s="68"/>
      <c r="R1556" s="68"/>
      <c r="S1556" s="68"/>
      <c r="T1556" s="69"/>
      <c r="U1556" s="38"/>
      <c r="V1556" s="38"/>
      <c r="W1556" s="38"/>
      <c r="X1556" s="38"/>
      <c r="Y1556" s="38"/>
      <c r="Z1556" s="38"/>
      <c r="AA1556" s="38"/>
      <c r="AB1556" s="38"/>
      <c r="AC1556" s="38"/>
      <c r="AD1556" s="38"/>
      <c r="AE1556" s="38"/>
      <c r="AT1556" s="20" t="s">
        <v>169</v>
      </c>
      <c r="AU1556" s="20" t="s">
        <v>90</v>
      </c>
    </row>
    <row r="1557" spans="1:65" s="13" customFormat="1" ht="11.25">
      <c r="B1557" s="202"/>
      <c r="C1557" s="203"/>
      <c r="D1557" s="195" t="s">
        <v>173</v>
      </c>
      <c r="E1557" s="204" t="s">
        <v>35</v>
      </c>
      <c r="F1557" s="205" t="s">
        <v>541</v>
      </c>
      <c r="G1557" s="203"/>
      <c r="H1557" s="204" t="s">
        <v>35</v>
      </c>
      <c r="I1557" s="206"/>
      <c r="J1557" s="203"/>
      <c r="K1557" s="203"/>
      <c r="L1557" s="207"/>
      <c r="M1557" s="208"/>
      <c r="N1557" s="209"/>
      <c r="O1557" s="209"/>
      <c r="P1557" s="209"/>
      <c r="Q1557" s="209"/>
      <c r="R1557" s="209"/>
      <c r="S1557" s="209"/>
      <c r="T1557" s="210"/>
      <c r="AT1557" s="211" t="s">
        <v>173</v>
      </c>
      <c r="AU1557" s="211" t="s">
        <v>90</v>
      </c>
      <c r="AV1557" s="13" t="s">
        <v>21</v>
      </c>
      <c r="AW1557" s="13" t="s">
        <v>41</v>
      </c>
      <c r="AX1557" s="13" t="s">
        <v>81</v>
      </c>
      <c r="AY1557" s="211" t="s">
        <v>160</v>
      </c>
    </row>
    <row r="1558" spans="1:65" s="14" customFormat="1" ht="11.25">
      <c r="B1558" s="212"/>
      <c r="C1558" s="213"/>
      <c r="D1558" s="195" t="s">
        <v>173</v>
      </c>
      <c r="E1558" s="214" t="s">
        <v>35</v>
      </c>
      <c r="F1558" s="215" t="s">
        <v>1750</v>
      </c>
      <c r="G1558" s="213"/>
      <c r="H1558" s="216">
        <v>12</v>
      </c>
      <c r="I1558" s="217"/>
      <c r="J1558" s="213"/>
      <c r="K1558" s="213"/>
      <c r="L1558" s="218"/>
      <c r="M1558" s="219"/>
      <c r="N1558" s="220"/>
      <c r="O1558" s="220"/>
      <c r="P1558" s="220"/>
      <c r="Q1558" s="220"/>
      <c r="R1558" s="220"/>
      <c r="S1558" s="220"/>
      <c r="T1558" s="221"/>
      <c r="AT1558" s="222" t="s">
        <v>173</v>
      </c>
      <c r="AU1558" s="222" t="s">
        <v>90</v>
      </c>
      <c r="AV1558" s="14" t="s">
        <v>90</v>
      </c>
      <c r="AW1558" s="14" t="s">
        <v>41</v>
      </c>
      <c r="AX1558" s="14" t="s">
        <v>81</v>
      </c>
      <c r="AY1558" s="222" t="s">
        <v>160</v>
      </c>
    </row>
    <row r="1559" spans="1:65" s="15" customFormat="1" ht="11.25">
      <c r="B1559" s="223"/>
      <c r="C1559" s="224"/>
      <c r="D1559" s="195" t="s">
        <v>173</v>
      </c>
      <c r="E1559" s="225" t="s">
        <v>35</v>
      </c>
      <c r="F1559" s="226" t="s">
        <v>176</v>
      </c>
      <c r="G1559" s="224"/>
      <c r="H1559" s="227">
        <v>12</v>
      </c>
      <c r="I1559" s="228"/>
      <c r="J1559" s="224"/>
      <c r="K1559" s="224"/>
      <c r="L1559" s="229"/>
      <c r="M1559" s="230"/>
      <c r="N1559" s="231"/>
      <c r="O1559" s="231"/>
      <c r="P1559" s="231"/>
      <c r="Q1559" s="231"/>
      <c r="R1559" s="231"/>
      <c r="S1559" s="231"/>
      <c r="T1559" s="232"/>
      <c r="AT1559" s="233" t="s">
        <v>173</v>
      </c>
      <c r="AU1559" s="233" t="s">
        <v>90</v>
      </c>
      <c r="AV1559" s="15" t="s">
        <v>167</v>
      </c>
      <c r="AW1559" s="15" t="s">
        <v>41</v>
      </c>
      <c r="AX1559" s="15" t="s">
        <v>21</v>
      </c>
      <c r="AY1559" s="233" t="s">
        <v>160</v>
      </c>
    </row>
    <row r="1560" spans="1:65" s="2" customFormat="1" ht="24.2" customHeight="1">
      <c r="A1560" s="38"/>
      <c r="B1560" s="39"/>
      <c r="C1560" s="245" t="s">
        <v>1755</v>
      </c>
      <c r="D1560" s="245" t="s">
        <v>380</v>
      </c>
      <c r="E1560" s="246" t="s">
        <v>1756</v>
      </c>
      <c r="F1560" s="247" t="s">
        <v>1757</v>
      </c>
      <c r="G1560" s="248" t="s">
        <v>523</v>
      </c>
      <c r="H1560" s="249">
        <v>9</v>
      </c>
      <c r="I1560" s="250"/>
      <c r="J1560" s="251">
        <f>ROUND(I1560*H1560,2)</f>
        <v>0</v>
      </c>
      <c r="K1560" s="247" t="s">
        <v>166</v>
      </c>
      <c r="L1560" s="252"/>
      <c r="M1560" s="253" t="s">
        <v>35</v>
      </c>
      <c r="N1560" s="254" t="s">
        <v>52</v>
      </c>
      <c r="O1560" s="68"/>
      <c r="P1560" s="191">
        <f>O1560*H1560</f>
        <v>0</v>
      </c>
      <c r="Q1560" s="191">
        <v>2.1000000000000001E-2</v>
      </c>
      <c r="R1560" s="191">
        <f>Q1560*H1560</f>
        <v>0.189</v>
      </c>
      <c r="S1560" s="191">
        <v>0</v>
      </c>
      <c r="T1560" s="192">
        <f>S1560*H1560</f>
        <v>0</v>
      </c>
      <c r="U1560" s="38"/>
      <c r="V1560" s="38"/>
      <c r="W1560" s="38"/>
      <c r="X1560" s="38"/>
      <c r="Y1560" s="38"/>
      <c r="Z1560" s="38"/>
      <c r="AA1560" s="38"/>
      <c r="AB1560" s="38"/>
      <c r="AC1560" s="38"/>
      <c r="AD1560" s="38"/>
      <c r="AE1560" s="38"/>
      <c r="AR1560" s="193" t="s">
        <v>459</v>
      </c>
      <c r="AT1560" s="193" t="s">
        <v>380</v>
      </c>
      <c r="AU1560" s="193" t="s">
        <v>90</v>
      </c>
      <c r="AY1560" s="20" t="s">
        <v>160</v>
      </c>
      <c r="BE1560" s="194">
        <f>IF(N1560="základní",J1560,0)</f>
        <v>0</v>
      </c>
      <c r="BF1560" s="194">
        <f>IF(N1560="snížená",J1560,0)</f>
        <v>0</v>
      </c>
      <c r="BG1560" s="194">
        <f>IF(N1560="zákl. přenesená",J1560,0)</f>
        <v>0</v>
      </c>
      <c r="BH1560" s="194">
        <f>IF(N1560="sníž. přenesená",J1560,0)</f>
        <v>0</v>
      </c>
      <c r="BI1560" s="194">
        <f>IF(N1560="nulová",J1560,0)</f>
        <v>0</v>
      </c>
      <c r="BJ1560" s="20" t="s">
        <v>21</v>
      </c>
      <c r="BK1560" s="194">
        <f>ROUND(I1560*H1560,2)</f>
        <v>0</v>
      </c>
      <c r="BL1560" s="20" t="s">
        <v>317</v>
      </c>
      <c r="BM1560" s="193" t="s">
        <v>1758</v>
      </c>
    </row>
    <row r="1561" spans="1:65" s="2" customFormat="1" ht="19.5">
      <c r="A1561" s="38"/>
      <c r="B1561" s="39"/>
      <c r="C1561" s="40"/>
      <c r="D1561" s="195" t="s">
        <v>169</v>
      </c>
      <c r="E1561" s="40"/>
      <c r="F1561" s="196" t="s">
        <v>1757</v>
      </c>
      <c r="G1561" s="40"/>
      <c r="H1561" s="40"/>
      <c r="I1561" s="197"/>
      <c r="J1561" s="40"/>
      <c r="K1561" s="40"/>
      <c r="L1561" s="43"/>
      <c r="M1561" s="198"/>
      <c r="N1561" s="199"/>
      <c r="O1561" s="68"/>
      <c r="P1561" s="68"/>
      <c r="Q1561" s="68"/>
      <c r="R1561" s="68"/>
      <c r="S1561" s="68"/>
      <c r="T1561" s="69"/>
      <c r="U1561" s="38"/>
      <c r="V1561" s="38"/>
      <c r="W1561" s="38"/>
      <c r="X1561" s="38"/>
      <c r="Y1561" s="38"/>
      <c r="Z1561" s="38"/>
      <c r="AA1561" s="38"/>
      <c r="AB1561" s="38"/>
      <c r="AC1561" s="38"/>
      <c r="AD1561" s="38"/>
      <c r="AE1561" s="38"/>
      <c r="AT1561" s="20" t="s">
        <v>169</v>
      </c>
      <c r="AU1561" s="20" t="s">
        <v>90</v>
      </c>
    </row>
    <row r="1562" spans="1:65" s="13" customFormat="1" ht="11.25">
      <c r="B1562" s="202"/>
      <c r="C1562" s="203"/>
      <c r="D1562" s="195" t="s">
        <v>173</v>
      </c>
      <c r="E1562" s="204" t="s">
        <v>35</v>
      </c>
      <c r="F1562" s="205" t="s">
        <v>541</v>
      </c>
      <c r="G1562" s="203"/>
      <c r="H1562" s="204" t="s">
        <v>35</v>
      </c>
      <c r="I1562" s="206"/>
      <c r="J1562" s="203"/>
      <c r="K1562" s="203"/>
      <c r="L1562" s="207"/>
      <c r="M1562" s="208"/>
      <c r="N1562" s="209"/>
      <c r="O1562" s="209"/>
      <c r="P1562" s="209"/>
      <c r="Q1562" s="209"/>
      <c r="R1562" s="209"/>
      <c r="S1562" s="209"/>
      <c r="T1562" s="210"/>
      <c r="AT1562" s="211" t="s">
        <v>173</v>
      </c>
      <c r="AU1562" s="211" t="s">
        <v>90</v>
      </c>
      <c r="AV1562" s="13" t="s">
        <v>21</v>
      </c>
      <c r="AW1562" s="13" t="s">
        <v>41</v>
      </c>
      <c r="AX1562" s="13" t="s">
        <v>81</v>
      </c>
      <c r="AY1562" s="211" t="s">
        <v>160</v>
      </c>
    </row>
    <row r="1563" spans="1:65" s="14" customFormat="1" ht="11.25">
      <c r="B1563" s="212"/>
      <c r="C1563" s="213"/>
      <c r="D1563" s="195" t="s">
        <v>173</v>
      </c>
      <c r="E1563" s="214" t="s">
        <v>35</v>
      </c>
      <c r="F1563" s="215" t="s">
        <v>1749</v>
      </c>
      <c r="G1563" s="213"/>
      <c r="H1563" s="216">
        <v>9</v>
      </c>
      <c r="I1563" s="217"/>
      <c r="J1563" s="213"/>
      <c r="K1563" s="213"/>
      <c r="L1563" s="218"/>
      <c r="M1563" s="219"/>
      <c r="N1563" s="220"/>
      <c r="O1563" s="220"/>
      <c r="P1563" s="220"/>
      <c r="Q1563" s="220"/>
      <c r="R1563" s="220"/>
      <c r="S1563" s="220"/>
      <c r="T1563" s="221"/>
      <c r="AT1563" s="222" t="s">
        <v>173</v>
      </c>
      <c r="AU1563" s="222" t="s">
        <v>90</v>
      </c>
      <c r="AV1563" s="14" t="s">
        <v>90</v>
      </c>
      <c r="AW1563" s="14" t="s">
        <v>41</v>
      </c>
      <c r="AX1563" s="14" t="s">
        <v>81</v>
      </c>
      <c r="AY1563" s="222" t="s">
        <v>160</v>
      </c>
    </row>
    <row r="1564" spans="1:65" s="15" customFormat="1" ht="11.25">
      <c r="B1564" s="223"/>
      <c r="C1564" s="224"/>
      <c r="D1564" s="195" t="s">
        <v>173</v>
      </c>
      <c r="E1564" s="225" t="s">
        <v>35</v>
      </c>
      <c r="F1564" s="226" t="s">
        <v>176</v>
      </c>
      <c r="G1564" s="224"/>
      <c r="H1564" s="227">
        <v>9</v>
      </c>
      <c r="I1564" s="228"/>
      <c r="J1564" s="224"/>
      <c r="K1564" s="224"/>
      <c r="L1564" s="229"/>
      <c r="M1564" s="230"/>
      <c r="N1564" s="231"/>
      <c r="O1564" s="231"/>
      <c r="P1564" s="231"/>
      <c r="Q1564" s="231"/>
      <c r="R1564" s="231"/>
      <c r="S1564" s="231"/>
      <c r="T1564" s="232"/>
      <c r="AT1564" s="233" t="s">
        <v>173</v>
      </c>
      <c r="AU1564" s="233" t="s">
        <v>90</v>
      </c>
      <c r="AV1564" s="15" t="s">
        <v>167</v>
      </c>
      <c r="AW1564" s="15" t="s">
        <v>41</v>
      </c>
      <c r="AX1564" s="15" t="s">
        <v>21</v>
      </c>
      <c r="AY1564" s="233" t="s">
        <v>160</v>
      </c>
    </row>
    <row r="1565" spans="1:65" s="2" customFormat="1" ht="24.2" customHeight="1">
      <c r="A1565" s="38"/>
      <c r="B1565" s="39"/>
      <c r="C1565" s="182" t="s">
        <v>1759</v>
      </c>
      <c r="D1565" s="182" t="s">
        <v>162</v>
      </c>
      <c r="E1565" s="183" t="s">
        <v>1760</v>
      </c>
      <c r="F1565" s="184" t="s">
        <v>1761</v>
      </c>
      <c r="G1565" s="185" t="s">
        <v>523</v>
      </c>
      <c r="H1565" s="186">
        <v>2</v>
      </c>
      <c r="I1565" s="187"/>
      <c r="J1565" s="188">
        <f>ROUND(I1565*H1565,2)</f>
        <v>0</v>
      </c>
      <c r="K1565" s="184" t="s">
        <v>166</v>
      </c>
      <c r="L1565" s="43"/>
      <c r="M1565" s="189" t="s">
        <v>35</v>
      </c>
      <c r="N1565" s="190" t="s">
        <v>52</v>
      </c>
      <c r="O1565" s="68"/>
      <c r="P1565" s="191">
        <f>O1565*H1565</f>
        <v>0</v>
      </c>
      <c r="Q1565" s="191">
        <v>0</v>
      </c>
      <c r="R1565" s="191">
        <f>Q1565*H1565</f>
        <v>0</v>
      </c>
      <c r="S1565" s="191">
        <v>0</v>
      </c>
      <c r="T1565" s="192">
        <f>S1565*H1565</f>
        <v>0</v>
      </c>
      <c r="U1565" s="38"/>
      <c r="V1565" s="38"/>
      <c r="W1565" s="38"/>
      <c r="X1565" s="38"/>
      <c r="Y1565" s="38"/>
      <c r="Z1565" s="38"/>
      <c r="AA1565" s="38"/>
      <c r="AB1565" s="38"/>
      <c r="AC1565" s="38"/>
      <c r="AD1565" s="38"/>
      <c r="AE1565" s="38"/>
      <c r="AR1565" s="193" t="s">
        <v>317</v>
      </c>
      <c r="AT1565" s="193" t="s">
        <v>162</v>
      </c>
      <c r="AU1565" s="193" t="s">
        <v>90</v>
      </c>
      <c r="AY1565" s="20" t="s">
        <v>160</v>
      </c>
      <c r="BE1565" s="194">
        <f>IF(N1565="základní",J1565,0)</f>
        <v>0</v>
      </c>
      <c r="BF1565" s="194">
        <f>IF(N1565="snížená",J1565,0)</f>
        <v>0</v>
      </c>
      <c r="BG1565" s="194">
        <f>IF(N1565="zákl. přenesená",J1565,0)</f>
        <v>0</v>
      </c>
      <c r="BH1565" s="194">
        <f>IF(N1565="sníž. přenesená",J1565,0)</f>
        <v>0</v>
      </c>
      <c r="BI1565" s="194">
        <f>IF(N1565="nulová",J1565,0)</f>
        <v>0</v>
      </c>
      <c r="BJ1565" s="20" t="s">
        <v>21</v>
      </c>
      <c r="BK1565" s="194">
        <f>ROUND(I1565*H1565,2)</f>
        <v>0</v>
      </c>
      <c r="BL1565" s="20" t="s">
        <v>317</v>
      </c>
      <c r="BM1565" s="193" t="s">
        <v>1762</v>
      </c>
    </row>
    <row r="1566" spans="1:65" s="2" customFormat="1" ht="19.5">
      <c r="A1566" s="38"/>
      <c r="B1566" s="39"/>
      <c r="C1566" s="40"/>
      <c r="D1566" s="195" t="s">
        <v>169</v>
      </c>
      <c r="E1566" s="40"/>
      <c r="F1566" s="196" t="s">
        <v>1763</v>
      </c>
      <c r="G1566" s="40"/>
      <c r="H1566" s="40"/>
      <c r="I1566" s="197"/>
      <c r="J1566" s="40"/>
      <c r="K1566" s="40"/>
      <c r="L1566" s="43"/>
      <c r="M1566" s="198"/>
      <c r="N1566" s="199"/>
      <c r="O1566" s="68"/>
      <c r="P1566" s="68"/>
      <c r="Q1566" s="68"/>
      <c r="R1566" s="68"/>
      <c r="S1566" s="68"/>
      <c r="T1566" s="69"/>
      <c r="U1566" s="38"/>
      <c r="V1566" s="38"/>
      <c r="W1566" s="38"/>
      <c r="X1566" s="38"/>
      <c r="Y1566" s="38"/>
      <c r="Z1566" s="38"/>
      <c r="AA1566" s="38"/>
      <c r="AB1566" s="38"/>
      <c r="AC1566" s="38"/>
      <c r="AD1566" s="38"/>
      <c r="AE1566" s="38"/>
      <c r="AT1566" s="20" t="s">
        <v>169</v>
      </c>
      <c r="AU1566" s="20" t="s">
        <v>90</v>
      </c>
    </row>
    <row r="1567" spans="1:65" s="2" customFormat="1" ht="11.25">
      <c r="A1567" s="38"/>
      <c r="B1567" s="39"/>
      <c r="C1567" s="40"/>
      <c r="D1567" s="200" t="s">
        <v>171</v>
      </c>
      <c r="E1567" s="40"/>
      <c r="F1567" s="201" t="s">
        <v>1764</v>
      </c>
      <c r="G1567" s="40"/>
      <c r="H1567" s="40"/>
      <c r="I1567" s="197"/>
      <c r="J1567" s="40"/>
      <c r="K1567" s="40"/>
      <c r="L1567" s="43"/>
      <c r="M1567" s="198"/>
      <c r="N1567" s="199"/>
      <c r="O1567" s="68"/>
      <c r="P1567" s="68"/>
      <c r="Q1567" s="68"/>
      <c r="R1567" s="68"/>
      <c r="S1567" s="68"/>
      <c r="T1567" s="69"/>
      <c r="U1567" s="38"/>
      <c r="V1567" s="38"/>
      <c r="W1567" s="38"/>
      <c r="X1567" s="38"/>
      <c r="Y1567" s="38"/>
      <c r="Z1567" s="38"/>
      <c r="AA1567" s="38"/>
      <c r="AB1567" s="38"/>
      <c r="AC1567" s="38"/>
      <c r="AD1567" s="38"/>
      <c r="AE1567" s="38"/>
      <c r="AT1567" s="20" t="s">
        <v>171</v>
      </c>
      <c r="AU1567" s="20" t="s">
        <v>90</v>
      </c>
    </row>
    <row r="1568" spans="1:65" s="13" customFormat="1" ht="11.25">
      <c r="B1568" s="202"/>
      <c r="C1568" s="203"/>
      <c r="D1568" s="195" t="s">
        <v>173</v>
      </c>
      <c r="E1568" s="204" t="s">
        <v>35</v>
      </c>
      <c r="F1568" s="205" t="s">
        <v>541</v>
      </c>
      <c r="G1568" s="203"/>
      <c r="H1568" s="204" t="s">
        <v>35</v>
      </c>
      <c r="I1568" s="206"/>
      <c r="J1568" s="203"/>
      <c r="K1568" s="203"/>
      <c r="L1568" s="207"/>
      <c r="M1568" s="208"/>
      <c r="N1568" s="209"/>
      <c r="O1568" s="209"/>
      <c r="P1568" s="209"/>
      <c r="Q1568" s="209"/>
      <c r="R1568" s="209"/>
      <c r="S1568" s="209"/>
      <c r="T1568" s="210"/>
      <c r="AT1568" s="211" t="s">
        <v>173</v>
      </c>
      <c r="AU1568" s="211" t="s">
        <v>90</v>
      </c>
      <c r="AV1568" s="13" t="s">
        <v>21</v>
      </c>
      <c r="AW1568" s="13" t="s">
        <v>41</v>
      </c>
      <c r="AX1568" s="13" t="s">
        <v>81</v>
      </c>
      <c r="AY1568" s="211" t="s">
        <v>160</v>
      </c>
    </row>
    <row r="1569" spans="1:65" s="14" customFormat="1" ht="11.25">
      <c r="B1569" s="212"/>
      <c r="C1569" s="213"/>
      <c r="D1569" s="195" t="s">
        <v>173</v>
      </c>
      <c r="E1569" s="214" t="s">
        <v>35</v>
      </c>
      <c r="F1569" s="215" t="s">
        <v>839</v>
      </c>
      <c r="G1569" s="213"/>
      <c r="H1569" s="216">
        <v>1</v>
      </c>
      <c r="I1569" s="217"/>
      <c r="J1569" s="213"/>
      <c r="K1569" s="213"/>
      <c r="L1569" s="218"/>
      <c r="M1569" s="219"/>
      <c r="N1569" s="220"/>
      <c r="O1569" s="220"/>
      <c r="P1569" s="220"/>
      <c r="Q1569" s="220"/>
      <c r="R1569" s="220"/>
      <c r="S1569" s="220"/>
      <c r="T1569" s="221"/>
      <c r="AT1569" s="222" t="s">
        <v>173</v>
      </c>
      <c r="AU1569" s="222" t="s">
        <v>90</v>
      </c>
      <c r="AV1569" s="14" t="s">
        <v>90</v>
      </c>
      <c r="AW1569" s="14" t="s">
        <v>41</v>
      </c>
      <c r="AX1569" s="14" t="s">
        <v>81</v>
      </c>
      <c r="AY1569" s="222" t="s">
        <v>160</v>
      </c>
    </row>
    <row r="1570" spans="1:65" s="14" customFormat="1" ht="11.25">
      <c r="B1570" s="212"/>
      <c r="C1570" s="213"/>
      <c r="D1570" s="195" t="s">
        <v>173</v>
      </c>
      <c r="E1570" s="214" t="s">
        <v>35</v>
      </c>
      <c r="F1570" s="215" t="s">
        <v>842</v>
      </c>
      <c r="G1570" s="213"/>
      <c r="H1570" s="216">
        <v>1</v>
      </c>
      <c r="I1570" s="217"/>
      <c r="J1570" s="213"/>
      <c r="K1570" s="213"/>
      <c r="L1570" s="218"/>
      <c r="M1570" s="219"/>
      <c r="N1570" s="220"/>
      <c r="O1570" s="220"/>
      <c r="P1570" s="220"/>
      <c r="Q1570" s="220"/>
      <c r="R1570" s="220"/>
      <c r="S1570" s="220"/>
      <c r="T1570" s="221"/>
      <c r="AT1570" s="222" t="s">
        <v>173</v>
      </c>
      <c r="AU1570" s="222" t="s">
        <v>90</v>
      </c>
      <c r="AV1570" s="14" t="s">
        <v>90</v>
      </c>
      <c r="AW1570" s="14" t="s">
        <v>41</v>
      </c>
      <c r="AX1570" s="14" t="s">
        <v>81</v>
      </c>
      <c r="AY1570" s="222" t="s">
        <v>160</v>
      </c>
    </row>
    <row r="1571" spans="1:65" s="15" customFormat="1" ht="11.25">
      <c r="B1571" s="223"/>
      <c r="C1571" s="224"/>
      <c r="D1571" s="195" t="s">
        <v>173</v>
      </c>
      <c r="E1571" s="225" t="s">
        <v>35</v>
      </c>
      <c r="F1571" s="226" t="s">
        <v>176</v>
      </c>
      <c r="G1571" s="224"/>
      <c r="H1571" s="227">
        <v>2</v>
      </c>
      <c r="I1571" s="228"/>
      <c r="J1571" s="224"/>
      <c r="K1571" s="224"/>
      <c r="L1571" s="229"/>
      <c r="M1571" s="230"/>
      <c r="N1571" s="231"/>
      <c r="O1571" s="231"/>
      <c r="P1571" s="231"/>
      <c r="Q1571" s="231"/>
      <c r="R1571" s="231"/>
      <c r="S1571" s="231"/>
      <c r="T1571" s="232"/>
      <c r="AT1571" s="233" t="s">
        <v>173</v>
      </c>
      <c r="AU1571" s="233" t="s">
        <v>90</v>
      </c>
      <c r="AV1571" s="15" t="s">
        <v>167</v>
      </c>
      <c r="AW1571" s="15" t="s">
        <v>41</v>
      </c>
      <c r="AX1571" s="15" t="s">
        <v>21</v>
      </c>
      <c r="AY1571" s="233" t="s">
        <v>160</v>
      </c>
    </row>
    <row r="1572" spans="1:65" s="2" customFormat="1" ht="24.2" customHeight="1">
      <c r="A1572" s="38"/>
      <c r="B1572" s="39"/>
      <c r="C1572" s="245" t="s">
        <v>1765</v>
      </c>
      <c r="D1572" s="245" t="s">
        <v>380</v>
      </c>
      <c r="E1572" s="246" t="s">
        <v>1766</v>
      </c>
      <c r="F1572" s="247" t="s">
        <v>1767</v>
      </c>
      <c r="G1572" s="248" t="s">
        <v>165</v>
      </c>
      <c r="H1572" s="249">
        <v>1.98</v>
      </c>
      <c r="I1572" s="250"/>
      <c r="J1572" s="251">
        <f>ROUND(I1572*H1572,2)</f>
        <v>0</v>
      </c>
      <c r="K1572" s="247" t="s">
        <v>166</v>
      </c>
      <c r="L1572" s="252"/>
      <c r="M1572" s="253" t="s">
        <v>35</v>
      </c>
      <c r="N1572" s="254" t="s">
        <v>52</v>
      </c>
      <c r="O1572" s="68"/>
      <c r="P1572" s="191">
        <f>O1572*H1572</f>
        <v>0</v>
      </c>
      <c r="Q1572" s="191">
        <v>2.5440000000000001E-2</v>
      </c>
      <c r="R1572" s="191">
        <f>Q1572*H1572</f>
        <v>5.0371199999999998E-2</v>
      </c>
      <c r="S1572" s="191">
        <v>0</v>
      </c>
      <c r="T1572" s="192">
        <f>S1572*H1572</f>
        <v>0</v>
      </c>
      <c r="U1572" s="38"/>
      <c r="V1572" s="38"/>
      <c r="W1572" s="38"/>
      <c r="X1572" s="38"/>
      <c r="Y1572" s="38"/>
      <c r="Z1572" s="38"/>
      <c r="AA1572" s="38"/>
      <c r="AB1572" s="38"/>
      <c r="AC1572" s="38"/>
      <c r="AD1572" s="38"/>
      <c r="AE1572" s="38"/>
      <c r="AR1572" s="193" t="s">
        <v>459</v>
      </c>
      <c r="AT1572" s="193" t="s">
        <v>380</v>
      </c>
      <c r="AU1572" s="193" t="s">
        <v>90</v>
      </c>
      <c r="AY1572" s="20" t="s">
        <v>160</v>
      </c>
      <c r="BE1572" s="194">
        <f>IF(N1572="základní",J1572,0)</f>
        <v>0</v>
      </c>
      <c r="BF1572" s="194">
        <f>IF(N1572="snížená",J1572,0)</f>
        <v>0</v>
      </c>
      <c r="BG1572" s="194">
        <f>IF(N1572="zákl. přenesená",J1572,0)</f>
        <v>0</v>
      </c>
      <c r="BH1572" s="194">
        <f>IF(N1572="sníž. přenesená",J1572,0)</f>
        <v>0</v>
      </c>
      <c r="BI1572" s="194">
        <f>IF(N1572="nulová",J1572,0)</f>
        <v>0</v>
      </c>
      <c r="BJ1572" s="20" t="s">
        <v>21</v>
      </c>
      <c r="BK1572" s="194">
        <f>ROUND(I1572*H1572,2)</f>
        <v>0</v>
      </c>
      <c r="BL1572" s="20" t="s">
        <v>317</v>
      </c>
      <c r="BM1572" s="193" t="s">
        <v>1768</v>
      </c>
    </row>
    <row r="1573" spans="1:65" s="2" customFormat="1" ht="19.5">
      <c r="A1573" s="38"/>
      <c r="B1573" s="39"/>
      <c r="C1573" s="40"/>
      <c r="D1573" s="195" t="s">
        <v>169</v>
      </c>
      <c r="E1573" s="40"/>
      <c r="F1573" s="196" t="s">
        <v>1767</v>
      </c>
      <c r="G1573" s="40"/>
      <c r="H1573" s="40"/>
      <c r="I1573" s="197"/>
      <c r="J1573" s="40"/>
      <c r="K1573" s="40"/>
      <c r="L1573" s="43"/>
      <c r="M1573" s="198"/>
      <c r="N1573" s="199"/>
      <c r="O1573" s="68"/>
      <c r="P1573" s="68"/>
      <c r="Q1573" s="68"/>
      <c r="R1573" s="68"/>
      <c r="S1573" s="68"/>
      <c r="T1573" s="69"/>
      <c r="U1573" s="38"/>
      <c r="V1573" s="38"/>
      <c r="W1573" s="38"/>
      <c r="X1573" s="38"/>
      <c r="Y1573" s="38"/>
      <c r="Z1573" s="38"/>
      <c r="AA1573" s="38"/>
      <c r="AB1573" s="38"/>
      <c r="AC1573" s="38"/>
      <c r="AD1573" s="38"/>
      <c r="AE1573" s="38"/>
      <c r="AT1573" s="20" t="s">
        <v>169</v>
      </c>
      <c r="AU1573" s="20" t="s">
        <v>90</v>
      </c>
    </row>
    <row r="1574" spans="1:65" s="2" customFormat="1" ht="19.5">
      <c r="A1574" s="38"/>
      <c r="B1574" s="39"/>
      <c r="C1574" s="40"/>
      <c r="D1574" s="195" t="s">
        <v>625</v>
      </c>
      <c r="E1574" s="40"/>
      <c r="F1574" s="255" t="s">
        <v>1769</v>
      </c>
      <c r="G1574" s="40"/>
      <c r="H1574" s="40"/>
      <c r="I1574" s="197"/>
      <c r="J1574" s="40"/>
      <c r="K1574" s="40"/>
      <c r="L1574" s="43"/>
      <c r="M1574" s="198"/>
      <c r="N1574" s="199"/>
      <c r="O1574" s="68"/>
      <c r="P1574" s="68"/>
      <c r="Q1574" s="68"/>
      <c r="R1574" s="68"/>
      <c r="S1574" s="68"/>
      <c r="T1574" s="69"/>
      <c r="U1574" s="38"/>
      <c r="V1574" s="38"/>
      <c r="W1574" s="38"/>
      <c r="X1574" s="38"/>
      <c r="Y1574" s="38"/>
      <c r="Z1574" s="38"/>
      <c r="AA1574" s="38"/>
      <c r="AB1574" s="38"/>
      <c r="AC1574" s="38"/>
      <c r="AD1574" s="38"/>
      <c r="AE1574" s="38"/>
      <c r="AT1574" s="20" t="s">
        <v>625</v>
      </c>
      <c r="AU1574" s="20" t="s">
        <v>90</v>
      </c>
    </row>
    <row r="1575" spans="1:65" s="13" customFormat="1" ht="11.25">
      <c r="B1575" s="202"/>
      <c r="C1575" s="203"/>
      <c r="D1575" s="195" t="s">
        <v>173</v>
      </c>
      <c r="E1575" s="204" t="s">
        <v>35</v>
      </c>
      <c r="F1575" s="205" t="s">
        <v>541</v>
      </c>
      <c r="G1575" s="203"/>
      <c r="H1575" s="204" t="s">
        <v>35</v>
      </c>
      <c r="I1575" s="206"/>
      <c r="J1575" s="203"/>
      <c r="K1575" s="203"/>
      <c r="L1575" s="207"/>
      <c r="M1575" s="208"/>
      <c r="N1575" s="209"/>
      <c r="O1575" s="209"/>
      <c r="P1575" s="209"/>
      <c r="Q1575" s="209"/>
      <c r="R1575" s="209"/>
      <c r="S1575" s="209"/>
      <c r="T1575" s="210"/>
      <c r="AT1575" s="211" t="s">
        <v>173</v>
      </c>
      <c r="AU1575" s="211" t="s">
        <v>90</v>
      </c>
      <c r="AV1575" s="13" t="s">
        <v>21</v>
      </c>
      <c r="AW1575" s="13" t="s">
        <v>41</v>
      </c>
      <c r="AX1575" s="13" t="s">
        <v>81</v>
      </c>
      <c r="AY1575" s="211" t="s">
        <v>160</v>
      </c>
    </row>
    <row r="1576" spans="1:65" s="14" customFormat="1" ht="11.25">
      <c r="B1576" s="212"/>
      <c r="C1576" s="213"/>
      <c r="D1576" s="195" t="s">
        <v>173</v>
      </c>
      <c r="E1576" s="214" t="s">
        <v>35</v>
      </c>
      <c r="F1576" s="215" t="s">
        <v>1770</v>
      </c>
      <c r="G1576" s="213"/>
      <c r="H1576" s="216">
        <v>1.98</v>
      </c>
      <c r="I1576" s="217"/>
      <c r="J1576" s="213"/>
      <c r="K1576" s="213"/>
      <c r="L1576" s="218"/>
      <c r="M1576" s="219"/>
      <c r="N1576" s="220"/>
      <c r="O1576" s="220"/>
      <c r="P1576" s="220"/>
      <c r="Q1576" s="220"/>
      <c r="R1576" s="220"/>
      <c r="S1576" s="220"/>
      <c r="T1576" s="221"/>
      <c r="AT1576" s="222" t="s">
        <v>173</v>
      </c>
      <c r="AU1576" s="222" t="s">
        <v>90</v>
      </c>
      <c r="AV1576" s="14" t="s">
        <v>90</v>
      </c>
      <c r="AW1576" s="14" t="s">
        <v>41</v>
      </c>
      <c r="AX1576" s="14" t="s">
        <v>81</v>
      </c>
      <c r="AY1576" s="222" t="s">
        <v>160</v>
      </c>
    </row>
    <row r="1577" spans="1:65" s="15" customFormat="1" ht="11.25">
      <c r="B1577" s="223"/>
      <c r="C1577" s="224"/>
      <c r="D1577" s="195" t="s">
        <v>173</v>
      </c>
      <c r="E1577" s="225" t="s">
        <v>35</v>
      </c>
      <c r="F1577" s="226" t="s">
        <v>176</v>
      </c>
      <c r="G1577" s="224"/>
      <c r="H1577" s="227">
        <v>1.98</v>
      </c>
      <c r="I1577" s="228"/>
      <c r="J1577" s="224"/>
      <c r="K1577" s="224"/>
      <c r="L1577" s="229"/>
      <c r="M1577" s="230"/>
      <c r="N1577" s="231"/>
      <c r="O1577" s="231"/>
      <c r="P1577" s="231"/>
      <c r="Q1577" s="231"/>
      <c r="R1577" s="231"/>
      <c r="S1577" s="231"/>
      <c r="T1577" s="232"/>
      <c r="AT1577" s="233" t="s">
        <v>173</v>
      </c>
      <c r="AU1577" s="233" t="s">
        <v>90</v>
      </c>
      <c r="AV1577" s="15" t="s">
        <v>167</v>
      </c>
      <c r="AW1577" s="15" t="s">
        <v>41</v>
      </c>
      <c r="AX1577" s="15" t="s">
        <v>21</v>
      </c>
      <c r="AY1577" s="233" t="s">
        <v>160</v>
      </c>
    </row>
    <row r="1578" spans="1:65" s="2" customFormat="1" ht="24.2" customHeight="1">
      <c r="A1578" s="38"/>
      <c r="B1578" s="39"/>
      <c r="C1578" s="245" t="s">
        <v>1771</v>
      </c>
      <c r="D1578" s="245" t="s">
        <v>380</v>
      </c>
      <c r="E1578" s="246" t="s">
        <v>1772</v>
      </c>
      <c r="F1578" s="247" t="s">
        <v>1773</v>
      </c>
      <c r="G1578" s="248" t="s">
        <v>523</v>
      </c>
      <c r="H1578" s="249">
        <v>1</v>
      </c>
      <c r="I1578" s="250"/>
      <c r="J1578" s="251">
        <f>ROUND(I1578*H1578,2)</f>
        <v>0</v>
      </c>
      <c r="K1578" s="247" t="s">
        <v>166</v>
      </c>
      <c r="L1578" s="252"/>
      <c r="M1578" s="253" t="s">
        <v>35</v>
      </c>
      <c r="N1578" s="254" t="s">
        <v>52</v>
      </c>
      <c r="O1578" s="68"/>
      <c r="P1578" s="191">
        <f>O1578*H1578</f>
        <v>0</v>
      </c>
      <c r="Q1578" s="191">
        <v>2.2499999999999999E-2</v>
      </c>
      <c r="R1578" s="191">
        <f>Q1578*H1578</f>
        <v>2.2499999999999999E-2</v>
      </c>
      <c r="S1578" s="191">
        <v>0</v>
      </c>
      <c r="T1578" s="192">
        <f>S1578*H1578</f>
        <v>0</v>
      </c>
      <c r="U1578" s="38"/>
      <c r="V1578" s="38"/>
      <c r="W1578" s="38"/>
      <c r="X1578" s="38"/>
      <c r="Y1578" s="38"/>
      <c r="Z1578" s="38"/>
      <c r="AA1578" s="38"/>
      <c r="AB1578" s="38"/>
      <c r="AC1578" s="38"/>
      <c r="AD1578" s="38"/>
      <c r="AE1578" s="38"/>
      <c r="AR1578" s="193" t="s">
        <v>459</v>
      </c>
      <c r="AT1578" s="193" t="s">
        <v>380</v>
      </c>
      <c r="AU1578" s="193" t="s">
        <v>90</v>
      </c>
      <c r="AY1578" s="20" t="s">
        <v>160</v>
      </c>
      <c r="BE1578" s="194">
        <f>IF(N1578="základní",J1578,0)</f>
        <v>0</v>
      </c>
      <c r="BF1578" s="194">
        <f>IF(N1578="snížená",J1578,0)</f>
        <v>0</v>
      </c>
      <c r="BG1578" s="194">
        <f>IF(N1578="zákl. přenesená",J1578,0)</f>
        <v>0</v>
      </c>
      <c r="BH1578" s="194">
        <f>IF(N1578="sníž. přenesená",J1578,0)</f>
        <v>0</v>
      </c>
      <c r="BI1578" s="194">
        <f>IF(N1578="nulová",J1578,0)</f>
        <v>0</v>
      </c>
      <c r="BJ1578" s="20" t="s">
        <v>21</v>
      </c>
      <c r="BK1578" s="194">
        <f>ROUND(I1578*H1578,2)</f>
        <v>0</v>
      </c>
      <c r="BL1578" s="20" t="s">
        <v>317</v>
      </c>
      <c r="BM1578" s="193" t="s">
        <v>1774</v>
      </c>
    </row>
    <row r="1579" spans="1:65" s="2" customFormat="1" ht="19.5">
      <c r="A1579" s="38"/>
      <c r="B1579" s="39"/>
      <c r="C1579" s="40"/>
      <c r="D1579" s="195" t="s">
        <v>169</v>
      </c>
      <c r="E1579" s="40"/>
      <c r="F1579" s="196" t="s">
        <v>1773</v>
      </c>
      <c r="G1579" s="40"/>
      <c r="H1579" s="40"/>
      <c r="I1579" s="197"/>
      <c r="J1579" s="40"/>
      <c r="K1579" s="40"/>
      <c r="L1579" s="43"/>
      <c r="M1579" s="198"/>
      <c r="N1579" s="199"/>
      <c r="O1579" s="68"/>
      <c r="P1579" s="68"/>
      <c r="Q1579" s="68"/>
      <c r="R1579" s="68"/>
      <c r="S1579" s="68"/>
      <c r="T1579" s="69"/>
      <c r="U1579" s="38"/>
      <c r="V1579" s="38"/>
      <c r="W1579" s="38"/>
      <c r="X1579" s="38"/>
      <c r="Y1579" s="38"/>
      <c r="Z1579" s="38"/>
      <c r="AA1579" s="38"/>
      <c r="AB1579" s="38"/>
      <c r="AC1579" s="38"/>
      <c r="AD1579" s="38"/>
      <c r="AE1579" s="38"/>
      <c r="AT1579" s="20" t="s">
        <v>169</v>
      </c>
      <c r="AU1579" s="20" t="s">
        <v>90</v>
      </c>
    </row>
    <row r="1580" spans="1:65" s="13" customFormat="1" ht="11.25">
      <c r="B1580" s="202"/>
      <c r="C1580" s="203"/>
      <c r="D1580" s="195" t="s">
        <v>173</v>
      </c>
      <c r="E1580" s="204" t="s">
        <v>35</v>
      </c>
      <c r="F1580" s="205" t="s">
        <v>541</v>
      </c>
      <c r="G1580" s="203"/>
      <c r="H1580" s="204" t="s">
        <v>35</v>
      </c>
      <c r="I1580" s="206"/>
      <c r="J1580" s="203"/>
      <c r="K1580" s="203"/>
      <c r="L1580" s="207"/>
      <c r="M1580" s="208"/>
      <c r="N1580" s="209"/>
      <c r="O1580" s="209"/>
      <c r="P1580" s="209"/>
      <c r="Q1580" s="209"/>
      <c r="R1580" s="209"/>
      <c r="S1580" s="209"/>
      <c r="T1580" s="210"/>
      <c r="AT1580" s="211" t="s">
        <v>173</v>
      </c>
      <c r="AU1580" s="211" t="s">
        <v>90</v>
      </c>
      <c r="AV1580" s="13" t="s">
        <v>21</v>
      </c>
      <c r="AW1580" s="13" t="s">
        <v>41</v>
      </c>
      <c r="AX1580" s="13" t="s">
        <v>81</v>
      </c>
      <c r="AY1580" s="211" t="s">
        <v>160</v>
      </c>
    </row>
    <row r="1581" spans="1:65" s="14" customFormat="1" ht="11.25">
      <c r="B1581" s="212"/>
      <c r="C1581" s="213"/>
      <c r="D1581" s="195" t="s">
        <v>173</v>
      </c>
      <c r="E1581" s="214" t="s">
        <v>35</v>
      </c>
      <c r="F1581" s="215" t="s">
        <v>839</v>
      </c>
      <c r="G1581" s="213"/>
      <c r="H1581" s="216">
        <v>1</v>
      </c>
      <c r="I1581" s="217"/>
      <c r="J1581" s="213"/>
      <c r="K1581" s="213"/>
      <c r="L1581" s="218"/>
      <c r="M1581" s="219"/>
      <c r="N1581" s="220"/>
      <c r="O1581" s="220"/>
      <c r="P1581" s="220"/>
      <c r="Q1581" s="220"/>
      <c r="R1581" s="220"/>
      <c r="S1581" s="220"/>
      <c r="T1581" s="221"/>
      <c r="AT1581" s="222" t="s">
        <v>173</v>
      </c>
      <c r="AU1581" s="222" t="s">
        <v>90</v>
      </c>
      <c r="AV1581" s="14" t="s">
        <v>90</v>
      </c>
      <c r="AW1581" s="14" t="s">
        <v>41</v>
      </c>
      <c r="AX1581" s="14" t="s">
        <v>81</v>
      </c>
      <c r="AY1581" s="222" t="s">
        <v>160</v>
      </c>
    </row>
    <row r="1582" spans="1:65" s="15" customFormat="1" ht="11.25">
      <c r="B1582" s="223"/>
      <c r="C1582" s="224"/>
      <c r="D1582" s="195" t="s">
        <v>173</v>
      </c>
      <c r="E1582" s="225" t="s">
        <v>35</v>
      </c>
      <c r="F1582" s="226" t="s">
        <v>176</v>
      </c>
      <c r="G1582" s="224"/>
      <c r="H1582" s="227">
        <v>1</v>
      </c>
      <c r="I1582" s="228"/>
      <c r="J1582" s="224"/>
      <c r="K1582" s="224"/>
      <c r="L1582" s="229"/>
      <c r="M1582" s="230"/>
      <c r="N1582" s="231"/>
      <c r="O1582" s="231"/>
      <c r="P1582" s="231"/>
      <c r="Q1582" s="231"/>
      <c r="R1582" s="231"/>
      <c r="S1582" s="231"/>
      <c r="T1582" s="232"/>
      <c r="AT1582" s="233" t="s">
        <v>173</v>
      </c>
      <c r="AU1582" s="233" t="s">
        <v>90</v>
      </c>
      <c r="AV1582" s="15" t="s">
        <v>167</v>
      </c>
      <c r="AW1582" s="15" t="s">
        <v>41</v>
      </c>
      <c r="AX1582" s="15" t="s">
        <v>21</v>
      </c>
      <c r="AY1582" s="233" t="s">
        <v>160</v>
      </c>
    </row>
    <row r="1583" spans="1:65" s="2" customFormat="1" ht="24.2" customHeight="1">
      <c r="A1583" s="38"/>
      <c r="B1583" s="39"/>
      <c r="C1583" s="182" t="s">
        <v>1775</v>
      </c>
      <c r="D1583" s="182" t="s">
        <v>162</v>
      </c>
      <c r="E1583" s="183" t="s">
        <v>1776</v>
      </c>
      <c r="F1583" s="184" t="s">
        <v>1777</v>
      </c>
      <c r="G1583" s="185" t="s">
        <v>523</v>
      </c>
      <c r="H1583" s="186">
        <v>1</v>
      </c>
      <c r="I1583" s="187"/>
      <c r="J1583" s="188">
        <f>ROUND(I1583*H1583,2)</f>
        <v>0</v>
      </c>
      <c r="K1583" s="184" t="s">
        <v>166</v>
      </c>
      <c r="L1583" s="43"/>
      <c r="M1583" s="189" t="s">
        <v>35</v>
      </c>
      <c r="N1583" s="190" t="s">
        <v>52</v>
      </c>
      <c r="O1583" s="68"/>
      <c r="P1583" s="191">
        <f>O1583*H1583</f>
        <v>0</v>
      </c>
      <c r="Q1583" s="191">
        <v>0</v>
      </c>
      <c r="R1583" s="191">
        <f>Q1583*H1583</f>
        <v>0</v>
      </c>
      <c r="S1583" s="191">
        <v>0</v>
      </c>
      <c r="T1583" s="192">
        <f>S1583*H1583</f>
        <v>0</v>
      </c>
      <c r="U1583" s="38"/>
      <c r="V1583" s="38"/>
      <c r="W1583" s="38"/>
      <c r="X1583" s="38"/>
      <c r="Y1583" s="38"/>
      <c r="Z1583" s="38"/>
      <c r="AA1583" s="38"/>
      <c r="AB1583" s="38"/>
      <c r="AC1583" s="38"/>
      <c r="AD1583" s="38"/>
      <c r="AE1583" s="38"/>
      <c r="AR1583" s="193" t="s">
        <v>317</v>
      </c>
      <c r="AT1583" s="193" t="s">
        <v>162</v>
      </c>
      <c r="AU1583" s="193" t="s">
        <v>90</v>
      </c>
      <c r="AY1583" s="20" t="s">
        <v>160</v>
      </c>
      <c r="BE1583" s="194">
        <f>IF(N1583="základní",J1583,0)</f>
        <v>0</v>
      </c>
      <c r="BF1583" s="194">
        <f>IF(N1583="snížená",J1583,0)</f>
        <v>0</v>
      </c>
      <c r="BG1583" s="194">
        <f>IF(N1583="zákl. přenesená",J1583,0)</f>
        <v>0</v>
      </c>
      <c r="BH1583" s="194">
        <f>IF(N1583="sníž. přenesená",J1583,0)</f>
        <v>0</v>
      </c>
      <c r="BI1583" s="194">
        <f>IF(N1583="nulová",J1583,0)</f>
        <v>0</v>
      </c>
      <c r="BJ1583" s="20" t="s">
        <v>21</v>
      </c>
      <c r="BK1583" s="194">
        <f>ROUND(I1583*H1583,2)</f>
        <v>0</v>
      </c>
      <c r="BL1583" s="20" t="s">
        <v>317</v>
      </c>
      <c r="BM1583" s="193" t="s">
        <v>1778</v>
      </c>
    </row>
    <row r="1584" spans="1:65" s="2" customFormat="1" ht="19.5">
      <c r="A1584" s="38"/>
      <c r="B1584" s="39"/>
      <c r="C1584" s="40"/>
      <c r="D1584" s="195" t="s">
        <v>169</v>
      </c>
      <c r="E1584" s="40"/>
      <c r="F1584" s="196" t="s">
        <v>1779</v>
      </c>
      <c r="G1584" s="40"/>
      <c r="H1584" s="40"/>
      <c r="I1584" s="197"/>
      <c r="J1584" s="40"/>
      <c r="K1584" s="40"/>
      <c r="L1584" s="43"/>
      <c r="M1584" s="198"/>
      <c r="N1584" s="199"/>
      <c r="O1584" s="68"/>
      <c r="P1584" s="68"/>
      <c r="Q1584" s="68"/>
      <c r="R1584" s="68"/>
      <c r="S1584" s="68"/>
      <c r="T1584" s="69"/>
      <c r="U1584" s="38"/>
      <c r="V1584" s="38"/>
      <c r="W1584" s="38"/>
      <c r="X1584" s="38"/>
      <c r="Y1584" s="38"/>
      <c r="Z1584" s="38"/>
      <c r="AA1584" s="38"/>
      <c r="AB1584" s="38"/>
      <c r="AC1584" s="38"/>
      <c r="AD1584" s="38"/>
      <c r="AE1584" s="38"/>
      <c r="AT1584" s="20" t="s">
        <v>169</v>
      </c>
      <c r="AU1584" s="20" t="s">
        <v>90</v>
      </c>
    </row>
    <row r="1585" spans="1:65" s="2" customFormat="1" ht="11.25">
      <c r="A1585" s="38"/>
      <c r="B1585" s="39"/>
      <c r="C1585" s="40"/>
      <c r="D1585" s="200" t="s">
        <v>171</v>
      </c>
      <c r="E1585" s="40"/>
      <c r="F1585" s="201" t="s">
        <v>1780</v>
      </c>
      <c r="G1585" s="40"/>
      <c r="H1585" s="40"/>
      <c r="I1585" s="197"/>
      <c r="J1585" s="40"/>
      <c r="K1585" s="40"/>
      <c r="L1585" s="43"/>
      <c r="M1585" s="198"/>
      <c r="N1585" s="199"/>
      <c r="O1585" s="68"/>
      <c r="P1585" s="68"/>
      <c r="Q1585" s="68"/>
      <c r="R1585" s="68"/>
      <c r="S1585" s="68"/>
      <c r="T1585" s="69"/>
      <c r="U1585" s="38"/>
      <c r="V1585" s="38"/>
      <c r="W1585" s="38"/>
      <c r="X1585" s="38"/>
      <c r="Y1585" s="38"/>
      <c r="Z1585" s="38"/>
      <c r="AA1585" s="38"/>
      <c r="AB1585" s="38"/>
      <c r="AC1585" s="38"/>
      <c r="AD1585" s="38"/>
      <c r="AE1585" s="38"/>
      <c r="AT1585" s="20" t="s">
        <v>171</v>
      </c>
      <c r="AU1585" s="20" t="s">
        <v>90</v>
      </c>
    </row>
    <row r="1586" spans="1:65" s="13" customFormat="1" ht="11.25">
      <c r="B1586" s="202"/>
      <c r="C1586" s="203"/>
      <c r="D1586" s="195" t="s">
        <v>173</v>
      </c>
      <c r="E1586" s="204" t="s">
        <v>35</v>
      </c>
      <c r="F1586" s="205" t="s">
        <v>541</v>
      </c>
      <c r="G1586" s="203"/>
      <c r="H1586" s="204" t="s">
        <v>35</v>
      </c>
      <c r="I1586" s="206"/>
      <c r="J1586" s="203"/>
      <c r="K1586" s="203"/>
      <c r="L1586" s="207"/>
      <c r="M1586" s="208"/>
      <c r="N1586" s="209"/>
      <c r="O1586" s="209"/>
      <c r="P1586" s="209"/>
      <c r="Q1586" s="209"/>
      <c r="R1586" s="209"/>
      <c r="S1586" s="209"/>
      <c r="T1586" s="210"/>
      <c r="AT1586" s="211" t="s">
        <v>173</v>
      </c>
      <c r="AU1586" s="211" t="s">
        <v>90</v>
      </c>
      <c r="AV1586" s="13" t="s">
        <v>21</v>
      </c>
      <c r="AW1586" s="13" t="s">
        <v>41</v>
      </c>
      <c r="AX1586" s="13" t="s">
        <v>81</v>
      </c>
      <c r="AY1586" s="211" t="s">
        <v>160</v>
      </c>
    </row>
    <row r="1587" spans="1:65" s="14" customFormat="1" ht="11.25">
      <c r="B1587" s="212"/>
      <c r="C1587" s="213"/>
      <c r="D1587" s="195" t="s">
        <v>173</v>
      </c>
      <c r="E1587" s="214" t="s">
        <v>35</v>
      </c>
      <c r="F1587" s="215" t="s">
        <v>866</v>
      </c>
      <c r="G1587" s="213"/>
      <c r="H1587" s="216">
        <v>1</v>
      </c>
      <c r="I1587" s="217"/>
      <c r="J1587" s="213"/>
      <c r="K1587" s="213"/>
      <c r="L1587" s="218"/>
      <c r="M1587" s="219"/>
      <c r="N1587" s="220"/>
      <c r="O1587" s="220"/>
      <c r="P1587" s="220"/>
      <c r="Q1587" s="220"/>
      <c r="R1587" s="220"/>
      <c r="S1587" s="220"/>
      <c r="T1587" s="221"/>
      <c r="AT1587" s="222" t="s">
        <v>173</v>
      </c>
      <c r="AU1587" s="222" t="s">
        <v>90</v>
      </c>
      <c r="AV1587" s="14" t="s">
        <v>90</v>
      </c>
      <c r="AW1587" s="14" t="s">
        <v>41</v>
      </c>
      <c r="AX1587" s="14" t="s">
        <v>81</v>
      </c>
      <c r="AY1587" s="222" t="s">
        <v>160</v>
      </c>
    </row>
    <row r="1588" spans="1:65" s="15" customFormat="1" ht="11.25">
      <c r="B1588" s="223"/>
      <c r="C1588" s="224"/>
      <c r="D1588" s="195" t="s">
        <v>173</v>
      </c>
      <c r="E1588" s="225" t="s">
        <v>35</v>
      </c>
      <c r="F1588" s="226" t="s">
        <v>176</v>
      </c>
      <c r="G1588" s="224"/>
      <c r="H1588" s="227">
        <v>1</v>
      </c>
      <c r="I1588" s="228"/>
      <c r="J1588" s="224"/>
      <c r="K1588" s="224"/>
      <c r="L1588" s="229"/>
      <c r="M1588" s="230"/>
      <c r="N1588" s="231"/>
      <c r="O1588" s="231"/>
      <c r="P1588" s="231"/>
      <c r="Q1588" s="231"/>
      <c r="R1588" s="231"/>
      <c r="S1588" s="231"/>
      <c r="T1588" s="232"/>
      <c r="AT1588" s="233" t="s">
        <v>173</v>
      </c>
      <c r="AU1588" s="233" t="s">
        <v>90</v>
      </c>
      <c r="AV1588" s="15" t="s">
        <v>167</v>
      </c>
      <c r="AW1588" s="15" t="s">
        <v>41</v>
      </c>
      <c r="AX1588" s="15" t="s">
        <v>21</v>
      </c>
      <c r="AY1588" s="233" t="s">
        <v>160</v>
      </c>
    </row>
    <row r="1589" spans="1:65" s="2" customFormat="1" ht="24.2" customHeight="1">
      <c r="A1589" s="38"/>
      <c r="B1589" s="39"/>
      <c r="C1589" s="245" t="s">
        <v>1781</v>
      </c>
      <c r="D1589" s="245" t="s">
        <v>380</v>
      </c>
      <c r="E1589" s="246" t="s">
        <v>1782</v>
      </c>
      <c r="F1589" s="247" t="s">
        <v>1783</v>
      </c>
      <c r="G1589" s="248" t="s">
        <v>523</v>
      </c>
      <c r="H1589" s="249">
        <v>1</v>
      </c>
      <c r="I1589" s="250"/>
      <c r="J1589" s="251">
        <f>ROUND(I1589*H1589,2)</f>
        <v>0</v>
      </c>
      <c r="K1589" s="247" t="s">
        <v>166</v>
      </c>
      <c r="L1589" s="252"/>
      <c r="M1589" s="253" t="s">
        <v>35</v>
      </c>
      <c r="N1589" s="254" t="s">
        <v>52</v>
      </c>
      <c r="O1589" s="68"/>
      <c r="P1589" s="191">
        <f>O1589*H1589</f>
        <v>0</v>
      </c>
      <c r="Q1589" s="191">
        <v>6.0999999999999999E-2</v>
      </c>
      <c r="R1589" s="191">
        <f>Q1589*H1589</f>
        <v>6.0999999999999999E-2</v>
      </c>
      <c r="S1589" s="191">
        <v>0</v>
      </c>
      <c r="T1589" s="192">
        <f>S1589*H1589</f>
        <v>0</v>
      </c>
      <c r="U1589" s="38"/>
      <c r="V1589" s="38"/>
      <c r="W1589" s="38"/>
      <c r="X1589" s="38"/>
      <c r="Y1589" s="38"/>
      <c r="Z1589" s="38"/>
      <c r="AA1589" s="38"/>
      <c r="AB1589" s="38"/>
      <c r="AC1589" s="38"/>
      <c r="AD1589" s="38"/>
      <c r="AE1589" s="38"/>
      <c r="AR1589" s="193" t="s">
        <v>459</v>
      </c>
      <c r="AT1589" s="193" t="s">
        <v>380</v>
      </c>
      <c r="AU1589" s="193" t="s">
        <v>90</v>
      </c>
      <c r="AY1589" s="20" t="s">
        <v>160</v>
      </c>
      <c r="BE1589" s="194">
        <f>IF(N1589="základní",J1589,0)</f>
        <v>0</v>
      </c>
      <c r="BF1589" s="194">
        <f>IF(N1589="snížená",J1589,0)</f>
        <v>0</v>
      </c>
      <c r="BG1589" s="194">
        <f>IF(N1589="zákl. přenesená",J1589,0)</f>
        <v>0</v>
      </c>
      <c r="BH1589" s="194">
        <f>IF(N1589="sníž. přenesená",J1589,0)</f>
        <v>0</v>
      </c>
      <c r="BI1589" s="194">
        <f>IF(N1589="nulová",J1589,0)</f>
        <v>0</v>
      </c>
      <c r="BJ1589" s="20" t="s">
        <v>21</v>
      </c>
      <c r="BK1589" s="194">
        <f>ROUND(I1589*H1589,2)</f>
        <v>0</v>
      </c>
      <c r="BL1589" s="20" t="s">
        <v>317</v>
      </c>
      <c r="BM1589" s="193" t="s">
        <v>1784</v>
      </c>
    </row>
    <row r="1590" spans="1:65" s="2" customFormat="1" ht="19.5">
      <c r="A1590" s="38"/>
      <c r="B1590" s="39"/>
      <c r="C1590" s="40"/>
      <c r="D1590" s="195" t="s">
        <v>169</v>
      </c>
      <c r="E1590" s="40"/>
      <c r="F1590" s="196" t="s">
        <v>1783</v>
      </c>
      <c r="G1590" s="40"/>
      <c r="H1590" s="40"/>
      <c r="I1590" s="197"/>
      <c r="J1590" s="40"/>
      <c r="K1590" s="40"/>
      <c r="L1590" s="43"/>
      <c r="M1590" s="198"/>
      <c r="N1590" s="199"/>
      <c r="O1590" s="68"/>
      <c r="P1590" s="68"/>
      <c r="Q1590" s="68"/>
      <c r="R1590" s="68"/>
      <c r="S1590" s="68"/>
      <c r="T1590" s="69"/>
      <c r="U1590" s="38"/>
      <c r="V1590" s="38"/>
      <c r="W1590" s="38"/>
      <c r="X1590" s="38"/>
      <c r="Y1590" s="38"/>
      <c r="Z1590" s="38"/>
      <c r="AA1590" s="38"/>
      <c r="AB1590" s="38"/>
      <c r="AC1590" s="38"/>
      <c r="AD1590" s="38"/>
      <c r="AE1590" s="38"/>
      <c r="AT1590" s="20" t="s">
        <v>169</v>
      </c>
      <c r="AU1590" s="20" t="s">
        <v>90</v>
      </c>
    </row>
    <row r="1591" spans="1:65" s="13" customFormat="1" ht="11.25">
      <c r="B1591" s="202"/>
      <c r="C1591" s="203"/>
      <c r="D1591" s="195" t="s">
        <v>173</v>
      </c>
      <c r="E1591" s="204" t="s">
        <v>35</v>
      </c>
      <c r="F1591" s="205" t="s">
        <v>541</v>
      </c>
      <c r="G1591" s="203"/>
      <c r="H1591" s="204" t="s">
        <v>35</v>
      </c>
      <c r="I1591" s="206"/>
      <c r="J1591" s="203"/>
      <c r="K1591" s="203"/>
      <c r="L1591" s="207"/>
      <c r="M1591" s="208"/>
      <c r="N1591" s="209"/>
      <c r="O1591" s="209"/>
      <c r="P1591" s="209"/>
      <c r="Q1591" s="209"/>
      <c r="R1591" s="209"/>
      <c r="S1591" s="209"/>
      <c r="T1591" s="210"/>
      <c r="AT1591" s="211" t="s">
        <v>173</v>
      </c>
      <c r="AU1591" s="211" t="s">
        <v>90</v>
      </c>
      <c r="AV1591" s="13" t="s">
        <v>21</v>
      </c>
      <c r="AW1591" s="13" t="s">
        <v>41</v>
      </c>
      <c r="AX1591" s="13" t="s">
        <v>81</v>
      </c>
      <c r="AY1591" s="211" t="s">
        <v>160</v>
      </c>
    </row>
    <row r="1592" spans="1:65" s="14" customFormat="1" ht="11.25">
      <c r="B1592" s="212"/>
      <c r="C1592" s="213"/>
      <c r="D1592" s="195" t="s">
        <v>173</v>
      </c>
      <c r="E1592" s="214" t="s">
        <v>35</v>
      </c>
      <c r="F1592" s="215" t="s">
        <v>866</v>
      </c>
      <c r="G1592" s="213"/>
      <c r="H1592" s="216">
        <v>1</v>
      </c>
      <c r="I1592" s="217"/>
      <c r="J1592" s="213"/>
      <c r="K1592" s="213"/>
      <c r="L1592" s="218"/>
      <c r="M1592" s="219"/>
      <c r="N1592" s="220"/>
      <c r="O1592" s="220"/>
      <c r="P1592" s="220"/>
      <c r="Q1592" s="220"/>
      <c r="R1592" s="220"/>
      <c r="S1592" s="220"/>
      <c r="T1592" s="221"/>
      <c r="AT1592" s="222" t="s">
        <v>173</v>
      </c>
      <c r="AU1592" s="222" t="s">
        <v>90</v>
      </c>
      <c r="AV1592" s="14" t="s">
        <v>90</v>
      </c>
      <c r="AW1592" s="14" t="s">
        <v>41</v>
      </c>
      <c r="AX1592" s="14" t="s">
        <v>81</v>
      </c>
      <c r="AY1592" s="222" t="s">
        <v>160</v>
      </c>
    </row>
    <row r="1593" spans="1:65" s="15" customFormat="1" ht="11.25">
      <c r="B1593" s="223"/>
      <c r="C1593" s="224"/>
      <c r="D1593" s="195" t="s">
        <v>173</v>
      </c>
      <c r="E1593" s="225" t="s">
        <v>35</v>
      </c>
      <c r="F1593" s="226" t="s">
        <v>176</v>
      </c>
      <c r="G1593" s="224"/>
      <c r="H1593" s="227">
        <v>1</v>
      </c>
      <c r="I1593" s="228"/>
      <c r="J1593" s="224"/>
      <c r="K1593" s="224"/>
      <c r="L1593" s="229"/>
      <c r="M1593" s="230"/>
      <c r="N1593" s="231"/>
      <c r="O1593" s="231"/>
      <c r="P1593" s="231"/>
      <c r="Q1593" s="231"/>
      <c r="R1593" s="231"/>
      <c r="S1593" s="231"/>
      <c r="T1593" s="232"/>
      <c r="AT1593" s="233" t="s">
        <v>173</v>
      </c>
      <c r="AU1593" s="233" t="s">
        <v>90</v>
      </c>
      <c r="AV1593" s="15" t="s">
        <v>167</v>
      </c>
      <c r="AW1593" s="15" t="s">
        <v>41</v>
      </c>
      <c r="AX1593" s="15" t="s">
        <v>21</v>
      </c>
      <c r="AY1593" s="233" t="s">
        <v>160</v>
      </c>
    </row>
    <row r="1594" spans="1:65" s="2" customFormat="1" ht="16.5" customHeight="1">
      <c r="A1594" s="38"/>
      <c r="B1594" s="39"/>
      <c r="C1594" s="182" t="s">
        <v>1785</v>
      </c>
      <c r="D1594" s="182" t="s">
        <v>162</v>
      </c>
      <c r="E1594" s="183" t="s">
        <v>1786</v>
      </c>
      <c r="F1594" s="184" t="s">
        <v>1787</v>
      </c>
      <c r="G1594" s="185" t="s">
        <v>523</v>
      </c>
      <c r="H1594" s="186">
        <v>25</v>
      </c>
      <c r="I1594" s="187"/>
      <c r="J1594" s="188">
        <f>ROUND(I1594*H1594,2)</f>
        <v>0</v>
      </c>
      <c r="K1594" s="184" t="s">
        <v>166</v>
      </c>
      <c r="L1594" s="43"/>
      <c r="M1594" s="189" t="s">
        <v>35</v>
      </c>
      <c r="N1594" s="190" t="s">
        <v>52</v>
      </c>
      <c r="O1594" s="68"/>
      <c r="P1594" s="191">
        <f>O1594*H1594</f>
        <v>0</v>
      </c>
      <c r="Q1594" s="191">
        <v>0</v>
      </c>
      <c r="R1594" s="191">
        <f>Q1594*H1594</f>
        <v>0</v>
      </c>
      <c r="S1594" s="191">
        <v>0</v>
      </c>
      <c r="T1594" s="192">
        <f>S1594*H1594</f>
        <v>0</v>
      </c>
      <c r="U1594" s="38"/>
      <c r="V1594" s="38"/>
      <c r="W1594" s="38"/>
      <c r="X1594" s="38"/>
      <c r="Y1594" s="38"/>
      <c r="Z1594" s="38"/>
      <c r="AA1594" s="38"/>
      <c r="AB1594" s="38"/>
      <c r="AC1594" s="38"/>
      <c r="AD1594" s="38"/>
      <c r="AE1594" s="38"/>
      <c r="AR1594" s="193" t="s">
        <v>317</v>
      </c>
      <c r="AT1594" s="193" t="s">
        <v>162</v>
      </c>
      <c r="AU1594" s="193" t="s">
        <v>90</v>
      </c>
      <c r="AY1594" s="20" t="s">
        <v>160</v>
      </c>
      <c r="BE1594" s="194">
        <f>IF(N1594="základní",J1594,0)</f>
        <v>0</v>
      </c>
      <c r="BF1594" s="194">
        <f>IF(N1594="snížená",J1594,0)</f>
        <v>0</v>
      </c>
      <c r="BG1594" s="194">
        <f>IF(N1594="zákl. přenesená",J1594,0)</f>
        <v>0</v>
      </c>
      <c r="BH1594" s="194">
        <f>IF(N1594="sníž. přenesená",J1594,0)</f>
        <v>0</v>
      </c>
      <c r="BI1594" s="194">
        <f>IF(N1594="nulová",J1594,0)</f>
        <v>0</v>
      </c>
      <c r="BJ1594" s="20" t="s">
        <v>21</v>
      </c>
      <c r="BK1594" s="194">
        <f>ROUND(I1594*H1594,2)</f>
        <v>0</v>
      </c>
      <c r="BL1594" s="20" t="s">
        <v>317</v>
      </c>
      <c r="BM1594" s="193" t="s">
        <v>1788</v>
      </c>
    </row>
    <row r="1595" spans="1:65" s="2" customFormat="1" ht="11.25">
      <c r="A1595" s="38"/>
      <c r="B1595" s="39"/>
      <c r="C1595" s="40"/>
      <c r="D1595" s="195" t="s">
        <v>169</v>
      </c>
      <c r="E1595" s="40"/>
      <c r="F1595" s="196" t="s">
        <v>1789</v>
      </c>
      <c r="G1595" s="40"/>
      <c r="H1595" s="40"/>
      <c r="I1595" s="197"/>
      <c r="J1595" s="40"/>
      <c r="K1595" s="40"/>
      <c r="L1595" s="43"/>
      <c r="M1595" s="198"/>
      <c r="N1595" s="199"/>
      <c r="O1595" s="68"/>
      <c r="P1595" s="68"/>
      <c r="Q1595" s="68"/>
      <c r="R1595" s="68"/>
      <c r="S1595" s="68"/>
      <c r="T1595" s="69"/>
      <c r="U1595" s="38"/>
      <c r="V1595" s="38"/>
      <c r="W1595" s="38"/>
      <c r="X1595" s="38"/>
      <c r="Y1595" s="38"/>
      <c r="Z1595" s="38"/>
      <c r="AA1595" s="38"/>
      <c r="AB1595" s="38"/>
      <c r="AC1595" s="38"/>
      <c r="AD1595" s="38"/>
      <c r="AE1595" s="38"/>
      <c r="AT1595" s="20" t="s">
        <v>169</v>
      </c>
      <c r="AU1595" s="20" t="s">
        <v>90</v>
      </c>
    </row>
    <row r="1596" spans="1:65" s="2" customFormat="1" ht="11.25">
      <c r="A1596" s="38"/>
      <c r="B1596" s="39"/>
      <c r="C1596" s="40"/>
      <c r="D1596" s="200" t="s">
        <v>171</v>
      </c>
      <c r="E1596" s="40"/>
      <c r="F1596" s="201" t="s">
        <v>1790</v>
      </c>
      <c r="G1596" s="40"/>
      <c r="H1596" s="40"/>
      <c r="I1596" s="197"/>
      <c r="J1596" s="40"/>
      <c r="K1596" s="40"/>
      <c r="L1596" s="43"/>
      <c r="M1596" s="198"/>
      <c r="N1596" s="199"/>
      <c r="O1596" s="68"/>
      <c r="P1596" s="68"/>
      <c r="Q1596" s="68"/>
      <c r="R1596" s="68"/>
      <c r="S1596" s="68"/>
      <c r="T1596" s="69"/>
      <c r="U1596" s="38"/>
      <c r="V1596" s="38"/>
      <c r="W1596" s="38"/>
      <c r="X1596" s="38"/>
      <c r="Y1596" s="38"/>
      <c r="Z1596" s="38"/>
      <c r="AA1596" s="38"/>
      <c r="AB1596" s="38"/>
      <c r="AC1596" s="38"/>
      <c r="AD1596" s="38"/>
      <c r="AE1596" s="38"/>
      <c r="AT1596" s="20" t="s">
        <v>171</v>
      </c>
      <c r="AU1596" s="20" t="s">
        <v>90</v>
      </c>
    </row>
    <row r="1597" spans="1:65" s="13" customFormat="1" ht="11.25">
      <c r="B1597" s="202"/>
      <c r="C1597" s="203"/>
      <c r="D1597" s="195" t="s">
        <v>173</v>
      </c>
      <c r="E1597" s="204" t="s">
        <v>35</v>
      </c>
      <c r="F1597" s="205" t="s">
        <v>541</v>
      </c>
      <c r="G1597" s="203"/>
      <c r="H1597" s="204" t="s">
        <v>35</v>
      </c>
      <c r="I1597" s="206"/>
      <c r="J1597" s="203"/>
      <c r="K1597" s="203"/>
      <c r="L1597" s="207"/>
      <c r="M1597" s="208"/>
      <c r="N1597" s="209"/>
      <c r="O1597" s="209"/>
      <c r="P1597" s="209"/>
      <c r="Q1597" s="209"/>
      <c r="R1597" s="209"/>
      <c r="S1597" s="209"/>
      <c r="T1597" s="210"/>
      <c r="AT1597" s="211" t="s">
        <v>173</v>
      </c>
      <c r="AU1597" s="211" t="s">
        <v>90</v>
      </c>
      <c r="AV1597" s="13" t="s">
        <v>21</v>
      </c>
      <c r="AW1597" s="13" t="s">
        <v>41</v>
      </c>
      <c r="AX1597" s="13" t="s">
        <v>81</v>
      </c>
      <c r="AY1597" s="211" t="s">
        <v>160</v>
      </c>
    </row>
    <row r="1598" spans="1:65" s="14" customFormat="1" ht="11.25">
      <c r="B1598" s="212"/>
      <c r="C1598" s="213"/>
      <c r="D1598" s="195" t="s">
        <v>173</v>
      </c>
      <c r="E1598" s="214" t="s">
        <v>35</v>
      </c>
      <c r="F1598" s="215" t="s">
        <v>1791</v>
      </c>
      <c r="G1598" s="213"/>
      <c r="H1598" s="216">
        <v>25</v>
      </c>
      <c r="I1598" s="217"/>
      <c r="J1598" s="213"/>
      <c r="K1598" s="213"/>
      <c r="L1598" s="218"/>
      <c r="M1598" s="219"/>
      <c r="N1598" s="220"/>
      <c r="O1598" s="220"/>
      <c r="P1598" s="220"/>
      <c r="Q1598" s="220"/>
      <c r="R1598" s="220"/>
      <c r="S1598" s="220"/>
      <c r="T1598" s="221"/>
      <c r="AT1598" s="222" t="s">
        <v>173</v>
      </c>
      <c r="AU1598" s="222" t="s">
        <v>90</v>
      </c>
      <c r="AV1598" s="14" t="s">
        <v>90</v>
      </c>
      <c r="AW1598" s="14" t="s">
        <v>41</v>
      </c>
      <c r="AX1598" s="14" t="s">
        <v>81</v>
      </c>
      <c r="AY1598" s="222" t="s">
        <v>160</v>
      </c>
    </row>
    <row r="1599" spans="1:65" s="15" customFormat="1" ht="11.25">
      <c r="B1599" s="223"/>
      <c r="C1599" s="224"/>
      <c r="D1599" s="195" t="s">
        <v>173</v>
      </c>
      <c r="E1599" s="225" t="s">
        <v>35</v>
      </c>
      <c r="F1599" s="226" t="s">
        <v>176</v>
      </c>
      <c r="G1599" s="224"/>
      <c r="H1599" s="227">
        <v>25</v>
      </c>
      <c r="I1599" s="228"/>
      <c r="J1599" s="224"/>
      <c r="K1599" s="224"/>
      <c r="L1599" s="229"/>
      <c r="M1599" s="230"/>
      <c r="N1599" s="231"/>
      <c r="O1599" s="231"/>
      <c r="P1599" s="231"/>
      <c r="Q1599" s="231"/>
      <c r="R1599" s="231"/>
      <c r="S1599" s="231"/>
      <c r="T1599" s="232"/>
      <c r="AT1599" s="233" t="s">
        <v>173</v>
      </c>
      <c r="AU1599" s="233" t="s">
        <v>90</v>
      </c>
      <c r="AV1599" s="15" t="s">
        <v>167</v>
      </c>
      <c r="AW1599" s="15" t="s">
        <v>41</v>
      </c>
      <c r="AX1599" s="15" t="s">
        <v>21</v>
      </c>
      <c r="AY1599" s="233" t="s">
        <v>160</v>
      </c>
    </row>
    <row r="1600" spans="1:65" s="2" customFormat="1" ht="24.2" customHeight="1">
      <c r="A1600" s="38"/>
      <c r="B1600" s="39"/>
      <c r="C1600" s="245" t="s">
        <v>1792</v>
      </c>
      <c r="D1600" s="245" t="s">
        <v>380</v>
      </c>
      <c r="E1600" s="246" t="s">
        <v>1793</v>
      </c>
      <c r="F1600" s="247" t="s">
        <v>1794</v>
      </c>
      <c r="G1600" s="248" t="s">
        <v>523</v>
      </c>
      <c r="H1600" s="249">
        <v>25</v>
      </c>
      <c r="I1600" s="250"/>
      <c r="J1600" s="251">
        <f>ROUND(I1600*H1600,2)</f>
        <v>0</v>
      </c>
      <c r="K1600" s="247" t="s">
        <v>166</v>
      </c>
      <c r="L1600" s="252"/>
      <c r="M1600" s="253" t="s">
        <v>35</v>
      </c>
      <c r="N1600" s="254" t="s">
        <v>52</v>
      </c>
      <c r="O1600" s="68"/>
      <c r="P1600" s="191">
        <f>O1600*H1600</f>
        <v>0</v>
      </c>
      <c r="Q1600" s="191">
        <v>1.4999999999999999E-4</v>
      </c>
      <c r="R1600" s="191">
        <f>Q1600*H1600</f>
        <v>3.7499999999999999E-3</v>
      </c>
      <c r="S1600" s="191">
        <v>0</v>
      </c>
      <c r="T1600" s="192">
        <f>S1600*H1600</f>
        <v>0</v>
      </c>
      <c r="U1600" s="38"/>
      <c r="V1600" s="38"/>
      <c r="W1600" s="38"/>
      <c r="X1600" s="38"/>
      <c r="Y1600" s="38"/>
      <c r="Z1600" s="38"/>
      <c r="AA1600" s="38"/>
      <c r="AB1600" s="38"/>
      <c r="AC1600" s="38"/>
      <c r="AD1600" s="38"/>
      <c r="AE1600" s="38"/>
      <c r="AR1600" s="193" t="s">
        <v>459</v>
      </c>
      <c r="AT1600" s="193" t="s">
        <v>380</v>
      </c>
      <c r="AU1600" s="193" t="s">
        <v>90</v>
      </c>
      <c r="AY1600" s="20" t="s">
        <v>160</v>
      </c>
      <c r="BE1600" s="194">
        <f>IF(N1600="základní",J1600,0)</f>
        <v>0</v>
      </c>
      <c r="BF1600" s="194">
        <f>IF(N1600="snížená",J1600,0)</f>
        <v>0</v>
      </c>
      <c r="BG1600" s="194">
        <f>IF(N1600="zákl. přenesená",J1600,0)</f>
        <v>0</v>
      </c>
      <c r="BH1600" s="194">
        <f>IF(N1600="sníž. přenesená",J1600,0)</f>
        <v>0</v>
      </c>
      <c r="BI1600" s="194">
        <f>IF(N1600="nulová",J1600,0)</f>
        <v>0</v>
      </c>
      <c r="BJ1600" s="20" t="s">
        <v>21</v>
      </c>
      <c r="BK1600" s="194">
        <f>ROUND(I1600*H1600,2)</f>
        <v>0</v>
      </c>
      <c r="BL1600" s="20" t="s">
        <v>317</v>
      </c>
      <c r="BM1600" s="193" t="s">
        <v>1795</v>
      </c>
    </row>
    <row r="1601" spans="1:65" s="2" customFormat="1" ht="11.25">
      <c r="A1601" s="38"/>
      <c r="B1601" s="39"/>
      <c r="C1601" s="40"/>
      <c r="D1601" s="195" t="s">
        <v>169</v>
      </c>
      <c r="E1601" s="40"/>
      <c r="F1601" s="196" t="s">
        <v>1794</v>
      </c>
      <c r="G1601" s="40"/>
      <c r="H1601" s="40"/>
      <c r="I1601" s="197"/>
      <c r="J1601" s="40"/>
      <c r="K1601" s="40"/>
      <c r="L1601" s="43"/>
      <c r="M1601" s="198"/>
      <c r="N1601" s="199"/>
      <c r="O1601" s="68"/>
      <c r="P1601" s="68"/>
      <c r="Q1601" s="68"/>
      <c r="R1601" s="68"/>
      <c r="S1601" s="68"/>
      <c r="T1601" s="69"/>
      <c r="U1601" s="38"/>
      <c r="V1601" s="38"/>
      <c r="W1601" s="38"/>
      <c r="X1601" s="38"/>
      <c r="Y1601" s="38"/>
      <c r="Z1601" s="38"/>
      <c r="AA1601" s="38"/>
      <c r="AB1601" s="38"/>
      <c r="AC1601" s="38"/>
      <c r="AD1601" s="38"/>
      <c r="AE1601" s="38"/>
      <c r="AT1601" s="20" t="s">
        <v>169</v>
      </c>
      <c r="AU1601" s="20" t="s">
        <v>90</v>
      </c>
    </row>
    <row r="1602" spans="1:65" s="13" customFormat="1" ht="11.25">
      <c r="B1602" s="202"/>
      <c r="C1602" s="203"/>
      <c r="D1602" s="195" t="s">
        <v>173</v>
      </c>
      <c r="E1602" s="204" t="s">
        <v>35</v>
      </c>
      <c r="F1602" s="205" t="s">
        <v>541</v>
      </c>
      <c r="G1602" s="203"/>
      <c r="H1602" s="204" t="s">
        <v>35</v>
      </c>
      <c r="I1602" s="206"/>
      <c r="J1602" s="203"/>
      <c r="K1602" s="203"/>
      <c r="L1602" s="207"/>
      <c r="M1602" s="208"/>
      <c r="N1602" s="209"/>
      <c r="O1602" s="209"/>
      <c r="P1602" s="209"/>
      <c r="Q1602" s="209"/>
      <c r="R1602" s="209"/>
      <c r="S1602" s="209"/>
      <c r="T1602" s="210"/>
      <c r="AT1602" s="211" t="s">
        <v>173</v>
      </c>
      <c r="AU1602" s="211" t="s">
        <v>90</v>
      </c>
      <c r="AV1602" s="13" t="s">
        <v>21</v>
      </c>
      <c r="AW1602" s="13" t="s">
        <v>41</v>
      </c>
      <c r="AX1602" s="13" t="s">
        <v>81</v>
      </c>
      <c r="AY1602" s="211" t="s">
        <v>160</v>
      </c>
    </row>
    <row r="1603" spans="1:65" s="14" customFormat="1" ht="11.25">
      <c r="B1603" s="212"/>
      <c r="C1603" s="213"/>
      <c r="D1603" s="195" t="s">
        <v>173</v>
      </c>
      <c r="E1603" s="214" t="s">
        <v>35</v>
      </c>
      <c r="F1603" s="215" t="s">
        <v>1791</v>
      </c>
      <c r="G1603" s="213"/>
      <c r="H1603" s="216">
        <v>25</v>
      </c>
      <c r="I1603" s="217"/>
      <c r="J1603" s="213"/>
      <c r="K1603" s="213"/>
      <c r="L1603" s="218"/>
      <c r="M1603" s="219"/>
      <c r="N1603" s="220"/>
      <c r="O1603" s="220"/>
      <c r="P1603" s="220"/>
      <c r="Q1603" s="220"/>
      <c r="R1603" s="220"/>
      <c r="S1603" s="220"/>
      <c r="T1603" s="221"/>
      <c r="AT1603" s="222" t="s">
        <v>173</v>
      </c>
      <c r="AU1603" s="222" t="s">
        <v>90</v>
      </c>
      <c r="AV1603" s="14" t="s">
        <v>90</v>
      </c>
      <c r="AW1603" s="14" t="s">
        <v>41</v>
      </c>
      <c r="AX1603" s="14" t="s">
        <v>81</v>
      </c>
      <c r="AY1603" s="222" t="s">
        <v>160</v>
      </c>
    </row>
    <row r="1604" spans="1:65" s="15" customFormat="1" ht="11.25">
      <c r="B1604" s="223"/>
      <c r="C1604" s="224"/>
      <c r="D1604" s="195" t="s">
        <v>173</v>
      </c>
      <c r="E1604" s="225" t="s">
        <v>35</v>
      </c>
      <c r="F1604" s="226" t="s">
        <v>176</v>
      </c>
      <c r="G1604" s="224"/>
      <c r="H1604" s="227">
        <v>25</v>
      </c>
      <c r="I1604" s="228"/>
      <c r="J1604" s="224"/>
      <c r="K1604" s="224"/>
      <c r="L1604" s="229"/>
      <c r="M1604" s="230"/>
      <c r="N1604" s="231"/>
      <c r="O1604" s="231"/>
      <c r="P1604" s="231"/>
      <c r="Q1604" s="231"/>
      <c r="R1604" s="231"/>
      <c r="S1604" s="231"/>
      <c r="T1604" s="232"/>
      <c r="AT1604" s="233" t="s">
        <v>173</v>
      </c>
      <c r="AU1604" s="233" t="s">
        <v>90</v>
      </c>
      <c r="AV1604" s="15" t="s">
        <v>167</v>
      </c>
      <c r="AW1604" s="15" t="s">
        <v>41</v>
      </c>
      <c r="AX1604" s="15" t="s">
        <v>21</v>
      </c>
      <c r="AY1604" s="233" t="s">
        <v>160</v>
      </c>
    </row>
    <row r="1605" spans="1:65" s="2" customFormat="1" ht="21.75" customHeight="1">
      <c r="A1605" s="38"/>
      <c r="B1605" s="39"/>
      <c r="C1605" s="182" t="s">
        <v>1796</v>
      </c>
      <c r="D1605" s="182" t="s">
        <v>162</v>
      </c>
      <c r="E1605" s="183" t="s">
        <v>1797</v>
      </c>
      <c r="F1605" s="184" t="s">
        <v>1798</v>
      </c>
      <c r="G1605" s="185" t="s">
        <v>523</v>
      </c>
      <c r="H1605" s="186">
        <v>25</v>
      </c>
      <c r="I1605" s="187"/>
      <c r="J1605" s="188">
        <f>ROUND(I1605*H1605,2)</f>
        <v>0</v>
      </c>
      <c r="K1605" s="184" t="s">
        <v>166</v>
      </c>
      <c r="L1605" s="43"/>
      <c r="M1605" s="189" t="s">
        <v>35</v>
      </c>
      <c r="N1605" s="190" t="s">
        <v>52</v>
      </c>
      <c r="O1605" s="68"/>
      <c r="P1605" s="191">
        <f>O1605*H1605</f>
        <v>0</v>
      </c>
      <c r="Q1605" s="191">
        <v>0</v>
      </c>
      <c r="R1605" s="191">
        <f>Q1605*H1605</f>
        <v>0</v>
      </c>
      <c r="S1605" s="191">
        <v>0</v>
      </c>
      <c r="T1605" s="192">
        <f>S1605*H1605</f>
        <v>0</v>
      </c>
      <c r="U1605" s="38"/>
      <c r="V1605" s="38"/>
      <c r="W1605" s="38"/>
      <c r="X1605" s="38"/>
      <c r="Y1605" s="38"/>
      <c r="Z1605" s="38"/>
      <c r="AA1605" s="38"/>
      <c r="AB1605" s="38"/>
      <c r="AC1605" s="38"/>
      <c r="AD1605" s="38"/>
      <c r="AE1605" s="38"/>
      <c r="AR1605" s="193" t="s">
        <v>317</v>
      </c>
      <c r="AT1605" s="193" t="s">
        <v>162</v>
      </c>
      <c r="AU1605" s="193" t="s">
        <v>90</v>
      </c>
      <c r="AY1605" s="20" t="s">
        <v>160</v>
      </c>
      <c r="BE1605" s="194">
        <f>IF(N1605="základní",J1605,0)</f>
        <v>0</v>
      </c>
      <c r="BF1605" s="194">
        <f>IF(N1605="snížená",J1605,0)</f>
        <v>0</v>
      </c>
      <c r="BG1605" s="194">
        <f>IF(N1605="zákl. přenesená",J1605,0)</f>
        <v>0</v>
      </c>
      <c r="BH1605" s="194">
        <f>IF(N1605="sníž. přenesená",J1605,0)</f>
        <v>0</v>
      </c>
      <c r="BI1605" s="194">
        <f>IF(N1605="nulová",J1605,0)</f>
        <v>0</v>
      </c>
      <c r="BJ1605" s="20" t="s">
        <v>21</v>
      </c>
      <c r="BK1605" s="194">
        <f>ROUND(I1605*H1605,2)</f>
        <v>0</v>
      </c>
      <c r="BL1605" s="20" t="s">
        <v>317</v>
      </c>
      <c r="BM1605" s="193" t="s">
        <v>1799</v>
      </c>
    </row>
    <row r="1606" spans="1:65" s="2" customFormat="1" ht="19.5">
      <c r="A1606" s="38"/>
      <c r="B1606" s="39"/>
      <c r="C1606" s="40"/>
      <c r="D1606" s="195" t="s">
        <v>169</v>
      </c>
      <c r="E1606" s="40"/>
      <c r="F1606" s="196" t="s">
        <v>1800</v>
      </c>
      <c r="G1606" s="40"/>
      <c r="H1606" s="40"/>
      <c r="I1606" s="197"/>
      <c r="J1606" s="40"/>
      <c r="K1606" s="40"/>
      <c r="L1606" s="43"/>
      <c r="M1606" s="198"/>
      <c r="N1606" s="199"/>
      <c r="O1606" s="68"/>
      <c r="P1606" s="68"/>
      <c r="Q1606" s="68"/>
      <c r="R1606" s="68"/>
      <c r="S1606" s="68"/>
      <c r="T1606" s="69"/>
      <c r="U1606" s="38"/>
      <c r="V1606" s="38"/>
      <c r="W1606" s="38"/>
      <c r="X1606" s="38"/>
      <c r="Y1606" s="38"/>
      <c r="Z1606" s="38"/>
      <c r="AA1606" s="38"/>
      <c r="AB1606" s="38"/>
      <c r="AC1606" s="38"/>
      <c r="AD1606" s="38"/>
      <c r="AE1606" s="38"/>
      <c r="AT1606" s="20" t="s">
        <v>169</v>
      </c>
      <c r="AU1606" s="20" t="s">
        <v>90</v>
      </c>
    </row>
    <row r="1607" spans="1:65" s="2" customFormat="1" ht="11.25">
      <c r="A1607" s="38"/>
      <c r="B1607" s="39"/>
      <c r="C1607" s="40"/>
      <c r="D1607" s="200" t="s">
        <v>171</v>
      </c>
      <c r="E1607" s="40"/>
      <c r="F1607" s="201" t="s">
        <v>1801</v>
      </c>
      <c r="G1607" s="40"/>
      <c r="H1607" s="40"/>
      <c r="I1607" s="197"/>
      <c r="J1607" s="40"/>
      <c r="K1607" s="40"/>
      <c r="L1607" s="43"/>
      <c r="M1607" s="198"/>
      <c r="N1607" s="199"/>
      <c r="O1607" s="68"/>
      <c r="P1607" s="68"/>
      <c r="Q1607" s="68"/>
      <c r="R1607" s="68"/>
      <c r="S1607" s="68"/>
      <c r="T1607" s="69"/>
      <c r="U1607" s="38"/>
      <c r="V1607" s="38"/>
      <c r="W1607" s="38"/>
      <c r="X1607" s="38"/>
      <c r="Y1607" s="38"/>
      <c r="Z1607" s="38"/>
      <c r="AA1607" s="38"/>
      <c r="AB1607" s="38"/>
      <c r="AC1607" s="38"/>
      <c r="AD1607" s="38"/>
      <c r="AE1607" s="38"/>
      <c r="AT1607" s="20" t="s">
        <v>171</v>
      </c>
      <c r="AU1607" s="20" t="s">
        <v>90</v>
      </c>
    </row>
    <row r="1608" spans="1:65" s="13" customFormat="1" ht="11.25">
      <c r="B1608" s="202"/>
      <c r="C1608" s="203"/>
      <c r="D1608" s="195" t="s">
        <v>173</v>
      </c>
      <c r="E1608" s="204" t="s">
        <v>35</v>
      </c>
      <c r="F1608" s="205" t="s">
        <v>541</v>
      </c>
      <c r="G1608" s="203"/>
      <c r="H1608" s="204" t="s">
        <v>35</v>
      </c>
      <c r="I1608" s="206"/>
      <c r="J1608" s="203"/>
      <c r="K1608" s="203"/>
      <c r="L1608" s="207"/>
      <c r="M1608" s="208"/>
      <c r="N1608" s="209"/>
      <c r="O1608" s="209"/>
      <c r="P1608" s="209"/>
      <c r="Q1608" s="209"/>
      <c r="R1608" s="209"/>
      <c r="S1608" s="209"/>
      <c r="T1608" s="210"/>
      <c r="AT1608" s="211" t="s">
        <v>173</v>
      </c>
      <c r="AU1608" s="211" t="s">
        <v>90</v>
      </c>
      <c r="AV1608" s="13" t="s">
        <v>21</v>
      </c>
      <c r="AW1608" s="13" t="s">
        <v>41</v>
      </c>
      <c r="AX1608" s="13" t="s">
        <v>81</v>
      </c>
      <c r="AY1608" s="211" t="s">
        <v>160</v>
      </c>
    </row>
    <row r="1609" spans="1:65" s="14" customFormat="1" ht="11.25">
      <c r="B1609" s="212"/>
      <c r="C1609" s="213"/>
      <c r="D1609" s="195" t="s">
        <v>173</v>
      </c>
      <c r="E1609" s="214" t="s">
        <v>35</v>
      </c>
      <c r="F1609" s="215" t="s">
        <v>1791</v>
      </c>
      <c r="G1609" s="213"/>
      <c r="H1609" s="216">
        <v>25</v>
      </c>
      <c r="I1609" s="217"/>
      <c r="J1609" s="213"/>
      <c r="K1609" s="213"/>
      <c r="L1609" s="218"/>
      <c r="M1609" s="219"/>
      <c r="N1609" s="220"/>
      <c r="O1609" s="220"/>
      <c r="P1609" s="220"/>
      <c r="Q1609" s="220"/>
      <c r="R1609" s="220"/>
      <c r="S1609" s="220"/>
      <c r="T1609" s="221"/>
      <c r="AT1609" s="222" t="s">
        <v>173</v>
      </c>
      <c r="AU1609" s="222" t="s">
        <v>90</v>
      </c>
      <c r="AV1609" s="14" t="s">
        <v>90</v>
      </c>
      <c r="AW1609" s="14" t="s">
        <v>41</v>
      </c>
      <c r="AX1609" s="14" t="s">
        <v>81</v>
      </c>
      <c r="AY1609" s="222" t="s">
        <v>160</v>
      </c>
    </row>
    <row r="1610" spans="1:65" s="15" customFormat="1" ht="11.25">
      <c r="B1610" s="223"/>
      <c r="C1610" s="224"/>
      <c r="D1610" s="195" t="s">
        <v>173</v>
      </c>
      <c r="E1610" s="225" t="s">
        <v>35</v>
      </c>
      <c r="F1610" s="226" t="s">
        <v>176</v>
      </c>
      <c r="G1610" s="224"/>
      <c r="H1610" s="227">
        <v>25</v>
      </c>
      <c r="I1610" s="228"/>
      <c r="J1610" s="224"/>
      <c r="K1610" s="224"/>
      <c r="L1610" s="229"/>
      <c r="M1610" s="230"/>
      <c r="N1610" s="231"/>
      <c r="O1610" s="231"/>
      <c r="P1610" s="231"/>
      <c r="Q1610" s="231"/>
      <c r="R1610" s="231"/>
      <c r="S1610" s="231"/>
      <c r="T1610" s="232"/>
      <c r="AT1610" s="233" t="s">
        <v>173</v>
      </c>
      <c r="AU1610" s="233" t="s">
        <v>90</v>
      </c>
      <c r="AV1610" s="15" t="s">
        <v>167</v>
      </c>
      <c r="AW1610" s="15" t="s">
        <v>41</v>
      </c>
      <c r="AX1610" s="15" t="s">
        <v>21</v>
      </c>
      <c r="AY1610" s="233" t="s">
        <v>160</v>
      </c>
    </row>
    <row r="1611" spans="1:65" s="2" customFormat="1" ht="16.5" customHeight="1">
      <c r="A1611" s="38"/>
      <c r="B1611" s="39"/>
      <c r="C1611" s="245" t="s">
        <v>1802</v>
      </c>
      <c r="D1611" s="245" t="s">
        <v>380</v>
      </c>
      <c r="E1611" s="246" t="s">
        <v>1803</v>
      </c>
      <c r="F1611" s="247" t="s">
        <v>1804</v>
      </c>
      <c r="G1611" s="248" t="s">
        <v>523</v>
      </c>
      <c r="H1611" s="249">
        <v>25</v>
      </c>
      <c r="I1611" s="250"/>
      <c r="J1611" s="251">
        <f>ROUND(I1611*H1611,2)</f>
        <v>0</v>
      </c>
      <c r="K1611" s="247" t="s">
        <v>166</v>
      </c>
      <c r="L1611" s="252"/>
      <c r="M1611" s="253" t="s">
        <v>35</v>
      </c>
      <c r="N1611" s="254" t="s">
        <v>52</v>
      </c>
      <c r="O1611" s="68"/>
      <c r="P1611" s="191">
        <f>O1611*H1611</f>
        <v>0</v>
      </c>
      <c r="Q1611" s="191">
        <v>2.2000000000000001E-3</v>
      </c>
      <c r="R1611" s="191">
        <f>Q1611*H1611</f>
        <v>5.5E-2</v>
      </c>
      <c r="S1611" s="191">
        <v>0</v>
      </c>
      <c r="T1611" s="192">
        <f>S1611*H1611</f>
        <v>0</v>
      </c>
      <c r="U1611" s="38"/>
      <c r="V1611" s="38"/>
      <c r="W1611" s="38"/>
      <c r="X1611" s="38"/>
      <c r="Y1611" s="38"/>
      <c r="Z1611" s="38"/>
      <c r="AA1611" s="38"/>
      <c r="AB1611" s="38"/>
      <c r="AC1611" s="38"/>
      <c r="AD1611" s="38"/>
      <c r="AE1611" s="38"/>
      <c r="AR1611" s="193" t="s">
        <v>459</v>
      </c>
      <c r="AT1611" s="193" t="s">
        <v>380</v>
      </c>
      <c r="AU1611" s="193" t="s">
        <v>90</v>
      </c>
      <c r="AY1611" s="20" t="s">
        <v>160</v>
      </c>
      <c r="BE1611" s="194">
        <f>IF(N1611="základní",J1611,0)</f>
        <v>0</v>
      </c>
      <c r="BF1611" s="194">
        <f>IF(N1611="snížená",J1611,0)</f>
        <v>0</v>
      </c>
      <c r="BG1611" s="194">
        <f>IF(N1611="zákl. přenesená",J1611,0)</f>
        <v>0</v>
      </c>
      <c r="BH1611" s="194">
        <f>IF(N1611="sníž. přenesená",J1611,0)</f>
        <v>0</v>
      </c>
      <c r="BI1611" s="194">
        <f>IF(N1611="nulová",J1611,0)</f>
        <v>0</v>
      </c>
      <c r="BJ1611" s="20" t="s">
        <v>21</v>
      </c>
      <c r="BK1611" s="194">
        <f>ROUND(I1611*H1611,2)</f>
        <v>0</v>
      </c>
      <c r="BL1611" s="20" t="s">
        <v>317</v>
      </c>
      <c r="BM1611" s="193" t="s">
        <v>1805</v>
      </c>
    </row>
    <row r="1612" spans="1:65" s="2" customFormat="1" ht="11.25">
      <c r="A1612" s="38"/>
      <c r="B1612" s="39"/>
      <c r="C1612" s="40"/>
      <c r="D1612" s="195" t="s">
        <v>169</v>
      </c>
      <c r="E1612" s="40"/>
      <c r="F1612" s="196" t="s">
        <v>1804</v>
      </c>
      <c r="G1612" s="40"/>
      <c r="H1612" s="40"/>
      <c r="I1612" s="197"/>
      <c r="J1612" s="40"/>
      <c r="K1612" s="40"/>
      <c r="L1612" s="43"/>
      <c r="M1612" s="198"/>
      <c r="N1612" s="199"/>
      <c r="O1612" s="68"/>
      <c r="P1612" s="68"/>
      <c r="Q1612" s="68"/>
      <c r="R1612" s="68"/>
      <c r="S1612" s="68"/>
      <c r="T1612" s="69"/>
      <c r="U1612" s="38"/>
      <c r="V1612" s="38"/>
      <c r="W1612" s="38"/>
      <c r="X1612" s="38"/>
      <c r="Y1612" s="38"/>
      <c r="Z1612" s="38"/>
      <c r="AA1612" s="38"/>
      <c r="AB1612" s="38"/>
      <c r="AC1612" s="38"/>
      <c r="AD1612" s="38"/>
      <c r="AE1612" s="38"/>
      <c r="AT1612" s="20" t="s">
        <v>169</v>
      </c>
      <c r="AU1612" s="20" t="s">
        <v>90</v>
      </c>
    </row>
    <row r="1613" spans="1:65" s="13" customFormat="1" ht="11.25">
      <c r="B1613" s="202"/>
      <c r="C1613" s="203"/>
      <c r="D1613" s="195" t="s">
        <v>173</v>
      </c>
      <c r="E1613" s="204" t="s">
        <v>35</v>
      </c>
      <c r="F1613" s="205" t="s">
        <v>541</v>
      </c>
      <c r="G1613" s="203"/>
      <c r="H1613" s="204" t="s">
        <v>35</v>
      </c>
      <c r="I1613" s="206"/>
      <c r="J1613" s="203"/>
      <c r="K1613" s="203"/>
      <c r="L1613" s="207"/>
      <c r="M1613" s="208"/>
      <c r="N1613" s="209"/>
      <c r="O1613" s="209"/>
      <c r="P1613" s="209"/>
      <c r="Q1613" s="209"/>
      <c r="R1613" s="209"/>
      <c r="S1613" s="209"/>
      <c r="T1613" s="210"/>
      <c r="AT1613" s="211" t="s">
        <v>173</v>
      </c>
      <c r="AU1613" s="211" t="s">
        <v>90</v>
      </c>
      <c r="AV1613" s="13" t="s">
        <v>21</v>
      </c>
      <c r="AW1613" s="13" t="s">
        <v>41</v>
      </c>
      <c r="AX1613" s="13" t="s">
        <v>81</v>
      </c>
      <c r="AY1613" s="211" t="s">
        <v>160</v>
      </c>
    </row>
    <row r="1614" spans="1:65" s="14" customFormat="1" ht="11.25">
      <c r="B1614" s="212"/>
      <c r="C1614" s="213"/>
      <c r="D1614" s="195" t="s">
        <v>173</v>
      </c>
      <c r="E1614" s="214" t="s">
        <v>35</v>
      </c>
      <c r="F1614" s="215" t="s">
        <v>1791</v>
      </c>
      <c r="G1614" s="213"/>
      <c r="H1614" s="216">
        <v>25</v>
      </c>
      <c r="I1614" s="217"/>
      <c r="J1614" s="213"/>
      <c r="K1614" s="213"/>
      <c r="L1614" s="218"/>
      <c r="M1614" s="219"/>
      <c r="N1614" s="220"/>
      <c r="O1614" s="220"/>
      <c r="P1614" s="220"/>
      <c r="Q1614" s="220"/>
      <c r="R1614" s="220"/>
      <c r="S1614" s="220"/>
      <c r="T1614" s="221"/>
      <c r="AT1614" s="222" t="s">
        <v>173</v>
      </c>
      <c r="AU1614" s="222" t="s">
        <v>90</v>
      </c>
      <c r="AV1614" s="14" t="s">
        <v>90</v>
      </c>
      <c r="AW1614" s="14" t="s">
        <v>41</v>
      </c>
      <c r="AX1614" s="14" t="s">
        <v>81</v>
      </c>
      <c r="AY1614" s="222" t="s">
        <v>160</v>
      </c>
    </row>
    <row r="1615" spans="1:65" s="15" customFormat="1" ht="11.25">
      <c r="B1615" s="223"/>
      <c r="C1615" s="224"/>
      <c r="D1615" s="195" t="s">
        <v>173</v>
      </c>
      <c r="E1615" s="225" t="s">
        <v>35</v>
      </c>
      <c r="F1615" s="226" t="s">
        <v>176</v>
      </c>
      <c r="G1615" s="224"/>
      <c r="H1615" s="227">
        <v>25</v>
      </c>
      <c r="I1615" s="228"/>
      <c r="J1615" s="224"/>
      <c r="K1615" s="224"/>
      <c r="L1615" s="229"/>
      <c r="M1615" s="230"/>
      <c r="N1615" s="231"/>
      <c r="O1615" s="231"/>
      <c r="P1615" s="231"/>
      <c r="Q1615" s="231"/>
      <c r="R1615" s="231"/>
      <c r="S1615" s="231"/>
      <c r="T1615" s="232"/>
      <c r="AT1615" s="233" t="s">
        <v>173</v>
      </c>
      <c r="AU1615" s="233" t="s">
        <v>90</v>
      </c>
      <c r="AV1615" s="15" t="s">
        <v>167</v>
      </c>
      <c r="AW1615" s="15" t="s">
        <v>41</v>
      </c>
      <c r="AX1615" s="15" t="s">
        <v>21</v>
      </c>
      <c r="AY1615" s="233" t="s">
        <v>160</v>
      </c>
    </row>
    <row r="1616" spans="1:65" s="2" customFormat="1" ht="24.2" customHeight="1">
      <c r="A1616" s="38"/>
      <c r="B1616" s="39"/>
      <c r="C1616" s="182" t="s">
        <v>1806</v>
      </c>
      <c r="D1616" s="182" t="s">
        <v>162</v>
      </c>
      <c r="E1616" s="183" t="s">
        <v>1807</v>
      </c>
      <c r="F1616" s="184" t="s">
        <v>1808</v>
      </c>
      <c r="G1616" s="185" t="s">
        <v>334</v>
      </c>
      <c r="H1616" s="186">
        <v>0.61599999999999999</v>
      </c>
      <c r="I1616" s="187"/>
      <c r="J1616" s="188">
        <f>ROUND(I1616*H1616,2)</f>
        <v>0</v>
      </c>
      <c r="K1616" s="184" t="s">
        <v>166</v>
      </c>
      <c r="L1616" s="43"/>
      <c r="M1616" s="189" t="s">
        <v>35</v>
      </c>
      <c r="N1616" s="190" t="s">
        <v>52</v>
      </c>
      <c r="O1616" s="68"/>
      <c r="P1616" s="191">
        <f>O1616*H1616</f>
        <v>0</v>
      </c>
      <c r="Q1616" s="191">
        <v>0</v>
      </c>
      <c r="R1616" s="191">
        <f>Q1616*H1616</f>
        <v>0</v>
      </c>
      <c r="S1616" s="191">
        <v>0</v>
      </c>
      <c r="T1616" s="192">
        <f>S1616*H1616</f>
        <v>0</v>
      </c>
      <c r="U1616" s="38"/>
      <c r="V1616" s="38"/>
      <c r="W1616" s="38"/>
      <c r="X1616" s="38"/>
      <c r="Y1616" s="38"/>
      <c r="Z1616" s="38"/>
      <c r="AA1616" s="38"/>
      <c r="AB1616" s="38"/>
      <c r="AC1616" s="38"/>
      <c r="AD1616" s="38"/>
      <c r="AE1616" s="38"/>
      <c r="AR1616" s="193" t="s">
        <v>317</v>
      </c>
      <c r="AT1616" s="193" t="s">
        <v>162</v>
      </c>
      <c r="AU1616" s="193" t="s">
        <v>90</v>
      </c>
      <c r="AY1616" s="20" t="s">
        <v>160</v>
      </c>
      <c r="BE1616" s="194">
        <f>IF(N1616="základní",J1616,0)</f>
        <v>0</v>
      </c>
      <c r="BF1616" s="194">
        <f>IF(N1616="snížená",J1616,0)</f>
        <v>0</v>
      </c>
      <c r="BG1616" s="194">
        <f>IF(N1616="zákl. přenesená",J1616,0)</f>
        <v>0</v>
      </c>
      <c r="BH1616" s="194">
        <f>IF(N1616="sníž. přenesená",J1616,0)</f>
        <v>0</v>
      </c>
      <c r="BI1616" s="194">
        <f>IF(N1616="nulová",J1616,0)</f>
        <v>0</v>
      </c>
      <c r="BJ1616" s="20" t="s">
        <v>21</v>
      </c>
      <c r="BK1616" s="194">
        <f>ROUND(I1616*H1616,2)</f>
        <v>0</v>
      </c>
      <c r="BL1616" s="20" t="s">
        <v>317</v>
      </c>
      <c r="BM1616" s="193" t="s">
        <v>1809</v>
      </c>
    </row>
    <row r="1617" spans="1:65" s="2" customFormat="1" ht="29.25">
      <c r="A1617" s="38"/>
      <c r="B1617" s="39"/>
      <c r="C1617" s="40"/>
      <c r="D1617" s="195" t="s">
        <v>169</v>
      </c>
      <c r="E1617" s="40"/>
      <c r="F1617" s="196" t="s">
        <v>1810</v>
      </c>
      <c r="G1617" s="40"/>
      <c r="H1617" s="40"/>
      <c r="I1617" s="197"/>
      <c r="J1617" s="40"/>
      <c r="K1617" s="40"/>
      <c r="L1617" s="43"/>
      <c r="M1617" s="198"/>
      <c r="N1617" s="199"/>
      <c r="O1617" s="68"/>
      <c r="P1617" s="68"/>
      <c r="Q1617" s="68"/>
      <c r="R1617" s="68"/>
      <c r="S1617" s="68"/>
      <c r="T1617" s="69"/>
      <c r="U1617" s="38"/>
      <c r="V1617" s="38"/>
      <c r="W1617" s="38"/>
      <c r="X1617" s="38"/>
      <c r="Y1617" s="38"/>
      <c r="Z1617" s="38"/>
      <c r="AA1617" s="38"/>
      <c r="AB1617" s="38"/>
      <c r="AC1617" s="38"/>
      <c r="AD1617" s="38"/>
      <c r="AE1617" s="38"/>
      <c r="AT1617" s="20" t="s">
        <v>169</v>
      </c>
      <c r="AU1617" s="20" t="s">
        <v>90</v>
      </c>
    </row>
    <row r="1618" spans="1:65" s="2" customFormat="1" ht="11.25">
      <c r="A1618" s="38"/>
      <c r="B1618" s="39"/>
      <c r="C1618" s="40"/>
      <c r="D1618" s="200" t="s">
        <v>171</v>
      </c>
      <c r="E1618" s="40"/>
      <c r="F1618" s="201" t="s">
        <v>1811</v>
      </c>
      <c r="G1618" s="40"/>
      <c r="H1618" s="40"/>
      <c r="I1618" s="197"/>
      <c r="J1618" s="40"/>
      <c r="K1618" s="40"/>
      <c r="L1618" s="43"/>
      <c r="M1618" s="198"/>
      <c r="N1618" s="199"/>
      <c r="O1618" s="68"/>
      <c r="P1618" s="68"/>
      <c r="Q1618" s="68"/>
      <c r="R1618" s="68"/>
      <c r="S1618" s="68"/>
      <c r="T1618" s="69"/>
      <c r="U1618" s="38"/>
      <c r="V1618" s="38"/>
      <c r="W1618" s="38"/>
      <c r="X1618" s="38"/>
      <c r="Y1618" s="38"/>
      <c r="Z1618" s="38"/>
      <c r="AA1618" s="38"/>
      <c r="AB1618" s="38"/>
      <c r="AC1618" s="38"/>
      <c r="AD1618" s="38"/>
      <c r="AE1618" s="38"/>
      <c r="AT1618" s="20" t="s">
        <v>171</v>
      </c>
      <c r="AU1618" s="20" t="s">
        <v>90</v>
      </c>
    </row>
    <row r="1619" spans="1:65" s="12" customFormat="1" ht="22.9" customHeight="1">
      <c r="B1619" s="166"/>
      <c r="C1619" s="167"/>
      <c r="D1619" s="168" t="s">
        <v>80</v>
      </c>
      <c r="E1619" s="180" t="s">
        <v>1812</v>
      </c>
      <c r="F1619" s="180" t="s">
        <v>1813</v>
      </c>
      <c r="G1619" s="167"/>
      <c r="H1619" s="167"/>
      <c r="I1619" s="170"/>
      <c r="J1619" s="181">
        <f>BK1619</f>
        <v>0</v>
      </c>
      <c r="K1619" s="167"/>
      <c r="L1619" s="172"/>
      <c r="M1619" s="173"/>
      <c r="N1619" s="174"/>
      <c r="O1619" s="174"/>
      <c r="P1619" s="175">
        <f>SUM(P1620:P1718)</f>
        <v>0</v>
      </c>
      <c r="Q1619" s="174"/>
      <c r="R1619" s="175">
        <f>SUM(R1620:R1718)</f>
        <v>5.4535999999999998</v>
      </c>
      <c r="S1619" s="174"/>
      <c r="T1619" s="176">
        <f>SUM(T1620:T1718)</f>
        <v>0</v>
      </c>
      <c r="AR1619" s="177" t="s">
        <v>90</v>
      </c>
      <c r="AT1619" s="178" t="s">
        <v>80</v>
      </c>
      <c r="AU1619" s="178" t="s">
        <v>21</v>
      </c>
      <c r="AY1619" s="177" t="s">
        <v>160</v>
      </c>
      <c r="BK1619" s="179">
        <f>SUM(BK1620:BK1718)</f>
        <v>0</v>
      </c>
    </row>
    <row r="1620" spans="1:65" s="2" customFormat="1" ht="16.5" customHeight="1">
      <c r="A1620" s="38"/>
      <c r="B1620" s="39"/>
      <c r="C1620" s="182" t="s">
        <v>1814</v>
      </c>
      <c r="D1620" s="182" t="s">
        <v>162</v>
      </c>
      <c r="E1620" s="183" t="s">
        <v>1815</v>
      </c>
      <c r="F1620" s="184" t="s">
        <v>1816</v>
      </c>
      <c r="G1620" s="185" t="s">
        <v>165</v>
      </c>
      <c r="H1620" s="186">
        <v>78.254999999999995</v>
      </c>
      <c r="I1620" s="187"/>
      <c r="J1620" s="188">
        <f>ROUND(I1620*H1620,2)</f>
        <v>0</v>
      </c>
      <c r="K1620" s="184" t="s">
        <v>166</v>
      </c>
      <c r="L1620" s="43"/>
      <c r="M1620" s="189" t="s">
        <v>35</v>
      </c>
      <c r="N1620" s="190" t="s">
        <v>52</v>
      </c>
      <c r="O1620" s="68"/>
      <c r="P1620" s="191">
        <f>O1620*H1620</f>
        <v>0</v>
      </c>
      <c r="Q1620" s="191">
        <v>2.7999999999999998E-4</v>
      </c>
      <c r="R1620" s="191">
        <f>Q1620*H1620</f>
        <v>2.1911399999999998E-2</v>
      </c>
      <c r="S1620" s="191">
        <v>0</v>
      </c>
      <c r="T1620" s="192">
        <f>S1620*H1620</f>
        <v>0</v>
      </c>
      <c r="U1620" s="38"/>
      <c r="V1620" s="38"/>
      <c r="W1620" s="38"/>
      <c r="X1620" s="38"/>
      <c r="Y1620" s="38"/>
      <c r="Z1620" s="38"/>
      <c r="AA1620" s="38"/>
      <c r="AB1620" s="38"/>
      <c r="AC1620" s="38"/>
      <c r="AD1620" s="38"/>
      <c r="AE1620" s="38"/>
      <c r="AR1620" s="193" t="s">
        <v>317</v>
      </c>
      <c r="AT1620" s="193" t="s">
        <v>162</v>
      </c>
      <c r="AU1620" s="193" t="s">
        <v>90</v>
      </c>
      <c r="AY1620" s="20" t="s">
        <v>160</v>
      </c>
      <c r="BE1620" s="194">
        <f>IF(N1620="základní",J1620,0)</f>
        <v>0</v>
      </c>
      <c r="BF1620" s="194">
        <f>IF(N1620="snížená",J1620,0)</f>
        <v>0</v>
      </c>
      <c r="BG1620" s="194">
        <f>IF(N1620="zákl. přenesená",J1620,0)</f>
        <v>0</v>
      </c>
      <c r="BH1620" s="194">
        <f>IF(N1620="sníž. přenesená",J1620,0)</f>
        <v>0</v>
      </c>
      <c r="BI1620" s="194">
        <f>IF(N1620="nulová",J1620,0)</f>
        <v>0</v>
      </c>
      <c r="BJ1620" s="20" t="s">
        <v>21</v>
      </c>
      <c r="BK1620" s="194">
        <f>ROUND(I1620*H1620,2)</f>
        <v>0</v>
      </c>
      <c r="BL1620" s="20" t="s">
        <v>317</v>
      </c>
      <c r="BM1620" s="193" t="s">
        <v>1817</v>
      </c>
    </row>
    <row r="1621" spans="1:65" s="2" customFormat="1" ht="19.5">
      <c r="A1621" s="38"/>
      <c r="B1621" s="39"/>
      <c r="C1621" s="40"/>
      <c r="D1621" s="195" t="s">
        <v>169</v>
      </c>
      <c r="E1621" s="40"/>
      <c r="F1621" s="196" t="s">
        <v>1818</v>
      </c>
      <c r="G1621" s="40"/>
      <c r="H1621" s="40"/>
      <c r="I1621" s="197"/>
      <c r="J1621" s="40"/>
      <c r="K1621" s="40"/>
      <c r="L1621" s="43"/>
      <c r="M1621" s="198"/>
      <c r="N1621" s="199"/>
      <c r="O1621" s="68"/>
      <c r="P1621" s="68"/>
      <c r="Q1621" s="68"/>
      <c r="R1621" s="68"/>
      <c r="S1621" s="68"/>
      <c r="T1621" s="69"/>
      <c r="U1621" s="38"/>
      <c r="V1621" s="38"/>
      <c r="W1621" s="38"/>
      <c r="X1621" s="38"/>
      <c r="Y1621" s="38"/>
      <c r="Z1621" s="38"/>
      <c r="AA1621" s="38"/>
      <c r="AB1621" s="38"/>
      <c r="AC1621" s="38"/>
      <c r="AD1621" s="38"/>
      <c r="AE1621" s="38"/>
      <c r="AT1621" s="20" t="s">
        <v>169</v>
      </c>
      <c r="AU1621" s="20" t="s">
        <v>90</v>
      </c>
    </row>
    <row r="1622" spans="1:65" s="2" customFormat="1" ht="11.25">
      <c r="A1622" s="38"/>
      <c r="B1622" s="39"/>
      <c r="C1622" s="40"/>
      <c r="D1622" s="200" t="s">
        <v>171</v>
      </c>
      <c r="E1622" s="40"/>
      <c r="F1622" s="201" t="s">
        <v>1819</v>
      </c>
      <c r="G1622" s="40"/>
      <c r="H1622" s="40"/>
      <c r="I1622" s="197"/>
      <c r="J1622" s="40"/>
      <c r="K1622" s="40"/>
      <c r="L1622" s="43"/>
      <c r="M1622" s="198"/>
      <c r="N1622" s="199"/>
      <c r="O1622" s="68"/>
      <c r="P1622" s="68"/>
      <c r="Q1622" s="68"/>
      <c r="R1622" s="68"/>
      <c r="S1622" s="68"/>
      <c r="T1622" s="69"/>
      <c r="U1622" s="38"/>
      <c r="V1622" s="38"/>
      <c r="W1622" s="38"/>
      <c r="X1622" s="38"/>
      <c r="Y1622" s="38"/>
      <c r="Z1622" s="38"/>
      <c r="AA1622" s="38"/>
      <c r="AB1622" s="38"/>
      <c r="AC1622" s="38"/>
      <c r="AD1622" s="38"/>
      <c r="AE1622" s="38"/>
      <c r="AT1622" s="20" t="s">
        <v>171</v>
      </c>
      <c r="AU1622" s="20" t="s">
        <v>90</v>
      </c>
    </row>
    <row r="1623" spans="1:65" s="13" customFormat="1" ht="11.25">
      <c r="B1623" s="202"/>
      <c r="C1623" s="203"/>
      <c r="D1623" s="195" t="s">
        <v>173</v>
      </c>
      <c r="E1623" s="204" t="s">
        <v>35</v>
      </c>
      <c r="F1623" s="205" t="s">
        <v>1279</v>
      </c>
      <c r="G1623" s="203"/>
      <c r="H1623" s="204" t="s">
        <v>35</v>
      </c>
      <c r="I1623" s="206"/>
      <c r="J1623" s="203"/>
      <c r="K1623" s="203"/>
      <c r="L1623" s="207"/>
      <c r="M1623" s="208"/>
      <c r="N1623" s="209"/>
      <c r="O1623" s="209"/>
      <c r="P1623" s="209"/>
      <c r="Q1623" s="209"/>
      <c r="R1623" s="209"/>
      <c r="S1623" s="209"/>
      <c r="T1623" s="210"/>
      <c r="AT1623" s="211" t="s">
        <v>173</v>
      </c>
      <c r="AU1623" s="211" t="s">
        <v>90</v>
      </c>
      <c r="AV1623" s="13" t="s">
        <v>21</v>
      </c>
      <c r="AW1623" s="13" t="s">
        <v>41</v>
      </c>
      <c r="AX1623" s="13" t="s">
        <v>81</v>
      </c>
      <c r="AY1623" s="211" t="s">
        <v>160</v>
      </c>
    </row>
    <row r="1624" spans="1:65" s="14" customFormat="1" ht="11.25">
      <c r="B1624" s="212"/>
      <c r="C1624" s="213"/>
      <c r="D1624" s="195" t="s">
        <v>173</v>
      </c>
      <c r="E1624" s="214" t="s">
        <v>35</v>
      </c>
      <c r="F1624" s="215" t="s">
        <v>1280</v>
      </c>
      <c r="G1624" s="213"/>
      <c r="H1624" s="216">
        <v>78.254999999999995</v>
      </c>
      <c r="I1624" s="217"/>
      <c r="J1624" s="213"/>
      <c r="K1624" s="213"/>
      <c r="L1624" s="218"/>
      <c r="M1624" s="219"/>
      <c r="N1624" s="220"/>
      <c r="O1624" s="220"/>
      <c r="P1624" s="220"/>
      <c r="Q1624" s="220"/>
      <c r="R1624" s="220"/>
      <c r="S1624" s="220"/>
      <c r="T1624" s="221"/>
      <c r="AT1624" s="222" t="s">
        <v>173</v>
      </c>
      <c r="AU1624" s="222" t="s">
        <v>90</v>
      </c>
      <c r="AV1624" s="14" t="s">
        <v>90</v>
      </c>
      <c r="AW1624" s="14" t="s">
        <v>41</v>
      </c>
      <c r="AX1624" s="14" t="s">
        <v>81</v>
      </c>
      <c r="AY1624" s="222" t="s">
        <v>160</v>
      </c>
    </row>
    <row r="1625" spans="1:65" s="15" customFormat="1" ht="11.25">
      <c r="B1625" s="223"/>
      <c r="C1625" s="224"/>
      <c r="D1625" s="195" t="s">
        <v>173</v>
      </c>
      <c r="E1625" s="225" t="s">
        <v>35</v>
      </c>
      <c r="F1625" s="226" t="s">
        <v>176</v>
      </c>
      <c r="G1625" s="224"/>
      <c r="H1625" s="227">
        <v>78.254999999999995</v>
      </c>
      <c r="I1625" s="228"/>
      <c r="J1625" s="224"/>
      <c r="K1625" s="224"/>
      <c r="L1625" s="229"/>
      <c r="M1625" s="230"/>
      <c r="N1625" s="231"/>
      <c r="O1625" s="231"/>
      <c r="P1625" s="231"/>
      <c r="Q1625" s="231"/>
      <c r="R1625" s="231"/>
      <c r="S1625" s="231"/>
      <c r="T1625" s="232"/>
      <c r="AT1625" s="233" t="s">
        <v>173</v>
      </c>
      <c r="AU1625" s="233" t="s">
        <v>90</v>
      </c>
      <c r="AV1625" s="15" t="s">
        <v>167</v>
      </c>
      <c r="AW1625" s="15" t="s">
        <v>41</v>
      </c>
      <c r="AX1625" s="15" t="s">
        <v>21</v>
      </c>
      <c r="AY1625" s="233" t="s">
        <v>160</v>
      </c>
    </row>
    <row r="1626" spans="1:65" s="2" customFormat="1" ht="16.5" customHeight="1">
      <c r="A1626" s="38"/>
      <c r="B1626" s="39"/>
      <c r="C1626" s="245" t="s">
        <v>1820</v>
      </c>
      <c r="D1626" s="245" t="s">
        <v>380</v>
      </c>
      <c r="E1626" s="246" t="s">
        <v>1821</v>
      </c>
      <c r="F1626" s="247" t="s">
        <v>1822</v>
      </c>
      <c r="G1626" s="248" t="s">
        <v>165</v>
      </c>
      <c r="H1626" s="249">
        <v>88.662999999999997</v>
      </c>
      <c r="I1626" s="250"/>
      <c r="J1626" s="251">
        <f>ROUND(I1626*H1626,2)</f>
        <v>0</v>
      </c>
      <c r="K1626" s="247" t="s">
        <v>166</v>
      </c>
      <c r="L1626" s="252"/>
      <c r="M1626" s="253" t="s">
        <v>35</v>
      </c>
      <c r="N1626" s="254" t="s">
        <v>52</v>
      </c>
      <c r="O1626" s="68"/>
      <c r="P1626" s="191">
        <f>O1626*H1626</f>
        <v>0</v>
      </c>
      <c r="Q1626" s="191">
        <v>9.1000000000000004E-3</v>
      </c>
      <c r="R1626" s="191">
        <f>Q1626*H1626</f>
        <v>0.80683329999999998</v>
      </c>
      <c r="S1626" s="191">
        <v>0</v>
      </c>
      <c r="T1626" s="192">
        <f>S1626*H1626</f>
        <v>0</v>
      </c>
      <c r="U1626" s="38"/>
      <c r="V1626" s="38"/>
      <c r="W1626" s="38"/>
      <c r="X1626" s="38"/>
      <c r="Y1626" s="38"/>
      <c r="Z1626" s="38"/>
      <c r="AA1626" s="38"/>
      <c r="AB1626" s="38"/>
      <c r="AC1626" s="38"/>
      <c r="AD1626" s="38"/>
      <c r="AE1626" s="38"/>
      <c r="AR1626" s="193" t="s">
        <v>459</v>
      </c>
      <c r="AT1626" s="193" t="s">
        <v>380</v>
      </c>
      <c r="AU1626" s="193" t="s">
        <v>90</v>
      </c>
      <c r="AY1626" s="20" t="s">
        <v>160</v>
      </c>
      <c r="BE1626" s="194">
        <f>IF(N1626="základní",J1626,0)</f>
        <v>0</v>
      </c>
      <c r="BF1626" s="194">
        <f>IF(N1626="snížená",J1626,0)</f>
        <v>0</v>
      </c>
      <c r="BG1626" s="194">
        <f>IF(N1626="zákl. přenesená",J1626,0)</f>
        <v>0</v>
      </c>
      <c r="BH1626" s="194">
        <f>IF(N1626="sníž. přenesená",J1626,0)</f>
        <v>0</v>
      </c>
      <c r="BI1626" s="194">
        <f>IF(N1626="nulová",J1626,0)</f>
        <v>0</v>
      </c>
      <c r="BJ1626" s="20" t="s">
        <v>21</v>
      </c>
      <c r="BK1626" s="194">
        <f>ROUND(I1626*H1626,2)</f>
        <v>0</v>
      </c>
      <c r="BL1626" s="20" t="s">
        <v>317</v>
      </c>
      <c r="BM1626" s="193" t="s">
        <v>1823</v>
      </c>
    </row>
    <row r="1627" spans="1:65" s="2" customFormat="1" ht="11.25">
      <c r="A1627" s="38"/>
      <c r="B1627" s="39"/>
      <c r="C1627" s="40"/>
      <c r="D1627" s="195" t="s">
        <v>169</v>
      </c>
      <c r="E1627" s="40"/>
      <c r="F1627" s="196" t="s">
        <v>1822</v>
      </c>
      <c r="G1627" s="40"/>
      <c r="H1627" s="40"/>
      <c r="I1627" s="197"/>
      <c r="J1627" s="40"/>
      <c r="K1627" s="40"/>
      <c r="L1627" s="43"/>
      <c r="M1627" s="198"/>
      <c r="N1627" s="199"/>
      <c r="O1627" s="68"/>
      <c r="P1627" s="68"/>
      <c r="Q1627" s="68"/>
      <c r="R1627" s="68"/>
      <c r="S1627" s="68"/>
      <c r="T1627" s="69"/>
      <c r="U1627" s="38"/>
      <c r="V1627" s="38"/>
      <c r="W1627" s="38"/>
      <c r="X1627" s="38"/>
      <c r="Y1627" s="38"/>
      <c r="Z1627" s="38"/>
      <c r="AA1627" s="38"/>
      <c r="AB1627" s="38"/>
      <c r="AC1627" s="38"/>
      <c r="AD1627" s="38"/>
      <c r="AE1627" s="38"/>
      <c r="AT1627" s="20" t="s">
        <v>169</v>
      </c>
      <c r="AU1627" s="20" t="s">
        <v>90</v>
      </c>
    </row>
    <row r="1628" spans="1:65" s="14" customFormat="1" ht="11.25">
      <c r="B1628" s="212"/>
      <c r="C1628" s="213"/>
      <c r="D1628" s="195" t="s">
        <v>173</v>
      </c>
      <c r="E1628" s="214" t="s">
        <v>35</v>
      </c>
      <c r="F1628" s="215" t="s">
        <v>1824</v>
      </c>
      <c r="G1628" s="213"/>
      <c r="H1628" s="216">
        <v>88.662999999999997</v>
      </c>
      <c r="I1628" s="217"/>
      <c r="J1628" s="213"/>
      <c r="K1628" s="213"/>
      <c r="L1628" s="218"/>
      <c r="M1628" s="219"/>
      <c r="N1628" s="220"/>
      <c r="O1628" s="220"/>
      <c r="P1628" s="220"/>
      <c r="Q1628" s="220"/>
      <c r="R1628" s="220"/>
      <c r="S1628" s="220"/>
      <c r="T1628" s="221"/>
      <c r="AT1628" s="222" t="s">
        <v>173</v>
      </c>
      <c r="AU1628" s="222" t="s">
        <v>90</v>
      </c>
      <c r="AV1628" s="14" t="s">
        <v>90</v>
      </c>
      <c r="AW1628" s="14" t="s">
        <v>41</v>
      </c>
      <c r="AX1628" s="14" t="s">
        <v>81</v>
      </c>
      <c r="AY1628" s="222" t="s">
        <v>160</v>
      </c>
    </row>
    <row r="1629" spans="1:65" s="15" customFormat="1" ht="11.25">
      <c r="B1629" s="223"/>
      <c r="C1629" s="224"/>
      <c r="D1629" s="195" t="s">
        <v>173</v>
      </c>
      <c r="E1629" s="225" t="s">
        <v>35</v>
      </c>
      <c r="F1629" s="226" t="s">
        <v>176</v>
      </c>
      <c r="G1629" s="224"/>
      <c r="H1629" s="227">
        <v>88.662999999999997</v>
      </c>
      <c r="I1629" s="228"/>
      <c r="J1629" s="224"/>
      <c r="K1629" s="224"/>
      <c r="L1629" s="229"/>
      <c r="M1629" s="230"/>
      <c r="N1629" s="231"/>
      <c r="O1629" s="231"/>
      <c r="P1629" s="231"/>
      <c r="Q1629" s="231"/>
      <c r="R1629" s="231"/>
      <c r="S1629" s="231"/>
      <c r="T1629" s="232"/>
      <c r="AT1629" s="233" t="s">
        <v>173</v>
      </c>
      <c r="AU1629" s="233" t="s">
        <v>90</v>
      </c>
      <c r="AV1629" s="15" t="s">
        <v>167</v>
      </c>
      <c r="AW1629" s="15" t="s">
        <v>41</v>
      </c>
      <c r="AX1629" s="15" t="s">
        <v>21</v>
      </c>
      <c r="AY1629" s="233" t="s">
        <v>160</v>
      </c>
    </row>
    <row r="1630" spans="1:65" s="2" customFormat="1" ht="24.2" customHeight="1">
      <c r="A1630" s="38"/>
      <c r="B1630" s="39"/>
      <c r="C1630" s="182" t="s">
        <v>1825</v>
      </c>
      <c r="D1630" s="182" t="s">
        <v>162</v>
      </c>
      <c r="E1630" s="183" t="s">
        <v>1826</v>
      </c>
      <c r="F1630" s="184" t="s">
        <v>1827</v>
      </c>
      <c r="G1630" s="185" t="s">
        <v>165</v>
      </c>
      <c r="H1630" s="186">
        <v>4.8</v>
      </c>
      <c r="I1630" s="187"/>
      <c r="J1630" s="188">
        <f>ROUND(I1630*H1630,2)</f>
        <v>0</v>
      </c>
      <c r="K1630" s="184" t="s">
        <v>166</v>
      </c>
      <c r="L1630" s="43"/>
      <c r="M1630" s="189" t="s">
        <v>35</v>
      </c>
      <c r="N1630" s="190" t="s">
        <v>52</v>
      </c>
      <c r="O1630" s="68"/>
      <c r="P1630" s="191">
        <f>O1630*H1630</f>
        <v>0</v>
      </c>
      <c r="Q1630" s="191">
        <v>3.6000000000000002E-4</v>
      </c>
      <c r="R1630" s="191">
        <f>Q1630*H1630</f>
        <v>1.7280000000000002E-3</v>
      </c>
      <c r="S1630" s="191">
        <v>0</v>
      </c>
      <c r="T1630" s="192">
        <f>S1630*H1630</f>
        <v>0</v>
      </c>
      <c r="U1630" s="38"/>
      <c r="V1630" s="38"/>
      <c r="W1630" s="38"/>
      <c r="X1630" s="38"/>
      <c r="Y1630" s="38"/>
      <c r="Z1630" s="38"/>
      <c r="AA1630" s="38"/>
      <c r="AB1630" s="38"/>
      <c r="AC1630" s="38"/>
      <c r="AD1630" s="38"/>
      <c r="AE1630" s="38"/>
      <c r="AR1630" s="193" t="s">
        <v>317</v>
      </c>
      <c r="AT1630" s="193" t="s">
        <v>162</v>
      </c>
      <c r="AU1630" s="193" t="s">
        <v>90</v>
      </c>
      <c r="AY1630" s="20" t="s">
        <v>160</v>
      </c>
      <c r="BE1630" s="194">
        <f>IF(N1630="základní",J1630,0)</f>
        <v>0</v>
      </c>
      <c r="BF1630" s="194">
        <f>IF(N1630="snížená",J1630,0)</f>
        <v>0</v>
      </c>
      <c r="BG1630" s="194">
        <f>IF(N1630="zákl. přenesená",J1630,0)</f>
        <v>0</v>
      </c>
      <c r="BH1630" s="194">
        <f>IF(N1630="sníž. přenesená",J1630,0)</f>
        <v>0</v>
      </c>
      <c r="BI1630" s="194">
        <f>IF(N1630="nulová",J1630,0)</f>
        <v>0</v>
      </c>
      <c r="BJ1630" s="20" t="s">
        <v>21</v>
      </c>
      <c r="BK1630" s="194">
        <f>ROUND(I1630*H1630,2)</f>
        <v>0</v>
      </c>
      <c r="BL1630" s="20" t="s">
        <v>317</v>
      </c>
      <c r="BM1630" s="193" t="s">
        <v>1828</v>
      </c>
    </row>
    <row r="1631" spans="1:65" s="2" customFormat="1" ht="29.25">
      <c r="A1631" s="38"/>
      <c r="B1631" s="39"/>
      <c r="C1631" s="40"/>
      <c r="D1631" s="195" t="s">
        <v>169</v>
      </c>
      <c r="E1631" s="40"/>
      <c r="F1631" s="196" t="s">
        <v>1829</v>
      </c>
      <c r="G1631" s="40"/>
      <c r="H1631" s="40"/>
      <c r="I1631" s="197"/>
      <c r="J1631" s="40"/>
      <c r="K1631" s="40"/>
      <c r="L1631" s="43"/>
      <c r="M1631" s="198"/>
      <c r="N1631" s="199"/>
      <c r="O1631" s="68"/>
      <c r="P1631" s="68"/>
      <c r="Q1631" s="68"/>
      <c r="R1631" s="68"/>
      <c r="S1631" s="68"/>
      <c r="T1631" s="69"/>
      <c r="U1631" s="38"/>
      <c r="V1631" s="38"/>
      <c r="W1631" s="38"/>
      <c r="X1631" s="38"/>
      <c r="Y1631" s="38"/>
      <c r="Z1631" s="38"/>
      <c r="AA1631" s="38"/>
      <c r="AB1631" s="38"/>
      <c r="AC1631" s="38"/>
      <c r="AD1631" s="38"/>
      <c r="AE1631" s="38"/>
      <c r="AT1631" s="20" t="s">
        <v>169</v>
      </c>
      <c r="AU1631" s="20" t="s">
        <v>90</v>
      </c>
    </row>
    <row r="1632" spans="1:65" s="2" customFormat="1" ht="11.25">
      <c r="A1632" s="38"/>
      <c r="B1632" s="39"/>
      <c r="C1632" s="40"/>
      <c r="D1632" s="200" t="s">
        <v>171</v>
      </c>
      <c r="E1632" s="40"/>
      <c r="F1632" s="201" t="s">
        <v>1830</v>
      </c>
      <c r="G1632" s="40"/>
      <c r="H1632" s="40"/>
      <c r="I1632" s="197"/>
      <c r="J1632" s="40"/>
      <c r="K1632" s="40"/>
      <c r="L1632" s="43"/>
      <c r="M1632" s="198"/>
      <c r="N1632" s="199"/>
      <c r="O1632" s="68"/>
      <c r="P1632" s="68"/>
      <c r="Q1632" s="68"/>
      <c r="R1632" s="68"/>
      <c r="S1632" s="68"/>
      <c r="T1632" s="69"/>
      <c r="U1632" s="38"/>
      <c r="V1632" s="38"/>
      <c r="W1632" s="38"/>
      <c r="X1632" s="38"/>
      <c r="Y1632" s="38"/>
      <c r="Z1632" s="38"/>
      <c r="AA1632" s="38"/>
      <c r="AB1632" s="38"/>
      <c r="AC1632" s="38"/>
      <c r="AD1632" s="38"/>
      <c r="AE1632" s="38"/>
      <c r="AT1632" s="20" t="s">
        <v>171</v>
      </c>
      <c r="AU1632" s="20" t="s">
        <v>90</v>
      </c>
    </row>
    <row r="1633" spans="1:65" s="13" customFormat="1" ht="11.25">
      <c r="B1633" s="202"/>
      <c r="C1633" s="203"/>
      <c r="D1633" s="195" t="s">
        <v>173</v>
      </c>
      <c r="E1633" s="204" t="s">
        <v>35</v>
      </c>
      <c r="F1633" s="205" t="s">
        <v>541</v>
      </c>
      <c r="G1633" s="203"/>
      <c r="H1633" s="204" t="s">
        <v>35</v>
      </c>
      <c r="I1633" s="206"/>
      <c r="J1633" s="203"/>
      <c r="K1633" s="203"/>
      <c r="L1633" s="207"/>
      <c r="M1633" s="208"/>
      <c r="N1633" s="209"/>
      <c r="O1633" s="209"/>
      <c r="P1633" s="209"/>
      <c r="Q1633" s="209"/>
      <c r="R1633" s="209"/>
      <c r="S1633" s="209"/>
      <c r="T1633" s="210"/>
      <c r="AT1633" s="211" t="s">
        <v>173</v>
      </c>
      <c r="AU1633" s="211" t="s">
        <v>90</v>
      </c>
      <c r="AV1633" s="13" t="s">
        <v>21</v>
      </c>
      <c r="AW1633" s="13" t="s">
        <v>41</v>
      </c>
      <c r="AX1633" s="13" t="s">
        <v>81</v>
      </c>
      <c r="AY1633" s="211" t="s">
        <v>160</v>
      </c>
    </row>
    <row r="1634" spans="1:65" s="14" customFormat="1" ht="11.25">
      <c r="B1634" s="212"/>
      <c r="C1634" s="213"/>
      <c r="D1634" s="195" t="s">
        <v>173</v>
      </c>
      <c r="E1634" s="214" t="s">
        <v>35</v>
      </c>
      <c r="F1634" s="215" t="s">
        <v>1831</v>
      </c>
      <c r="G1634" s="213"/>
      <c r="H1634" s="216">
        <v>2.4</v>
      </c>
      <c r="I1634" s="217"/>
      <c r="J1634" s="213"/>
      <c r="K1634" s="213"/>
      <c r="L1634" s="218"/>
      <c r="M1634" s="219"/>
      <c r="N1634" s="220"/>
      <c r="O1634" s="220"/>
      <c r="P1634" s="220"/>
      <c r="Q1634" s="220"/>
      <c r="R1634" s="220"/>
      <c r="S1634" s="220"/>
      <c r="T1634" s="221"/>
      <c r="AT1634" s="222" t="s">
        <v>173</v>
      </c>
      <c r="AU1634" s="222" t="s">
        <v>90</v>
      </c>
      <c r="AV1634" s="14" t="s">
        <v>90</v>
      </c>
      <c r="AW1634" s="14" t="s">
        <v>41</v>
      </c>
      <c r="AX1634" s="14" t="s">
        <v>81</v>
      </c>
      <c r="AY1634" s="222" t="s">
        <v>160</v>
      </c>
    </row>
    <row r="1635" spans="1:65" s="14" customFormat="1" ht="11.25">
      <c r="B1635" s="212"/>
      <c r="C1635" s="213"/>
      <c r="D1635" s="195" t="s">
        <v>173</v>
      </c>
      <c r="E1635" s="214" t="s">
        <v>35</v>
      </c>
      <c r="F1635" s="215" t="s">
        <v>1832</v>
      </c>
      <c r="G1635" s="213"/>
      <c r="H1635" s="216">
        <v>2.4</v>
      </c>
      <c r="I1635" s="217"/>
      <c r="J1635" s="213"/>
      <c r="K1635" s="213"/>
      <c r="L1635" s="218"/>
      <c r="M1635" s="219"/>
      <c r="N1635" s="220"/>
      <c r="O1635" s="220"/>
      <c r="P1635" s="220"/>
      <c r="Q1635" s="220"/>
      <c r="R1635" s="220"/>
      <c r="S1635" s="220"/>
      <c r="T1635" s="221"/>
      <c r="AT1635" s="222" t="s">
        <v>173</v>
      </c>
      <c r="AU1635" s="222" t="s">
        <v>90</v>
      </c>
      <c r="AV1635" s="14" t="s">
        <v>90</v>
      </c>
      <c r="AW1635" s="14" t="s">
        <v>41</v>
      </c>
      <c r="AX1635" s="14" t="s">
        <v>81</v>
      </c>
      <c r="AY1635" s="222" t="s">
        <v>160</v>
      </c>
    </row>
    <row r="1636" spans="1:65" s="15" customFormat="1" ht="11.25">
      <c r="B1636" s="223"/>
      <c r="C1636" s="224"/>
      <c r="D1636" s="195" t="s">
        <v>173</v>
      </c>
      <c r="E1636" s="225" t="s">
        <v>35</v>
      </c>
      <c r="F1636" s="226" t="s">
        <v>176</v>
      </c>
      <c r="G1636" s="224"/>
      <c r="H1636" s="227">
        <v>4.8</v>
      </c>
      <c r="I1636" s="228"/>
      <c r="J1636" s="224"/>
      <c r="K1636" s="224"/>
      <c r="L1636" s="229"/>
      <c r="M1636" s="230"/>
      <c r="N1636" s="231"/>
      <c r="O1636" s="231"/>
      <c r="P1636" s="231"/>
      <c r="Q1636" s="231"/>
      <c r="R1636" s="231"/>
      <c r="S1636" s="231"/>
      <c r="T1636" s="232"/>
      <c r="AT1636" s="233" t="s">
        <v>173</v>
      </c>
      <c r="AU1636" s="233" t="s">
        <v>90</v>
      </c>
      <c r="AV1636" s="15" t="s">
        <v>167</v>
      </c>
      <c r="AW1636" s="15" t="s">
        <v>41</v>
      </c>
      <c r="AX1636" s="15" t="s">
        <v>21</v>
      </c>
      <c r="AY1636" s="233" t="s">
        <v>160</v>
      </c>
    </row>
    <row r="1637" spans="1:65" s="2" customFormat="1" ht="24.2" customHeight="1">
      <c r="A1637" s="38"/>
      <c r="B1637" s="39"/>
      <c r="C1637" s="245" t="s">
        <v>1833</v>
      </c>
      <c r="D1637" s="245" t="s">
        <v>380</v>
      </c>
      <c r="E1637" s="246" t="s">
        <v>1834</v>
      </c>
      <c r="F1637" s="247" t="s">
        <v>1835</v>
      </c>
      <c r="G1637" s="248" t="s">
        <v>165</v>
      </c>
      <c r="H1637" s="249">
        <v>4.8</v>
      </c>
      <c r="I1637" s="250"/>
      <c r="J1637" s="251">
        <f>ROUND(I1637*H1637,2)</f>
        <v>0</v>
      </c>
      <c r="K1637" s="247" t="s">
        <v>166</v>
      </c>
      <c r="L1637" s="252"/>
      <c r="M1637" s="253" t="s">
        <v>35</v>
      </c>
      <c r="N1637" s="254" t="s">
        <v>52</v>
      </c>
      <c r="O1637" s="68"/>
      <c r="P1637" s="191">
        <f>O1637*H1637</f>
        <v>0</v>
      </c>
      <c r="Q1637" s="191">
        <v>2.5999999999999999E-2</v>
      </c>
      <c r="R1637" s="191">
        <f>Q1637*H1637</f>
        <v>0.12479999999999999</v>
      </c>
      <c r="S1637" s="191">
        <v>0</v>
      </c>
      <c r="T1637" s="192">
        <f>S1637*H1637</f>
        <v>0</v>
      </c>
      <c r="U1637" s="38"/>
      <c r="V1637" s="38"/>
      <c r="W1637" s="38"/>
      <c r="X1637" s="38"/>
      <c r="Y1637" s="38"/>
      <c r="Z1637" s="38"/>
      <c r="AA1637" s="38"/>
      <c r="AB1637" s="38"/>
      <c r="AC1637" s="38"/>
      <c r="AD1637" s="38"/>
      <c r="AE1637" s="38"/>
      <c r="AR1637" s="193" t="s">
        <v>459</v>
      </c>
      <c r="AT1637" s="193" t="s">
        <v>380</v>
      </c>
      <c r="AU1637" s="193" t="s">
        <v>90</v>
      </c>
      <c r="AY1637" s="20" t="s">
        <v>160</v>
      </c>
      <c r="BE1637" s="194">
        <f>IF(N1637="základní",J1637,0)</f>
        <v>0</v>
      </c>
      <c r="BF1637" s="194">
        <f>IF(N1637="snížená",J1637,0)</f>
        <v>0</v>
      </c>
      <c r="BG1637" s="194">
        <f>IF(N1637="zákl. přenesená",J1637,0)</f>
        <v>0</v>
      </c>
      <c r="BH1637" s="194">
        <f>IF(N1637="sníž. přenesená",J1637,0)</f>
        <v>0</v>
      </c>
      <c r="BI1637" s="194">
        <f>IF(N1637="nulová",J1637,0)</f>
        <v>0</v>
      </c>
      <c r="BJ1637" s="20" t="s">
        <v>21</v>
      </c>
      <c r="BK1637" s="194">
        <f>ROUND(I1637*H1637,2)</f>
        <v>0</v>
      </c>
      <c r="BL1637" s="20" t="s">
        <v>317</v>
      </c>
      <c r="BM1637" s="193" t="s">
        <v>1836</v>
      </c>
    </row>
    <row r="1638" spans="1:65" s="2" customFormat="1" ht="11.25">
      <c r="A1638" s="38"/>
      <c r="B1638" s="39"/>
      <c r="C1638" s="40"/>
      <c r="D1638" s="195" t="s">
        <v>169</v>
      </c>
      <c r="E1638" s="40"/>
      <c r="F1638" s="196" t="s">
        <v>1835</v>
      </c>
      <c r="G1638" s="40"/>
      <c r="H1638" s="40"/>
      <c r="I1638" s="197"/>
      <c r="J1638" s="40"/>
      <c r="K1638" s="40"/>
      <c r="L1638" s="43"/>
      <c r="M1638" s="198"/>
      <c r="N1638" s="199"/>
      <c r="O1638" s="68"/>
      <c r="P1638" s="68"/>
      <c r="Q1638" s="68"/>
      <c r="R1638" s="68"/>
      <c r="S1638" s="68"/>
      <c r="T1638" s="69"/>
      <c r="U1638" s="38"/>
      <c r="V1638" s="38"/>
      <c r="W1638" s="38"/>
      <c r="X1638" s="38"/>
      <c r="Y1638" s="38"/>
      <c r="Z1638" s="38"/>
      <c r="AA1638" s="38"/>
      <c r="AB1638" s="38"/>
      <c r="AC1638" s="38"/>
      <c r="AD1638" s="38"/>
      <c r="AE1638" s="38"/>
      <c r="AT1638" s="20" t="s">
        <v>169</v>
      </c>
      <c r="AU1638" s="20" t="s">
        <v>90</v>
      </c>
    </row>
    <row r="1639" spans="1:65" s="13" customFormat="1" ht="11.25">
      <c r="B1639" s="202"/>
      <c r="C1639" s="203"/>
      <c r="D1639" s="195" t="s">
        <v>173</v>
      </c>
      <c r="E1639" s="204" t="s">
        <v>35</v>
      </c>
      <c r="F1639" s="205" t="s">
        <v>541</v>
      </c>
      <c r="G1639" s="203"/>
      <c r="H1639" s="204" t="s">
        <v>35</v>
      </c>
      <c r="I1639" s="206"/>
      <c r="J1639" s="203"/>
      <c r="K1639" s="203"/>
      <c r="L1639" s="207"/>
      <c r="M1639" s="208"/>
      <c r="N1639" s="209"/>
      <c r="O1639" s="209"/>
      <c r="P1639" s="209"/>
      <c r="Q1639" s="209"/>
      <c r="R1639" s="209"/>
      <c r="S1639" s="209"/>
      <c r="T1639" s="210"/>
      <c r="AT1639" s="211" t="s">
        <v>173</v>
      </c>
      <c r="AU1639" s="211" t="s">
        <v>90</v>
      </c>
      <c r="AV1639" s="13" t="s">
        <v>21</v>
      </c>
      <c r="AW1639" s="13" t="s">
        <v>41</v>
      </c>
      <c r="AX1639" s="13" t="s">
        <v>81</v>
      </c>
      <c r="AY1639" s="211" t="s">
        <v>160</v>
      </c>
    </row>
    <row r="1640" spans="1:65" s="14" customFormat="1" ht="11.25">
      <c r="B1640" s="212"/>
      <c r="C1640" s="213"/>
      <c r="D1640" s="195" t="s">
        <v>173</v>
      </c>
      <c r="E1640" s="214" t="s">
        <v>35</v>
      </c>
      <c r="F1640" s="215" t="s">
        <v>1831</v>
      </c>
      <c r="G1640" s="213"/>
      <c r="H1640" s="216">
        <v>2.4</v>
      </c>
      <c r="I1640" s="217"/>
      <c r="J1640" s="213"/>
      <c r="K1640" s="213"/>
      <c r="L1640" s="218"/>
      <c r="M1640" s="219"/>
      <c r="N1640" s="220"/>
      <c r="O1640" s="220"/>
      <c r="P1640" s="220"/>
      <c r="Q1640" s="220"/>
      <c r="R1640" s="220"/>
      <c r="S1640" s="220"/>
      <c r="T1640" s="221"/>
      <c r="AT1640" s="222" t="s">
        <v>173</v>
      </c>
      <c r="AU1640" s="222" t="s">
        <v>90</v>
      </c>
      <c r="AV1640" s="14" t="s">
        <v>90</v>
      </c>
      <c r="AW1640" s="14" t="s">
        <v>41</v>
      </c>
      <c r="AX1640" s="14" t="s">
        <v>81</v>
      </c>
      <c r="AY1640" s="222" t="s">
        <v>160</v>
      </c>
    </row>
    <row r="1641" spans="1:65" s="14" customFormat="1" ht="11.25">
      <c r="B1641" s="212"/>
      <c r="C1641" s="213"/>
      <c r="D1641" s="195" t="s">
        <v>173</v>
      </c>
      <c r="E1641" s="214" t="s">
        <v>35</v>
      </c>
      <c r="F1641" s="215" t="s">
        <v>1832</v>
      </c>
      <c r="G1641" s="213"/>
      <c r="H1641" s="216">
        <v>2.4</v>
      </c>
      <c r="I1641" s="217"/>
      <c r="J1641" s="213"/>
      <c r="K1641" s="213"/>
      <c r="L1641" s="218"/>
      <c r="M1641" s="219"/>
      <c r="N1641" s="220"/>
      <c r="O1641" s="220"/>
      <c r="P1641" s="220"/>
      <c r="Q1641" s="220"/>
      <c r="R1641" s="220"/>
      <c r="S1641" s="220"/>
      <c r="T1641" s="221"/>
      <c r="AT1641" s="222" t="s">
        <v>173</v>
      </c>
      <c r="AU1641" s="222" t="s">
        <v>90</v>
      </c>
      <c r="AV1641" s="14" t="s">
        <v>90</v>
      </c>
      <c r="AW1641" s="14" t="s">
        <v>41</v>
      </c>
      <c r="AX1641" s="14" t="s">
        <v>81</v>
      </c>
      <c r="AY1641" s="222" t="s">
        <v>160</v>
      </c>
    </row>
    <row r="1642" spans="1:65" s="15" customFormat="1" ht="11.25">
      <c r="B1642" s="223"/>
      <c r="C1642" s="224"/>
      <c r="D1642" s="195" t="s">
        <v>173</v>
      </c>
      <c r="E1642" s="225" t="s">
        <v>35</v>
      </c>
      <c r="F1642" s="226" t="s">
        <v>176</v>
      </c>
      <c r="G1642" s="224"/>
      <c r="H1642" s="227">
        <v>4.8</v>
      </c>
      <c r="I1642" s="228"/>
      <c r="J1642" s="224"/>
      <c r="K1642" s="224"/>
      <c r="L1642" s="229"/>
      <c r="M1642" s="230"/>
      <c r="N1642" s="231"/>
      <c r="O1642" s="231"/>
      <c r="P1642" s="231"/>
      <c r="Q1642" s="231"/>
      <c r="R1642" s="231"/>
      <c r="S1642" s="231"/>
      <c r="T1642" s="232"/>
      <c r="AT1642" s="233" t="s">
        <v>173</v>
      </c>
      <c r="AU1642" s="233" t="s">
        <v>90</v>
      </c>
      <c r="AV1642" s="15" t="s">
        <v>167</v>
      </c>
      <c r="AW1642" s="15" t="s">
        <v>41</v>
      </c>
      <c r="AX1642" s="15" t="s">
        <v>21</v>
      </c>
      <c r="AY1642" s="233" t="s">
        <v>160</v>
      </c>
    </row>
    <row r="1643" spans="1:65" s="2" customFormat="1" ht="24.2" customHeight="1">
      <c r="A1643" s="38"/>
      <c r="B1643" s="39"/>
      <c r="C1643" s="182" t="s">
        <v>1837</v>
      </c>
      <c r="D1643" s="182" t="s">
        <v>162</v>
      </c>
      <c r="E1643" s="183" t="s">
        <v>1838</v>
      </c>
      <c r="F1643" s="184" t="s">
        <v>1839</v>
      </c>
      <c r="G1643" s="185" t="s">
        <v>165</v>
      </c>
      <c r="H1643" s="186">
        <v>21.15</v>
      </c>
      <c r="I1643" s="187"/>
      <c r="J1643" s="188">
        <f>ROUND(I1643*H1643,2)</f>
        <v>0</v>
      </c>
      <c r="K1643" s="184" t="s">
        <v>166</v>
      </c>
      <c r="L1643" s="43"/>
      <c r="M1643" s="189" t="s">
        <v>35</v>
      </c>
      <c r="N1643" s="190" t="s">
        <v>52</v>
      </c>
      <c r="O1643" s="68"/>
      <c r="P1643" s="191">
        <f>O1643*H1643</f>
        <v>0</v>
      </c>
      <c r="Q1643" s="191">
        <v>1.2999999999999999E-4</v>
      </c>
      <c r="R1643" s="191">
        <f>Q1643*H1643</f>
        <v>2.7494999999999998E-3</v>
      </c>
      <c r="S1643" s="191">
        <v>0</v>
      </c>
      <c r="T1643" s="192">
        <f>S1643*H1643</f>
        <v>0</v>
      </c>
      <c r="U1643" s="38"/>
      <c r="V1643" s="38"/>
      <c r="W1643" s="38"/>
      <c r="X1643" s="38"/>
      <c r="Y1643" s="38"/>
      <c r="Z1643" s="38"/>
      <c r="AA1643" s="38"/>
      <c r="AB1643" s="38"/>
      <c r="AC1643" s="38"/>
      <c r="AD1643" s="38"/>
      <c r="AE1643" s="38"/>
      <c r="AR1643" s="193" t="s">
        <v>317</v>
      </c>
      <c r="AT1643" s="193" t="s">
        <v>162</v>
      </c>
      <c r="AU1643" s="193" t="s">
        <v>90</v>
      </c>
      <c r="AY1643" s="20" t="s">
        <v>160</v>
      </c>
      <c r="BE1643" s="194">
        <f>IF(N1643="základní",J1643,0)</f>
        <v>0</v>
      </c>
      <c r="BF1643" s="194">
        <f>IF(N1643="snížená",J1643,0)</f>
        <v>0</v>
      </c>
      <c r="BG1643" s="194">
        <f>IF(N1643="zákl. přenesená",J1643,0)</f>
        <v>0</v>
      </c>
      <c r="BH1643" s="194">
        <f>IF(N1643="sníž. přenesená",J1643,0)</f>
        <v>0</v>
      </c>
      <c r="BI1643" s="194">
        <f>IF(N1643="nulová",J1643,0)</f>
        <v>0</v>
      </c>
      <c r="BJ1643" s="20" t="s">
        <v>21</v>
      </c>
      <c r="BK1643" s="194">
        <f>ROUND(I1643*H1643,2)</f>
        <v>0</v>
      </c>
      <c r="BL1643" s="20" t="s">
        <v>317</v>
      </c>
      <c r="BM1643" s="193" t="s">
        <v>1840</v>
      </c>
    </row>
    <row r="1644" spans="1:65" s="2" customFormat="1" ht="29.25">
      <c r="A1644" s="38"/>
      <c r="B1644" s="39"/>
      <c r="C1644" s="40"/>
      <c r="D1644" s="195" t="s">
        <v>169</v>
      </c>
      <c r="E1644" s="40"/>
      <c r="F1644" s="196" t="s">
        <v>1841</v>
      </c>
      <c r="G1644" s="40"/>
      <c r="H1644" s="40"/>
      <c r="I1644" s="197"/>
      <c r="J1644" s="40"/>
      <c r="K1644" s="40"/>
      <c r="L1644" s="43"/>
      <c r="M1644" s="198"/>
      <c r="N1644" s="199"/>
      <c r="O1644" s="68"/>
      <c r="P1644" s="68"/>
      <c r="Q1644" s="68"/>
      <c r="R1644" s="68"/>
      <c r="S1644" s="68"/>
      <c r="T1644" s="69"/>
      <c r="U1644" s="38"/>
      <c r="V1644" s="38"/>
      <c r="W1644" s="38"/>
      <c r="X1644" s="38"/>
      <c r="Y1644" s="38"/>
      <c r="Z1644" s="38"/>
      <c r="AA1644" s="38"/>
      <c r="AB1644" s="38"/>
      <c r="AC1644" s="38"/>
      <c r="AD1644" s="38"/>
      <c r="AE1644" s="38"/>
      <c r="AT1644" s="20" t="s">
        <v>169</v>
      </c>
      <c r="AU1644" s="20" t="s">
        <v>90</v>
      </c>
    </row>
    <row r="1645" spans="1:65" s="2" customFormat="1" ht="11.25">
      <c r="A1645" s="38"/>
      <c r="B1645" s="39"/>
      <c r="C1645" s="40"/>
      <c r="D1645" s="200" t="s">
        <v>171</v>
      </c>
      <c r="E1645" s="40"/>
      <c r="F1645" s="201" t="s">
        <v>1842</v>
      </c>
      <c r="G1645" s="40"/>
      <c r="H1645" s="40"/>
      <c r="I1645" s="197"/>
      <c r="J1645" s="40"/>
      <c r="K1645" s="40"/>
      <c r="L1645" s="43"/>
      <c r="M1645" s="198"/>
      <c r="N1645" s="199"/>
      <c r="O1645" s="68"/>
      <c r="P1645" s="68"/>
      <c r="Q1645" s="68"/>
      <c r="R1645" s="68"/>
      <c r="S1645" s="68"/>
      <c r="T1645" s="69"/>
      <c r="U1645" s="38"/>
      <c r="V1645" s="38"/>
      <c r="W1645" s="38"/>
      <c r="X1645" s="38"/>
      <c r="Y1645" s="38"/>
      <c r="Z1645" s="38"/>
      <c r="AA1645" s="38"/>
      <c r="AB1645" s="38"/>
      <c r="AC1645" s="38"/>
      <c r="AD1645" s="38"/>
      <c r="AE1645" s="38"/>
      <c r="AT1645" s="20" t="s">
        <v>171</v>
      </c>
      <c r="AU1645" s="20" t="s">
        <v>90</v>
      </c>
    </row>
    <row r="1646" spans="1:65" s="13" customFormat="1" ht="11.25">
      <c r="B1646" s="202"/>
      <c r="C1646" s="203"/>
      <c r="D1646" s="195" t="s">
        <v>173</v>
      </c>
      <c r="E1646" s="204" t="s">
        <v>35</v>
      </c>
      <c r="F1646" s="205" t="s">
        <v>541</v>
      </c>
      <c r="G1646" s="203"/>
      <c r="H1646" s="204" t="s">
        <v>35</v>
      </c>
      <c r="I1646" s="206"/>
      <c r="J1646" s="203"/>
      <c r="K1646" s="203"/>
      <c r="L1646" s="207"/>
      <c r="M1646" s="208"/>
      <c r="N1646" s="209"/>
      <c r="O1646" s="209"/>
      <c r="P1646" s="209"/>
      <c r="Q1646" s="209"/>
      <c r="R1646" s="209"/>
      <c r="S1646" s="209"/>
      <c r="T1646" s="210"/>
      <c r="AT1646" s="211" t="s">
        <v>173</v>
      </c>
      <c r="AU1646" s="211" t="s">
        <v>90</v>
      </c>
      <c r="AV1646" s="13" t="s">
        <v>21</v>
      </c>
      <c r="AW1646" s="13" t="s">
        <v>41</v>
      </c>
      <c r="AX1646" s="13" t="s">
        <v>81</v>
      </c>
      <c r="AY1646" s="211" t="s">
        <v>160</v>
      </c>
    </row>
    <row r="1647" spans="1:65" s="14" customFormat="1" ht="11.25">
      <c r="B1647" s="212"/>
      <c r="C1647" s="213"/>
      <c r="D1647" s="195" t="s">
        <v>173</v>
      </c>
      <c r="E1647" s="214" t="s">
        <v>35</v>
      </c>
      <c r="F1647" s="215" t="s">
        <v>1843</v>
      </c>
      <c r="G1647" s="213"/>
      <c r="H1647" s="216">
        <v>7.65</v>
      </c>
      <c r="I1647" s="217"/>
      <c r="J1647" s="213"/>
      <c r="K1647" s="213"/>
      <c r="L1647" s="218"/>
      <c r="M1647" s="219"/>
      <c r="N1647" s="220"/>
      <c r="O1647" s="220"/>
      <c r="P1647" s="220"/>
      <c r="Q1647" s="220"/>
      <c r="R1647" s="220"/>
      <c r="S1647" s="220"/>
      <c r="T1647" s="221"/>
      <c r="AT1647" s="222" t="s">
        <v>173</v>
      </c>
      <c r="AU1647" s="222" t="s">
        <v>90</v>
      </c>
      <c r="AV1647" s="14" t="s">
        <v>90</v>
      </c>
      <c r="AW1647" s="14" t="s">
        <v>41</v>
      </c>
      <c r="AX1647" s="14" t="s">
        <v>81</v>
      </c>
      <c r="AY1647" s="222" t="s">
        <v>160</v>
      </c>
    </row>
    <row r="1648" spans="1:65" s="14" customFormat="1" ht="11.25">
      <c r="B1648" s="212"/>
      <c r="C1648" s="213"/>
      <c r="D1648" s="195" t="s">
        <v>173</v>
      </c>
      <c r="E1648" s="214" t="s">
        <v>35</v>
      </c>
      <c r="F1648" s="215" t="s">
        <v>1844</v>
      </c>
      <c r="G1648" s="213"/>
      <c r="H1648" s="216">
        <v>3</v>
      </c>
      <c r="I1648" s="217"/>
      <c r="J1648" s="213"/>
      <c r="K1648" s="213"/>
      <c r="L1648" s="218"/>
      <c r="M1648" s="219"/>
      <c r="N1648" s="220"/>
      <c r="O1648" s="220"/>
      <c r="P1648" s="220"/>
      <c r="Q1648" s="220"/>
      <c r="R1648" s="220"/>
      <c r="S1648" s="220"/>
      <c r="T1648" s="221"/>
      <c r="AT1648" s="222" t="s">
        <v>173</v>
      </c>
      <c r="AU1648" s="222" t="s">
        <v>90</v>
      </c>
      <c r="AV1648" s="14" t="s">
        <v>90</v>
      </c>
      <c r="AW1648" s="14" t="s">
        <v>41</v>
      </c>
      <c r="AX1648" s="14" t="s">
        <v>81</v>
      </c>
      <c r="AY1648" s="222" t="s">
        <v>160</v>
      </c>
    </row>
    <row r="1649" spans="1:65" s="14" customFormat="1" ht="11.25">
      <c r="B1649" s="212"/>
      <c r="C1649" s="213"/>
      <c r="D1649" s="195" t="s">
        <v>173</v>
      </c>
      <c r="E1649" s="214" t="s">
        <v>35</v>
      </c>
      <c r="F1649" s="215" t="s">
        <v>1845</v>
      </c>
      <c r="G1649" s="213"/>
      <c r="H1649" s="216">
        <v>4.5</v>
      </c>
      <c r="I1649" s="217"/>
      <c r="J1649" s="213"/>
      <c r="K1649" s="213"/>
      <c r="L1649" s="218"/>
      <c r="M1649" s="219"/>
      <c r="N1649" s="220"/>
      <c r="O1649" s="220"/>
      <c r="P1649" s="220"/>
      <c r="Q1649" s="220"/>
      <c r="R1649" s="220"/>
      <c r="S1649" s="220"/>
      <c r="T1649" s="221"/>
      <c r="AT1649" s="222" t="s">
        <v>173</v>
      </c>
      <c r="AU1649" s="222" t="s">
        <v>90</v>
      </c>
      <c r="AV1649" s="14" t="s">
        <v>90</v>
      </c>
      <c r="AW1649" s="14" t="s">
        <v>41</v>
      </c>
      <c r="AX1649" s="14" t="s">
        <v>81</v>
      </c>
      <c r="AY1649" s="222" t="s">
        <v>160</v>
      </c>
    </row>
    <row r="1650" spans="1:65" s="14" customFormat="1" ht="11.25">
      <c r="B1650" s="212"/>
      <c r="C1650" s="213"/>
      <c r="D1650" s="195" t="s">
        <v>173</v>
      </c>
      <c r="E1650" s="214" t="s">
        <v>35</v>
      </c>
      <c r="F1650" s="215" t="s">
        <v>1846</v>
      </c>
      <c r="G1650" s="213"/>
      <c r="H1650" s="216">
        <v>6</v>
      </c>
      <c r="I1650" s="217"/>
      <c r="J1650" s="213"/>
      <c r="K1650" s="213"/>
      <c r="L1650" s="218"/>
      <c r="M1650" s="219"/>
      <c r="N1650" s="220"/>
      <c r="O1650" s="220"/>
      <c r="P1650" s="220"/>
      <c r="Q1650" s="220"/>
      <c r="R1650" s="220"/>
      <c r="S1650" s="220"/>
      <c r="T1650" s="221"/>
      <c r="AT1650" s="222" t="s">
        <v>173</v>
      </c>
      <c r="AU1650" s="222" t="s">
        <v>90</v>
      </c>
      <c r="AV1650" s="14" t="s">
        <v>90</v>
      </c>
      <c r="AW1650" s="14" t="s">
        <v>41</v>
      </c>
      <c r="AX1650" s="14" t="s">
        <v>81</v>
      </c>
      <c r="AY1650" s="222" t="s">
        <v>160</v>
      </c>
    </row>
    <row r="1651" spans="1:65" s="15" customFormat="1" ht="11.25">
      <c r="B1651" s="223"/>
      <c r="C1651" s="224"/>
      <c r="D1651" s="195" t="s">
        <v>173</v>
      </c>
      <c r="E1651" s="225" t="s">
        <v>35</v>
      </c>
      <c r="F1651" s="226" t="s">
        <v>176</v>
      </c>
      <c r="G1651" s="224"/>
      <c r="H1651" s="227">
        <v>21.15</v>
      </c>
      <c r="I1651" s="228"/>
      <c r="J1651" s="224"/>
      <c r="K1651" s="224"/>
      <c r="L1651" s="229"/>
      <c r="M1651" s="230"/>
      <c r="N1651" s="231"/>
      <c r="O1651" s="231"/>
      <c r="P1651" s="231"/>
      <c r="Q1651" s="231"/>
      <c r="R1651" s="231"/>
      <c r="S1651" s="231"/>
      <c r="T1651" s="232"/>
      <c r="AT1651" s="233" t="s">
        <v>173</v>
      </c>
      <c r="AU1651" s="233" t="s">
        <v>90</v>
      </c>
      <c r="AV1651" s="15" t="s">
        <v>167</v>
      </c>
      <c r="AW1651" s="15" t="s">
        <v>41</v>
      </c>
      <c r="AX1651" s="15" t="s">
        <v>21</v>
      </c>
      <c r="AY1651" s="233" t="s">
        <v>160</v>
      </c>
    </row>
    <row r="1652" spans="1:65" s="2" customFormat="1" ht="24.2" customHeight="1">
      <c r="A1652" s="38"/>
      <c r="B1652" s="39"/>
      <c r="C1652" s="245" t="s">
        <v>1847</v>
      </c>
      <c r="D1652" s="245" t="s">
        <v>380</v>
      </c>
      <c r="E1652" s="246" t="s">
        <v>1834</v>
      </c>
      <c r="F1652" s="247" t="s">
        <v>1835</v>
      </c>
      <c r="G1652" s="248" t="s">
        <v>165</v>
      </c>
      <c r="H1652" s="249">
        <v>13.5</v>
      </c>
      <c r="I1652" s="250"/>
      <c r="J1652" s="251">
        <f>ROUND(I1652*H1652,2)</f>
        <v>0</v>
      </c>
      <c r="K1652" s="247" t="s">
        <v>166</v>
      </c>
      <c r="L1652" s="252"/>
      <c r="M1652" s="253" t="s">
        <v>35</v>
      </c>
      <c r="N1652" s="254" t="s">
        <v>52</v>
      </c>
      <c r="O1652" s="68"/>
      <c r="P1652" s="191">
        <f>O1652*H1652</f>
        <v>0</v>
      </c>
      <c r="Q1652" s="191">
        <v>2.5999999999999999E-2</v>
      </c>
      <c r="R1652" s="191">
        <f>Q1652*H1652</f>
        <v>0.35099999999999998</v>
      </c>
      <c r="S1652" s="191">
        <v>0</v>
      </c>
      <c r="T1652" s="192">
        <f>S1652*H1652</f>
        <v>0</v>
      </c>
      <c r="U1652" s="38"/>
      <c r="V1652" s="38"/>
      <c r="W1652" s="38"/>
      <c r="X1652" s="38"/>
      <c r="Y1652" s="38"/>
      <c r="Z1652" s="38"/>
      <c r="AA1652" s="38"/>
      <c r="AB1652" s="38"/>
      <c r="AC1652" s="38"/>
      <c r="AD1652" s="38"/>
      <c r="AE1652" s="38"/>
      <c r="AR1652" s="193" t="s">
        <v>459</v>
      </c>
      <c r="AT1652" s="193" t="s">
        <v>380</v>
      </c>
      <c r="AU1652" s="193" t="s">
        <v>90</v>
      </c>
      <c r="AY1652" s="20" t="s">
        <v>160</v>
      </c>
      <c r="BE1652" s="194">
        <f>IF(N1652="základní",J1652,0)</f>
        <v>0</v>
      </c>
      <c r="BF1652" s="194">
        <f>IF(N1652="snížená",J1652,0)</f>
        <v>0</v>
      </c>
      <c r="BG1652" s="194">
        <f>IF(N1652="zákl. přenesená",J1652,0)</f>
        <v>0</v>
      </c>
      <c r="BH1652" s="194">
        <f>IF(N1652="sníž. přenesená",J1652,0)</f>
        <v>0</v>
      </c>
      <c r="BI1652" s="194">
        <f>IF(N1652="nulová",J1652,0)</f>
        <v>0</v>
      </c>
      <c r="BJ1652" s="20" t="s">
        <v>21</v>
      </c>
      <c r="BK1652" s="194">
        <f>ROUND(I1652*H1652,2)</f>
        <v>0</v>
      </c>
      <c r="BL1652" s="20" t="s">
        <v>317</v>
      </c>
      <c r="BM1652" s="193" t="s">
        <v>1848</v>
      </c>
    </row>
    <row r="1653" spans="1:65" s="2" customFormat="1" ht="11.25">
      <c r="A1653" s="38"/>
      <c r="B1653" s="39"/>
      <c r="C1653" s="40"/>
      <c r="D1653" s="195" t="s">
        <v>169</v>
      </c>
      <c r="E1653" s="40"/>
      <c r="F1653" s="196" t="s">
        <v>1835</v>
      </c>
      <c r="G1653" s="40"/>
      <c r="H1653" s="40"/>
      <c r="I1653" s="197"/>
      <c r="J1653" s="40"/>
      <c r="K1653" s="40"/>
      <c r="L1653" s="43"/>
      <c r="M1653" s="198"/>
      <c r="N1653" s="199"/>
      <c r="O1653" s="68"/>
      <c r="P1653" s="68"/>
      <c r="Q1653" s="68"/>
      <c r="R1653" s="68"/>
      <c r="S1653" s="68"/>
      <c r="T1653" s="69"/>
      <c r="U1653" s="38"/>
      <c r="V1653" s="38"/>
      <c r="W1653" s="38"/>
      <c r="X1653" s="38"/>
      <c r="Y1653" s="38"/>
      <c r="Z1653" s="38"/>
      <c r="AA1653" s="38"/>
      <c r="AB1653" s="38"/>
      <c r="AC1653" s="38"/>
      <c r="AD1653" s="38"/>
      <c r="AE1653" s="38"/>
      <c r="AT1653" s="20" t="s">
        <v>169</v>
      </c>
      <c r="AU1653" s="20" t="s">
        <v>90</v>
      </c>
    </row>
    <row r="1654" spans="1:65" s="13" customFormat="1" ht="11.25">
      <c r="B1654" s="202"/>
      <c r="C1654" s="203"/>
      <c r="D1654" s="195" t="s">
        <v>173</v>
      </c>
      <c r="E1654" s="204" t="s">
        <v>35</v>
      </c>
      <c r="F1654" s="205" t="s">
        <v>541</v>
      </c>
      <c r="G1654" s="203"/>
      <c r="H1654" s="204" t="s">
        <v>35</v>
      </c>
      <c r="I1654" s="206"/>
      <c r="J1654" s="203"/>
      <c r="K1654" s="203"/>
      <c r="L1654" s="207"/>
      <c r="M1654" s="208"/>
      <c r="N1654" s="209"/>
      <c r="O1654" s="209"/>
      <c r="P1654" s="209"/>
      <c r="Q1654" s="209"/>
      <c r="R1654" s="209"/>
      <c r="S1654" s="209"/>
      <c r="T1654" s="210"/>
      <c r="AT1654" s="211" t="s">
        <v>173</v>
      </c>
      <c r="AU1654" s="211" t="s">
        <v>90</v>
      </c>
      <c r="AV1654" s="13" t="s">
        <v>21</v>
      </c>
      <c r="AW1654" s="13" t="s">
        <v>41</v>
      </c>
      <c r="AX1654" s="13" t="s">
        <v>81</v>
      </c>
      <c r="AY1654" s="211" t="s">
        <v>160</v>
      </c>
    </row>
    <row r="1655" spans="1:65" s="14" customFormat="1" ht="11.25">
      <c r="B1655" s="212"/>
      <c r="C1655" s="213"/>
      <c r="D1655" s="195" t="s">
        <v>173</v>
      </c>
      <c r="E1655" s="214" t="s">
        <v>35</v>
      </c>
      <c r="F1655" s="215" t="s">
        <v>1844</v>
      </c>
      <c r="G1655" s="213"/>
      <c r="H1655" s="216">
        <v>3</v>
      </c>
      <c r="I1655" s="217"/>
      <c r="J1655" s="213"/>
      <c r="K1655" s="213"/>
      <c r="L1655" s="218"/>
      <c r="M1655" s="219"/>
      <c r="N1655" s="220"/>
      <c r="O1655" s="220"/>
      <c r="P1655" s="220"/>
      <c r="Q1655" s="220"/>
      <c r="R1655" s="220"/>
      <c r="S1655" s="220"/>
      <c r="T1655" s="221"/>
      <c r="AT1655" s="222" t="s">
        <v>173</v>
      </c>
      <c r="AU1655" s="222" t="s">
        <v>90</v>
      </c>
      <c r="AV1655" s="14" t="s">
        <v>90</v>
      </c>
      <c r="AW1655" s="14" t="s">
        <v>41</v>
      </c>
      <c r="AX1655" s="14" t="s">
        <v>81</v>
      </c>
      <c r="AY1655" s="222" t="s">
        <v>160</v>
      </c>
    </row>
    <row r="1656" spans="1:65" s="14" customFormat="1" ht="11.25">
      <c r="B1656" s="212"/>
      <c r="C1656" s="213"/>
      <c r="D1656" s="195" t="s">
        <v>173</v>
      </c>
      <c r="E1656" s="214" t="s">
        <v>35</v>
      </c>
      <c r="F1656" s="215" t="s">
        <v>1845</v>
      </c>
      <c r="G1656" s="213"/>
      <c r="H1656" s="216">
        <v>4.5</v>
      </c>
      <c r="I1656" s="217"/>
      <c r="J1656" s="213"/>
      <c r="K1656" s="213"/>
      <c r="L1656" s="218"/>
      <c r="M1656" s="219"/>
      <c r="N1656" s="220"/>
      <c r="O1656" s="220"/>
      <c r="P1656" s="220"/>
      <c r="Q1656" s="220"/>
      <c r="R1656" s="220"/>
      <c r="S1656" s="220"/>
      <c r="T1656" s="221"/>
      <c r="AT1656" s="222" t="s">
        <v>173</v>
      </c>
      <c r="AU1656" s="222" t="s">
        <v>90</v>
      </c>
      <c r="AV1656" s="14" t="s">
        <v>90</v>
      </c>
      <c r="AW1656" s="14" t="s">
        <v>41</v>
      </c>
      <c r="AX1656" s="14" t="s">
        <v>81</v>
      </c>
      <c r="AY1656" s="222" t="s">
        <v>160</v>
      </c>
    </row>
    <row r="1657" spans="1:65" s="14" customFormat="1" ht="11.25">
      <c r="B1657" s="212"/>
      <c r="C1657" s="213"/>
      <c r="D1657" s="195" t="s">
        <v>173</v>
      </c>
      <c r="E1657" s="214" t="s">
        <v>35</v>
      </c>
      <c r="F1657" s="215" t="s">
        <v>1846</v>
      </c>
      <c r="G1657" s="213"/>
      <c r="H1657" s="216">
        <v>6</v>
      </c>
      <c r="I1657" s="217"/>
      <c r="J1657" s="213"/>
      <c r="K1657" s="213"/>
      <c r="L1657" s="218"/>
      <c r="M1657" s="219"/>
      <c r="N1657" s="220"/>
      <c r="O1657" s="220"/>
      <c r="P1657" s="220"/>
      <c r="Q1657" s="220"/>
      <c r="R1657" s="220"/>
      <c r="S1657" s="220"/>
      <c r="T1657" s="221"/>
      <c r="AT1657" s="222" t="s">
        <v>173</v>
      </c>
      <c r="AU1657" s="222" t="s">
        <v>90</v>
      </c>
      <c r="AV1657" s="14" t="s">
        <v>90</v>
      </c>
      <c r="AW1657" s="14" t="s">
        <v>41</v>
      </c>
      <c r="AX1657" s="14" t="s">
        <v>81</v>
      </c>
      <c r="AY1657" s="222" t="s">
        <v>160</v>
      </c>
    </row>
    <row r="1658" spans="1:65" s="15" customFormat="1" ht="11.25">
      <c r="B1658" s="223"/>
      <c r="C1658" s="224"/>
      <c r="D1658" s="195" t="s">
        <v>173</v>
      </c>
      <c r="E1658" s="225" t="s">
        <v>35</v>
      </c>
      <c r="F1658" s="226" t="s">
        <v>176</v>
      </c>
      <c r="G1658" s="224"/>
      <c r="H1658" s="227">
        <v>13.5</v>
      </c>
      <c r="I1658" s="228"/>
      <c r="J1658" s="224"/>
      <c r="K1658" s="224"/>
      <c r="L1658" s="229"/>
      <c r="M1658" s="230"/>
      <c r="N1658" s="231"/>
      <c r="O1658" s="231"/>
      <c r="P1658" s="231"/>
      <c r="Q1658" s="231"/>
      <c r="R1658" s="231"/>
      <c r="S1658" s="231"/>
      <c r="T1658" s="232"/>
      <c r="AT1658" s="233" t="s">
        <v>173</v>
      </c>
      <c r="AU1658" s="233" t="s">
        <v>90</v>
      </c>
      <c r="AV1658" s="15" t="s">
        <v>167</v>
      </c>
      <c r="AW1658" s="15" t="s">
        <v>41</v>
      </c>
      <c r="AX1658" s="15" t="s">
        <v>21</v>
      </c>
      <c r="AY1658" s="233" t="s">
        <v>160</v>
      </c>
    </row>
    <row r="1659" spans="1:65" s="2" customFormat="1" ht="24.2" customHeight="1">
      <c r="A1659" s="38"/>
      <c r="B1659" s="39"/>
      <c r="C1659" s="245" t="s">
        <v>1849</v>
      </c>
      <c r="D1659" s="245" t="s">
        <v>380</v>
      </c>
      <c r="E1659" s="246" t="s">
        <v>1850</v>
      </c>
      <c r="F1659" s="247" t="s">
        <v>1851</v>
      </c>
      <c r="G1659" s="248" t="s">
        <v>165</v>
      </c>
      <c r="H1659" s="249">
        <v>7.65</v>
      </c>
      <c r="I1659" s="250"/>
      <c r="J1659" s="251">
        <f>ROUND(I1659*H1659,2)</f>
        <v>0</v>
      </c>
      <c r="K1659" s="247" t="s">
        <v>166</v>
      </c>
      <c r="L1659" s="252"/>
      <c r="M1659" s="253" t="s">
        <v>35</v>
      </c>
      <c r="N1659" s="254" t="s">
        <v>52</v>
      </c>
      <c r="O1659" s="68"/>
      <c r="P1659" s="191">
        <f>O1659*H1659</f>
        <v>0</v>
      </c>
      <c r="Q1659" s="191">
        <v>2.6790000000000001E-2</v>
      </c>
      <c r="R1659" s="191">
        <f>Q1659*H1659</f>
        <v>0.20494350000000003</v>
      </c>
      <c r="S1659" s="191">
        <v>0</v>
      </c>
      <c r="T1659" s="192">
        <f>S1659*H1659</f>
        <v>0</v>
      </c>
      <c r="U1659" s="38"/>
      <c r="V1659" s="38"/>
      <c r="W1659" s="38"/>
      <c r="X1659" s="38"/>
      <c r="Y1659" s="38"/>
      <c r="Z1659" s="38"/>
      <c r="AA1659" s="38"/>
      <c r="AB1659" s="38"/>
      <c r="AC1659" s="38"/>
      <c r="AD1659" s="38"/>
      <c r="AE1659" s="38"/>
      <c r="AR1659" s="193" t="s">
        <v>459</v>
      </c>
      <c r="AT1659" s="193" t="s">
        <v>380</v>
      </c>
      <c r="AU1659" s="193" t="s">
        <v>90</v>
      </c>
      <c r="AY1659" s="20" t="s">
        <v>160</v>
      </c>
      <c r="BE1659" s="194">
        <f>IF(N1659="základní",J1659,0)</f>
        <v>0</v>
      </c>
      <c r="BF1659" s="194">
        <f>IF(N1659="snížená",J1659,0)</f>
        <v>0</v>
      </c>
      <c r="BG1659" s="194">
        <f>IF(N1659="zákl. přenesená",J1659,0)</f>
        <v>0</v>
      </c>
      <c r="BH1659" s="194">
        <f>IF(N1659="sníž. přenesená",J1659,0)</f>
        <v>0</v>
      </c>
      <c r="BI1659" s="194">
        <f>IF(N1659="nulová",J1659,0)</f>
        <v>0</v>
      </c>
      <c r="BJ1659" s="20" t="s">
        <v>21</v>
      </c>
      <c r="BK1659" s="194">
        <f>ROUND(I1659*H1659,2)</f>
        <v>0</v>
      </c>
      <c r="BL1659" s="20" t="s">
        <v>317</v>
      </c>
      <c r="BM1659" s="193" t="s">
        <v>1852</v>
      </c>
    </row>
    <row r="1660" spans="1:65" s="2" customFormat="1" ht="11.25">
      <c r="A1660" s="38"/>
      <c r="B1660" s="39"/>
      <c r="C1660" s="40"/>
      <c r="D1660" s="195" t="s">
        <v>169</v>
      </c>
      <c r="E1660" s="40"/>
      <c r="F1660" s="196" t="s">
        <v>1851</v>
      </c>
      <c r="G1660" s="40"/>
      <c r="H1660" s="40"/>
      <c r="I1660" s="197"/>
      <c r="J1660" s="40"/>
      <c r="K1660" s="40"/>
      <c r="L1660" s="43"/>
      <c r="M1660" s="198"/>
      <c r="N1660" s="199"/>
      <c r="O1660" s="68"/>
      <c r="P1660" s="68"/>
      <c r="Q1660" s="68"/>
      <c r="R1660" s="68"/>
      <c r="S1660" s="68"/>
      <c r="T1660" s="69"/>
      <c r="U1660" s="38"/>
      <c r="V1660" s="38"/>
      <c r="W1660" s="38"/>
      <c r="X1660" s="38"/>
      <c r="Y1660" s="38"/>
      <c r="Z1660" s="38"/>
      <c r="AA1660" s="38"/>
      <c r="AB1660" s="38"/>
      <c r="AC1660" s="38"/>
      <c r="AD1660" s="38"/>
      <c r="AE1660" s="38"/>
      <c r="AT1660" s="20" t="s">
        <v>169</v>
      </c>
      <c r="AU1660" s="20" t="s">
        <v>90</v>
      </c>
    </row>
    <row r="1661" spans="1:65" s="13" customFormat="1" ht="11.25">
      <c r="B1661" s="202"/>
      <c r="C1661" s="203"/>
      <c r="D1661" s="195" t="s">
        <v>173</v>
      </c>
      <c r="E1661" s="204" t="s">
        <v>35</v>
      </c>
      <c r="F1661" s="205" t="s">
        <v>541</v>
      </c>
      <c r="G1661" s="203"/>
      <c r="H1661" s="204" t="s">
        <v>35</v>
      </c>
      <c r="I1661" s="206"/>
      <c r="J1661" s="203"/>
      <c r="K1661" s="203"/>
      <c r="L1661" s="207"/>
      <c r="M1661" s="208"/>
      <c r="N1661" s="209"/>
      <c r="O1661" s="209"/>
      <c r="P1661" s="209"/>
      <c r="Q1661" s="209"/>
      <c r="R1661" s="209"/>
      <c r="S1661" s="209"/>
      <c r="T1661" s="210"/>
      <c r="AT1661" s="211" t="s">
        <v>173</v>
      </c>
      <c r="AU1661" s="211" t="s">
        <v>90</v>
      </c>
      <c r="AV1661" s="13" t="s">
        <v>21</v>
      </c>
      <c r="AW1661" s="13" t="s">
        <v>41</v>
      </c>
      <c r="AX1661" s="13" t="s">
        <v>81</v>
      </c>
      <c r="AY1661" s="211" t="s">
        <v>160</v>
      </c>
    </row>
    <row r="1662" spans="1:65" s="14" customFormat="1" ht="11.25">
      <c r="B1662" s="212"/>
      <c r="C1662" s="213"/>
      <c r="D1662" s="195" t="s">
        <v>173</v>
      </c>
      <c r="E1662" s="214" t="s">
        <v>35</v>
      </c>
      <c r="F1662" s="215" t="s">
        <v>1843</v>
      </c>
      <c r="G1662" s="213"/>
      <c r="H1662" s="216">
        <v>7.65</v>
      </c>
      <c r="I1662" s="217"/>
      <c r="J1662" s="213"/>
      <c r="K1662" s="213"/>
      <c r="L1662" s="218"/>
      <c r="M1662" s="219"/>
      <c r="N1662" s="220"/>
      <c r="O1662" s="220"/>
      <c r="P1662" s="220"/>
      <c r="Q1662" s="220"/>
      <c r="R1662" s="220"/>
      <c r="S1662" s="220"/>
      <c r="T1662" s="221"/>
      <c r="AT1662" s="222" t="s">
        <v>173</v>
      </c>
      <c r="AU1662" s="222" t="s">
        <v>90</v>
      </c>
      <c r="AV1662" s="14" t="s">
        <v>90</v>
      </c>
      <c r="AW1662" s="14" t="s">
        <v>41</v>
      </c>
      <c r="AX1662" s="14" t="s">
        <v>81</v>
      </c>
      <c r="AY1662" s="222" t="s">
        <v>160</v>
      </c>
    </row>
    <row r="1663" spans="1:65" s="15" customFormat="1" ht="11.25">
      <c r="B1663" s="223"/>
      <c r="C1663" s="224"/>
      <c r="D1663" s="195" t="s">
        <v>173</v>
      </c>
      <c r="E1663" s="225" t="s">
        <v>35</v>
      </c>
      <c r="F1663" s="226" t="s">
        <v>176</v>
      </c>
      <c r="G1663" s="224"/>
      <c r="H1663" s="227">
        <v>7.65</v>
      </c>
      <c r="I1663" s="228"/>
      <c r="J1663" s="224"/>
      <c r="K1663" s="224"/>
      <c r="L1663" s="229"/>
      <c r="M1663" s="230"/>
      <c r="N1663" s="231"/>
      <c r="O1663" s="231"/>
      <c r="P1663" s="231"/>
      <c r="Q1663" s="231"/>
      <c r="R1663" s="231"/>
      <c r="S1663" s="231"/>
      <c r="T1663" s="232"/>
      <c r="AT1663" s="233" t="s">
        <v>173</v>
      </c>
      <c r="AU1663" s="233" t="s">
        <v>90</v>
      </c>
      <c r="AV1663" s="15" t="s">
        <v>167</v>
      </c>
      <c r="AW1663" s="15" t="s">
        <v>41</v>
      </c>
      <c r="AX1663" s="15" t="s">
        <v>21</v>
      </c>
      <c r="AY1663" s="233" t="s">
        <v>160</v>
      </c>
    </row>
    <row r="1664" spans="1:65" s="2" customFormat="1" ht="24.2" customHeight="1">
      <c r="A1664" s="38"/>
      <c r="B1664" s="39"/>
      <c r="C1664" s="182" t="s">
        <v>1853</v>
      </c>
      <c r="D1664" s="182" t="s">
        <v>162</v>
      </c>
      <c r="E1664" s="183" t="s">
        <v>1854</v>
      </c>
      <c r="F1664" s="184" t="s">
        <v>1855</v>
      </c>
      <c r="G1664" s="185" t="s">
        <v>165</v>
      </c>
      <c r="H1664" s="186">
        <v>27.54</v>
      </c>
      <c r="I1664" s="187"/>
      <c r="J1664" s="188">
        <f>ROUND(I1664*H1664,2)</f>
        <v>0</v>
      </c>
      <c r="K1664" s="184" t="s">
        <v>166</v>
      </c>
      <c r="L1664" s="43"/>
      <c r="M1664" s="189" t="s">
        <v>35</v>
      </c>
      <c r="N1664" s="190" t="s">
        <v>52</v>
      </c>
      <c r="O1664" s="68"/>
      <c r="P1664" s="191">
        <f>O1664*H1664</f>
        <v>0</v>
      </c>
      <c r="Q1664" s="191">
        <v>2.1000000000000001E-4</v>
      </c>
      <c r="R1664" s="191">
        <f>Q1664*H1664</f>
        <v>5.7834000000000002E-3</v>
      </c>
      <c r="S1664" s="191">
        <v>0</v>
      </c>
      <c r="T1664" s="192">
        <f>S1664*H1664</f>
        <v>0</v>
      </c>
      <c r="U1664" s="38"/>
      <c r="V1664" s="38"/>
      <c r="W1664" s="38"/>
      <c r="X1664" s="38"/>
      <c r="Y1664" s="38"/>
      <c r="Z1664" s="38"/>
      <c r="AA1664" s="38"/>
      <c r="AB1664" s="38"/>
      <c r="AC1664" s="38"/>
      <c r="AD1664" s="38"/>
      <c r="AE1664" s="38"/>
      <c r="AR1664" s="193" t="s">
        <v>317</v>
      </c>
      <c r="AT1664" s="193" t="s">
        <v>162</v>
      </c>
      <c r="AU1664" s="193" t="s">
        <v>90</v>
      </c>
      <c r="AY1664" s="20" t="s">
        <v>160</v>
      </c>
      <c r="BE1664" s="194">
        <f>IF(N1664="základní",J1664,0)</f>
        <v>0</v>
      </c>
      <c r="BF1664" s="194">
        <f>IF(N1664="snížená",J1664,0)</f>
        <v>0</v>
      </c>
      <c r="BG1664" s="194">
        <f>IF(N1664="zákl. přenesená",J1664,0)</f>
        <v>0</v>
      </c>
      <c r="BH1664" s="194">
        <f>IF(N1664="sníž. přenesená",J1664,0)</f>
        <v>0</v>
      </c>
      <c r="BI1664" s="194">
        <f>IF(N1664="nulová",J1664,0)</f>
        <v>0</v>
      </c>
      <c r="BJ1664" s="20" t="s">
        <v>21</v>
      </c>
      <c r="BK1664" s="194">
        <f>ROUND(I1664*H1664,2)</f>
        <v>0</v>
      </c>
      <c r="BL1664" s="20" t="s">
        <v>317</v>
      </c>
      <c r="BM1664" s="193" t="s">
        <v>1856</v>
      </c>
    </row>
    <row r="1665" spans="1:65" s="2" customFormat="1" ht="19.5">
      <c r="A1665" s="38"/>
      <c r="B1665" s="39"/>
      <c r="C1665" s="40"/>
      <c r="D1665" s="195" t="s">
        <v>169</v>
      </c>
      <c r="E1665" s="40"/>
      <c r="F1665" s="196" t="s">
        <v>1857</v>
      </c>
      <c r="G1665" s="40"/>
      <c r="H1665" s="40"/>
      <c r="I1665" s="197"/>
      <c r="J1665" s="40"/>
      <c r="K1665" s="40"/>
      <c r="L1665" s="43"/>
      <c r="M1665" s="198"/>
      <c r="N1665" s="199"/>
      <c r="O1665" s="68"/>
      <c r="P1665" s="68"/>
      <c r="Q1665" s="68"/>
      <c r="R1665" s="68"/>
      <c r="S1665" s="68"/>
      <c r="T1665" s="69"/>
      <c r="U1665" s="38"/>
      <c r="V1665" s="38"/>
      <c r="W1665" s="38"/>
      <c r="X1665" s="38"/>
      <c r="Y1665" s="38"/>
      <c r="Z1665" s="38"/>
      <c r="AA1665" s="38"/>
      <c r="AB1665" s="38"/>
      <c r="AC1665" s="38"/>
      <c r="AD1665" s="38"/>
      <c r="AE1665" s="38"/>
      <c r="AT1665" s="20" t="s">
        <v>169</v>
      </c>
      <c r="AU1665" s="20" t="s">
        <v>90</v>
      </c>
    </row>
    <row r="1666" spans="1:65" s="2" customFormat="1" ht="11.25">
      <c r="A1666" s="38"/>
      <c r="B1666" s="39"/>
      <c r="C1666" s="40"/>
      <c r="D1666" s="200" t="s">
        <v>171</v>
      </c>
      <c r="E1666" s="40"/>
      <c r="F1666" s="201" t="s">
        <v>1858</v>
      </c>
      <c r="G1666" s="40"/>
      <c r="H1666" s="40"/>
      <c r="I1666" s="197"/>
      <c r="J1666" s="40"/>
      <c r="K1666" s="40"/>
      <c r="L1666" s="43"/>
      <c r="M1666" s="198"/>
      <c r="N1666" s="199"/>
      <c r="O1666" s="68"/>
      <c r="P1666" s="68"/>
      <c r="Q1666" s="68"/>
      <c r="R1666" s="68"/>
      <c r="S1666" s="68"/>
      <c r="T1666" s="69"/>
      <c r="U1666" s="38"/>
      <c r="V1666" s="38"/>
      <c r="W1666" s="38"/>
      <c r="X1666" s="38"/>
      <c r="Y1666" s="38"/>
      <c r="Z1666" s="38"/>
      <c r="AA1666" s="38"/>
      <c r="AB1666" s="38"/>
      <c r="AC1666" s="38"/>
      <c r="AD1666" s="38"/>
      <c r="AE1666" s="38"/>
      <c r="AT1666" s="20" t="s">
        <v>171</v>
      </c>
      <c r="AU1666" s="20" t="s">
        <v>90</v>
      </c>
    </row>
    <row r="1667" spans="1:65" s="13" customFormat="1" ht="11.25">
      <c r="B1667" s="202"/>
      <c r="C1667" s="203"/>
      <c r="D1667" s="195" t="s">
        <v>173</v>
      </c>
      <c r="E1667" s="204" t="s">
        <v>35</v>
      </c>
      <c r="F1667" s="205" t="s">
        <v>541</v>
      </c>
      <c r="G1667" s="203"/>
      <c r="H1667" s="204" t="s">
        <v>35</v>
      </c>
      <c r="I1667" s="206"/>
      <c r="J1667" s="203"/>
      <c r="K1667" s="203"/>
      <c r="L1667" s="207"/>
      <c r="M1667" s="208"/>
      <c r="N1667" s="209"/>
      <c r="O1667" s="209"/>
      <c r="P1667" s="209"/>
      <c r="Q1667" s="209"/>
      <c r="R1667" s="209"/>
      <c r="S1667" s="209"/>
      <c r="T1667" s="210"/>
      <c r="AT1667" s="211" t="s">
        <v>173</v>
      </c>
      <c r="AU1667" s="211" t="s">
        <v>90</v>
      </c>
      <c r="AV1667" s="13" t="s">
        <v>21</v>
      </c>
      <c r="AW1667" s="13" t="s">
        <v>41</v>
      </c>
      <c r="AX1667" s="13" t="s">
        <v>81</v>
      </c>
      <c r="AY1667" s="211" t="s">
        <v>160</v>
      </c>
    </row>
    <row r="1668" spans="1:65" s="14" customFormat="1" ht="11.25">
      <c r="B1668" s="212"/>
      <c r="C1668" s="213"/>
      <c r="D1668" s="195" t="s">
        <v>173</v>
      </c>
      <c r="E1668" s="214" t="s">
        <v>35</v>
      </c>
      <c r="F1668" s="215" t="s">
        <v>1859</v>
      </c>
      <c r="G1668" s="213"/>
      <c r="H1668" s="216">
        <v>16.065000000000001</v>
      </c>
      <c r="I1668" s="217"/>
      <c r="J1668" s="213"/>
      <c r="K1668" s="213"/>
      <c r="L1668" s="218"/>
      <c r="M1668" s="219"/>
      <c r="N1668" s="220"/>
      <c r="O1668" s="220"/>
      <c r="P1668" s="220"/>
      <c r="Q1668" s="220"/>
      <c r="R1668" s="220"/>
      <c r="S1668" s="220"/>
      <c r="T1668" s="221"/>
      <c r="AT1668" s="222" t="s">
        <v>173</v>
      </c>
      <c r="AU1668" s="222" t="s">
        <v>90</v>
      </c>
      <c r="AV1668" s="14" t="s">
        <v>90</v>
      </c>
      <c r="AW1668" s="14" t="s">
        <v>41</v>
      </c>
      <c r="AX1668" s="14" t="s">
        <v>81</v>
      </c>
      <c r="AY1668" s="222" t="s">
        <v>160</v>
      </c>
    </row>
    <row r="1669" spans="1:65" s="14" customFormat="1" ht="11.25">
      <c r="B1669" s="212"/>
      <c r="C1669" s="213"/>
      <c r="D1669" s="195" t="s">
        <v>173</v>
      </c>
      <c r="E1669" s="214" t="s">
        <v>35</v>
      </c>
      <c r="F1669" s="215" t="s">
        <v>1860</v>
      </c>
      <c r="G1669" s="213"/>
      <c r="H1669" s="216">
        <v>11.475</v>
      </c>
      <c r="I1669" s="217"/>
      <c r="J1669" s="213"/>
      <c r="K1669" s="213"/>
      <c r="L1669" s="218"/>
      <c r="M1669" s="219"/>
      <c r="N1669" s="220"/>
      <c r="O1669" s="220"/>
      <c r="P1669" s="220"/>
      <c r="Q1669" s="220"/>
      <c r="R1669" s="220"/>
      <c r="S1669" s="220"/>
      <c r="T1669" s="221"/>
      <c r="AT1669" s="222" t="s">
        <v>173</v>
      </c>
      <c r="AU1669" s="222" t="s">
        <v>90</v>
      </c>
      <c r="AV1669" s="14" t="s">
        <v>90</v>
      </c>
      <c r="AW1669" s="14" t="s">
        <v>41</v>
      </c>
      <c r="AX1669" s="14" t="s">
        <v>81</v>
      </c>
      <c r="AY1669" s="222" t="s">
        <v>160</v>
      </c>
    </row>
    <row r="1670" spans="1:65" s="15" customFormat="1" ht="11.25">
      <c r="B1670" s="223"/>
      <c r="C1670" s="224"/>
      <c r="D1670" s="195" t="s">
        <v>173</v>
      </c>
      <c r="E1670" s="225" t="s">
        <v>35</v>
      </c>
      <c r="F1670" s="226" t="s">
        <v>176</v>
      </c>
      <c r="G1670" s="224"/>
      <c r="H1670" s="227">
        <v>27.54</v>
      </c>
      <c r="I1670" s="228"/>
      <c r="J1670" s="224"/>
      <c r="K1670" s="224"/>
      <c r="L1670" s="229"/>
      <c r="M1670" s="230"/>
      <c r="N1670" s="231"/>
      <c r="O1670" s="231"/>
      <c r="P1670" s="231"/>
      <c r="Q1670" s="231"/>
      <c r="R1670" s="231"/>
      <c r="S1670" s="231"/>
      <c r="T1670" s="232"/>
      <c r="AT1670" s="233" t="s">
        <v>173</v>
      </c>
      <c r="AU1670" s="233" t="s">
        <v>90</v>
      </c>
      <c r="AV1670" s="15" t="s">
        <v>167</v>
      </c>
      <c r="AW1670" s="15" t="s">
        <v>41</v>
      </c>
      <c r="AX1670" s="15" t="s">
        <v>21</v>
      </c>
      <c r="AY1670" s="233" t="s">
        <v>160</v>
      </c>
    </row>
    <row r="1671" spans="1:65" s="2" customFormat="1" ht="24.2" customHeight="1">
      <c r="A1671" s="38"/>
      <c r="B1671" s="39"/>
      <c r="C1671" s="245" t="s">
        <v>1861</v>
      </c>
      <c r="D1671" s="245" t="s">
        <v>380</v>
      </c>
      <c r="E1671" s="246" t="s">
        <v>1850</v>
      </c>
      <c r="F1671" s="247" t="s">
        <v>1851</v>
      </c>
      <c r="G1671" s="248" t="s">
        <v>165</v>
      </c>
      <c r="H1671" s="249">
        <v>27.54</v>
      </c>
      <c r="I1671" s="250"/>
      <c r="J1671" s="251">
        <f>ROUND(I1671*H1671,2)</f>
        <v>0</v>
      </c>
      <c r="K1671" s="247" t="s">
        <v>166</v>
      </c>
      <c r="L1671" s="252"/>
      <c r="M1671" s="253" t="s">
        <v>35</v>
      </c>
      <c r="N1671" s="254" t="s">
        <v>52</v>
      </c>
      <c r="O1671" s="68"/>
      <c r="P1671" s="191">
        <f>O1671*H1671</f>
        <v>0</v>
      </c>
      <c r="Q1671" s="191">
        <v>2.6790000000000001E-2</v>
      </c>
      <c r="R1671" s="191">
        <f>Q1671*H1671</f>
        <v>0.73779660000000002</v>
      </c>
      <c r="S1671" s="191">
        <v>0</v>
      </c>
      <c r="T1671" s="192">
        <f>S1671*H1671</f>
        <v>0</v>
      </c>
      <c r="U1671" s="38"/>
      <c r="V1671" s="38"/>
      <c r="W1671" s="38"/>
      <c r="X1671" s="38"/>
      <c r="Y1671" s="38"/>
      <c r="Z1671" s="38"/>
      <c r="AA1671" s="38"/>
      <c r="AB1671" s="38"/>
      <c r="AC1671" s="38"/>
      <c r="AD1671" s="38"/>
      <c r="AE1671" s="38"/>
      <c r="AR1671" s="193" t="s">
        <v>459</v>
      </c>
      <c r="AT1671" s="193" t="s">
        <v>380</v>
      </c>
      <c r="AU1671" s="193" t="s">
        <v>90</v>
      </c>
      <c r="AY1671" s="20" t="s">
        <v>160</v>
      </c>
      <c r="BE1671" s="194">
        <f>IF(N1671="základní",J1671,0)</f>
        <v>0</v>
      </c>
      <c r="BF1671" s="194">
        <f>IF(N1671="snížená",J1671,0)</f>
        <v>0</v>
      </c>
      <c r="BG1671" s="194">
        <f>IF(N1671="zákl. přenesená",J1671,0)</f>
        <v>0</v>
      </c>
      <c r="BH1671" s="194">
        <f>IF(N1671="sníž. přenesená",J1671,0)</f>
        <v>0</v>
      </c>
      <c r="BI1671" s="194">
        <f>IF(N1671="nulová",J1671,0)</f>
        <v>0</v>
      </c>
      <c r="BJ1671" s="20" t="s">
        <v>21</v>
      </c>
      <c r="BK1671" s="194">
        <f>ROUND(I1671*H1671,2)</f>
        <v>0</v>
      </c>
      <c r="BL1671" s="20" t="s">
        <v>317</v>
      </c>
      <c r="BM1671" s="193" t="s">
        <v>1862</v>
      </c>
    </row>
    <row r="1672" spans="1:65" s="2" customFormat="1" ht="11.25">
      <c r="A1672" s="38"/>
      <c r="B1672" s="39"/>
      <c r="C1672" s="40"/>
      <c r="D1672" s="195" t="s">
        <v>169</v>
      </c>
      <c r="E1672" s="40"/>
      <c r="F1672" s="196" t="s">
        <v>1851</v>
      </c>
      <c r="G1672" s="40"/>
      <c r="H1672" s="40"/>
      <c r="I1672" s="197"/>
      <c r="J1672" s="40"/>
      <c r="K1672" s="40"/>
      <c r="L1672" s="43"/>
      <c r="M1672" s="198"/>
      <c r="N1672" s="199"/>
      <c r="O1672" s="68"/>
      <c r="P1672" s="68"/>
      <c r="Q1672" s="68"/>
      <c r="R1672" s="68"/>
      <c r="S1672" s="68"/>
      <c r="T1672" s="69"/>
      <c r="U1672" s="38"/>
      <c r="V1672" s="38"/>
      <c r="W1672" s="38"/>
      <c r="X1672" s="38"/>
      <c r="Y1672" s="38"/>
      <c r="Z1672" s="38"/>
      <c r="AA1672" s="38"/>
      <c r="AB1672" s="38"/>
      <c r="AC1672" s="38"/>
      <c r="AD1672" s="38"/>
      <c r="AE1672" s="38"/>
      <c r="AT1672" s="20" t="s">
        <v>169</v>
      </c>
      <c r="AU1672" s="20" t="s">
        <v>90</v>
      </c>
    </row>
    <row r="1673" spans="1:65" s="13" customFormat="1" ht="11.25">
      <c r="B1673" s="202"/>
      <c r="C1673" s="203"/>
      <c r="D1673" s="195" t="s">
        <v>173</v>
      </c>
      <c r="E1673" s="204" t="s">
        <v>35</v>
      </c>
      <c r="F1673" s="205" t="s">
        <v>541</v>
      </c>
      <c r="G1673" s="203"/>
      <c r="H1673" s="204" t="s">
        <v>35</v>
      </c>
      <c r="I1673" s="206"/>
      <c r="J1673" s="203"/>
      <c r="K1673" s="203"/>
      <c r="L1673" s="207"/>
      <c r="M1673" s="208"/>
      <c r="N1673" s="209"/>
      <c r="O1673" s="209"/>
      <c r="P1673" s="209"/>
      <c r="Q1673" s="209"/>
      <c r="R1673" s="209"/>
      <c r="S1673" s="209"/>
      <c r="T1673" s="210"/>
      <c r="AT1673" s="211" t="s">
        <v>173</v>
      </c>
      <c r="AU1673" s="211" t="s">
        <v>90</v>
      </c>
      <c r="AV1673" s="13" t="s">
        <v>21</v>
      </c>
      <c r="AW1673" s="13" t="s">
        <v>41</v>
      </c>
      <c r="AX1673" s="13" t="s">
        <v>81</v>
      </c>
      <c r="AY1673" s="211" t="s">
        <v>160</v>
      </c>
    </row>
    <row r="1674" spans="1:65" s="14" customFormat="1" ht="11.25">
      <c r="B1674" s="212"/>
      <c r="C1674" s="213"/>
      <c r="D1674" s="195" t="s">
        <v>173</v>
      </c>
      <c r="E1674" s="214" t="s">
        <v>35</v>
      </c>
      <c r="F1674" s="215" t="s">
        <v>1859</v>
      </c>
      <c r="G1674" s="213"/>
      <c r="H1674" s="216">
        <v>16.065000000000001</v>
      </c>
      <c r="I1674" s="217"/>
      <c r="J1674" s="213"/>
      <c r="K1674" s="213"/>
      <c r="L1674" s="218"/>
      <c r="M1674" s="219"/>
      <c r="N1674" s="220"/>
      <c r="O1674" s="220"/>
      <c r="P1674" s="220"/>
      <c r="Q1674" s="220"/>
      <c r="R1674" s="220"/>
      <c r="S1674" s="220"/>
      <c r="T1674" s="221"/>
      <c r="AT1674" s="222" t="s">
        <v>173</v>
      </c>
      <c r="AU1674" s="222" t="s">
        <v>90</v>
      </c>
      <c r="AV1674" s="14" t="s">
        <v>90</v>
      </c>
      <c r="AW1674" s="14" t="s">
        <v>41</v>
      </c>
      <c r="AX1674" s="14" t="s">
        <v>81</v>
      </c>
      <c r="AY1674" s="222" t="s">
        <v>160</v>
      </c>
    </row>
    <row r="1675" spans="1:65" s="14" customFormat="1" ht="11.25">
      <c r="B1675" s="212"/>
      <c r="C1675" s="213"/>
      <c r="D1675" s="195" t="s">
        <v>173</v>
      </c>
      <c r="E1675" s="214" t="s">
        <v>35</v>
      </c>
      <c r="F1675" s="215" t="s">
        <v>1860</v>
      </c>
      <c r="G1675" s="213"/>
      <c r="H1675" s="216">
        <v>11.475</v>
      </c>
      <c r="I1675" s="217"/>
      <c r="J1675" s="213"/>
      <c r="K1675" s="213"/>
      <c r="L1675" s="218"/>
      <c r="M1675" s="219"/>
      <c r="N1675" s="220"/>
      <c r="O1675" s="220"/>
      <c r="P1675" s="220"/>
      <c r="Q1675" s="220"/>
      <c r="R1675" s="220"/>
      <c r="S1675" s="220"/>
      <c r="T1675" s="221"/>
      <c r="AT1675" s="222" t="s">
        <v>173</v>
      </c>
      <c r="AU1675" s="222" t="s">
        <v>90</v>
      </c>
      <c r="AV1675" s="14" t="s">
        <v>90</v>
      </c>
      <c r="AW1675" s="14" t="s">
        <v>41</v>
      </c>
      <c r="AX1675" s="14" t="s">
        <v>81</v>
      </c>
      <c r="AY1675" s="222" t="s">
        <v>160</v>
      </c>
    </row>
    <row r="1676" spans="1:65" s="15" customFormat="1" ht="11.25">
      <c r="B1676" s="223"/>
      <c r="C1676" s="224"/>
      <c r="D1676" s="195" t="s">
        <v>173</v>
      </c>
      <c r="E1676" s="225" t="s">
        <v>35</v>
      </c>
      <c r="F1676" s="226" t="s">
        <v>176</v>
      </c>
      <c r="G1676" s="224"/>
      <c r="H1676" s="227">
        <v>27.54</v>
      </c>
      <c r="I1676" s="228"/>
      <c r="J1676" s="224"/>
      <c r="K1676" s="224"/>
      <c r="L1676" s="229"/>
      <c r="M1676" s="230"/>
      <c r="N1676" s="231"/>
      <c r="O1676" s="231"/>
      <c r="P1676" s="231"/>
      <c r="Q1676" s="231"/>
      <c r="R1676" s="231"/>
      <c r="S1676" s="231"/>
      <c r="T1676" s="232"/>
      <c r="AT1676" s="233" t="s">
        <v>173</v>
      </c>
      <c r="AU1676" s="233" t="s">
        <v>90</v>
      </c>
      <c r="AV1676" s="15" t="s">
        <v>167</v>
      </c>
      <c r="AW1676" s="15" t="s">
        <v>41</v>
      </c>
      <c r="AX1676" s="15" t="s">
        <v>21</v>
      </c>
      <c r="AY1676" s="233" t="s">
        <v>160</v>
      </c>
    </row>
    <row r="1677" spans="1:65" s="2" customFormat="1" ht="24.2" customHeight="1">
      <c r="A1677" s="38"/>
      <c r="B1677" s="39"/>
      <c r="C1677" s="182" t="s">
        <v>1863</v>
      </c>
      <c r="D1677" s="182" t="s">
        <v>162</v>
      </c>
      <c r="E1677" s="183" t="s">
        <v>1864</v>
      </c>
      <c r="F1677" s="184" t="s">
        <v>1865</v>
      </c>
      <c r="G1677" s="185" t="s">
        <v>523</v>
      </c>
      <c r="H1677" s="186">
        <v>1</v>
      </c>
      <c r="I1677" s="187"/>
      <c r="J1677" s="188">
        <f>ROUND(I1677*H1677,2)</f>
        <v>0</v>
      </c>
      <c r="K1677" s="184" t="s">
        <v>166</v>
      </c>
      <c r="L1677" s="43"/>
      <c r="M1677" s="189" t="s">
        <v>35</v>
      </c>
      <c r="N1677" s="190" t="s">
        <v>52</v>
      </c>
      <c r="O1677" s="68"/>
      <c r="P1677" s="191">
        <f>O1677*H1677</f>
        <v>0</v>
      </c>
      <c r="Q1677" s="191">
        <v>0</v>
      </c>
      <c r="R1677" s="191">
        <f>Q1677*H1677</f>
        <v>0</v>
      </c>
      <c r="S1677" s="191">
        <v>0</v>
      </c>
      <c r="T1677" s="192">
        <f>S1677*H1677</f>
        <v>0</v>
      </c>
      <c r="U1677" s="38"/>
      <c r="V1677" s="38"/>
      <c r="W1677" s="38"/>
      <c r="X1677" s="38"/>
      <c r="Y1677" s="38"/>
      <c r="Z1677" s="38"/>
      <c r="AA1677" s="38"/>
      <c r="AB1677" s="38"/>
      <c r="AC1677" s="38"/>
      <c r="AD1677" s="38"/>
      <c r="AE1677" s="38"/>
      <c r="AR1677" s="193" t="s">
        <v>317</v>
      </c>
      <c r="AT1677" s="193" t="s">
        <v>162</v>
      </c>
      <c r="AU1677" s="193" t="s">
        <v>90</v>
      </c>
      <c r="AY1677" s="20" t="s">
        <v>160</v>
      </c>
      <c r="BE1677" s="194">
        <f>IF(N1677="základní",J1677,0)</f>
        <v>0</v>
      </c>
      <c r="BF1677" s="194">
        <f>IF(N1677="snížená",J1677,0)</f>
        <v>0</v>
      </c>
      <c r="BG1677" s="194">
        <f>IF(N1677="zákl. přenesená",J1677,0)</f>
        <v>0</v>
      </c>
      <c r="BH1677" s="194">
        <f>IF(N1677="sníž. přenesená",J1677,0)</f>
        <v>0</v>
      </c>
      <c r="BI1677" s="194">
        <f>IF(N1677="nulová",J1677,0)</f>
        <v>0</v>
      </c>
      <c r="BJ1677" s="20" t="s">
        <v>21</v>
      </c>
      <c r="BK1677" s="194">
        <f>ROUND(I1677*H1677,2)</f>
        <v>0</v>
      </c>
      <c r="BL1677" s="20" t="s">
        <v>317</v>
      </c>
      <c r="BM1677" s="193" t="s">
        <v>1866</v>
      </c>
    </row>
    <row r="1678" spans="1:65" s="2" customFormat="1" ht="19.5">
      <c r="A1678" s="38"/>
      <c r="B1678" s="39"/>
      <c r="C1678" s="40"/>
      <c r="D1678" s="195" t="s">
        <v>169</v>
      </c>
      <c r="E1678" s="40"/>
      <c r="F1678" s="196" t="s">
        <v>1867</v>
      </c>
      <c r="G1678" s="40"/>
      <c r="H1678" s="40"/>
      <c r="I1678" s="197"/>
      <c r="J1678" s="40"/>
      <c r="K1678" s="40"/>
      <c r="L1678" s="43"/>
      <c r="M1678" s="198"/>
      <c r="N1678" s="199"/>
      <c r="O1678" s="68"/>
      <c r="P1678" s="68"/>
      <c r="Q1678" s="68"/>
      <c r="R1678" s="68"/>
      <c r="S1678" s="68"/>
      <c r="T1678" s="69"/>
      <c r="U1678" s="38"/>
      <c r="V1678" s="38"/>
      <c r="W1678" s="38"/>
      <c r="X1678" s="38"/>
      <c r="Y1678" s="38"/>
      <c r="Z1678" s="38"/>
      <c r="AA1678" s="38"/>
      <c r="AB1678" s="38"/>
      <c r="AC1678" s="38"/>
      <c r="AD1678" s="38"/>
      <c r="AE1678" s="38"/>
      <c r="AT1678" s="20" t="s">
        <v>169</v>
      </c>
      <c r="AU1678" s="20" t="s">
        <v>90</v>
      </c>
    </row>
    <row r="1679" spans="1:65" s="2" customFormat="1" ht="11.25">
      <c r="A1679" s="38"/>
      <c r="B1679" s="39"/>
      <c r="C1679" s="40"/>
      <c r="D1679" s="200" t="s">
        <v>171</v>
      </c>
      <c r="E1679" s="40"/>
      <c r="F1679" s="201" t="s">
        <v>1868</v>
      </c>
      <c r="G1679" s="40"/>
      <c r="H1679" s="40"/>
      <c r="I1679" s="197"/>
      <c r="J1679" s="40"/>
      <c r="K1679" s="40"/>
      <c r="L1679" s="43"/>
      <c r="M1679" s="198"/>
      <c r="N1679" s="199"/>
      <c r="O1679" s="68"/>
      <c r="P1679" s="68"/>
      <c r="Q1679" s="68"/>
      <c r="R1679" s="68"/>
      <c r="S1679" s="68"/>
      <c r="T1679" s="69"/>
      <c r="U1679" s="38"/>
      <c r="V1679" s="38"/>
      <c r="W1679" s="38"/>
      <c r="X1679" s="38"/>
      <c r="Y1679" s="38"/>
      <c r="Z1679" s="38"/>
      <c r="AA1679" s="38"/>
      <c r="AB1679" s="38"/>
      <c r="AC1679" s="38"/>
      <c r="AD1679" s="38"/>
      <c r="AE1679" s="38"/>
      <c r="AT1679" s="20" t="s">
        <v>171</v>
      </c>
      <c r="AU1679" s="20" t="s">
        <v>90</v>
      </c>
    </row>
    <row r="1680" spans="1:65" s="13" customFormat="1" ht="11.25">
      <c r="B1680" s="202"/>
      <c r="C1680" s="203"/>
      <c r="D1680" s="195" t="s">
        <v>173</v>
      </c>
      <c r="E1680" s="204" t="s">
        <v>35</v>
      </c>
      <c r="F1680" s="205" t="s">
        <v>541</v>
      </c>
      <c r="G1680" s="203"/>
      <c r="H1680" s="204" t="s">
        <v>35</v>
      </c>
      <c r="I1680" s="206"/>
      <c r="J1680" s="203"/>
      <c r="K1680" s="203"/>
      <c r="L1680" s="207"/>
      <c r="M1680" s="208"/>
      <c r="N1680" s="209"/>
      <c r="O1680" s="209"/>
      <c r="P1680" s="209"/>
      <c r="Q1680" s="209"/>
      <c r="R1680" s="209"/>
      <c r="S1680" s="209"/>
      <c r="T1680" s="210"/>
      <c r="AT1680" s="211" t="s">
        <v>173</v>
      </c>
      <c r="AU1680" s="211" t="s">
        <v>90</v>
      </c>
      <c r="AV1680" s="13" t="s">
        <v>21</v>
      </c>
      <c r="AW1680" s="13" t="s">
        <v>41</v>
      </c>
      <c r="AX1680" s="13" t="s">
        <v>81</v>
      </c>
      <c r="AY1680" s="211" t="s">
        <v>160</v>
      </c>
    </row>
    <row r="1681" spans="1:65" s="14" customFormat="1" ht="11.25">
      <c r="B1681" s="212"/>
      <c r="C1681" s="213"/>
      <c r="D1681" s="195" t="s">
        <v>173</v>
      </c>
      <c r="E1681" s="214" t="s">
        <v>35</v>
      </c>
      <c r="F1681" s="215" t="s">
        <v>865</v>
      </c>
      <c r="G1681" s="213"/>
      <c r="H1681" s="216">
        <v>1</v>
      </c>
      <c r="I1681" s="217"/>
      <c r="J1681" s="213"/>
      <c r="K1681" s="213"/>
      <c r="L1681" s="218"/>
      <c r="M1681" s="219"/>
      <c r="N1681" s="220"/>
      <c r="O1681" s="220"/>
      <c r="P1681" s="220"/>
      <c r="Q1681" s="220"/>
      <c r="R1681" s="220"/>
      <c r="S1681" s="220"/>
      <c r="T1681" s="221"/>
      <c r="AT1681" s="222" t="s">
        <v>173</v>
      </c>
      <c r="AU1681" s="222" t="s">
        <v>90</v>
      </c>
      <c r="AV1681" s="14" t="s">
        <v>90</v>
      </c>
      <c r="AW1681" s="14" t="s">
        <v>41</v>
      </c>
      <c r="AX1681" s="14" t="s">
        <v>81</v>
      </c>
      <c r="AY1681" s="222" t="s">
        <v>160</v>
      </c>
    </row>
    <row r="1682" spans="1:65" s="15" customFormat="1" ht="11.25">
      <c r="B1682" s="223"/>
      <c r="C1682" s="224"/>
      <c r="D1682" s="195" t="s">
        <v>173</v>
      </c>
      <c r="E1682" s="225" t="s">
        <v>35</v>
      </c>
      <c r="F1682" s="226" t="s">
        <v>176</v>
      </c>
      <c r="G1682" s="224"/>
      <c r="H1682" s="227">
        <v>1</v>
      </c>
      <c r="I1682" s="228"/>
      <c r="J1682" s="224"/>
      <c r="K1682" s="224"/>
      <c r="L1682" s="229"/>
      <c r="M1682" s="230"/>
      <c r="N1682" s="231"/>
      <c r="O1682" s="231"/>
      <c r="P1682" s="231"/>
      <c r="Q1682" s="231"/>
      <c r="R1682" s="231"/>
      <c r="S1682" s="231"/>
      <c r="T1682" s="232"/>
      <c r="AT1682" s="233" t="s">
        <v>173</v>
      </c>
      <c r="AU1682" s="233" t="s">
        <v>90</v>
      </c>
      <c r="AV1682" s="15" t="s">
        <v>167</v>
      </c>
      <c r="AW1682" s="15" t="s">
        <v>41</v>
      </c>
      <c r="AX1682" s="15" t="s">
        <v>21</v>
      </c>
      <c r="AY1682" s="233" t="s">
        <v>160</v>
      </c>
    </row>
    <row r="1683" spans="1:65" s="2" customFormat="1" ht="24.2" customHeight="1">
      <c r="A1683" s="38"/>
      <c r="B1683" s="39"/>
      <c r="C1683" s="245" t="s">
        <v>1869</v>
      </c>
      <c r="D1683" s="245" t="s">
        <v>380</v>
      </c>
      <c r="E1683" s="246" t="s">
        <v>1870</v>
      </c>
      <c r="F1683" s="247" t="s">
        <v>1871</v>
      </c>
      <c r="G1683" s="248" t="s">
        <v>165</v>
      </c>
      <c r="H1683" s="249">
        <v>4.41</v>
      </c>
      <c r="I1683" s="250"/>
      <c r="J1683" s="251">
        <f>ROUND(I1683*H1683,2)</f>
        <v>0</v>
      </c>
      <c r="K1683" s="247" t="s">
        <v>166</v>
      </c>
      <c r="L1683" s="252"/>
      <c r="M1683" s="253" t="s">
        <v>35</v>
      </c>
      <c r="N1683" s="254" t="s">
        <v>52</v>
      </c>
      <c r="O1683" s="68"/>
      <c r="P1683" s="191">
        <f>O1683*H1683</f>
        <v>0</v>
      </c>
      <c r="Q1683" s="191">
        <v>2.4230000000000002E-2</v>
      </c>
      <c r="R1683" s="191">
        <f>Q1683*H1683</f>
        <v>0.10685430000000001</v>
      </c>
      <c r="S1683" s="191">
        <v>0</v>
      </c>
      <c r="T1683" s="192">
        <f>S1683*H1683</f>
        <v>0</v>
      </c>
      <c r="U1683" s="38"/>
      <c r="V1683" s="38"/>
      <c r="W1683" s="38"/>
      <c r="X1683" s="38"/>
      <c r="Y1683" s="38"/>
      <c r="Z1683" s="38"/>
      <c r="AA1683" s="38"/>
      <c r="AB1683" s="38"/>
      <c r="AC1683" s="38"/>
      <c r="AD1683" s="38"/>
      <c r="AE1683" s="38"/>
      <c r="AR1683" s="193" t="s">
        <v>459</v>
      </c>
      <c r="AT1683" s="193" t="s">
        <v>380</v>
      </c>
      <c r="AU1683" s="193" t="s">
        <v>90</v>
      </c>
      <c r="AY1683" s="20" t="s">
        <v>160</v>
      </c>
      <c r="BE1683" s="194">
        <f>IF(N1683="základní",J1683,0)</f>
        <v>0</v>
      </c>
      <c r="BF1683" s="194">
        <f>IF(N1683="snížená",J1683,0)</f>
        <v>0</v>
      </c>
      <c r="BG1683" s="194">
        <f>IF(N1683="zákl. přenesená",J1683,0)</f>
        <v>0</v>
      </c>
      <c r="BH1683" s="194">
        <f>IF(N1683="sníž. přenesená",J1683,0)</f>
        <v>0</v>
      </c>
      <c r="BI1683" s="194">
        <f>IF(N1683="nulová",J1683,0)</f>
        <v>0</v>
      </c>
      <c r="BJ1683" s="20" t="s">
        <v>21</v>
      </c>
      <c r="BK1683" s="194">
        <f>ROUND(I1683*H1683,2)</f>
        <v>0</v>
      </c>
      <c r="BL1683" s="20" t="s">
        <v>317</v>
      </c>
      <c r="BM1683" s="193" t="s">
        <v>1872</v>
      </c>
    </row>
    <row r="1684" spans="1:65" s="2" customFormat="1" ht="19.5">
      <c r="A1684" s="38"/>
      <c r="B1684" s="39"/>
      <c r="C1684" s="40"/>
      <c r="D1684" s="195" t="s">
        <v>169</v>
      </c>
      <c r="E1684" s="40"/>
      <c r="F1684" s="196" t="s">
        <v>1871</v>
      </c>
      <c r="G1684" s="40"/>
      <c r="H1684" s="40"/>
      <c r="I1684" s="197"/>
      <c r="J1684" s="40"/>
      <c r="K1684" s="40"/>
      <c r="L1684" s="43"/>
      <c r="M1684" s="198"/>
      <c r="N1684" s="199"/>
      <c r="O1684" s="68"/>
      <c r="P1684" s="68"/>
      <c r="Q1684" s="68"/>
      <c r="R1684" s="68"/>
      <c r="S1684" s="68"/>
      <c r="T1684" s="69"/>
      <c r="U1684" s="38"/>
      <c r="V1684" s="38"/>
      <c r="W1684" s="38"/>
      <c r="X1684" s="38"/>
      <c r="Y1684" s="38"/>
      <c r="Z1684" s="38"/>
      <c r="AA1684" s="38"/>
      <c r="AB1684" s="38"/>
      <c r="AC1684" s="38"/>
      <c r="AD1684" s="38"/>
      <c r="AE1684" s="38"/>
      <c r="AT1684" s="20" t="s">
        <v>169</v>
      </c>
      <c r="AU1684" s="20" t="s">
        <v>90</v>
      </c>
    </row>
    <row r="1685" spans="1:65" s="13" customFormat="1" ht="11.25">
      <c r="B1685" s="202"/>
      <c r="C1685" s="203"/>
      <c r="D1685" s="195" t="s">
        <v>173</v>
      </c>
      <c r="E1685" s="204" t="s">
        <v>35</v>
      </c>
      <c r="F1685" s="205" t="s">
        <v>541</v>
      </c>
      <c r="G1685" s="203"/>
      <c r="H1685" s="204" t="s">
        <v>35</v>
      </c>
      <c r="I1685" s="206"/>
      <c r="J1685" s="203"/>
      <c r="K1685" s="203"/>
      <c r="L1685" s="207"/>
      <c r="M1685" s="208"/>
      <c r="N1685" s="209"/>
      <c r="O1685" s="209"/>
      <c r="P1685" s="209"/>
      <c r="Q1685" s="209"/>
      <c r="R1685" s="209"/>
      <c r="S1685" s="209"/>
      <c r="T1685" s="210"/>
      <c r="AT1685" s="211" t="s">
        <v>173</v>
      </c>
      <c r="AU1685" s="211" t="s">
        <v>90</v>
      </c>
      <c r="AV1685" s="13" t="s">
        <v>21</v>
      </c>
      <c r="AW1685" s="13" t="s">
        <v>41</v>
      </c>
      <c r="AX1685" s="13" t="s">
        <v>81</v>
      </c>
      <c r="AY1685" s="211" t="s">
        <v>160</v>
      </c>
    </row>
    <row r="1686" spans="1:65" s="14" customFormat="1" ht="11.25">
      <c r="B1686" s="212"/>
      <c r="C1686" s="213"/>
      <c r="D1686" s="195" t="s">
        <v>173</v>
      </c>
      <c r="E1686" s="214" t="s">
        <v>35</v>
      </c>
      <c r="F1686" s="215" t="s">
        <v>1873</v>
      </c>
      <c r="G1686" s="213"/>
      <c r="H1686" s="216">
        <v>4.41</v>
      </c>
      <c r="I1686" s="217"/>
      <c r="J1686" s="213"/>
      <c r="K1686" s="213"/>
      <c r="L1686" s="218"/>
      <c r="M1686" s="219"/>
      <c r="N1686" s="220"/>
      <c r="O1686" s="220"/>
      <c r="P1686" s="220"/>
      <c r="Q1686" s="220"/>
      <c r="R1686" s="220"/>
      <c r="S1686" s="220"/>
      <c r="T1686" s="221"/>
      <c r="AT1686" s="222" t="s">
        <v>173</v>
      </c>
      <c r="AU1686" s="222" t="s">
        <v>90</v>
      </c>
      <c r="AV1686" s="14" t="s">
        <v>90</v>
      </c>
      <c r="AW1686" s="14" t="s">
        <v>41</v>
      </c>
      <c r="AX1686" s="14" t="s">
        <v>81</v>
      </c>
      <c r="AY1686" s="222" t="s">
        <v>160</v>
      </c>
    </row>
    <row r="1687" spans="1:65" s="15" customFormat="1" ht="11.25">
      <c r="B1687" s="223"/>
      <c r="C1687" s="224"/>
      <c r="D1687" s="195" t="s">
        <v>173</v>
      </c>
      <c r="E1687" s="225" t="s">
        <v>35</v>
      </c>
      <c r="F1687" s="226" t="s">
        <v>176</v>
      </c>
      <c r="G1687" s="224"/>
      <c r="H1687" s="227">
        <v>4.41</v>
      </c>
      <c r="I1687" s="228"/>
      <c r="J1687" s="224"/>
      <c r="K1687" s="224"/>
      <c r="L1687" s="229"/>
      <c r="M1687" s="230"/>
      <c r="N1687" s="231"/>
      <c r="O1687" s="231"/>
      <c r="P1687" s="231"/>
      <c r="Q1687" s="231"/>
      <c r="R1687" s="231"/>
      <c r="S1687" s="231"/>
      <c r="T1687" s="232"/>
      <c r="AT1687" s="233" t="s">
        <v>173</v>
      </c>
      <c r="AU1687" s="233" t="s">
        <v>90</v>
      </c>
      <c r="AV1687" s="15" t="s">
        <v>167</v>
      </c>
      <c r="AW1687" s="15" t="s">
        <v>41</v>
      </c>
      <c r="AX1687" s="15" t="s">
        <v>21</v>
      </c>
      <c r="AY1687" s="233" t="s">
        <v>160</v>
      </c>
    </row>
    <row r="1688" spans="1:65" s="2" customFormat="1" ht="24.2" customHeight="1">
      <c r="A1688" s="38"/>
      <c r="B1688" s="39"/>
      <c r="C1688" s="182" t="s">
        <v>1874</v>
      </c>
      <c r="D1688" s="182" t="s">
        <v>162</v>
      </c>
      <c r="E1688" s="183" t="s">
        <v>1875</v>
      </c>
      <c r="F1688" s="184" t="s">
        <v>1876</v>
      </c>
      <c r="G1688" s="185" t="s">
        <v>523</v>
      </c>
      <c r="H1688" s="186">
        <v>4</v>
      </c>
      <c r="I1688" s="187"/>
      <c r="J1688" s="188">
        <f>ROUND(I1688*H1688,2)</f>
        <v>0</v>
      </c>
      <c r="K1688" s="184" t="s">
        <v>166</v>
      </c>
      <c r="L1688" s="43"/>
      <c r="M1688" s="189" t="s">
        <v>35</v>
      </c>
      <c r="N1688" s="190" t="s">
        <v>52</v>
      </c>
      <c r="O1688" s="68"/>
      <c r="P1688" s="191">
        <f>O1688*H1688</f>
        <v>0</v>
      </c>
      <c r="Q1688" s="191">
        <v>0</v>
      </c>
      <c r="R1688" s="191">
        <f>Q1688*H1688</f>
        <v>0</v>
      </c>
      <c r="S1688" s="191">
        <v>0</v>
      </c>
      <c r="T1688" s="192">
        <f>S1688*H1688</f>
        <v>0</v>
      </c>
      <c r="U1688" s="38"/>
      <c r="V1688" s="38"/>
      <c r="W1688" s="38"/>
      <c r="X1688" s="38"/>
      <c r="Y1688" s="38"/>
      <c r="Z1688" s="38"/>
      <c r="AA1688" s="38"/>
      <c r="AB1688" s="38"/>
      <c r="AC1688" s="38"/>
      <c r="AD1688" s="38"/>
      <c r="AE1688" s="38"/>
      <c r="AR1688" s="193" t="s">
        <v>317</v>
      </c>
      <c r="AT1688" s="193" t="s">
        <v>162</v>
      </c>
      <c r="AU1688" s="193" t="s">
        <v>90</v>
      </c>
      <c r="AY1688" s="20" t="s">
        <v>160</v>
      </c>
      <c r="BE1688" s="194">
        <f>IF(N1688="základní",J1688,0)</f>
        <v>0</v>
      </c>
      <c r="BF1688" s="194">
        <f>IF(N1688="snížená",J1688,0)</f>
        <v>0</v>
      </c>
      <c r="BG1688" s="194">
        <f>IF(N1688="zákl. přenesená",J1688,0)</f>
        <v>0</v>
      </c>
      <c r="BH1688" s="194">
        <f>IF(N1688="sníž. přenesená",J1688,0)</f>
        <v>0</v>
      </c>
      <c r="BI1688" s="194">
        <f>IF(N1688="nulová",J1688,0)</f>
        <v>0</v>
      </c>
      <c r="BJ1688" s="20" t="s">
        <v>21</v>
      </c>
      <c r="BK1688" s="194">
        <f>ROUND(I1688*H1688,2)</f>
        <v>0</v>
      </c>
      <c r="BL1688" s="20" t="s">
        <v>317</v>
      </c>
      <c r="BM1688" s="193" t="s">
        <v>1877</v>
      </c>
    </row>
    <row r="1689" spans="1:65" s="2" customFormat="1" ht="19.5">
      <c r="A1689" s="38"/>
      <c r="B1689" s="39"/>
      <c r="C1689" s="40"/>
      <c r="D1689" s="195" t="s">
        <v>169</v>
      </c>
      <c r="E1689" s="40"/>
      <c r="F1689" s="196" t="s">
        <v>1878</v>
      </c>
      <c r="G1689" s="40"/>
      <c r="H1689" s="40"/>
      <c r="I1689" s="197"/>
      <c r="J1689" s="40"/>
      <c r="K1689" s="40"/>
      <c r="L1689" s="43"/>
      <c r="M1689" s="198"/>
      <c r="N1689" s="199"/>
      <c r="O1689" s="68"/>
      <c r="P1689" s="68"/>
      <c r="Q1689" s="68"/>
      <c r="R1689" s="68"/>
      <c r="S1689" s="68"/>
      <c r="T1689" s="69"/>
      <c r="U1689" s="38"/>
      <c r="V1689" s="38"/>
      <c r="W1689" s="38"/>
      <c r="X1689" s="38"/>
      <c r="Y1689" s="38"/>
      <c r="Z1689" s="38"/>
      <c r="AA1689" s="38"/>
      <c r="AB1689" s="38"/>
      <c r="AC1689" s="38"/>
      <c r="AD1689" s="38"/>
      <c r="AE1689" s="38"/>
      <c r="AT1689" s="20" t="s">
        <v>169</v>
      </c>
      <c r="AU1689" s="20" t="s">
        <v>90</v>
      </c>
    </row>
    <row r="1690" spans="1:65" s="2" customFormat="1" ht="11.25">
      <c r="A1690" s="38"/>
      <c r="B1690" s="39"/>
      <c r="C1690" s="40"/>
      <c r="D1690" s="200" t="s">
        <v>171</v>
      </c>
      <c r="E1690" s="40"/>
      <c r="F1690" s="201" t="s">
        <v>1879</v>
      </c>
      <c r="G1690" s="40"/>
      <c r="H1690" s="40"/>
      <c r="I1690" s="197"/>
      <c r="J1690" s="40"/>
      <c r="K1690" s="40"/>
      <c r="L1690" s="43"/>
      <c r="M1690" s="198"/>
      <c r="N1690" s="199"/>
      <c r="O1690" s="68"/>
      <c r="P1690" s="68"/>
      <c r="Q1690" s="68"/>
      <c r="R1690" s="68"/>
      <c r="S1690" s="68"/>
      <c r="T1690" s="69"/>
      <c r="U1690" s="38"/>
      <c r="V1690" s="38"/>
      <c r="W1690" s="38"/>
      <c r="X1690" s="38"/>
      <c r="Y1690" s="38"/>
      <c r="Z1690" s="38"/>
      <c r="AA1690" s="38"/>
      <c r="AB1690" s="38"/>
      <c r="AC1690" s="38"/>
      <c r="AD1690" s="38"/>
      <c r="AE1690" s="38"/>
      <c r="AT1690" s="20" t="s">
        <v>171</v>
      </c>
      <c r="AU1690" s="20" t="s">
        <v>90</v>
      </c>
    </row>
    <row r="1691" spans="1:65" s="13" customFormat="1" ht="11.25">
      <c r="B1691" s="202"/>
      <c r="C1691" s="203"/>
      <c r="D1691" s="195" t="s">
        <v>173</v>
      </c>
      <c r="E1691" s="204" t="s">
        <v>35</v>
      </c>
      <c r="F1691" s="205" t="s">
        <v>739</v>
      </c>
      <c r="G1691" s="203"/>
      <c r="H1691" s="204" t="s">
        <v>35</v>
      </c>
      <c r="I1691" s="206"/>
      <c r="J1691" s="203"/>
      <c r="K1691" s="203"/>
      <c r="L1691" s="207"/>
      <c r="M1691" s="208"/>
      <c r="N1691" s="209"/>
      <c r="O1691" s="209"/>
      <c r="P1691" s="209"/>
      <c r="Q1691" s="209"/>
      <c r="R1691" s="209"/>
      <c r="S1691" s="209"/>
      <c r="T1691" s="210"/>
      <c r="AT1691" s="211" t="s">
        <v>173</v>
      </c>
      <c r="AU1691" s="211" t="s">
        <v>90</v>
      </c>
      <c r="AV1691" s="13" t="s">
        <v>21</v>
      </c>
      <c r="AW1691" s="13" t="s">
        <v>41</v>
      </c>
      <c r="AX1691" s="13" t="s">
        <v>81</v>
      </c>
      <c r="AY1691" s="211" t="s">
        <v>160</v>
      </c>
    </row>
    <row r="1692" spans="1:65" s="14" customFormat="1" ht="11.25">
      <c r="B1692" s="212"/>
      <c r="C1692" s="213"/>
      <c r="D1692" s="195" t="s">
        <v>173</v>
      </c>
      <c r="E1692" s="214" t="s">
        <v>35</v>
      </c>
      <c r="F1692" s="215" t="s">
        <v>935</v>
      </c>
      <c r="G1692" s="213"/>
      <c r="H1692" s="216">
        <v>4</v>
      </c>
      <c r="I1692" s="217"/>
      <c r="J1692" s="213"/>
      <c r="K1692" s="213"/>
      <c r="L1692" s="218"/>
      <c r="M1692" s="219"/>
      <c r="N1692" s="220"/>
      <c r="O1692" s="220"/>
      <c r="P1692" s="220"/>
      <c r="Q1692" s="220"/>
      <c r="R1692" s="220"/>
      <c r="S1692" s="220"/>
      <c r="T1692" s="221"/>
      <c r="AT1692" s="222" t="s">
        <v>173</v>
      </c>
      <c r="AU1692" s="222" t="s">
        <v>90</v>
      </c>
      <c r="AV1692" s="14" t="s">
        <v>90</v>
      </c>
      <c r="AW1692" s="14" t="s">
        <v>41</v>
      </c>
      <c r="AX1692" s="14" t="s">
        <v>81</v>
      </c>
      <c r="AY1692" s="222" t="s">
        <v>160</v>
      </c>
    </row>
    <row r="1693" spans="1:65" s="15" customFormat="1" ht="11.25">
      <c r="B1693" s="223"/>
      <c r="C1693" s="224"/>
      <c r="D1693" s="195" t="s">
        <v>173</v>
      </c>
      <c r="E1693" s="225" t="s">
        <v>35</v>
      </c>
      <c r="F1693" s="226" t="s">
        <v>176</v>
      </c>
      <c r="G1693" s="224"/>
      <c r="H1693" s="227">
        <v>4</v>
      </c>
      <c r="I1693" s="228"/>
      <c r="J1693" s="224"/>
      <c r="K1693" s="224"/>
      <c r="L1693" s="229"/>
      <c r="M1693" s="230"/>
      <c r="N1693" s="231"/>
      <c r="O1693" s="231"/>
      <c r="P1693" s="231"/>
      <c r="Q1693" s="231"/>
      <c r="R1693" s="231"/>
      <c r="S1693" s="231"/>
      <c r="T1693" s="232"/>
      <c r="AT1693" s="233" t="s">
        <v>173</v>
      </c>
      <c r="AU1693" s="233" t="s">
        <v>90</v>
      </c>
      <c r="AV1693" s="15" t="s">
        <v>167</v>
      </c>
      <c r="AW1693" s="15" t="s">
        <v>41</v>
      </c>
      <c r="AX1693" s="15" t="s">
        <v>21</v>
      </c>
      <c r="AY1693" s="233" t="s">
        <v>160</v>
      </c>
    </row>
    <row r="1694" spans="1:65" s="2" customFormat="1" ht="16.5" customHeight="1">
      <c r="A1694" s="38"/>
      <c r="B1694" s="39"/>
      <c r="C1694" s="245" t="s">
        <v>1880</v>
      </c>
      <c r="D1694" s="245" t="s">
        <v>380</v>
      </c>
      <c r="E1694" s="246" t="s">
        <v>1881</v>
      </c>
      <c r="F1694" s="247" t="s">
        <v>1882</v>
      </c>
      <c r="G1694" s="248" t="s">
        <v>523</v>
      </c>
      <c r="H1694" s="249">
        <v>4</v>
      </c>
      <c r="I1694" s="250"/>
      <c r="J1694" s="251">
        <f>ROUND(I1694*H1694,2)</f>
        <v>0</v>
      </c>
      <c r="K1694" s="247" t="s">
        <v>35</v>
      </c>
      <c r="L1694" s="252"/>
      <c r="M1694" s="253" t="s">
        <v>35</v>
      </c>
      <c r="N1694" s="254" t="s">
        <v>52</v>
      </c>
      <c r="O1694" s="68"/>
      <c r="P1694" s="191">
        <f>O1694*H1694</f>
        <v>0</v>
      </c>
      <c r="Q1694" s="191">
        <v>0.1353</v>
      </c>
      <c r="R1694" s="191">
        <f>Q1694*H1694</f>
        <v>0.54120000000000001</v>
      </c>
      <c r="S1694" s="191">
        <v>0</v>
      </c>
      <c r="T1694" s="192">
        <f>S1694*H1694</f>
        <v>0</v>
      </c>
      <c r="U1694" s="38"/>
      <c r="V1694" s="38"/>
      <c r="W1694" s="38"/>
      <c r="X1694" s="38"/>
      <c r="Y1694" s="38"/>
      <c r="Z1694" s="38"/>
      <c r="AA1694" s="38"/>
      <c r="AB1694" s="38"/>
      <c r="AC1694" s="38"/>
      <c r="AD1694" s="38"/>
      <c r="AE1694" s="38"/>
      <c r="AR1694" s="193" t="s">
        <v>459</v>
      </c>
      <c r="AT1694" s="193" t="s">
        <v>380</v>
      </c>
      <c r="AU1694" s="193" t="s">
        <v>90</v>
      </c>
      <c r="AY1694" s="20" t="s">
        <v>160</v>
      </c>
      <c r="BE1694" s="194">
        <f>IF(N1694="základní",J1694,0)</f>
        <v>0</v>
      </c>
      <c r="BF1694" s="194">
        <f>IF(N1694="snížená",J1694,0)</f>
        <v>0</v>
      </c>
      <c r="BG1694" s="194">
        <f>IF(N1694="zákl. přenesená",J1694,0)</f>
        <v>0</v>
      </c>
      <c r="BH1694" s="194">
        <f>IF(N1694="sníž. přenesená",J1694,0)</f>
        <v>0</v>
      </c>
      <c r="BI1694" s="194">
        <f>IF(N1694="nulová",J1694,0)</f>
        <v>0</v>
      </c>
      <c r="BJ1694" s="20" t="s">
        <v>21</v>
      </c>
      <c r="BK1694" s="194">
        <f>ROUND(I1694*H1694,2)</f>
        <v>0</v>
      </c>
      <c r="BL1694" s="20" t="s">
        <v>317</v>
      </c>
      <c r="BM1694" s="193" t="s">
        <v>1883</v>
      </c>
    </row>
    <row r="1695" spans="1:65" s="2" customFormat="1" ht="11.25">
      <c r="A1695" s="38"/>
      <c r="B1695" s="39"/>
      <c r="C1695" s="40"/>
      <c r="D1695" s="195" t="s">
        <v>169</v>
      </c>
      <c r="E1695" s="40"/>
      <c r="F1695" s="196" t="s">
        <v>1884</v>
      </c>
      <c r="G1695" s="40"/>
      <c r="H1695" s="40"/>
      <c r="I1695" s="197"/>
      <c r="J1695" s="40"/>
      <c r="K1695" s="40"/>
      <c r="L1695" s="43"/>
      <c r="M1695" s="198"/>
      <c r="N1695" s="199"/>
      <c r="O1695" s="68"/>
      <c r="P1695" s="68"/>
      <c r="Q1695" s="68"/>
      <c r="R1695" s="68"/>
      <c r="S1695" s="68"/>
      <c r="T1695" s="69"/>
      <c r="U1695" s="38"/>
      <c r="V1695" s="38"/>
      <c r="W1695" s="38"/>
      <c r="X1695" s="38"/>
      <c r="Y1695" s="38"/>
      <c r="Z1695" s="38"/>
      <c r="AA1695" s="38"/>
      <c r="AB1695" s="38"/>
      <c r="AC1695" s="38"/>
      <c r="AD1695" s="38"/>
      <c r="AE1695" s="38"/>
      <c r="AT1695" s="20" t="s">
        <v>169</v>
      </c>
      <c r="AU1695" s="20" t="s">
        <v>90</v>
      </c>
    </row>
    <row r="1696" spans="1:65" s="13" customFormat="1" ht="11.25">
      <c r="B1696" s="202"/>
      <c r="C1696" s="203"/>
      <c r="D1696" s="195" t="s">
        <v>173</v>
      </c>
      <c r="E1696" s="204" t="s">
        <v>35</v>
      </c>
      <c r="F1696" s="205" t="s">
        <v>739</v>
      </c>
      <c r="G1696" s="203"/>
      <c r="H1696" s="204" t="s">
        <v>35</v>
      </c>
      <c r="I1696" s="206"/>
      <c r="J1696" s="203"/>
      <c r="K1696" s="203"/>
      <c r="L1696" s="207"/>
      <c r="M1696" s="208"/>
      <c r="N1696" s="209"/>
      <c r="O1696" s="209"/>
      <c r="P1696" s="209"/>
      <c r="Q1696" s="209"/>
      <c r="R1696" s="209"/>
      <c r="S1696" s="209"/>
      <c r="T1696" s="210"/>
      <c r="AT1696" s="211" t="s">
        <v>173</v>
      </c>
      <c r="AU1696" s="211" t="s">
        <v>90</v>
      </c>
      <c r="AV1696" s="13" t="s">
        <v>21</v>
      </c>
      <c r="AW1696" s="13" t="s">
        <v>41</v>
      </c>
      <c r="AX1696" s="13" t="s">
        <v>81</v>
      </c>
      <c r="AY1696" s="211" t="s">
        <v>160</v>
      </c>
    </row>
    <row r="1697" spans="1:65" s="14" customFormat="1" ht="11.25">
      <c r="B1697" s="212"/>
      <c r="C1697" s="213"/>
      <c r="D1697" s="195" t="s">
        <v>173</v>
      </c>
      <c r="E1697" s="214" t="s">
        <v>35</v>
      </c>
      <c r="F1697" s="215" t="s">
        <v>935</v>
      </c>
      <c r="G1697" s="213"/>
      <c r="H1697" s="216">
        <v>4</v>
      </c>
      <c r="I1697" s="217"/>
      <c r="J1697" s="213"/>
      <c r="K1697" s="213"/>
      <c r="L1697" s="218"/>
      <c r="M1697" s="219"/>
      <c r="N1697" s="220"/>
      <c r="O1697" s="220"/>
      <c r="P1697" s="220"/>
      <c r="Q1697" s="220"/>
      <c r="R1697" s="220"/>
      <c r="S1697" s="220"/>
      <c r="T1697" s="221"/>
      <c r="AT1697" s="222" t="s">
        <v>173</v>
      </c>
      <c r="AU1697" s="222" t="s">
        <v>90</v>
      </c>
      <c r="AV1697" s="14" t="s">
        <v>90</v>
      </c>
      <c r="AW1697" s="14" t="s">
        <v>41</v>
      </c>
      <c r="AX1697" s="14" t="s">
        <v>81</v>
      </c>
      <c r="AY1697" s="222" t="s">
        <v>160</v>
      </c>
    </row>
    <row r="1698" spans="1:65" s="15" customFormat="1" ht="11.25">
      <c r="B1698" s="223"/>
      <c r="C1698" s="224"/>
      <c r="D1698" s="195" t="s">
        <v>173</v>
      </c>
      <c r="E1698" s="225" t="s">
        <v>35</v>
      </c>
      <c r="F1698" s="226" t="s">
        <v>176</v>
      </c>
      <c r="G1698" s="224"/>
      <c r="H1698" s="227">
        <v>4</v>
      </c>
      <c r="I1698" s="228"/>
      <c r="J1698" s="224"/>
      <c r="K1698" s="224"/>
      <c r="L1698" s="229"/>
      <c r="M1698" s="230"/>
      <c r="N1698" s="231"/>
      <c r="O1698" s="231"/>
      <c r="P1698" s="231"/>
      <c r="Q1698" s="231"/>
      <c r="R1698" s="231"/>
      <c r="S1698" s="231"/>
      <c r="T1698" s="232"/>
      <c r="AT1698" s="233" t="s">
        <v>173</v>
      </c>
      <c r="AU1698" s="233" t="s">
        <v>90</v>
      </c>
      <c r="AV1698" s="15" t="s">
        <v>167</v>
      </c>
      <c r="AW1698" s="15" t="s">
        <v>41</v>
      </c>
      <c r="AX1698" s="15" t="s">
        <v>21</v>
      </c>
      <c r="AY1698" s="233" t="s">
        <v>160</v>
      </c>
    </row>
    <row r="1699" spans="1:65" s="2" customFormat="1" ht="24.2" customHeight="1">
      <c r="A1699" s="38"/>
      <c r="B1699" s="39"/>
      <c r="C1699" s="182" t="s">
        <v>1885</v>
      </c>
      <c r="D1699" s="182" t="s">
        <v>162</v>
      </c>
      <c r="E1699" s="183" t="s">
        <v>1886</v>
      </c>
      <c r="F1699" s="184" t="s">
        <v>1887</v>
      </c>
      <c r="G1699" s="185" t="s">
        <v>523</v>
      </c>
      <c r="H1699" s="186">
        <v>4</v>
      </c>
      <c r="I1699" s="187"/>
      <c r="J1699" s="188">
        <f>ROUND(I1699*H1699,2)</f>
        <v>0</v>
      </c>
      <c r="K1699" s="184" t="s">
        <v>166</v>
      </c>
      <c r="L1699" s="43"/>
      <c r="M1699" s="189" t="s">
        <v>35</v>
      </c>
      <c r="N1699" s="190" t="s">
        <v>52</v>
      </c>
      <c r="O1699" s="68"/>
      <c r="P1699" s="191">
        <f>O1699*H1699</f>
        <v>0</v>
      </c>
      <c r="Q1699" s="191">
        <v>0</v>
      </c>
      <c r="R1699" s="191">
        <f>Q1699*H1699</f>
        <v>0</v>
      </c>
      <c r="S1699" s="191">
        <v>0</v>
      </c>
      <c r="T1699" s="192">
        <f>S1699*H1699</f>
        <v>0</v>
      </c>
      <c r="U1699" s="38"/>
      <c r="V1699" s="38"/>
      <c r="W1699" s="38"/>
      <c r="X1699" s="38"/>
      <c r="Y1699" s="38"/>
      <c r="Z1699" s="38"/>
      <c r="AA1699" s="38"/>
      <c r="AB1699" s="38"/>
      <c r="AC1699" s="38"/>
      <c r="AD1699" s="38"/>
      <c r="AE1699" s="38"/>
      <c r="AR1699" s="193" t="s">
        <v>317</v>
      </c>
      <c r="AT1699" s="193" t="s">
        <v>162</v>
      </c>
      <c r="AU1699" s="193" t="s">
        <v>90</v>
      </c>
      <c r="AY1699" s="20" t="s">
        <v>160</v>
      </c>
      <c r="BE1699" s="194">
        <f>IF(N1699="základní",J1699,0)</f>
        <v>0</v>
      </c>
      <c r="BF1699" s="194">
        <f>IF(N1699="snížená",J1699,0)</f>
        <v>0</v>
      </c>
      <c r="BG1699" s="194">
        <f>IF(N1699="zákl. přenesená",J1699,0)</f>
        <v>0</v>
      </c>
      <c r="BH1699" s="194">
        <f>IF(N1699="sníž. přenesená",J1699,0)</f>
        <v>0</v>
      </c>
      <c r="BI1699" s="194">
        <f>IF(N1699="nulová",J1699,0)</f>
        <v>0</v>
      </c>
      <c r="BJ1699" s="20" t="s">
        <v>21</v>
      </c>
      <c r="BK1699" s="194">
        <f>ROUND(I1699*H1699,2)</f>
        <v>0</v>
      </c>
      <c r="BL1699" s="20" t="s">
        <v>317</v>
      </c>
      <c r="BM1699" s="193" t="s">
        <v>1888</v>
      </c>
    </row>
    <row r="1700" spans="1:65" s="2" customFormat="1" ht="19.5">
      <c r="A1700" s="38"/>
      <c r="B1700" s="39"/>
      <c r="C1700" s="40"/>
      <c r="D1700" s="195" t="s">
        <v>169</v>
      </c>
      <c r="E1700" s="40"/>
      <c r="F1700" s="196" t="s">
        <v>1889</v>
      </c>
      <c r="G1700" s="40"/>
      <c r="H1700" s="40"/>
      <c r="I1700" s="197"/>
      <c r="J1700" s="40"/>
      <c r="K1700" s="40"/>
      <c r="L1700" s="43"/>
      <c r="M1700" s="198"/>
      <c r="N1700" s="199"/>
      <c r="O1700" s="68"/>
      <c r="P1700" s="68"/>
      <c r="Q1700" s="68"/>
      <c r="R1700" s="68"/>
      <c r="S1700" s="68"/>
      <c r="T1700" s="69"/>
      <c r="U1700" s="38"/>
      <c r="V1700" s="38"/>
      <c r="W1700" s="38"/>
      <c r="X1700" s="38"/>
      <c r="Y1700" s="38"/>
      <c r="Z1700" s="38"/>
      <c r="AA1700" s="38"/>
      <c r="AB1700" s="38"/>
      <c r="AC1700" s="38"/>
      <c r="AD1700" s="38"/>
      <c r="AE1700" s="38"/>
      <c r="AT1700" s="20" t="s">
        <v>169</v>
      </c>
      <c r="AU1700" s="20" t="s">
        <v>90</v>
      </c>
    </row>
    <row r="1701" spans="1:65" s="2" customFormat="1" ht="11.25">
      <c r="A1701" s="38"/>
      <c r="B1701" s="39"/>
      <c r="C1701" s="40"/>
      <c r="D1701" s="200" t="s">
        <v>171</v>
      </c>
      <c r="E1701" s="40"/>
      <c r="F1701" s="201" t="s">
        <v>1890</v>
      </c>
      <c r="G1701" s="40"/>
      <c r="H1701" s="40"/>
      <c r="I1701" s="197"/>
      <c r="J1701" s="40"/>
      <c r="K1701" s="40"/>
      <c r="L1701" s="43"/>
      <c r="M1701" s="198"/>
      <c r="N1701" s="199"/>
      <c r="O1701" s="68"/>
      <c r="P1701" s="68"/>
      <c r="Q1701" s="68"/>
      <c r="R1701" s="68"/>
      <c r="S1701" s="68"/>
      <c r="T1701" s="69"/>
      <c r="U1701" s="38"/>
      <c r="V1701" s="38"/>
      <c r="W1701" s="38"/>
      <c r="X1701" s="38"/>
      <c r="Y1701" s="38"/>
      <c r="Z1701" s="38"/>
      <c r="AA1701" s="38"/>
      <c r="AB1701" s="38"/>
      <c r="AC1701" s="38"/>
      <c r="AD1701" s="38"/>
      <c r="AE1701" s="38"/>
      <c r="AT1701" s="20" t="s">
        <v>171</v>
      </c>
      <c r="AU1701" s="20" t="s">
        <v>90</v>
      </c>
    </row>
    <row r="1702" spans="1:65" s="13" customFormat="1" ht="11.25">
      <c r="B1702" s="202"/>
      <c r="C1702" s="203"/>
      <c r="D1702" s="195" t="s">
        <v>173</v>
      </c>
      <c r="E1702" s="204" t="s">
        <v>35</v>
      </c>
      <c r="F1702" s="205" t="s">
        <v>739</v>
      </c>
      <c r="G1702" s="203"/>
      <c r="H1702" s="204" t="s">
        <v>35</v>
      </c>
      <c r="I1702" s="206"/>
      <c r="J1702" s="203"/>
      <c r="K1702" s="203"/>
      <c r="L1702" s="207"/>
      <c r="M1702" s="208"/>
      <c r="N1702" s="209"/>
      <c r="O1702" s="209"/>
      <c r="P1702" s="209"/>
      <c r="Q1702" s="209"/>
      <c r="R1702" s="209"/>
      <c r="S1702" s="209"/>
      <c r="T1702" s="210"/>
      <c r="AT1702" s="211" t="s">
        <v>173</v>
      </c>
      <c r="AU1702" s="211" t="s">
        <v>90</v>
      </c>
      <c r="AV1702" s="13" t="s">
        <v>21</v>
      </c>
      <c r="AW1702" s="13" t="s">
        <v>41</v>
      </c>
      <c r="AX1702" s="13" t="s">
        <v>81</v>
      </c>
      <c r="AY1702" s="211" t="s">
        <v>160</v>
      </c>
    </row>
    <row r="1703" spans="1:65" s="14" customFormat="1" ht="11.25">
      <c r="B1703" s="212"/>
      <c r="C1703" s="213"/>
      <c r="D1703" s="195" t="s">
        <v>173</v>
      </c>
      <c r="E1703" s="214" t="s">
        <v>35</v>
      </c>
      <c r="F1703" s="215" t="s">
        <v>935</v>
      </c>
      <c r="G1703" s="213"/>
      <c r="H1703" s="216">
        <v>4</v>
      </c>
      <c r="I1703" s="217"/>
      <c r="J1703" s="213"/>
      <c r="K1703" s="213"/>
      <c r="L1703" s="218"/>
      <c r="M1703" s="219"/>
      <c r="N1703" s="220"/>
      <c r="O1703" s="220"/>
      <c r="P1703" s="220"/>
      <c r="Q1703" s="220"/>
      <c r="R1703" s="220"/>
      <c r="S1703" s="220"/>
      <c r="T1703" s="221"/>
      <c r="AT1703" s="222" t="s">
        <v>173</v>
      </c>
      <c r="AU1703" s="222" t="s">
        <v>90</v>
      </c>
      <c r="AV1703" s="14" t="s">
        <v>90</v>
      </c>
      <c r="AW1703" s="14" t="s">
        <v>41</v>
      </c>
      <c r="AX1703" s="14" t="s">
        <v>81</v>
      </c>
      <c r="AY1703" s="222" t="s">
        <v>160</v>
      </c>
    </row>
    <row r="1704" spans="1:65" s="15" customFormat="1" ht="11.25">
      <c r="B1704" s="223"/>
      <c r="C1704" s="224"/>
      <c r="D1704" s="195" t="s">
        <v>173</v>
      </c>
      <c r="E1704" s="225" t="s">
        <v>35</v>
      </c>
      <c r="F1704" s="226" t="s">
        <v>176</v>
      </c>
      <c r="G1704" s="224"/>
      <c r="H1704" s="227">
        <v>4</v>
      </c>
      <c r="I1704" s="228"/>
      <c r="J1704" s="224"/>
      <c r="K1704" s="224"/>
      <c r="L1704" s="229"/>
      <c r="M1704" s="230"/>
      <c r="N1704" s="231"/>
      <c r="O1704" s="231"/>
      <c r="P1704" s="231"/>
      <c r="Q1704" s="231"/>
      <c r="R1704" s="231"/>
      <c r="S1704" s="231"/>
      <c r="T1704" s="232"/>
      <c r="AT1704" s="233" t="s">
        <v>173</v>
      </c>
      <c r="AU1704" s="233" t="s">
        <v>90</v>
      </c>
      <c r="AV1704" s="15" t="s">
        <v>167</v>
      </c>
      <c r="AW1704" s="15" t="s">
        <v>41</v>
      </c>
      <c r="AX1704" s="15" t="s">
        <v>21</v>
      </c>
      <c r="AY1704" s="233" t="s">
        <v>160</v>
      </c>
    </row>
    <row r="1705" spans="1:65" s="2" customFormat="1" ht="24.2" customHeight="1">
      <c r="A1705" s="38"/>
      <c r="B1705" s="39"/>
      <c r="C1705" s="245" t="s">
        <v>1891</v>
      </c>
      <c r="D1705" s="245" t="s">
        <v>380</v>
      </c>
      <c r="E1705" s="246" t="s">
        <v>1892</v>
      </c>
      <c r="F1705" s="247" t="s">
        <v>1893</v>
      </c>
      <c r="G1705" s="248" t="s">
        <v>523</v>
      </c>
      <c r="H1705" s="249">
        <v>4</v>
      </c>
      <c r="I1705" s="250"/>
      <c r="J1705" s="251">
        <f>ROUND(I1705*H1705,2)</f>
        <v>0</v>
      </c>
      <c r="K1705" s="247" t="s">
        <v>166</v>
      </c>
      <c r="L1705" s="252"/>
      <c r="M1705" s="253" t="s">
        <v>35</v>
      </c>
      <c r="N1705" s="254" t="s">
        <v>52</v>
      </c>
      <c r="O1705" s="68"/>
      <c r="P1705" s="191">
        <f>O1705*H1705</f>
        <v>0</v>
      </c>
      <c r="Q1705" s="191">
        <v>1.2E-2</v>
      </c>
      <c r="R1705" s="191">
        <f>Q1705*H1705</f>
        <v>4.8000000000000001E-2</v>
      </c>
      <c r="S1705" s="191">
        <v>0</v>
      </c>
      <c r="T1705" s="192">
        <f>S1705*H1705</f>
        <v>0</v>
      </c>
      <c r="U1705" s="38"/>
      <c r="V1705" s="38"/>
      <c r="W1705" s="38"/>
      <c r="X1705" s="38"/>
      <c r="Y1705" s="38"/>
      <c r="Z1705" s="38"/>
      <c r="AA1705" s="38"/>
      <c r="AB1705" s="38"/>
      <c r="AC1705" s="38"/>
      <c r="AD1705" s="38"/>
      <c r="AE1705" s="38"/>
      <c r="AR1705" s="193" t="s">
        <v>459</v>
      </c>
      <c r="AT1705" s="193" t="s">
        <v>380</v>
      </c>
      <c r="AU1705" s="193" t="s">
        <v>90</v>
      </c>
      <c r="AY1705" s="20" t="s">
        <v>160</v>
      </c>
      <c r="BE1705" s="194">
        <f>IF(N1705="základní",J1705,0)</f>
        <v>0</v>
      </c>
      <c r="BF1705" s="194">
        <f>IF(N1705="snížená",J1705,0)</f>
        <v>0</v>
      </c>
      <c r="BG1705" s="194">
        <f>IF(N1705="zákl. přenesená",J1705,0)</f>
        <v>0</v>
      </c>
      <c r="BH1705" s="194">
        <f>IF(N1705="sníž. přenesená",J1705,0)</f>
        <v>0</v>
      </c>
      <c r="BI1705" s="194">
        <f>IF(N1705="nulová",J1705,0)</f>
        <v>0</v>
      </c>
      <c r="BJ1705" s="20" t="s">
        <v>21</v>
      </c>
      <c r="BK1705" s="194">
        <f>ROUND(I1705*H1705,2)</f>
        <v>0</v>
      </c>
      <c r="BL1705" s="20" t="s">
        <v>317</v>
      </c>
      <c r="BM1705" s="193" t="s">
        <v>1894</v>
      </c>
    </row>
    <row r="1706" spans="1:65" s="2" customFormat="1" ht="19.5">
      <c r="A1706" s="38"/>
      <c r="B1706" s="39"/>
      <c r="C1706" s="40"/>
      <c r="D1706" s="195" t="s">
        <v>169</v>
      </c>
      <c r="E1706" s="40"/>
      <c r="F1706" s="196" t="s">
        <v>1893</v>
      </c>
      <c r="G1706" s="40"/>
      <c r="H1706" s="40"/>
      <c r="I1706" s="197"/>
      <c r="J1706" s="40"/>
      <c r="K1706" s="40"/>
      <c r="L1706" s="43"/>
      <c r="M1706" s="198"/>
      <c r="N1706" s="199"/>
      <c r="O1706" s="68"/>
      <c r="P1706" s="68"/>
      <c r="Q1706" s="68"/>
      <c r="R1706" s="68"/>
      <c r="S1706" s="68"/>
      <c r="T1706" s="69"/>
      <c r="U1706" s="38"/>
      <c r="V1706" s="38"/>
      <c r="W1706" s="38"/>
      <c r="X1706" s="38"/>
      <c r="Y1706" s="38"/>
      <c r="Z1706" s="38"/>
      <c r="AA1706" s="38"/>
      <c r="AB1706" s="38"/>
      <c r="AC1706" s="38"/>
      <c r="AD1706" s="38"/>
      <c r="AE1706" s="38"/>
      <c r="AT1706" s="20" t="s">
        <v>169</v>
      </c>
      <c r="AU1706" s="20" t="s">
        <v>90</v>
      </c>
    </row>
    <row r="1707" spans="1:65" s="13" customFormat="1" ht="11.25">
      <c r="B1707" s="202"/>
      <c r="C1707" s="203"/>
      <c r="D1707" s="195" t="s">
        <v>173</v>
      </c>
      <c r="E1707" s="204" t="s">
        <v>35</v>
      </c>
      <c r="F1707" s="205" t="s">
        <v>739</v>
      </c>
      <c r="G1707" s="203"/>
      <c r="H1707" s="204" t="s">
        <v>35</v>
      </c>
      <c r="I1707" s="206"/>
      <c r="J1707" s="203"/>
      <c r="K1707" s="203"/>
      <c r="L1707" s="207"/>
      <c r="M1707" s="208"/>
      <c r="N1707" s="209"/>
      <c r="O1707" s="209"/>
      <c r="P1707" s="209"/>
      <c r="Q1707" s="209"/>
      <c r="R1707" s="209"/>
      <c r="S1707" s="209"/>
      <c r="T1707" s="210"/>
      <c r="AT1707" s="211" t="s">
        <v>173</v>
      </c>
      <c r="AU1707" s="211" t="s">
        <v>90</v>
      </c>
      <c r="AV1707" s="13" t="s">
        <v>21</v>
      </c>
      <c r="AW1707" s="13" t="s">
        <v>41</v>
      </c>
      <c r="AX1707" s="13" t="s">
        <v>81</v>
      </c>
      <c r="AY1707" s="211" t="s">
        <v>160</v>
      </c>
    </row>
    <row r="1708" spans="1:65" s="14" customFormat="1" ht="11.25">
      <c r="B1708" s="212"/>
      <c r="C1708" s="213"/>
      <c r="D1708" s="195" t="s">
        <v>173</v>
      </c>
      <c r="E1708" s="214" t="s">
        <v>35</v>
      </c>
      <c r="F1708" s="215" t="s">
        <v>935</v>
      </c>
      <c r="G1708" s="213"/>
      <c r="H1708" s="216">
        <v>4</v>
      </c>
      <c r="I1708" s="217"/>
      <c r="J1708" s="213"/>
      <c r="K1708" s="213"/>
      <c r="L1708" s="218"/>
      <c r="M1708" s="219"/>
      <c r="N1708" s="220"/>
      <c r="O1708" s="220"/>
      <c r="P1708" s="220"/>
      <c r="Q1708" s="220"/>
      <c r="R1708" s="220"/>
      <c r="S1708" s="220"/>
      <c r="T1708" s="221"/>
      <c r="AT1708" s="222" t="s">
        <v>173</v>
      </c>
      <c r="AU1708" s="222" t="s">
        <v>90</v>
      </c>
      <c r="AV1708" s="14" t="s">
        <v>90</v>
      </c>
      <c r="AW1708" s="14" t="s">
        <v>41</v>
      </c>
      <c r="AX1708" s="14" t="s">
        <v>81</v>
      </c>
      <c r="AY1708" s="222" t="s">
        <v>160</v>
      </c>
    </row>
    <row r="1709" spans="1:65" s="15" customFormat="1" ht="11.25">
      <c r="B1709" s="223"/>
      <c r="C1709" s="224"/>
      <c r="D1709" s="195" t="s">
        <v>173</v>
      </c>
      <c r="E1709" s="225" t="s">
        <v>35</v>
      </c>
      <c r="F1709" s="226" t="s">
        <v>176</v>
      </c>
      <c r="G1709" s="224"/>
      <c r="H1709" s="227">
        <v>4</v>
      </c>
      <c r="I1709" s="228"/>
      <c r="J1709" s="224"/>
      <c r="K1709" s="224"/>
      <c r="L1709" s="229"/>
      <c r="M1709" s="230"/>
      <c r="N1709" s="231"/>
      <c r="O1709" s="231"/>
      <c r="P1709" s="231"/>
      <c r="Q1709" s="231"/>
      <c r="R1709" s="231"/>
      <c r="S1709" s="231"/>
      <c r="T1709" s="232"/>
      <c r="AT1709" s="233" t="s">
        <v>173</v>
      </c>
      <c r="AU1709" s="233" t="s">
        <v>90</v>
      </c>
      <c r="AV1709" s="15" t="s">
        <v>167</v>
      </c>
      <c r="AW1709" s="15" t="s">
        <v>41</v>
      </c>
      <c r="AX1709" s="15" t="s">
        <v>21</v>
      </c>
      <c r="AY1709" s="233" t="s">
        <v>160</v>
      </c>
    </row>
    <row r="1710" spans="1:65" s="2" customFormat="1" ht="21.75" customHeight="1">
      <c r="A1710" s="38"/>
      <c r="B1710" s="39"/>
      <c r="C1710" s="182" t="s">
        <v>1895</v>
      </c>
      <c r="D1710" s="182" t="s">
        <v>162</v>
      </c>
      <c r="E1710" s="183" t="s">
        <v>1896</v>
      </c>
      <c r="F1710" s="184" t="s">
        <v>1897</v>
      </c>
      <c r="G1710" s="185" t="s">
        <v>1407</v>
      </c>
      <c r="H1710" s="186">
        <v>1</v>
      </c>
      <c r="I1710" s="187"/>
      <c r="J1710" s="188">
        <f>ROUND(I1710*H1710,2)</f>
        <v>0</v>
      </c>
      <c r="K1710" s="184" t="s">
        <v>35</v>
      </c>
      <c r="L1710" s="43"/>
      <c r="M1710" s="189" t="s">
        <v>35</v>
      </c>
      <c r="N1710" s="190" t="s">
        <v>52</v>
      </c>
      <c r="O1710" s="68"/>
      <c r="P1710" s="191">
        <f>O1710*H1710</f>
        <v>0</v>
      </c>
      <c r="Q1710" s="191">
        <v>2.5</v>
      </c>
      <c r="R1710" s="191">
        <f>Q1710*H1710</f>
        <v>2.5</v>
      </c>
      <c r="S1710" s="191">
        <v>0</v>
      </c>
      <c r="T1710" s="192">
        <f>S1710*H1710</f>
        <v>0</v>
      </c>
      <c r="U1710" s="38"/>
      <c r="V1710" s="38"/>
      <c r="W1710" s="38"/>
      <c r="X1710" s="38"/>
      <c r="Y1710" s="38"/>
      <c r="Z1710" s="38"/>
      <c r="AA1710" s="38"/>
      <c r="AB1710" s="38"/>
      <c r="AC1710" s="38"/>
      <c r="AD1710" s="38"/>
      <c r="AE1710" s="38"/>
      <c r="AR1710" s="193" t="s">
        <v>167</v>
      </c>
      <c r="AT1710" s="193" t="s">
        <v>162</v>
      </c>
      <c r="AU1710" s="193" t="s">
        <v>90</v>
      </c>
      <c r="AY1710" s="20" t="s">
        <v>160</v>
      </c>
      <c r="BE1710" s="194">
        <f>IF(N1710="základní",J1710,0)</f>
        <v>0</v>
      </c>
      <c r="BF1710" s="194">
        <f>IF(N1710="snížená",J1710,0)</f>
        <v>0</v>
      </c>
      <c r="BG1710" s="194">
        <f>IF(N1710="zákl. přenesená",J1710,0)</f>
        <v>0</v>
      </c>
      <c r="BH1710" s="194">
        <f>IF(N1710="sníž. přenesená",J1710,0)</f>
        <v>0</v>
      </c>
      <c r="BI1710" s="194">
        <f>IF(N1710="nulová",J1710,0)</f>
        <v>0</v>
      </c>
      <c r="BJ1710" s="20" t="s">
        <v>21</v>
      </c>
      <c r="BK1710" s="194">
        <f>ROUND(I1710*H1710,2)</f>
        <v>0</v>
      </c>
      <c r="BL1710" s="20" t="s">
        <v>167</v>
      </c>
      <c r="BM1710" s="193" t="s">
        <v>1898</v>
      </c>
    </row>
    <row r="1711" spans="1:65" s="2" customFormat="1" ht="11.25">
      <c r="A1711" s="38"/>
      <c r="B1711" s="39"/>
      <c r="C1711" s="40"/>
      <c r="D1711" s="195" t="s">
        <v>169</v>
      </c>
      <c r="E1711" s="40"/>
      <c r="F1711" s="196" t="s">
        <v>1897</v>
      </c>
      <c r="G1711" s="40"/>
      <c r="H1711" s="40"/>
      <c r="I1711" s="197"/>
      <c r="J1711" s="40"/>
      <c r="K1711" s="40"/>
      <c r="L1711" s="43"/>
      <c r="M1711" s="198"/>
      <c r="N1711" s="199"/>
      <c r="O1711" s="68"/>
      <c r="P1711" s="68"/>
      <c r="Q1711" s="68"/>
      <c r="R1711" s="68"/>
      <c r="S1711" s="68"/>
      <c r="T1711" s="69"/>
      <c r="U1711" s="38"/>
      <c r="V1711" s="38"/>
      <c r="W1711" s="38"/>
      <c r="X1711" s="38"/>
      <c r="Y1711" s="38"/>
      <c r="Z1711" s="38"/>
      <c r="AA1711" s="38"/>
      <c r="AB1711" s="38"/>
      <c r="AC1711" s="38"/>
      <c r="AD1711" s="38"/>
      <c r="AE1711" s="38"/>
      <c r="AT1711" s="20" t="s">
        <v>169</v>
      </c>
      <c r="AU1711" s="20" t="s">
        <v>90</v>
      </c>
    </row>
    <row r="1712" spans="1:65" s="13" customFormat="1" ht="11.25">
      <c r="B1712" s="202"/>
      <c r="C1712" s="203"/>
      <c r="D1712" s="195" t="s">
        <v>173</v>
      </c>
      <c r="E1712" s="204" t="s">
        <v>35</v>
      </c>
      <c r="F1712" s="205" t="s">
        <v>1899</v>
      </c>
      <c r="G1712" s="203"/>
      <c r="H1712" s="204" t="s">
        <v>35</v>
      </c>
      <c r="I1712" s="206"/>
      <c r="J1712" s="203"/>
      <c r="K1712" s="203"/>
      <c r="L1712" s="207"/>
      <c r="M1712" s="208"/>
      <c r="N1712" s="209"/>
      <c r="O1712" s="209"/>
      <c r="P1712" s="209"/>
      <c r="Q1712" s="209"/>
      <c r="R1712" s="209"/>
      <c r="S1712" s="209"/>
      <c r="T1712" s="210"/>
      <c r="AT1712" s="211" t="s">
        <v>173</v>
      </c>
      <c r="AU1712" s="211" t="s">
        <v>90</v>
      </c>
      <c r="AV1712" s="13" t="s">
        <v>21</v>
      </c>
      <c r="AW1712" s="13" t="s">
        <v>41</v>
      </c>
      <c r="AX1712" s="13" t="s">
        <v>81</v>
      </c>
      <c r="AY1712" s="211" t="s">
        <v>160</v>
      </c>
    </row>
    <row r="1713" spans="1:65" s="13" customFormat="1" ht="11.25">
      <c r="B1713" s="202"/>
      <c r="C1713" s="203"/>
      <c r="D1713" s="195" t="s">
        <v>173</v>
      </c>
      <c r="E1713" s="204" t="s">
        <v>35</v>
      </c>
      <c r="F1713" s="205" t="s">
        <v>1900</v>
      </c>
      <c r="G1713" s="203"/>
      <c r="H1713" s="204" t="s">
        <v>35</v>
      </c>
      <c r="I1713" s="206"/>
      <c r="J1713" s="203"/>
      <c r="K1713" s="203"/>
      <c r="L1713" s="207"/>
      <c r="M1713" s="208"/>
      <c r="N1713" s="209"/>
      <c r="O1713" s="209"/>
      <c r="P1713" s="209"/>
      <c r="Q1713" s="209"/>
      <c r="R1713" s="209"/>
      <c r="S1713" s="209"/>
      <c r="T1713" s="210"/>
      <c r="AT1713" s="211" t="s">
        <v>173</v>
      </c>
      <c r="AU1713" s="211" t="s">
        <v>90</v>
      </c>
      <c r="AV1713" s="13" t="s">
        <v>21</v>
      </c>
      <c r="AW1713" s="13" t="s">
        <v>41</v>
      </c>
      <c r="AX1713" s="13" t="s">
        <v>81</v>
      </c>
      <c r="AY1713" s="211" t="s">
        <v>160</v>
      </c>
    </row>
    <row r="1714" spans="1:65" s="14" customFormat="1" ht="11.25">
      <c r="B1714" s="212"/>
      <c r="C1714" s="213"/>
      <c r="D1714" s="195" t="s">
        <v>173</v>
      </c>
      <c r="E1714" s="214" t="s">
        <v>35</v>
      </c>
      <c r="F1714" s="215" t="s">
        <v>628</v>
      </c>
      <c r="G1714" s="213"/>
      <c r="H1714" s="216">
        <v>1</v>
      </c>
      <c r="I1714" s="217"/>
      <c r="J1714" s="213"/>
      <c r="K1714" s="213"/>
      <c r="L1714" s="218"/>
      <c r="M1714" s="219"/>
      <c r="N1714" s="220"/>
      <c r="O1714" s="220"/>
      <c r="P1714" s="220"/>
      <c r="Q1714" s="220"/>
      <c r="R1714" s="220"/>
      <c r="S1714" s="220"/>
      <c r="T1714" s="221"/>
      <c r="AT1714" s="222" t="s">
        <v>173</v>
      </c>
      <c r="AU1714" s="222" t="s">
        <v>90</v>
      </c>
      <c r="AV1714" s="14" t="s">
        <v>90</v>
      </c>
      <c r="AW1714" s="14" t="s">
        <v>41</v>
      </c>
      <c r="AX1714" s="14" t="s">
        <v>81</v>
      </c>
      <c r="AY1714" s="222" t="s">
        <v>160</v>
      </c>
    </row>
    <row r="1715" spans="1:65" s="15" customFormat="1" ht="11.25">
      <c r="B1715" s="223"/>
      <c r="C1715" s="224"/>
      <c r="D1715" s="195" t="s">
        <v>173</v>
      </c>
      <c r="E1715" s="225" t="s">
        <v>35</v>
      </c>
      <c r="F1715" s="226" t="s">
        <v>176</v>
      </c>
      <c r="G1715" s="224"/>
      <c r="H1715" s="227">
        <v>1</v>
      </c>
      <c r="I1715" s="228"/>
      <c r="J1715" s="224"/>
      <c r="K1715" s="224"/>
      <c r="L1715" s="229"/>
      <c r="M1715" s="230"/>
      <c r="N1715" s="231"/>
      <c r="O1715" s="231"/>
      <c r="P1715" s="231"/>
      <c r="Q1715" s="231"/>
      <c r="R1715" s="231"/>
      <c r="S1715" s="231"/>
      <c r="T1715" s="232"/>
      <c r="AT1715" s="233" t="s">
        <v>173</v>
      </c>
      <c r="AU1715" s="233" t="s">
        <v>90</v>
      </c>
      <c r="AV1715" s="15" t="s">
        <v>167</v>
      </c>
      <c r="AW1715" s="15" t="s">
        <v>41</v>
      </c>
      <c r="AX1715" s="15" t="s">
        <v>21</v>
      </c>
      <c r="AY1715" s="233" t="s">
        <v>160</v>
      </c>
    </row>
    <row r="1716" spans="1:65" s="2" customFormat="1" ht="24.2" customHeight="1">
      <c r="A1716" s="38"/>
      <c r="B1716" s="39"/>
      <c r="C1716" s="182" t="s">
        <v>1901</v>
      </c>
      <c r="D1716" s="182" t="s">
        <v>162</v>
      </c>
      <c r="E1716" s="183" t="s">
        <v>1902</v>
      </c>
      <c r="F1716" s="184" t="s">
        <v>1903</v>
      </c>
      <c r="G1716" s="185" t="s">
        <v>334</v>
      </c>
      <c r="H1716" s="186">
        <v>2.9540000000000002</v>
      </c>
      <c r="I1716" s="187"/>
      <c r="J1716" s="188">
        <f>ROUND(I1716*H1716,2)</f>
        <v>0</v>
      </c>
      <c r="K1716" s="184" t="s">
        <v>166</v>
      </c>
      <c r="L1716" s="43"/>
      <c r="M1716" s="189" t="s">
        <v>35</v>
      </c>
      <c r="N1716" s="190" t="s">
        <v>52</v>
      </c>
      <c r="O1716" s="68"/>
      <c r="P1716" s="191">
        <f>O1716*H1716</f>
        <v>0</v>
      </c>
      <c r="Q1716" s="191">
        <v>0</v>
      </c>
      <c r="R1716" s="191">
        <f>Q1716*H1716</f>
        <v>0</v>
      </c>
      <c r="S1716" s="191">
        <v>0</v>
      </c>
      <c r="T1716" s="192">
        <f>S1716*H1716</f>
        <v>0</v>
      </c>
      <c r="U1716" s="38"/>
      <c r="V1716" s="38"/>
      <c r="W1716" s="38"/>
      <c r="X1716" s="38"/>
      <c r="Y1716" s="38"/>
      <c r="Z1716" s="38"/>
      <c r="AA1716" s="38"/>
      <c r="AB1716" s="38"/>
      <c r="AC1716" s="38"/>
      <c r="AD1716" s="38"/>
      <c r="AE1716" s="38"/>
      <c r="AR1716" s="193" t="s">
        <v>317</v>
      </c>
      <c r="AT1716" s="193" t="s">
        <v>162</v>
      </c>
      <c r="AU1716" s="193" t="s">
        <v>90</v>
      </c>
      <c r="AY1716" s="20" t="s">
        <v>160</v>
      </c>
      <c r="BE1716" s="194">
        <f>IF(N1716="základní",J1716,0)</f>
        <v>0</v>
      </c>
      <c r="BF1716" s="194">
        <f>IF(N1716="snížená",J1716,0)</f>
        <v>0</v>
      </c>
      <c r="BG1716" s="194">
        <f>IF(N1716="zákl. přenesená",J1716,0)</f>
        <v>0</v>
      </c>
      <c r="BH1716" s="194">
        <f>IF(N1716="sníž. přenesená",J1716,0)</f>
        <v>0</v>
      </c>
      <c r="BI1716" s="194">
        <f>IF(N1716="nulová",J1716,0)</f>
        <v>0</v>
      </c>
      <c r="BJ1716" s="20" t="s">
        <v>21</v>
      </c>
      <c r="BK1716" s="194">
        <f>ROUND(I1716*H1716,2)</f>
        <v>0</v>
      </c>
      <c r="BL1716" s="20" t="s">
        <v>317</v>
      </c>
      <c r="BM1716" s="193" t="s">
        <v>1904</v>
      </c>
    </row>
    <row r="1717" spans="1:65" s="2" customFormat="1" ht="29.25">
      <c r="A1717" s="38"/>
      <c r="B1717" s="39"/>
      <c r="C1717" s="40"/>
      <c r="D1717" s="195" t="s">
        <v>169</v>
      </c>
      <c r="E1717" s="40"/>
      <c r="F1717" s="196" t="s">
        <v>1905</v>
      </c>
      <c r="G1717" s="40"/>
      <c r="H1717" s="40"/>
      <c r="I1717" s="197"/>
      <c r="J1717" s="40"/>
      <c r="K1717" s="40"/>
      <c r="L1717" s="43"/>
      <c r="M1717" s="198"/>
      <c r="N1717" s="199"/>
      <c r="O1717" s="68"/>
      <c r="P1717" s="68"/>
      <c r="Q1717" s="68"/>
      <c r="R1717" s="68"/>
      <c r="S1717" s="68"/>
      <c r="T1717" s="69"/>
      <c r="U1717" s="38"/>
      <c r="V1717" s="38"/>
      <c r="W1717" s="38"/>
      <c r="X1717" s="38"/>
      <c r="Y1717" s="38"/>
      <c r="Z1717" s="38"/>
      <c r="AA1717" s="38"/>
      <c r="AB1717" s="38"/>
      <c r="AC1717" s="38"/>
      <c r="AD1717" s="38"/>
      <c r="AE1717" s="38"/>
      <c r="AT1717" s="20" t="s">
        <v>169</v>
      </c>
      <c r="AU1717" s="20" t="s">
        <v>90</v>
      </c>
    </row>
    <row r="1718" spans="1:65" s="2" customFormat="1" ht="11.25">
      <c r="A1718" s="38"/>
      <c r="B1718" s="39"/>
      <c r="C1718" s="40"/>
      <c r="D1718" s="200" t="s">
        <v>171</v>
      </c>
      <c r="E1718" s="40"/>
      <c r="F1718" s="201" t="s">
        <v>1906</v>
      </c>
      <c r="G1718" s="40"/>
      <c r="H1718" s="40"/>
      <c r="I1718" s="197"/>
      <c r="J1718" s="40"/>
      <c r="K1718" s="40"/>
      <c r="L1718" s="43"/>
      <c r="M1718" s="198"/>
      <c r="N1718" s="199"/>
      <c r="O1718" s="68"/>
      <c r="P1718" s="68"/>
      <c r="Q1718" s="68"/>
      <c r="R1718" s="68"/>
      <c r="S1718" s="68"/>
      <c r="T1718" s="69"/>
      <c r="U1718" s="38"/>
      <c r="V1718" s="38"/>
      <c r="W1718" s="38"/>
      <c r="X1718" s="38"/>
      <c r="Y1718" s="38"/>
      <c r="Z1718" s="38"/>
      <c r="AA1718" s="38"/>
      <c r="AB1718" s="38"/>
      <c r="AC1718" s="38"/>
      <c r="AD1718" s="38"/>
      <c r="AE1718" s="38"/>
      <c r="AT1718" s="20" t="s">
        <v>171</v>
      </c>
      <c r="AU1718" s="20" t="s">
        <v>90</v>
      </c>
    </row>
    <row r="1719" spans="1:65" s="12" customFormat="1" ht="22.9" customHeight="1">
      <c r="B1719" s="166"/>
      <c r="C1719" s="167"/>
      <c r="D1719" s="168" t="s">
        <v>80</v>
      </c>
      <c r="E1719" s="180" t="s">
        <v>1907</v>
      </c>
      <c r="F1719" s="180" t="s">
        <v>1908</v>
      </c>
      <c r="G1719" s="167"/>
      <c r="H1719" s="167"/>
      <c r="I1719" s="170"/>
      <c r="J1719" s="181">
        <f>BK1719</f>
        <v>0</v>
      </c>
      <c r="K1719" s="167"/>
      <c r="L1719" s="172"/>
      <c r="M1719" s="173"/>
      <c r="N1719" s="174"/>
      <c r="O1719" s="174"/>
      <c r="P1719" s="175">
        <f>SUM(P1720:P1771)</f>
        <v>0</v>
      </c>
      <c r="Q1719" s="174"/>
      <c r="R1719" s="175">
        <f>SUM(R1720:R1771)</f>
        <v>17.383266599999999</v>
      </c>
      <c r="S1719" s="174"/>
      <c r="T1719" s="176">
        <f>SUM(T1720:T1771)</f>
        <v>0</v>
      </c>
      <c r="AR1719" s="177" t="s">
        <v>90</v>
      </c>
      <c r="AT1719" s="178" t="s">
        <v>80</v>
      </c>
      <c r="AU1719" s="178" t="s">
        <v>21</v>
      </c>
      <c r="AY1719" s="177" t="s">
        <v>160</v>
      </c>
      <c r="BK1719" s="179">
        <f>SUM(BK1720:BK1771)</f>
        <v>0</v>
      </c>
    </row>
    <row r="1720" spans="1:65" s="2" customFormat="1" ht="16.5" customHeight="1">
      <c r="A1720" s="38"/>
      <c r="B1720" s="39"/>
      <c r="C1720" s="182" t="s">
        <v>1909</v>
      </c>
      <c r="D1720" s="182" t="s">
        <v>162</v>
      </c>
      <c r="E1720" s="183" t="s">
        <v>1910</v>
      </c>
      <c r="F1720" s="184" t="s">
        <v>1911</v>
      </c>
      <c r="G1720" s="185" t="s">
        <v>165</v>
      </c>
      <c r="H1720" s="186">
        <v>284.04000000000002</v>
      </c>
      <c r="I1720" s="187"/>
      <c r="J1720" s="188">
        <f>ROUND(I1720*H1720,2)</f>
        <v>0</v>
      </c>
      <c r="K1720" s="184" t="s">
        <v>166</v>
      </c>
      <c r="L1720" s="43"/>
      <c r="M1720" s="189" t="s">
        <v>35</v>
      </c>
      <c r="N1720" s="190" t="s">
        <v>52</v>
      </c>
      <c r="O1720" s="68"/>
      <c r="P1720" s="191">
        <f>O1720*H1720</f>
        <v>0</v>
      </c>
      <c r="Q1720" s="191">
        <v>0</v>
      </c>
      <c r="R1720" s="191">
        <f>Q1720*H1720</f>
        <v>0</v>
      </c>
      <c r="S1720" s="191">
        <v>0</v>
      </c>
      <c r="T1720" s="192">
        <f>S1720*H1720</f>
        <v>0</v>
      </c>
      <c r="U1720" s="38"/>
      <c r="V1720" s="38"/>
      <c r="W1720" s="38"/>
      <c r="X1720" s="38"/>
      <c r="Y1720" s="38"/>
      <c r="Z1720" s="38"/>
      <c r="AA1720" s="38"/>
      <c r="AB1720" s="38"/>
      <c r="AC1720" s="38"/>
      <c r="AD1720" s="38"/>
      <c r="AE1720" s="38"/>
      <c r="AR1720" s="193" t="s">
        <v>317</v>
      </c>
      <c r="AT1720" s="193" t="s">
        <v>162</v>
      </c>
      <c r="AU1720" s="193" t="s">
        <v>90</v>
      </c>
      <c r="AY1720" s="20" t="s">
        <v>160</v>
      </c>
      <c r="BE1720" s="194">
        <f>IF(N1720="základní",J1720,0)</f>
        <v>0</v>
      </c>
      <c r="BF1720" s="194">
        <f>IF(N1720="snížená",J1720,0)</f>
        <v>0</v>
      </c>
      <c r="BG1720" s="194">
        <f>IF(N1720="zákl. přenesená",J1720,0)</f>
        <v>0</v>
      </c>
      <c r="BH1720" s="194">
        <f>IF(N1720="sníž. přenesená",J1720,0)</f>
        <v>0</v>
      </c>
      <c r="BI1720" s="194">
        <f>IF(N1720="nulová",J1720,0)</f>
        <v>0</v>
      </c>
      <c r="BJ1720" s="20" t="s">
        <v>21</v>
      </c>
      <c r="BK1720" s="194">
        <f>ROUND(I1720*H1720,2)</f>
        <v>0</v>
      </c>
      <c r="BL1720" s="20" t="s">
        <v>317</v>
      </c>
      <c r="BM1720" s="193" t="s">
        <v>1912</v>
      </c>
    </row>
    <row r="1721" spans="1:65" s="2" customFormat="1" ht="11.25">
      <c r="A1721" s="38"/>
      <c r="B1721" s="39"/>
      <c r="C1721" s="40"/>
      <c r="D1721" s="195" t="s">
        <v>169</v>
      </c>
      <c r="E1721" s="40"/>
      <c r="F1721" s="196" t="s">
        <v>1913</v>
      </c>
      <c r="G1721" s="40"/>
      <c r="H1721" s="40"/>
      <c r="I1721" s="197"/>
      <c r="J1721" s="40"/>
      <c r="K1721" s="40"/>
      <c r="L1721" s="43"/>
      <c r="M1721" s="198"/>
      <c r="N1721" s="199"/>
      <c r="O1721" s="68"/>
      <c r="P1721" s="68"/>
      <c r="Q1721" s="68"/>
      <c r="R1721" s="68"/>
      <c r="S1721" s="68"/>
      <c r="T1721" s="69"/>
      <c r="U1721" s="38"/>
      <c r="V1721" s="38"/>
      <c r="W1721" s="38"/>
      <c r="X1721" s="38"/>
      <c r="Y1721" s="38"/>
      <c r="Z1721" s="38"/>
      <c r="AA1721" s="38"/>
      <c r="AB1721" s="38"/>
      <c r="AC1721" s="38"/>
      <c r="AD1721" s="38"/>
      <c r="AE1721" s="38"/>
      <c r="AT1721" s="20" t="s">
        <v>169</v>
      </c>
      <c r="AU1721" s="20" t="s">
        <v>90</v>
      </c>
    </row>
    <row r="1722" spans="1:65" s="2" customFormat="1" ht="11.25">
      <c r="A1722" s="38"/>
      <c r="B1722" s="39"/>
      <c r="C1722" s="40"/>
      <c r="D1722" s="200" t="s">
        <v>171</v>
      </c>
      <c r="E1722" s="40"/>
      <c r="F1722" s="201" t="s">
        <v>1914</v>
      </c>
      <c r="G1722" s="40"/>
      <c r="H1722" s="40"/>
      <c r="I1722" s="197"/>
      <c r="J1722" s="40"/>
      <c r="K1722" s="40"/>
      <c r="L1722" s="43"/>
      <c r="M1722" s="198"/>
      <c r="N1722" s="199"/>
      <c r="O1722" s="68"/>
      <c r="P1722" s="68"/>
      <c r="Q1722" s="68"/>
      <c r="R1722" s="68"/>
      <c r="S1722" s="68"/>
      <c r="T1722" s="69"/>
      <c r="U1722" s="38"/>
      <c r="V1722" s="38"/>
      <c r="W1722" s="38"/>
      <c r="X1722" s="38"/>
      <c r="Y1722" s="38"/>
      <c r="Z1722" s="38"/>
      <c r="AA1722" s="38"/>
      <c r="AB1722" s="38"/>
      <c r="AC1722" s="38"/>
      <c r="AD1722" s="38"/>
      <c r="AE1722" s="38"/>
      <c r="AT1722" s="20" t="s">
        <v>171</v>
      </c>
      <c r="AU1722" s="20" t="s">
        <v>90</v>
      </c>
    </row>
    <row r="1723" spans="1:65" s="13" customFormat="1" ht="11.25">
      <c r="B1723" s="202"/>
      <c r="C1723" s="203"/>
      <c r="D1723" s="195" t="s">
        <v>173</v>
      </c>
      <c r="E1723" s="204" t="s">
        <v>35</v>
      </c>
      <c r="F1723" s="205" t="s">
        <v>541</v>
      </c>
      <c r="G1723" s="203"/>
      <c r="H1723" s="204" t="s">
        <v>35</v>
      </c>
      <c r="I1723" s="206"/>
      <c r="J1723" s="203"/>
      <c r="K1723" s="203"/>
      <c r="L1723" s="207"/>
      <c r="M1723" s="208"/>
      <c r="N1723" s="209"/>
      <c r="O1723" s="209"/>
      <c r="P1723" s="209"/>
      <c r="Q1723" s="209"/>
      <c r="R1723" s="209"/>
      <c r="S1723" s="209"/>
      <c r="T1723" s="210"/>
      <c r="AT1723" s="211" t="s">
        <v>173</v>
      </c>
      <c r="AU1723" s="211" t="s">
        <v>90</v>
      </c>
      <c r="AV1723" s="13" t="s">
        <v>21</v>
      </c>
      <c r="AW1723" s="13" t="s">
        <v>41</v>
      </c>
      <c r="AX1723" s="13" t="s">
        <v>81</v>
      </c>
      <c r="AY1723" s="211" t="s">
        <v>160</v>
      </c>
    </row>
    <row r="1724" spans="1:65" s="14" customFormat="1" ht="11.25">
      <c r="B1724" s="212"/>
      <c r="C1724" s="213"/>
      <c r="D1724" s="195" t="s">
        <v>173</v>
      </c>
      <c r="E1724" s="214" t="s">
        <v>35</v>
      </c>
      <c r="F1724" s="215" t="s">
        <v>1915</v>
      </c>
      <c r="G1724" s="213"/>
      <c r="H1724" s="216">
        <v>12.69</v>
      </c>
      <c r="I1724" s="217"/>
      <c r="J1724" s="213"/>
      <c r="K1724" s="213"/>
      <c r="L1724" s="218"/>
      <c r="M1724" s="219"/>
      <c r="N1724" s="220"/>
      <c r="O1724" s="220"/>
      <c r="P1724" s="220"/>
      <c r="Q1724" s="220"/>
      <c r="R1724" s="220"/>
      <c r="S1724" s="220"/>
      <c r="T1724" s="221"/>
      <c r="AT1724" s="222" t="s">
        <v>173</v>
      </c>
      <c r="AU1724" s="222" t="s">
        <v>90</v>
      </c>
      <c r="AV1724" s="14" t="s">
        <v>90</v>
      </c>
      <c r="AW1724" s="14" t="s">
        <v>41</v>
      </c>
      <c r="AX1724" s="14" t="s">
        <v>81</v>
      </c>
      <c r="AY1724" s="222" t="s">
        <v>160</v>
      </c>
    </row>
    <row r="1725" spans="1:65" s="14" customFormat="1" ht="11.25">
      <c r="B1725" s="212"/>
      <c r="C1725" s="213"/>
      <c r="D1725" s="195" t="s">
        <v>173</v>
      </c>
      <c r="E1725" s="214" t="s">
        <v>35</v>
      </c>
      <c r="F1725" s="215" t="s">
        <v>1916</v>
      </c>
      <c r="G1725" s="213"/>
      <c r="H1725" s="216">
        <v>129.84</v>
      </c>
      <c r="I1725" s="217"/>
      <c r="J1725" s="213"/>
      <c r="K1725" s="213"/>
      <c r="L1725" s="218"/>
      <c r="M1725" s="219"/>
      <c r="N1725" s="220"/>
      <c r="O1725" s="220"/>
      <c r="P1725" s="220"/>
      <c r="Q1725" s="220"/>
      <c r="R1725" s="220"/>
      <c r="S1725" s="220"/>
      <c r="T1725" s="221"/>
      <c r="AT1725" s="222" t="s">
        <v>173</v>
      </c>
      <c r="AU1725" s="222" t="s">
        <v>90</v>
      </c>
      <c r="AV1725" s="14" t="s">
        <v>90</v>
      </c>
      <c r="AW1725" s="14" t="s">
        <v>41</v>
      </c>
      <c r="AX1725" s="14" t="s">
        <v>81</v>
      </c>
      <c r="AY1725" s="222" t="s">
        <v>160</v>
      </c>
    </row>
    <row r="1726" spans="1:65" s="14" customFormat="1" ht="11.25">
      <c r="B1726" s="212"/>
      <c r="C1726" s="213"/>
      <c r="D1726" s="195" t="s">
        <v>173</v>
      </c>
      <c r="E1726" s="214" t="s">
        <v>35</v>
      </c>
      <c r="F1726" s="215" t="s">
        <v>1917</v>
      </c>
      <c r="G1726" s="213"/>
      <c r="H1726" s="216">
        <v>2.64</v>
      </c>
      <c r="I1726" s="217"/>
      <c r="J1726" s="213"/>
      <c r="K1726" s="213"/>
      <c r="L1726" s="218"/>
      <c r="M1726" s="219"/>
      <c r="N1726" s="220"/>
      <c r="O1726" s="220"/>
      <c r="P1726" s="220"/>
      <c r="Q1726" s="220"/>
      <c r="R1726" s="220"/>
      <c r="S1726" s="220"/>
      <c r="T1726" s="221"/>
      <c r="AT1726" s="222" t="s">
        <v>173</v>
      </c>
      <c r="AU1726" s="222" t="s">
        <v>90</v>
      </c>
      <c r="AV1726" s="14" t="s">
        <v>90</v>
      </c>
      <c r="AW1726" s="14" t="s">
        <v>41</v>
      </c>
      <c r="AX1726" s="14" t="s">
        <v>81</v>
      </c>
      <c r="AY1726" s="222" t="s">
        <v>160</v>
      </c>
    </row>
    <row r="1727" spans="1:65" s="14" customFormat="1" ht="11.25">
      <c r="B1727" s="212"/>
      <c r="C1727" s="213"/>
      <c r="D1727" s="195" t="s">
        <v>173</v>
      </c>
      <c r="E1727" s="214" t="s">
        <v>35</v>
      </c>
      <c r="F1727" s="215" t="s">
        <v>1918</v>
      </c>
      <c r="G1727" s="213"/>
      <c r="H1727" s="216">
        <v>6</v>
      </c>
      <c r="I1727" s="217"/>
      <c r="J1727" s="213"/>
      <c r="K1727" s="213"/>
      <c r="L1727" s="218"/>
      <c r="M1727" s="219"/>
      <c r="N1727" s="220"/>
      <c r="O1727" s="220"/>
      <c r="P1727" s="220"/>
      <c r="Q1727" s="220"/>
      <c r="R1727" s="220"/>
      <c r="S1727" s="220"/>
      <c r="T1727" s="221"/>
      <c r="AT1727" s="222" t="s">
        <v>173</v>
      </c>
      <c r="AU1727" s="222" t="s">
        <v>90</v>
      </c>
      <c r="AV1727" s="14" t="s">
        <v>90</v>
      </c>
      <c r="AW1727" s="14" t="s">
        <v>41</v>
      </c>
      <c r="AX1727" s="14" t="s">
        <v>81</v>
      </c>
      <c r="AY1727" s="222" t="s">
        <v>160</v>
      </c>
    </row>
    <row r="1728" spans="1:65" s="14" customFormat="1" ht="11.25">
      <c r="B1728" s="212"/>
      <c r="C1728" s="213"/>
      <c r="D1728" s="195" t="s">
        <v>173</v>
      </c>
      <c r="E1728" s="214" t="s">
        <v>35</v>
      </c>
      <c r="F1728" s="215" t="s">
        <v>1919</v>
      </c>
      <c r="G1728" s="213"/>
      <c r="H1728" s="216">
        <v>8.08</v>
      </c>
      <c r="I1728" s="217"/>
      <c r="J1728" s="213"/>
      <c r="K1728" s="213"/>
      <c r="L1728" s="218"/>
      <c r="M1728" s="219"/>
      <c r="N1728" s="220"/>
      <c r="O1728" s="220"/>
      <c r="P1728" s="220"/>
      <c r="Q1728" s="220"/>
      <c r="R1728" s="220"/>
      <c r="S1728" s="220"/>
      <c r="T1728" s="221"/>
      <c r="AT1728" s="222" t="s">
        <v>173</v>
      </c>
      <c r="AU1728" s="222" t="s">
        <v>90</v>
      </c>
      <c r="AV1728" s="14" t="s">
        <v>90</v>
      </c>
      <c r="AW1728" s="14" t="s">
        <v>41</v>
      </c>
      <c r="AX1728" s="14" t="s">
        <v>81</v>
      </c>
      <c r="AY1728" s="222" t="s">
        <v>160</v>
      </c>
    </row>
    <row r="1729" spans="1:65" s="14" customFormat="1" ht="11.25">
      <c r="B1729" s="212"/>
      <c r="C1729" s="213"/>
      <c r="D1729" s="195" t="s">
        <v>173</v>
      </c>
      <c r="E1729" s="214" t="s">
        <v>35</v>
      </c>
      <c r="F1729" s="215" t="s">
        <v>1920</v>
      </c>
      <c r="G1729" s="213"/>
      <c r="H1729" s="216">
        <v>17.28</v>
      </c>
      <c r="I1729" s="217"/>
      <c r="J1729" s="213"/>
      <c r="K1729" s="213"/>
      <c r="L1729" s="218"/>
      <c r="M1729" s="219"/>
      <c r="N1729" s="220"/>
      <c r="O1729" s="220"/>
      <c r="P1729" s="220"/>
      <c r="Q1729" s="220"/>
      <c r="R1729" s="220"/>
      <c r="S1729" s="220"/>
      <c r="T1729" s="221"/>
      <c r="AT1729" s="222" t="s">
        <v>173</v>
      </c>
      <c r="AU1729" s="222" t="s">
        <v>90</v>
      </c>
      <c r="AV1729" s="14" t="s">
        <v>90</v>
      </c>
      <c r="AW1729" s="14" t="s">
        <v>41</v>
      </c>
      <c r="AX1729" s="14" t="s">
        <v>81</v>
      </c>
      <c r="AY1729" s="222" t="s">
        <v>160</v>
      </c>
    </row>
    <row r="1730" spans="1:65" s="14" customFormat="1" ht="11.25">
      <c r="B1730" s="212"/>
      <c r="C1730" s="213"/>
      <c r="D1730" s="195" t="s">
        <v>173</v>
      </c>
      <c r="E1730" s="214" t="s">
        <v>35</v>
      </c>
      <c r="F1730" s="215" t="s">
        <v>1921</v>
      </c>
      <c r="G1730" s="213"/>
      <c r="H1730" s="216">
        <v>15.36</v>
      </c>
      <c r="I1730" s="217"/>
      <c r="J1730" s="213"/>
      <c r="K1730" s="213"/>
      <c r="L1730" s="218"/>
      <c r="M1730" s="219"/>
      <c r="N1730" s="220"/>
      <c r="O1730" s="220"/>
      <c r="P1730" s="220"/>
      <c r="Q1730" s="220"/>
      <c r="R1730" s="220"/>
      <c r="S1730" s="220"/>
      <c r="T1730" s="221"/>
      <c r="AT1730" s="222" t="s">
        <v>173</v>
      </c>
      <c r="AU1730" s="222" t="s">
        <v>90</v>
      </c>
      <c r="AV1730" s="14" t="s">
        <v>90</v>
      </c>
      <c r="AW1730" s="14" t="s">
        <v>41</v>
      </c>
      <c r="AX1730" s="14" t="s">
        <v>81</v>
      </c>
      <c r="AY1730" s="222" t="s">
        <v>160</v>
      </c>
    </row>
    <row r="1731" spans="1:65" s="14" customFormat="1" ht="11.25">
      <c r="B1731" s="212"/>
      <c r="C1731" s="213"/>
      <c r="D1731" s="195" t="s">
        <v>173</v>
      </c>
      <c r="E1731" s="214" t="s">
        <v>35</v>
      </c>
      <c r="F1731" s="215" t="s">
        <v>1922</v>
      </c>
      <c r="G1731" s="213"/>
      <c r="H1731" s="216">
        <v>16</v>
      </c>
      <c r="I1731" s="217"/>
      <c r="J1731" s="213"/>
      <c r="K1731" s="213"/>
      <c r="L1731" s="218"/>
      <c r="M1731" s="219"/>
      <c r="N1731" s="220"/>
      <c r="O1731" s="220"/>
      <c r="P1731" s="220"/>
      <c r="Q1731" s="220"/>
      <c r="R1731" s="220"/>
      <c r="S1731" s="220"/>
      <c r="T1731" s="221"/>
      <c r="AT1731" s="222" t="s">
        <v>173</v>
      </c>
      <c r="AU1731" s="222" t="s">
        <v>90</v>
      </c>
      <c r="AV1731" s="14" t="s">
        <v>90</v>
      </c>
      <c r="AW1731" s="14" t="s">
        <v>41</v>
      </c>
      <c r="AX1731" s="14" t="s">
        <v>81</v>
      </c>
      <c r="AY1731" s="222" t="s">
        <v>160</v>
      </c>
    </row>
    <row r="1732" spans="1:65" s="14" customFormat="1" ht="11.25">
      <c r="B1732" s="212"/>
      <c r="C1732" s="213"/>
      <c r="D1732" s="195" t="s">
        <v>173</v>
      </c>
      <c r="E1732" s="214" t="s">
        <v>35</v>
      </c>
      <c r="F1732" s="215" t="s">
        <v>1923</v>
      </c>
      <c r="G1732" s="213"/>
      <c r="H1732" s="216">
        <v>23.04</v>
      </c>
      <c r="I1732" s="217"/>
      <c r="J1732" s="213"/>
      <c r="K1732" s="213"/>
      <c r="L1732" s="218"/>
      <c r="M1732" s="219"/>
      <c r="N1732" s="220"/>
      <c r="O1732" s="220"/>
      <c r="P1732" s="220"/>
      <c r="Q1732" s="220"/>
      <c r="R1732" s="220"/>
      <c r="S1732" s="220"/>
      <c r="T1732" s="221"/>
      <c r="AT1732" s="222" t="s">
        <v>173</v>
      </c>
      <c r="AU1732" s="222" t="s">
        <v>90</v>
      </c>
      <c r="AV1732" s="14" t="s">
        <v>90</v>
      </c>
      <c r="AW1732" s="14" t="s">
        <v>41</v>
      </c>
      <c r="AX1732" s="14" t="s">
        <v>81</v>
      </c>
      <c r="AY1732" s="222" t="s">
        <v>160</v>
      </c>
    </row>
    <row r="1733" spans="1:65" s="14" customFormat="1" ht="11.25">
      <c r="B1733" s="212"/>
      <c r="C1733" s="213"/>
      <c r="D1733" s="195" t="s">
        <v>173</v>
      </c>
      <c r="E1733" s="214" t="s">
        <v>35</v>
      </c>
      <c r="F1733" s="215" t="s">
        <v>1924</v>
      </c>
      <c r="G1733" s="213"/>
      <c r="H1733" s="216">
        <v>9.77</v>
      </c>
      <c r="I1733" s="217"/>
      <c r="J1733" s="213"/>
      <c r="K1733" s="213"/>
      <c r="L1733" s="218"/>
      <c r="M1733" s="219"/>
      <c r="N1733" s="220"/>
      <c r="O1733" s="220"/>
      <c r="P1733" s="220"/>
      <c r="Q1733" s="220"/>
      <c r="R1733" s="220"/>
      <c r="S1733" s="220"/>
      <c r="T1733" s="221"/>
      <c r="AT1733" s="222" t="s">
        <v>173</v>
      </c>
      <c r="AU1733" s="222" t="s">
        <v>90</v>
      </c>
      <c r="AV1733" s="14" t="s">
        <v>90</v>
      </c>
      <c r="AW1733" s="14" t="s">
        <v>41</v>
      </c>
      <c r="AX1733" s="14" t="s">
        <v>81</v>
      </c>
      <c r="AY1733" s="222" t="s">
        <v>160</v>
      </c>
    </row>
    <row r="1734" spans="1:65" s="14" customFormat="1" ht="11.25">
      <c r="B1734" s="212"/>
      <c r="C1734" s="213"/>
      <c r="D1734" s="195" t="s">
        <v>173</v>
      </c>
      <c r="E1734" s="214" t="s">
        <v>35</v>
      </c>
      <c r="F1734" s="215" t="s">
        <v>1925</v>
      </c>
      <c r="G1734" s="213"/>
      <c r="H1734" s="216">
        <v>11.62</v>
      </c>
      <c r="I1734" s="217"/>
      <c r="J1734" s="213"/>
      <c r="K1734" s="213"/>
      <c r="L1734" s="218"/>
      <c r="M1734" s="219"/>
      <c r="N1734" s="220"/>
      <c r="O1734" s="220"/>
      <c r="P1734" s="220"/>
      <c r="Q1734" s="220"/>
      <c r="R1734" s="220"/>
      <c r="S1734" s="220"/>
      <c r="T1734" s="221"/>
      <c r="AT1734" s="222" t="s">
        <v>173</v>
      </c>
      <c r="AU1734" s="222" t="s">
        <v>90</v>
      </c>
      <c r="AV1734" s="14" t="s">
        <v>90</v>
      </c>
      <c r="AW1734" s="14" t="s">
        <v>41</v>
      </c>
      <c r="AX1734" s="14" t="s">
        <v>81</v>
      </c>
      <c r="AY1734" s="222" t="s">
        <v>160</v>
      </c>
    </row>
    <row r="1735" spans="1:65" s="14" customFormat="1" ht="11.25">
      <c r="B1735" s="212"/>
      <c r="C1735" s="213"/>
      <c r="D1735" s="195" t="s">
        <v>173</v>
      </c>
      <c r="E1735" s="214" t="s">
        <v>35</v>
      </c>
      <c r="F1735" s="215" t="s">
        <v>1926</v>
      </c>
      <c r="G1735" s="213"/>
      <c r="H1735" s="216">
        <v>3.78</v>
      </c>
      <c r="I1735" s="217"/>
      <c r="J1735" s="213"/>
      <c r="K1735" s="213"/>
      <c r="L1735" s="218"/>
      <c r="M1735" s="219"/>
      <c r="N1735" s="220"/>
      <c r="O1735" s="220"/>
      <c r="P1735" s="220"/>
      <c r="Q1735" s="220"/>
      <c r="R1735" s="220"/>
      <c r="S1735" s="220"/>
      <c r="T1735" s="221"/>
      <c r="AT1735" s="222" t="s">
        <v>173</v>
      </c>
      <c r="AU1735" s="222" t="s">
        <v>90</v>
      </c>
      <c r="AV1735" s="14" t="s">
        <v>90</v>
      </c>
      <c r="AW1735" s="14" t="s">
        <v>41</v>
      </c>
      <c r="AX1735" s="14" t="s">
        <v>81</v>
      </c>
      <c r="AY1735" s="222" t="s">
        <v>160</v>
      </c>
    </row>
    <row r="1736" spans="1:65" s="14" customFormat="1" ht="11.25">
      <c r="B1736" s="212"/>
      <c r="C1736" s="213"/>
      <c r="D1736" s="195" t="s">
        <v>173</v>
      </c>
      <c r="E1736" s="214" t="s">
        <v>35</v>
      </c>
      <c r="F1736" s="215" t="s">
        <v>1927</v>
      </c>
      <c r="G1736" s="213"/>
      <c r="H1736" s="216">
        <v>8.5</v>
      </c>
      <c r="I1736" s="217"/>
      <c r="J1736" s="213"/>
      <c r="K1736" s="213"/>
      <c r="L1736" s="218"/>
      <c r="M1736" s="219"/>
      <c r="N1736" s="220"/>
      <c r="O1736" s="220"/>
      <c r="P1736" s="220"/>
      <c r="Q1736" s="220"/>
      <c r="R1736" s="220"/>
      <c r="S1736" s="220"/>
      <c r="T1736" s="221"/>
      <c r="AT1736" s="222" t="s">
        <v>173</v>
      </c>
      <c r="AU1736" s="222" t="s">
        <v>90</v>
      </c>
      <c r="AV1736" s="14" t="s">
        <v>90</v>
      </c>
      <c r="AW1736" s="14" t="s">
        <v>41</v>
      </c>
      <c r="AX1736" s="14" t="s">
        <v>81</v>
      </c>
      <c r="AY1736" s="222" t="s">
        <v>160</v>
      </c>
    </row>
    <row r="1737" spans="1:65" s="14" customFormat="1" ht="11.25">
      <c r="B1737" s="212"/>
      <c r="C1737" s="213"/>
      <c r="D1737" s="195" t="s">
        <v>173</v>
      </c>
      <c r="E1737" s="214" t="s">
        <v>35</v>
      </c>
      <c r="F1737" s="215" t="s">
        <v>1928</v>
      </c>
      <c r="G1737" s="213"/>
      <c r="H1737" s="216">
        <v>7.06</v>
      </c>
      <c r="I1737" s="217"/>
      <c r="J1737" s="213"/>
      <c r="K1737" s="213"/>
      <c r="L1737" s="218"/>
      <c r="M1737" s="219"/>
      <c r="N1737" s="220"/>
      <c r="O1737" s="220"/>
      <c r="P1737" s="220"/>
      <c r="Q1737" s="220"/>
      <c r="R1737" s="220"/>
      <c r="S1737" s="220"/>
      <c r="T1737" s="221"/>
      <c r="AT1737" s="222" t="s">
        <v>173</v>
      </c>
      <c r="AU1737" s="222" t="s">
        <v>90</v>
      </c>
      <c r="AV1737" s="14" t="s">
        <v>90</v>
      </c>
      <c r="AW1737" s="14" t="s">
        <v>41</v>
      </c>
      <c r="AX1737" s="14" t="s">
        <v>81</v>
      </c>
      <c r="AY1737" s="222" t="s">
        <v>160</v>
      </c>
    </row>
    <row r="1738" spans="1:65" s="14" customFormat="1" ht="11.25">
      <c r="B1738" s="212"/>
      <c r="C1738" s="213"/>
      <c r="D1738" s="195" t="s">
        <v>173</v>
      </c>
      <c r="E1738" s="214" t="s">
        <v>35</v>
      </c>
      <c r="F1738" s="215" t="s">
        <v>1929</v>
      </c>
      <c r="G1738" s="213"/>
      <c r="H1738" s="216">
        <v>12.38</v>
      </c>
      <c r="I1738" s="217"/>
      <c r="J1738" s="213"/>
      <c r="K1738" s="213"/>
      <c r="L1738" s="218"/>
      <c r="M1738" s="219"/>
      <c r="N1738" s="220"/>
      <c r="O1738" s="220"/>
      <c r="P1738" s="220"/>
      <c r="Q1738" s="220"/>
      <c r="R1738" s="220"/>
      <c r="S1738" s="220"/>
      <c r="T1738" s="221"/>
      <c r="AT1738" s="222" t="s">
        <v>173</v>
      </c>
      <c r="AU1738" s="222" t="s">
        <v>90</v>
      </c>
      <c r="AV1738" s="14" t="s">
        <v>90</v>
      </c>
      <c r="AW1738" s="14" t="s">
        <v>41</v>
      </c>
      <c r="AX1738" s="14" t="s">
        <v>81</v>
      </c>
      <c r="AY1738" s="222" t="s">
        <v>160</v>
      </c>
    </row>
    <row r="1739" spans="1:65" s="15" customFormat="1" ht="11.25">
      <c r="B1739" s="223"/>
      <c r="C1739" s="224"/>
      <c r="D1739" s="195" t="s">
        <v>173</v>
      </c>
      <c r="E1739" s="225" t="s">
        <v>35</v>
      </c>
      <c r="F1739" s="226" t="s">
        <v>176</v>
      </c>
      <c r="G1739" s="224"/>
      <c r="H1739" s="227">
        <v>284.03999999999996</v>
      </c>
      <c r="I1739" s="228"/>
      <c r="J1739" s="224"/>
      <c r="K1739" s="224"/>
      <c r="L1739" s="229"/>
      <c r="M1739" s="230"/>
      <c r="N1739" s="231"/>
      <c r="O1739" s="231"/>
      <c r="P1739" s="231"/>
      <c r="Q1739" s="231"/>
      <c r="R1739" s="231"/>
      <c r="S1739" s="231"/>
      <c r="T1739" s="232"/>
      <c r="AT1739" s="233" t="s">
        <v>173</v>
      </c>
      <c r="AU1739" s="233" t="s">
        <v>90</v>
      </c>
      <c r="AV1739" s="15" t="s">
        <v>167</v>
      </c>
      <c r="AW1739" s="15" t="s">
        <v>41</v>
      </c>
      <c r="AX1739" s="15" t="s">
        <v>21</v>
      </c>
      <c r="AY1739" s="233" t="s">
        <v>160</v>
      </c>
    </row>
    <row r="1740" spans="1:65" s="2" customFormat="1" ht="37.9" customHeight="1">
      <c r="A1740" s="38"/>
      <c r="B1740" s="39"/>
      <c r="C1740" s="182" t="s">
        <v>1930</v>
      </c>
      <c r="D1740" s="182" t="s">
        <v>162</v>
      </c>
      <c r="E1740" s="183" t="s">
        <v>1931</v>
      </c>
      <c r="F1740" s="184" t="s">
        <v>1932</v>
      </c>
      <c r="G1740" s="185" t="s">
        <v>194</v>
      </c>
      <c r="H1740" s="186">
        <v>119.85</v>
      </c>
      <c r="I1740" s="187"/>
      <c r="J1740" s="188">
        <f>ROUND(I1740*H1740,2)</f>
        <v>0</v>
      </c>
      <c r="K1740" s="184" t="s">
        <v>166</v>
      </c>
      <c r="L1740" s="43"/>
      <c r="M1740" s="189" t="s">
        <v>35</v>
      </c>
      <c r="N1740" s="190" t="s">
        <v>52</v>
      </c>
      <c r="O1740" s="68"/>
      <c r="P1740" s="191">
        <f>O1740*H1740</f>
        <v>0</v>
      </c>
      <c r="Q1740" s="191">
        <v>5.8E-4</v>
      </c>
      <c r="R1740" s="191">
        <f>Q1740*H1740</f>
        <v>6.9512999999999991E-2</v>
      </c>
      <c r="S1740" s="191">
        <v>0</v>
      </c>
      <c r="T1740" s="192">
        <f>S1740*H1740</f>
        <v>0</v>
      </c>
      <c r="U1740" s="38"/>
      <c r="V1740" s="38"/>
      <c r="W1740" s="38"/>
      <c r="X1740" s="38"/>
      <c r="Y1740" s="38"/>
      <c r="Z1740" s="38"/>
      <c r="AA1740" s="38"/>
      <c r="AB1740" s="38"/>
      <c r="AC1740" s="38"/>
      <c r="AD1740" s="38"/>
      <c r="AE1740" s="38"/>
      <c r="AR1740" s="193" t="s">
        <v>317</v>
      </c>
      <c r="AT1740" s="193" t="s">
        <v>162</v>
      </c>
      <c r="AU1740" s="193" t="s">
        <v>90</v>
      </c>
      <c r="AY1740" s="20" t="s">
        <v>160</v>
      </c>
      <c r="BE1740" s="194">
        <f>IF(N1740="základní",J1740,0)</f>
        <v>0</v>
      </c>
      <c r="BF1740" s="194">
        <f>IF(N1740="snížená",J1740,0)</f>
        <v>0</v>
      </c>
      <c r="BG1740" s="194">
        <f>IF(N1740="zákl. přenesená",J1740,0)</f>
        <v>0</v>
      </c>
      <c r="BH1740" s="194">
        <f>IF(N1740="sníž. přenesená",J1740,0)</f>
        <v>0</v>
      </c>
      <c r="BI1740" s="194">
        <f>IF(N1740="nulová",J1740,0)</f>
        <v>0</v>
      </c>
      <c r="BJ1740" s="20" t="s">
        <v>21</v>
      </c>
      <c r="BK1740" s="194">
        <f>ROUND(I1740*H1740,2)</f>
        <v>0</v>
      </c>
      <c r="BL1740" s="20" t="s">
        <v>317</v>
      </c>
      <c r="BM1740" s="193" t="s">
        <v>1933</v>
      </c>
    </row>
    <row r="1741" spans="1:65" s="2" customFormat="1" ht="29.25">
      <c r="A1741" s="38"/>
      <c r="B1741" s="39"/>
      <c r="C1741" s="40"/>
      <c r="D1741" s="195" t="s">
        <v>169</v>
      </c>
      <c r="E1741" s="40"/>
      <c r="F1741" s="196" t="s">
        <v>1934</v>
      </c>
      <c r="G1741" s="40"/>
      <c r="H1741" s="40"/>
      <c r="I1741" s="197"/>
      <c r="J1741" s="40"/>
      <c r="K1741" s="40"/>
      <c r="L1741" s="43"/>
      <c r="M1741" s="198"/>
      <c r="N1741" s="199"/>
      <c r="O1741" s="68"/>
      <c r="P1741" s="68"/>
      <c r="Q1741" s="68"/>
      <c r="R1741" s="68"/>
      <c r="S1741" s="68"/>
      <c r="T1741" s="69"/>
      <c r="U1741" s="38"/>
      <c r="V1741" s="38"/>
      <c r="W1741" s="38"/>
      <c r="X1741" s="38"/>
      <c r="Y1741" s="38"/>
      <c r="Z1741" s="38"/>
      <c r="AA1741" s="38"/>
      <c r="AB1741" s="38"/>
      <c r="AC1741" s="38"/>
      <c r="AD1741" s="38"/>
      <c r="AE1741" s="38"/>
      <c r="AT1741" s="20" t="s">
        <v>169</v>
      </c>
      <c r="AU1741" s="20" t="s">
        <v>90</v>
      </c>
    </row>
    <row r="1742" spans="1:65" s="2" customFormat="1" ht="11.25">
      <c r="A1742" s="38"/>
      <c r="B1742" s="39"/>
      <c r="C1742" s="40"/>
      <c r="D1742" s="200" t="s">
        <v>171</v>
      </c>
      <c r="E1742" s="40"/>
      <c r="F1742" s="201" t="s">
        <v>1935</v>
      </c>
      <c r="G1742" s="40"/>
      <c r="H1742" s="40"/>
      <c r="I1742" s="197"/>
      <c r="J1742" s="40"/>
      <c r="K1742" s="40"/>
      <c r="L1742" s="43"/>
      <c r="M1742" s="198"/>
      <c r="N1742" s="199"/>
      <c r="O1742" s="68"/>
      <c r="P1742" s="68"/>
      <c r="Q1742" s="68"/>
      <c r="R1742" s="68"/>
      <c r="S1742" s="68"/>
      <c r="T1742" s="69"/>
      <c r="U1742" s="38"/>
      <c r="V1742" s="38"/>
      <c r="W1742" s="38"/>
      <c r="X1742" s="38"/>
      <c r="Y1742" s="38"/>
      <c r="Z1742" s="38"/>
      <c r="AA1742" s="38"/>
      <c r="AB1742" s="38"/>
      <c r="AC1742" s="38"/>
      <c r="AD1742" s="38"/>
      <c r="AE1742" s="38"/>
      <c r="AT1742" s="20" t="s">
        <v>171</v>
      </c>
      <c r="AU1742" s="20" t="s">
        <v>90</v>
      </c>
    </row>
    <row r="1743" spans="1:65" s="13" customFormat="1" ht="11.25">
      <c r="B1743" s="202"/>
      <c r="C1743" s="203"/>
      <c r="D1743" s="195" t="s">
        <v>173</v>
      </c>
      <c r="E1743" s="204" t="s">
        <v>35</v>
      </c>
      <c r="F1743" s="205" t="s">
        <v>541</v>
      </c>
      <c r="G1743" s="203"/>
      <c r="H1743" s="204" t="s">
        <v>35</v>
      </c>
      <c r="I1743" s="206"/>
      <c r="J1743" s="203"/>
      <c r="K1743" s="203"/>
      <c r="L1743" s="207"/>
      <c r="M1743" s="208"/>
      <c r="N1743" s="209"/>
      <c r="O1743" s="209"/>
      <c r="P1743" s="209"/>
      <c r="Q1743" s="209"/>
      <c r="R1743" s="209"/>
      <c r="S1743" s="209"/>
      <c r="T1743" s="210"/>
      <c r="AT1743" s="211" t="s">
        <v>173</v>
      </c>
      <c r="AU1743" s="211" t="s">
        <v>90</v>
      </c>
      <c r="AV1743" s="13" t="s">
        <v>21</v>
      </c>
      <c r="AW1743" s="13" t="s">
        <v>41</v>
      </c>
      <c r="AX1743" s="13" t="s">
        <v>81</v>
      </c>
      <c r="AY1743" s="211" t="s">
        <v>160</v>
      </c>
    </row>
    <row r="1744" spans="1:65" s="14" customFormat="1" ht="11.25">
      <c r="B1744" s="212"/>
      <c r="C1744" s="213"/>
      <c r="D1744" s="195" t="s">
        <v>173</v>
      </c>
      <c r="E1744" s="214" t="s">
        <v>35</v>
      </c>
      <c r="F1744" s="215" t="s">
        <v>1936</v>
      </c>
      <c r="G1744" s="213"/>
      <c r="H1744" s="216">
        <v>7</v>
      </c>
      <c r="I1744" s="217"/>
      <c r="J1744" s="213"/>
      <c r="K1744" s="213"/>
      <c r="L1744" s="218"/>
      <c r="M1744" s="219"/>
      <c r="N1744" s="220"/>
      <c r="O1744" s="220"/>
      <c r="P1744" s="220"/>
      <c r="Q1744" s="220"/>
      <c r="R1744" s="220"/>
      <c r="S1744" s="220"/>
      <c r="T1744" s="221"/>
      <c r="AT1744" s="222" t="s">
        <v>173</v>
      </c>
      <c r="AU1744" s="222" t="s">
        <v>90</v>
      </c>
      <c r="AV1744" s="14" t="s">
        <v>90</v>
      </c>
      <c r="AW1744" s="14" t="s">
        <v>41</v>
      </c>
      <c r="AX1744" s="14" t="s">
        <v>81</v>
      </c>
      <c r="AY1744" s="222" t="s">
        <v>160</v>
      </c>
    </row>
    <row r="1745" spans="1:65" s="14" customFormat="1" ht="22.5">
      <c r="B1745" s="212"/>
      <c r="C1745" s="213"/>
      <c r="D1745" s="195" t="s">
        <v>173</v>
      </c>
      <c r="E1745" s="214" t="s">
        <v>35</v>
      </c>
      <c r="F1745" s="215" t="s">
        <v>1937</v>
      </c>
      <c r="G1745" s="213"/>
      <c r="H1745" s="216">
        <v>20.149999999999999</v>
      </c>
      <c r="I1745" s="217"/>
      <c r="J1745" s="213"/>
      <c r="K1745" s="213"/>
      <c r="L1745" s="218"/>
      <c r="M1745" s="219"/>
      <c r="N1745" s="220"/>
      <c r="O1745" s="220"/>
      <c r="P1745" s="220"/>
      <c r="Q1745" s="220"/>
      <c r="R1745" s="220"/>
      <c r="S1745" s="220"/>
      <c r="T1745" s="221"/>
      <c r="AT1745" s="222" t="s">
        <v>173</v>
      </c>
      <c r="AU1745" s="222" t="s">
        <v>90</v>
      </c>
      <c r="AV1745" s="14" t="s">
        <v>90</v>
      </c>
      <c r="AW1745" s="14" t="s">
        <v>41</v>
      </c>
      <c r="AX1745" s="14" t="s">
        <v>81</v>
      </c>
      <c r="AY1745" s="222" t="s">
        <v>160</v>
      </c>
    </row>
    <row r="1746" spans="1:65" s="14" customFormat="1" ht="11.25">
      <c r="B1746" s="212"/>
      <c r="C1746" s="213"/>
      <c r="D1746" s="195" t="s">
        <v>173</v>
      </c>
      <c r="E1746" s="214" t="s">
        <v>35</v>
      </c>
      <c r="F1746" s="215" t="s">
        <v>1938</v>
      </c>
      <c r="G1746" s="213"/>
      <c r="H1746" s="216">
        <v>6.1</v>
      </c>
      <c r="I1746" s="217"/>
      <c r="J1746" s="213"/>
      <c r="K1746" s="213"/>
      <c r="L1746" s="218"/>
      <c r="M1746" s="219"/>
      <c r="N1746" s="220"/>
      <c r="O1746" s="220"/>
      <c r="P1746" s="220"/>
      <c r="Q1746" s="220"/>
      <c r="R1746" s="220"/>
      <c r="S1746" s="220"/>
      <c r="T1746" s="221"/>
      <c r="AT1746" s="222" t="s">
        <v>173</v>
      </c>
      <c r="AU1746" s="222" t="s">
        <v>90</v>
      </c>
      <c r="AV1746" s="14" t="s">
        <v>90</v>
      </c>
      <c r="AW1746" s="14" t="s">
        <v>41</v>
      </c>
      <c r="AX1746" s="14" t="s">
        <v>81</v>
      </c>
      <c r="AY1746" s="222" t="s">
        <v>160</v>
      </c>
    </row>
    <row r="1747" spans="1:65" s="14" customFormat="1" ht="11.25">
      <c r="B1747" s="212"/>
      <c r="C1747" s="213"/>
      <c r="D1747" s="195" t="s">
        <v>173</v>
      </c>
      <c r="E1747" s="214" t="s">
        <v>35</v>
      </c>
      <c r="F1747" s="215" t="s">
        <v>1939</v>
      </c>
      <c r="G1747" s="213"/>
      <c r="H1747" s="216">
        <v>8.9</v>
      </c>
      <c r="I1747" s="217"/>
      <c r="J1747" s="213"/>
      <c r="K1747" s="213"/>
      <c r="L1747" s="218"/>
      <c r="M1747" s="219"/>
      <c r="N1747" s="220"/>
      <c r="O1747" s="220"/>
      <c r="P1747" s="220"/>
      <c r="Q1747" s="220"/>
      <c r="R1747" s="220"/>
      <c r="S1747" s="220"/>
      <c r="T1747" s="221"/>
      <c r="AT1747" s="222" t="s">
        <v>173</v>
      </c>
      <c r="AU1747" s="222" t="s">
        <v>90</v>
      </c>
      <c r="AV1747" s="14" t="s">
        <v>90</v>
      </c>
      <c r="AW1747" s="14" t="s">
        <v>41</v>
      </c>
      <c r="AX1747" s="14" t="s">
        <v>81</v>
      </c>
      <c r="AY1747" s="222" t="s">
        <v>160</v>
      </c>
    </row>
    <row r="1748" spans="1:65" s="14" customFormat="1" ht="11.25">
      <c r="B1748" s="212"/>
      <c r="C1748" s="213"/>
      <c r="D1748" s="195" t="s">
        <v>173</v>
      </c>
      <c r="E1748" s="214" t="s">
        <v>35</v>
      </c>
      <c r="F1748" s="215" t="s">
        <v>1940</v>
      </c>
      <c r="G1748" s="213"/>
      <c r="H1748" s="216">
        <v>11.4</v>
      </c>
      <c r="I1748" s="217"/>
      <c r="J1748" s="213"/>
      <c r="K1748" s="213"/>
      <c r="L1748" s="218"/>
      <c r="M1748" s="219"/>
      <c r="N1748" s="220"/>
      <c r="O1748" s="220"/>
      <c r="P1748" s="220"/>
      <c r="Q1748" s="220"/>
      <c r="R1748" s="220"/>
      <c r="S1748" s="220"/>
      <c r="T1748" s="221"/>
      <c r="AT1748" s="222" t="s">
        <v>173</v>
      </c>
      <c r="AU1748" s="222" t="s">
        <v>90</v>
      </c>
      <c r="AV1748" s="14" t="s">
        <v>90</v>
      </c>
      <c r="AW1748" s="14" t="s">
        <v>41</v>
      </c>
      <c r="AX1748" s="14" t="s">
        <v>81</v>
      </c>
      <c r="AY1748" s="222" t="s">
        <v>160</v>
      </c>
    </row>
    <row r="1749" spans="1:65" s="14" customFormat="1" ht="11.25">
      <c r="B1749" s="212"/>
      <c r="C1749" s="213"/>
      <c r="D1749" s="195" t="s">
        <v>173</v>
      </c>
      <c r="E1749" s="214" t="s">
        <v>35</v>
      </c>
      <c r="F1749" s="215" t="s">
        <v>1941</v>
      </c>
      <c r="G1749" s="213"/>
      <c r="H1749" s="216">
        <v>13.3</v>
      </c>
      <c r="I1749" s="217"/>
      <c r="J1749" s="213"/>
      <c r="K1749" s="213"/>
      <c r="L1749" s="218"/>
      <c r="M1749" s="219"/>
      <c r="N1749" s="220"/>
      <c r="O1749" s="220"/>
      <c r="P1749" s="220"/>
      <c r="Q1749" s="220"/>
      <c r="R1749" s="220"/>
      <c r="S1749" s="220"/>
      <c r="T1749" s="221"/>
      <c r="AT1749" s="222" t="s">
        <v>173</v>
      </c>
      <c r="AU1749" s="222" t="s">
        <v>90</v>
      </c>
      <c r="AV1749" s="14" t="s">
        <v>90</v>
      </c>
      <c r="AW1749" s="14" t="s">
        <v>41</v>
      </c>
      <c r="AX1749" s="14" t="s">
        <v>81</v>
      </c>
      <c r="AY1749" s="222" t="s">
        <v>160</v>
      </c>
    </row>
    <row r="1750" spans="1:65" s="14" customFormat="1" ht="11.25">
      <c r="B1750" s="212"/>
      <c r="C1750" s="213"/>
      <c r="D1750" s="195" t="s">
        <v>173</v>
      </c>
      <c r="E1750" s="214" t="s">
        <v>35</v>
      </c>
      <c r="F1750" s="215" t="s">
        <v>1942</v>
      </c>
      <c r="G1750" s="213"/>
      <c r="H1750" s="216">
        <v>13.4</v>
      </c>
      <c r="I1750" s="217"/>
      <c r="J1750" s="213"/>
      <c r="K1750" s="213"/>
      <c r="L1750" s="218"/>
      <c r="M1750" s="219"/>
      <c r="N1750" s="220"/>
      <c r="O1750" s="220"/>
      <c r="P1750" s="220"/>
      <c r="Q1750" s="220"/>
      <c r="R1750" s="220"/>
      <c r="S1750" s="220"/>
      <c r="T1750" s="221"/>
      <c r="AT1750" s="222" t="s">
        <v>173</v>
      </c>
      <c r="AU1750" s="222" t="s">
        <v>90</v>
      </c>
      <c r="AV1750" s="14" t="s">
        <v>90</v>
      </c>
      <c r="AW1750" s="14" t="s">
        <v>41</v>
      </c>
      <c r="AX1750" s="14" t="s">
        <v>81</v>
      </c>
      <c r="AY1750" s="222" t="s">
        <v>160</v>
      </c>
    </row>
    <row r="1751" spans="1:65" s="14" customFormat="1" ht="11.25">
      <c r="B1751" s="212"/>
      <c r="C1751" s="213"/>
      <c r="D1751" s="195" t="s">
        <v>173</v>
      </c>
      <c r="E1751" s="214" t="s">
        <v>35</v>
      </c>
      <c r="F1751" s="215" t="s">
        <v>1943</v>
      </c>
      <c r="G1751" s="213"/>
      <c r="H1751" s="216">
        <v>13</v>
      </c>
      <c r="I1751" s="217"/>
      <c r="J1751" s="213"/>
      <c r="K1751" s="213"/>
      <c r="L1751" s="218"/>
      <c r="M1751" s="219"/>
      <c r="N1751" s="220"/>
      <c r="O1751" s="220"/>
      <c r="P1751" s="220"/>
      <c r="Q1751" s="220"/>
      <c r="R1751" s="220"/>
      <c r="S1751" s="220"/>
      <c r="T1751" s="221"/>
      <c r="AT1751" s="222" t="s">
        <v>173</v>
      </c>
      <c r="AU1751" s="222" t="s">
        <v>90</v>
      </c>
      <c r="AV1751" s="14" t="s">
        <v>90</v>
      </c>
      <c r="AW1751" s="14" t="s">
        <v>41</v>
      </c>
      <c r="AX1751" s="14" t="s">
        <v>81</v>
      </c>
      <c r="AY1751" s="222" t="s">
        <v>160</v>
      </c>
    </row>
    <row r="1752" spans="1:65" s="14" customFormat="1" ht="11.25">
      <c r="B1752" s="212"/>
      <c r="C1752" s="213"/>
      <c r="D1752" s="195" t="s">
        <v>173</v>
      </c>
      <c r="E1752" s="214" t="s">
        <v>35</v>
      </c>
      <c r="F1752" s="215" t="s">
        <v>1944</v>
      </c>
      <c r="G1752" s="213"/>
      <c r="H1752" s="216">
        <v>15</v>
      </c>
      <c r="I1752" s="217"/>
      <c r="J1752" s="213"/>
      <c r="K1752" s="213"/>
      <c r="L1752" s="218"/>
      <c r="M1752" s="219"/>
      <c r="N1752" s="220"/>
      <c r="O1752" s="220"/>
      <c r="P1752" s="220"/>
      <c r="Q1752" s="220"/>
      <c r="R1752" s="220"/>
      <c r="S1752" s="220"/>
      <c r="T1752" s="221"/>
      <c r="AT1752" s="222" t="s">
        <v>173</v>
      </c>
      <c r="AU1752" s="222" t="s">
        <v>90</v>
      </c>
      <c r="AV1752" s="14" t="s">
        <v>90</v>
      </c>
      <c r="AW1752" s="14" t="s">
        <v>41</v>
      </c>
      <c r="AX1752" s="14" t="s">
        <v>81</v>
      </c>
      <c r="AY1752" s="222" t="s">
        <v>160</v>
      </c>
    </row>
    <row r="1753" spans="1:65" s="14" customFormat="1" ht="11.25">
      <c r="B1753" s="212"/>
      <c r="C1753" s="213"/>
      <c r="D1753" s="195" t="s">
        <v>173</v>
      </c>
      <c r="E1753" s="214" t="s">
        <v>35</v>
      </c>
      <c r="F1753" s="215" t="s">
        <v>1945</v>
      </c>
      <c r="G1753" s="213"/>
      <c r="H1753" s="216">
        <v>11.6</v>
      </c>
      <c r="I1753" s="217"/>
      <c r="J1753" s="213"/>
      <c r="K1753" s="213"/>
      <c r="L1753" s="218"/>
      <c r="M1753" s="219"/>
      <c r="N1753" s="220"/>
      <c r="O1753" s="220"/>
      <c r="P1753" s="220"/>
      <c r="Q1753" s="220"/>
      <c r="R1753" s="220"/>
      <c r="S1753" s="220"/>
      <c r="T1753" s="221"/>
      <c r="AT1753" s="222" t="s">
        <v>173</v>
      </c>
      <c r="AU1753" s="222" t="s">
        <v>90</v>
      </c>
      <c r="AV1753" s="14" t="s">
        <v>90</v>
      </c>
      <c r="AW1753" s="14" t="s">
        <v>41</v>
      </c>
      <c r="AX1753" s="14" t="s">
        <v>81</v>
      </c>
      <c r="AY1753" s="222" t="s">
        <v>160</v>
      </c>
    </row>
    <row r="1754" spans="1:65" s="15" customFormat="1" ht="11.25">
      <c r="B1754" s="223"/>
      <c r="C1754" s="224"/>
      <c r="D1754" s="195" t="s">
        <v>173</v>
      </c>
      <c r="E1754" s="225" t="s">
        <v>35</v>
      </c>
      <c r="F1754" s="226" t="s">
        <v>176</v>
      </c>
      <c r="G1754" s="224"/>
      <c r="H1754" s="227">
        <v>119.85</v>
      </c>
      <c r="I1754" s="228"/>
      <c r="J1754" s="224"/>
      <c r="K1754" s="224"/>
      <c r="L1754" s="229"/>
      <c r="M1754" s="230"/>
      <c r="N1754" s="231"/>
      <c r="O1754" s="231"/>
      <c r="P1754" s="231"/>
      <c r="Q1754" s="231"/>
      <c r="R1754" s="231"/>
      <c r="S1754" s="231"/>
      <c r="T1754" s="232"/>
      <c r="AT1754" s="233" t="s">
        <v>173</v>
      </c>
      <c r="AU1754" s="233" t="s">
        <v>90</v>
      </c>
      <c r="AV1754" s="15" t="s">
        <v>167</v>
      </c>
      <c r="AW1754" s="15" t="s">
        <v>41</v>
      </c>
      <c r="AX1754" s="15" t="s">
        <v>21</v>
      </c>
      <c r="AY1754" s="233" t="s">
        <v>160</v>
      </c>
    </row>
    <row r="1755" spans="1:65" s="2" customFormat="1" ht="24.2" customHeight="1">
      <c r="A1755" s="38"/>
      <c r="B1755" s="39"/>
      <c r="C1755" s="245" t="s">
        <v>1946</v>
      </c>
      <c r="D1755" s="245" t="s">
        <v>380</v>
      </c>
      <c r="E1755" s="246" t="s">
        <v>1947</v>
      </c>
      <c r="F1755" s="247" t="s">
        <v>1948</v>
      </c>
      <c r="G1755" s="248" t="s">
        <v>194</v>
      </c>
      <c r="H1755" s="249">
        <v>131.83500000000001</v>
      </c>
      <c r="I1755" s="250"/>
      <c r="J1755" s="251">
        <f>ROUND(I1755*H1755,2)</f>
        <v>0</v>
      </c>
      <c r="K1755" s="247" t="s">
        <v>166</v>
      </c>
      <c r="L1755" s="252"/>
      <c r="M1755" s="253" t="s">
        <v>35</v>
      </c>
      <c r="N1755" s="254" t="s">
        <v>52</v>
      </c>
      <c r="O1755" s="68"/>
      <c r="P1755" s="191">
        <f>O1755*H1755</f>
        <v>0</v>
      </c>
      <c r="Q1755" s="191">
        <v>2.64E-3</v>
      </c>
      <c r="R1755" s="191">
        <f>Q1755*H1755</f>
        <v>0.34804440000000003</v>
      </c>
      <c r="S1755" s="191">
        <v>0</v>
      </c>
      <c r="T1755" s="192">
        <f>S1755*H1755</f>
        <v>0</v>
      </c>
      <c r="U1755" s="38"/>
      <c r="V1755" s="38"/>
      <c r="W1755" s="38"/>
      <c r="X1755" s="38"/>
      <c r="Y1755" s="38"/>
      <c r="Z1755" s="38"/>
      <c r="AA1755" s="38"/>
      <c r="AB1755" s="38"/>
      <c r="AC1755" s="38"/>
      <c r="AD1755" s="38"/>
      <c r="AE1755" s="38"/>
      <c r="AR1755" s="193" t="s">
        <v>459</v>
      </c>
      <c r="AT1755" s="193" t="s">
        <v>380</v>
      </c>
      <c r="AU1755" s="193" t="s">
        <v>90</v>
      </c>
      <c r="AY1755" s="20" t="s">
        <v>160</v>
      </c>
      <c r="BE1755" s="194">
        <f>IF(N1755="základní",J1755,0)</f>
        <v>0</v>
      </c>
      <c r="BF1755" s="194">
        <f>IF(N1755="snížená",J1755,0)</f>
        <v>0</v>
      </c>
      <c r="BG1755" s="194">
        <f>IF(N1755="zákl. přenesená",J1755,0)</f>
        <v>0</v>
      </c>
      <c r="BH1755" s="194">
        <f>IF(N1755="sníž. přenesená",J1755,0)</f>
        <v>0</v>
      </c>
      <c r="BI1755" s="194">
        <f>IF(N1755="nulová",J1755,0)</f>
        <v>0</v>
      </c>
      <c r="BJ1755" s="20" t="s">
        <v>21</v>
      </c>
      <c r="BK1755" s="194">
        <f>ROUND(I1755*H1755,2)</f>
        <v>0</v>
      </c>
      <c r="BL1755" s="20" t="s">
        <v>317</v>
      </c>
      <c r="BM1755" s="193" t="s">
        <v>1949</v>
      </c>
    </row>
    <row r="1756" spans="1:65" s="2" customFormat="1" ht="19.5">
      <c r="A1756" s="38"/>
      <c r="B1756" s="39"/>
      <c r="C1756" s="40"/>
      <c r="D1756" s="195" t="s">
        <v>169</v>
      </c>
      <c r="E1756" s="40"/>
      <c r="F1756" s="196" t="s">
        <v>1948</v>
      </c>
      <c r="G1756" s="40"/>
      <c r="H1756" s="40"/>
      <c r="I1756" s="197"/>
      <c r="J1756" s="40"/>
      <c r="K1756" s="40"/>
      <c r="L1756" s="43"/>
      <c r="M1756" s="198"/>
      <c r="N1756" s="199"/>
      <c r="O1756" s="68"/>
      <c r="P1756" s="68"/>
      <c r="Q1756" s="68"/>
      <c r="R1756" s="68"/>
      <c r="S1756" s="68"/>
      <c r="T1756" s="69"/>
      <c r="U1756" s="38"/>
      <c r="V1756" s="38"/>
      <c r="W1756" s="38"/>
      <c r="X1756" s="38"/>
      <c r="Y1756" s="38"/>
      <c r="Z1756" s="38"/>
      <c r="AA1756" s="38"/>
      <c r="AB1756" s="38"/>
      <c r="AC1756" s="38"/>
      <c r="AD1756" s="38"/>
      <c r="AE1756" s="38"/>
      <c r="AT1756" s="20" t="s">
        <v>169</v>
      </c>
      <c r="AU1756" s="20" t="s">
        <v>90</v>
      </c>
    </row>
    <row r="1757" spans="1:65" s="14" customFormat="1" ht="11.25">
      <c r="B1757" s="212"/>
      <c r="C1757" s="213"/>
      <c r="D1757" s="195" t="s">
        <v>173</v>
      </c>
      <c r="E1757" s="214" t="s">
        <v>35</v>
      </c>
      <c r="F1757" s="215" t="s">
        <v>1950</v>
      </c>
      <c r="G1757" s="213"/>
      <c r="H1757" s="216">
        <v>131.83500000000001</v>
      </c>
      <c r="I1757" s="217"/>
      <c r="J1757" s="213"/>
      <c r="K1757" s="213"/>
      <c r="L1757" s="218"/>
      <c r="M1757" s="219"/>
      <c r="N1757" s="220"/>
      <c r="O1757" s="220"/>
      <c r="P1757" s="220"/>
      <c r="Q1757" s="220"/>
      <c r="R1757" s="220"/>
      <c r="S1757" s="220"/>
      <c r="T1757" s="221"/>
      <c r="AT1757" s="222" t="s">
        <v>173</v>
      </c>
      <c r="AU1757" s="222" t="s">
        <v>90</v>
      </c>
      <c r="AV1757" s="14" t="s">
        <v>90</v>
      </c>
      <c r="AW1757" s="14" t="s">
        <v>41</v>
      </c>
      <c r="AX1757" s="14" t="s">
        <v>81</v>
      </c>
      <c r="AY1757" s="222" t="s">
        <v>160</v>
      </c>
    </row>
    <row r="1758" spans="1:65" s="15" customFormat="1" ht="11.25">
      <c r="B1758" s="223"/>
      <c r="C1758" s="224"/>
      <c r="D1758" s="195" t="s">
        <v>173</v>
      </c>
      <c r="E1758" s="225" t="s">
        <v>35</v>
      </c>
      <c r="F1758" s="226" t="s">
        <v>176</v>
      </c>
      <c r="G1758" s="224"/>
      <c r="H1758" s="227">
        <v>131.83500000000001</v>
      </c>
      <c r="I1758" s="228"/>
      <c r="J1758" s="224"/>
      <c r="K1758" s="224"/>
      <c r="L1758" s="229"/>
      <c r="M1758" s="230"/>
      <c r="N1758" s="231"/>
      <c r="O1758" s="231"/>
      <c r="P1758" s="231"/>
      <c r="Q1758" s="231"/>
      <c r="R1758" s="231"/>
      <c r="S1758" s="231"/>
      <c r="T1758" s="232"/>
      <c r="AT1758" s="233" t="s">
        <v>173</v>
      </c>
      <c r="AU1758" s="233" t="s">
        <v>90</v>
      </c>
      <c r="AV1758" s="15" t="s">
        <v>167</v>
      </c>
      <c r="AW1758" s="15" t="s">
        <v>41</v>
      </c>
      <c r="AX1758" s="15" t="s">
        <v>21</v>
      </c>
      <c r="AY1758" s="233" t="s">
        <v>160</v>
      </c>
    </row>
    <row r="1759" spans="1:65" s="2" customFormat="1" ht="37.9" customHeight="1">
      <c r="A1759" s="38"/>
      <c r="B1759" s="39"/>
      <c r="C1759" s="182" t="s">
        <v>1951</v>
      </c>
      <c r="D1759" s="182" t="s">
        <v>162</v>
      </c>
      <c r="E1759" s="183" t="s">
        <v>1952</v>
      </c>
      <c r="F1759" s="184" t="s">
        <v>1953</v>
      </c>
      <c r="G1759" s="185" t="s">
        <v>165</v>
      </c>
      <c r="H1759" s="186">
        <v>284.04000000000002</v>
      </c>
      <c r="I1759" s="187"/>
      <c r="J1759" s="188">
        <f>ROUND(I1759*H1759,2)</f>
        <v>0</v>
      </c>
      <c r="K1759" s="184" t="s">
        <v>166</v>
      </c>
      <c r="L1759" s="43"/>
      <c r="M1759" s="189" t="s">
        <v>35</v>
      </c>
      <c r="N1759" s="190" t="s">
        <v>52</v>
      </c>
      <c r="O1759" s="68"/>
      <c r="P1759" s="191">
        <f>O1759*H1759</f>
        <v>0</v>
      </c>
      <c r="Q1759" s="191">
        <v>9.1299999999999992E-3</v>
      </c>
      <c r="R1759" s="191">
        <f>Q1759*H1759</f>
        <v>2.5932852</v>
      </c>
      <c r="S1759" s="191">
        <v>0</v>
      </c>
      <c r="T1759" s="192">
        <f>S1759*H1759</f>
        <v>0</v>
      </c>
      <c r="U1759" s="38"/>
      <c r="V1759" s="38"/>
      <c r="W1759" s="38"/>
      <c r="X1759" s="38"/>
      <c r="Y1759" s="38"/>
      <c r="Z1759" s="38"/>
      <c r="AA1759" s="38"/>
      <c r="AB1759" s="38"/>
      <c r="AC1759" s="38"/>
      <c r="AD1759" s="38"/>
      <c r="AE1759" s="38"/>
      <c r="AR1759" s="193" t="s">
        <v>317</v>
      </c>
      <c r="AT1759" s="193" t="s">
        <v>162</v>
      </c>
      <c r="AU1759" s="193" t="s">
        <v>90</v>
      </c>
      <c r="AY1759" s="20" t="s">
        <v>160</v>
      </c>
      <c r="BE1759" s="194">
        <f>IF(N1759="základní",J1759,0)</f>
        <v>0</v>
      </c>
      <c r="BF1759" s="194">
        <f>IF(N1759="snížená",J1759,0)</f>
        <v>0</v>
      </c>
      <c r="BG1759" s="194">
        <f>IF(N1759="zákl. přenesená",J1759,0)</f>
        <v>0</v>
      </c>
      <c r="BH1759" s="194">
        <f>IF(N1759="sníž. přenesená",J1759,0)</f>
        <v>0</v>
      </c>
      <c r="BI1759" s="194">
        <f>IF(N1759="nulová",J1759,0)</f>
        <v>0</v>
      </c>
      <c r="BJ1759" s="20" t="s">
        <v>21</v>
      </c>
      <c r="BK1759" s="194">
        <f>ROUND(I1759*H1759,2)</f>
        <v>0</v>
      </c>
      <c r="BL1759" s="20" t="s">
        <v>317</v>
      </c>
      <c r="BM1759" s="193" t="s">
        <v>1954</v>
      </c>
    </row>
    <row r="1760" spans="1:65" s="2" customFormat="1" ht="29.25">
      <c r="A1760" s="38"/>
      <c r="B1760" s="39"/>
      <c r="C1760" s="40"/>
      <c r="D1760" s="195" t="s">
        <v>169</v>
      </c>
      <c r="E1760" s="40"/>
      <c r="F1760" s="196" t="s">
        <v>1955</v>
      </c>
      <c r="G1760" s="40"/>
      <c r="H1760" s="40"/>
      <c r="I1760" s="197"/>
      <c r="J1760" s="40"/>
      <c r="K1760" s="40"/>
      <c r="L1760" s="43"/>
      <c r="M1760" s="198"/>
      <c r="N1760" s="199"/>
      <c r="O1760" s="68"/>
      <c r="P1760" s="68"/>
      <c r="Q1760" s="68"/>
      <c r="R1760" s="68"/>
      <c r="S1760" s="68"/>
      <c r="T1760" s="69"/>
      <c r="U1760" s="38"/>
      <c r="V1760" s="38"/>
      <c r="W1760" s="38"/>
      <c r="X1760" s="38"/>
      <c r="Y1760" s="38"/>
      <c r="Z1760" s="38"/>
      <c r="AA1760" s="38"/>
      <c r="AB1760" s="38"/>
      <c r="AC1760" s="38"/>
      <c r="AD1760" s="38"/>
      <c r="AE1760" s="38"/>
      <c r="AT1760" s="20" t="s">
        <v>169</v>
      </c>
      <c r="AU1760" s="20" t="s">
        <v>90</v>
      </c>
    </row>
    <row r="1761" spans="1:65" s="2" customFormat="1" ht="11.25">
      <c r="A1761" s="38"/>
      <c r="B1761" s="39"/>
      <c r="C1761" s="40"/>
      <c r="D1761" s="200" t="s">
        <v>171</v>
      </c>
      <c r="E1761" s="40"/>
      <c r="F1761" s="201" t="s">
        <v>1956</v>
      </c>
      <c r="G1761" s="40"/>
      <c r="H1761" s="40"/>
      <c r="I1761" s="197"/>
      <c r="J1761" s="40"/>
      <c r="K1761" s="40"/>
      <c r="L1761" s="43"/>
      <c r="M1761" s="198"/>
      <c r="N1761" s="199"/>
      <c r="O1761" s="68"/>
      <c r="P1761" s="68"/>
      <c r="Q1761" s="68"/>
      <c r="R1761" s="68"/>
      <c r="S1761" s="68"/>
      <c r="T1761" s="69"/>
      <c r="U1761" s="38"/>
      <c r="V1761" s="38"/>
      <c r="W1761" s="38"/>
      <c r="X1761" s="38"/>
      <c r="Y1761" s="38"/>
      <c r="Z1761" s="38"/>
      <c r="AA1761" s="38"/>
      <c r="AB1761" s="38"/>
      <c r="AC1761" s="38"/>
      <c r="AD1761" s="38"/>
      <c r="AE1761" s="38"/>
      <c r="AT1761" s="20" t="s">
        <v>171</v>
      </c>
      <c r="AU1761" s="20" t="s">
        <v>90</v>
      </c>
    </row>
    <row r="1762" spans="1:65" s="13" customFormat="1" ht="11.25">
      <c r="B1762" s="202"/>
      <c r="C1762" s="203"/>
      <c r="D1762" s="195" t="s">
        <v>173</v>
      </c>
      <c r="E1762" s="204" t="s">
        <v>35</v>
      </c>
      <c r="F1762" s="205" t="s">
        <v>1957</v>
      </c>
      <c r="G1762" s="203"/>
      <c r="H1762" s="204" t="s">
        <v>35</v>
      </c>
      <c r="I1762" s="206"/>
      <c r="J1762" s="203"/>
      <c r="K1762" s="203"/>
      <c r="L1762" s="207"/>
      <c r="M1762" s="208"/>
      <c r="N1762" s="209"/>
      <c r="O1762" s="209"/>
      <c r="P1762" s="209"/>
      <c r="Q1762" s="209"/>
      <c r="R1762" s="209"/>
      <c r="S1762" s="209"/>
      <c r="T1762" s="210"/>
      <c r="AT1762" s="211" t="s">
        <v>173</v>
      </c>
      <c r="AU1762" s="211" t="s">
        <v>90</v>
      </c>
      <c r="AV1762" s="13" t="s">
        <v>21</v>
      </c>
      <c r="AW1762" s="13" t="s">
        <v>41</v>
      </c>
      <c r="AX1762" s="13" t="s">
        <v>81</v>
      </c>
      <c r="AY1762" s="211" t="s">
        <v>160</v>
      </c>
    </row>
    <row r="1763" spans="1:65" s="14" customFormat="1" ht="22.5">
      <c r="B1763" s="212"/>
      <c r="C1763" s="213"/>
      <c r="D1763" s="195" t="s">
        <v>173</v>
      </c>
      <c r="E1763" s="214" t="s">
        <v>35</v>
      </c>
      <c r="F1763" s="215" t="s">
        <v>1958</v>
      </c>
      <c r="G1763" s="213"/>
      <c r="H1763" s="216">
        <v>284.04000000000002</v>
      </c>
      <c r="I1763" s="217"/>
      <c r="J1763" s="213"/>
      <c r="K1763" s="213"/>
      <c r="L1763" s="218"/>
      <c r="M1763" s="219"/>
      <c r="N1763" s="220"/>
      <c r="O1763" s="220"/>
      <c r="P1763" s="220"/>
      <c r="Q1763" s="220"/>
      <c r="R1763" s="220"/>
      <c r="S1763" s="220"/>
      <c r="T1763" s="221"/>
      <c r="AT1763" s="222" t="s">
        <v>173</v>
      </c>
      <c r="AU1763" s="222" t="s">
        <v>90</v>
      </c>
      <c r="AV1763" s="14" t="s">
        <v>90</v>
      </c>
      <c r="AW1763" s="14" t="s">
        <v>41</v>
      </c>
      <c r="AX1763" s="14" t="s">
        <v>81</v>
      </c>
      <c r="AY1763" s="222" t="s">
        <v>160</v>
      </c>
    </row>
    <row r="1764" spans="1:65" s="15" customFormat="1" ht="11.25">
      <c r="B1764" s="223"/>
      <c r="C1764" s="224"/>
      <c r="D1764" s="195" t="s">
        <v>173</v>
      </c>
      <c r="E1764" s="225" t="s">
        <v>35</v>
      </c>
      <c r="F1764" s="226" t="s">
        <v>176</v>
      </c>
      <c r="G1764" s="224"/>
      <c r="H1764" s="227">
        <v>284.04000000000002</v>
      </c>
      <c r="I1764" s="228"/>
      <c r="J1764" s="224"/>
      <c r="K1764" s="224"/>
      <c r="L1764" s="229"/>
      <c r="M1764" s="230"/>
      <c r="N1764" s="231"/>
      <c r="O1764" s="231"/>
      <c r="P1764" s="231"/>
      <c r="Q1764" s="231"/>
      <c r="R1764" s="231"/>
      <c r="S1764" s="231"/>
      <c r="T1764" s="232"/>
      <c r="AT1764" s="233" t="s">
        <v>173</v>
      </c>
      <c r="AU1764" s="233" t="s">
        <v>90</v>
      </c>
      <c r="AV1764" s="15" t="s">
        <v>167</v>
      </c>
      <c r="AW1764" s="15" t="s">
        <v>41</v>
      </c>
      <c r="AX1764" s="15" t="s">
        <v>21</v>
      </c>
      <c r="AY1764" s="233" t="s">
        <v>160</v>
      </c>
    </row>
    <row r="1765" spans="1:65" s="2" customFormat="1" ht="37.9" customHeight="1">
      <c r="A1765" s="38"/>
      <c r="B1765" s="39"/>
      <c r="C1765" s="245" t="s">
        <v>1959</v>
      </c>
      <c r="D1765" s="245" t="s">
        <v>380</v>
      </c>
      <c r="E1765" s="246" t="s">
        <v>1960</v>
      </c>
      <c r="F1765" s="247" t="s">
        <v>1961</v>
      </c>
      <c r="G1765" s="248" t="s">
        <v>165</v>
      </c>
      <c r="H1765" s="249">
        <v>326.64600000000002</v>
      </c>
      <c r="I1765" s="250"/>
      <c r="J1765" s="251">
        <f>ROUND(I1765*H1765,2)</f>
        <v>0</v>
      </c>
      <c r="K1765" s="247" t="s">
        <v>166</v>
      </c>
      <c r="L1765" s="252"/>
      <c r="M1765" s="253" t="s">
        <v>35</v>
      </c>
      <c r="N1765" s="254" t="s">
        <v>52</v>
      </c>
      <c r="O1765" s="68"/>
      <c r="P1765" s="191">
        <f>O1765*H1765</f>
        <v>0</v>
      </c>
      <c r="Q1765" s="191">
        <v>4.3999999999999997E-2</v>
      </c>
      <c r="R1765" s="191">
        <f>Q1765*H1765</f>
        <v>14.372424000000001</v>
      </c>
      <c r="S1765" s="191">
        <v>0</v>
      </c>
      <c r="T1765" s="192">
        <f>S1765*H1765</f>
        <v>0</v>
      </c>
      <c r="U1765" s="38"/>
      <c r="V1765" s="38"/>
      <c r="W1765" s="38"/>
      <c r="X1765" s="38"/>
      <c r="Y1765" s="38"/>
      <c r="Z1765" s="38"/>
      <c r="AA1765" s="38"/>
      <c r="AB1765" s="38"/>
      <c r="AC1765" s="38"/>
      <c r="AD1765" s="38"/>
      <c r="AE1765" s="38"/>
      <c r="AR1765" s="193" t="s">
        <v>459</v>
      </c>
      <c r="AT1765" s="193" t="s">
        <v>380</v>
      </c>
      <c r="AU1765" s="193" t="s">
        <v>90</v>
      </c>
      <c r="AY1765" s="20" t="s">
        <v>160</v>
      </c>
      <c r="BE1765" s="194">
        <f>IF(N1765="základní",J1765,0)</f>
        <v>0</v>
      </c>
      <c r="BF1765" s="194">
        <f>IF(N1765="snížená",J1765,0)</f>
        <v>0</v>
      </c>
      <c r="BG1765" s="194">
        <f>IF(N1765="zákl. přenesená",J1765,0)</f>
        <v>0</v>
      </c>
      <c r="BH1765" s="194">
        <f>IF(N1765="sníž. přenesená",J1765,0)</f>
        <v>0</v>
      </c>
      <c r="BI1765" s="194">
        <f>IF(N1765="nulová",J1765,0)</f>
        <v>0</v>
      </c>
      <c r="BJ1765" s="20" t="s">
        <v>21</v>
      </c>
      <c r="BK1765" s="194">
        <f>ROUND(I1765*H1765,2)</f>
        <v>0</v>
      </c>
      <c r="BL1765" s="20" t="s">
        <v>317</v>
      </c>
      <c r="BM1765" s="193" t="s">
        <v>1962</v>
      </c>
    </row>
    <row r="1766" spans="1:65" s="2" customFormat="1" ht="19.5">
      <c r="A1766" s="38"/>
      <c r="B1766" s="39"/>
      <c r="C1766" s="40"/>
      <c r="D1766" s="195" t="s">
        <v>169</v>
      </c>
      <c r="E1766" s="40"/>
      <c r="F1766" s="196" t="s">
        <v>1961</v>
      </c>
      <c r="G1766" s="40"/>
      <c r="H1766" s="40"/>
      <c r="I1766" s="197"/>
      <c r="J1766" s="40"/>
      <c r="K1766" s="40"/>
      <c r="L1766" s="43"/>
      <c r="M1766" s="198"/>
      <c r="N1766" s="199"/>
      <c r="O1766" s="68"/>
      <c r="P1766" s="68"/>
      <c r="Q1766" s="68"/>
      <c r="R1766" s="68"/>
      <c r="S1766" s="68"/>
      <c r="T1766" s="69"/>
      <c r="U1766" s="38"/>
      <c r="V1766" s="38"/>
      <c r="W1766" s="38"/>
      <c r="X1766" s="38"/>
      <c r="Y1766" s="38"/>
      <c r="Z1766" s="38"/>
      <c r="AA1766" s="38"/>
      <c r="AB1766" s="38"/>
      <c r="AC1766" s="38"/>
      <c r="AD1766" s="38"/>
      <c r="AE1766" s="38"/>
      <c r="AT1766" s="20" t="s">
        <v>169</v>
      </c>
      <c r="AU1766" s="20" t="s">
        <v>90</v>
      </c>
    </row>
    <row r="1767" spans="1:65" s="14" customFormat="1" ht="11.25">
      <c r="B1767" s="212"/>
      <c r="C1767" s="213"/>
      <c r="D1767" s="195" t="s">
        <v>173</v>
      </c>
      <c r="E1767" s="214" t="s">
        <v>35</v>
      </c>
      <c r="F1767" s="215" t="s">
        <v>1963</v>
      </c>
      <c r="G1767" s="213"/>
      <c r="H1767" s="216">
        <v>326.64600000000002</v>
      </c>
      <c r="I1767" s="217"/>
      <c r="J1767" s="213"/>
      <c r="K1767" s="213"/>
      <c r="L1767" s="218"/>
      <c r="M1767" s="219"/>
      <c r="N1767" s="220"/>
      <c r="O1767" s="220"/>
      <c r="P1767" s="220"/>
      <c r="Q1767" s="220"/>
      <c r="R1767" s="220"/>
      <c r="S1767" s="220"/>
      <c r="T1767" s="221"/>
      <c r="AT1767" s="222" t="s">
        <v>173</v>
      </c>
      <c r="AU1767" s="222" t="s">
        <v>90</v>
      </c>
      <c r="AV1767" s="14" t="s">
        <v>90</v>
      </c>
      <c r="AW1767" s="14" t="s">
        <v>41</v>
      </c>
      <c r="AX1767" s="14" t="s">
        <v>81</v>
      </c>
      <c r="AY1767" s="222" t="s">
        <v>160</v>
      </c>
    </row>
    <row r="1768" spans="1:65" s="15" customFormat="1" ht="11.25">
      <c r="B1768" s="223"/>
      <c r="C1768" s="224"/>
      <c r="D1768" s="195" t="s">
        <v>173</v>
      </c>
      <c r="E1768" s="225" t="s">
        <v>35</v>
      </c>
      <c r="F1768" s="226" t="s">
        <v>176</v>
      </c>
      <c r="G1768" s="224"/>
      <c r="H1768" s="227">
        <v>326.64600000000002</v>
      </c>
      <c r="I1768" s="228"/>
      <c r="J1768" s="224"/>
      <c r="K1768" s="224"/>
      <c r="L1768" s="229"/>
      <c r="M1768" s="230"/>
      <c r="N1768" s="231"/>
      <c r="O1768" s="231"/>
      <c r="P1768" s="231"/>
      <c r="Q1768" s="231"/>
      <c r="R1768" s="231"/>
      <c r="S1768" s="231"/>
      <c r="T1768" s="232"/>
      <c r="AT1768" s="233" t="s">
        <v>173</v>
      </c>
      <c r="AU1768" s="233" t="s">
        <v>90</v>
      </c>
      <c r="AV1768" s="15" t="s">
        <v>167</v>
      </c>
      <c r="AW1768" s="15" t="s">
        <v>41</v>
      </c>
      <c r="AX1768" s="15" t="s">
        <v>21</v>
      </c>
      <c r="AY1768" s="233" t="s">
        <v>160</v>
      </c>
    </row>
    <row r="1769" spans="1:65" s="2" customFormat="1" ht="24.2" customHeight="1">
      <c r="A1769" s="38"/>
      <c r="B1769" s="39"/>
      <c r="C1769" s="182" t="s">
        <v>1964</v>
      </c>
      <c r="D1769" s="182" t="s">
        <v>162</v>
      </c>
      <c r="E1769" s="183" t="s">
        <v>1965</v>
      </c>
      <c r="F1769" s="184" t="s">
        <v>1966</v>
      </c>
      <c r="G1769" s="185" t="s">
        <v>334</v>
      </c>
      <c r="H1769" s="186">
        <v>17.382999999999999</v>
      </c>
      <c r="I1769" s="187"/>
      <c r="J1769" s="188">
        <f>ROUND(I1769*H1769,2)</f>
        <v>0</v>
      </c>
      <c r="K1769" s="184" t="s">
        <v>166</v>
      </c>
      <c r="L1769" s="43"/>
      <c r="M1769" s="189" t="s">
        <v>35</v>
      </c>
      <c r="N1769" s="190" t="s">
        <v>52</v>
      </c>
      <c r="O1769" s="68"/>
      <c r="P1769" s="191">
        <f>O1769*H1769</f>
        <v>0</v>
      </c>
      <c r="Q1769" s="191">
        <v>0</v>
      </c>
      <c r="R1769" s="191">
        <f>Q1769*H1769</f>
        <v>0</v>
      </c>
      <c r="S1769" s="191">
        <v>0</v>
      </c>
      <c r="T1769" s="192">
        <f>S1769*H1769</f>
        <v>0</v>
      </c>
      <c r="U1769" s="38"/>
      <c r="V1769" s="38"/>
      <c r="W1769" s="38"/>
      <c r="X1769" s="38"/>
      <c r="Y1769" s="38"/>
      <c r="Z1769" s="38"/>
      <c r="AA1769" s="38"/>
      <c r="AB1769" s="38"/>
      <c r="AC1769" s="38"/>
      <c r="AD1769" s="38"/>
      <c r="AE1769" s="38"/>
      <c r="AR1769" s="193" t="s">
        <v>317</v>
      </c>
      <c r="AT1769" s="193" t="s">
        <v>162</v>
      </c>
      <c r="AU1769" s="193" t="s">
        <v>90</v>
      </c>
      <c r="AY1769" s="20" t="s">
        <v>160</v>
      </c>
      <c r="BE1769" s="194">
        <f>IF(N1769="základní",J1769,0)</f>
        <v>0</v>
      </c>
      <c r="BF1769" s="194">
        <f>IF(N1769="snížená",J1769,0)</f>
        <v>0</v>
      </c>
      <c r="BG1769" s="194">
        <f>IF(N1769="zákl. přenesená",J1769,0)</f>
        <v>0</v>
      </c>
      <c r="BH1769" s="194">
        <f>IF(N1769="sníž. přenesená",J1769,0)</f>
        <v>0</v>
      </c>
      <c r="BI1769" s="194">
        <f>IF(N1769="nulová",J1769,0)</f>
        <v>0</v>
      </c>
      <c r="BJ1769" s="20" t="s">
        <v>21</v>
      </c>
      <c r="BK1769" s="194">
        <f>ROUND(I1769*H1769,2)</f>
        <v>0</v>
      </c>
      <c r="BL1769" s="20" t="s">
        <v>317</v>
      </c>
      <c r="BM1769" s="193" t="s">
        <v>1967</v>
      </c>
    </row>
    <row r="1770" spans="1:65" s="2" customFormat="1" ht="29.25">
      <c r="A1770" s="38"/>
      <c r="B1770" s="39"/>
      <c r="C1770" s="40"/>
      <c r="D1770" s="195" t="s">
        <v>169</v>
      </c>
      <c r="E1770" s="40"/>
      <c r="F1770" s="196" t="s">
        <v>1968</v>
      </c>
      <c r="G1770" s="40"/>
      <c r="H1770" s="40"/>
      <c r="I1770" s="197"/>
      <c r="J1770" s="40"/>
      <c r="K1770" s="40"/>
      <c r="L1770" s="43"/>
      <c r="M1770" s="198"/>
      <c r="N1770" s="199"/>
      <c r="O1770" s="68"/>
      <c r="P1770" s="68"/>
      <c r="Q1770" s="68"/>
      <c r="R1770" s="68"/>
      <c r="S1770" s="68"/>
      <c r="T1770" s="69"/>
      <c r="U1770" s="38"/>
      <c r="V1770" s="38"/>
      <c r="W1770" s="38"/>
      <c r="X1770" s="38"/>
      <c r="Y1770" s="38"/>
      <c r="Z1770" s="38"/>
      <c r="AA1770" s="38"/>
      <c r="AB1770" s="38"/>
      <c r="AC1770" s="38"/>
      <c r="AD1770" s="38"/>
      <c r="AE1770" s="38"/>
      <c r="AT1770" s="20" t="s">
        <v>169</v>
      </c>
      <c r="AU1770" s="20" t="s">
        <v>90</v>
      </c>
    </row>
    <row r="1771" spans="1:65" s="2" customFormat="1" ht="11.25">
      <c r="A1771" s="38"/>
      <c r="B1771" s="39"/>
      <c r="C1771" s="40"/>
      <c r="D1771" s="200" t="s">
        <v>171</v>
      </c>
      <c r="E1771" s="40"/>
      <c r="F1771" s="201" t="s">
        <v>1969</v>
      </c>
      <c r="G1771" s="40"/>
      <c r="H1771" s="40"/>
      <c r="I1771" s="197"/>
      <c r="J1771" s="40"/>
      <c r="K1771" s="40"/>
      <c r="L1771" s="43"/>
      <c r="M1771" s="198"/>
      <c r="N1771" s="199"/>
      <c r="O1771" s="68"/>
      <c r="P1771" s="68"/>
      <c r="Q1771" s="68"/>
      <c r="R1771" s="68"/>
      <c r="S1771" s="68"/>
      <c r="T1771" s="69"/>
      <c r="U1771" s="38"/>
      <c r="V1771" s="38"/>
      <c r="W1771" s="38"/>
      <c r="X1771" s="38"/>
      <c r="Y1771" s="38"/>
      <c r="Z1771" s="38"/>
      <c r="AA1771" s="38"/>
      <c r="AB1771" s="38"/>
      <c r="AC1771" s="38"/>
      <c r="AD1771" s="38"/>
      <c r="AE1771" s="38"/>
      <c r="AT1771" s="20" t="s">
        <v>171</v>
      </c>
      <c r="AU1771" s="20" t="s">
        <v>90</v>
      </c>
    </row>
    <row r="1772" spans="1:65" s="12" customFormat="1" ht="22.9" customHeight="1">
      <c r="B1772" s="166"/>
      <c r="C1772" s="167"/>
      <c r="D1772" s="168" t="s">
        <v>80</v>
      </c>
      <c r="E1772" s="180" t="s">
        <v>1970</v>
      </c>
      <c r="F1772" s="180" t="s">
        <v>1971</v>
      </c>
      <c r="G1772" s="167"/>
      <c r="H1772" s="167"/>
      <c r="I1772" s="170"/>
      <c r="J1772" s="181">
        <f>BK1772</f>
        <v>0</v>
      </c>
      <c r="K1772" s="167"/>
      <c r="L1772" s="172"/>
      <c r="M1772" s="173"/>
      <c r="N1772" s="174"/>
      <c r="O1772" s="174"/>
      <c r="P1772" s="175">
        <f>SUM(P1773:P1781)</f>
        <v>0</v>
      </c>
      <c r="Q1772" s="174"/>
      <c r="R1772" s="175">
        <f>SUM(R1773:R1781)</f>
        <v>4.5190000000000001E-2</v>
      </c>
      <c r="S1772" s="174"/>
      <c r="T1772" s="176">
        <f>SUM(T1773:T1781)</f>
        <v>0</v>
      </c>
      <c r="AR1772" s="177" t="s">
        <v>90</v>
      </c>
      <c r="AT1772" s="178" t="s">
        <v>80</v>
      </c>
      <c r="AU1772" s="178" t="s">
        <v>21</v>
      </c>
      <c r="AY1772" s="177" t="s">
        <v>160</v>
      </c>
      <c r="BK1772" s="179">
        <f>SUM(BK1773:BK1781)</f>
        <v>0</v>
      </c>
    </row>
    <row r="1773" spans="1:65" s="2" customFormat="1" ht="16.5" customHeight="1">
      <c r="A1773" s="38"/>
      <c r="B1773" s="39"/>
      <c r="C1773" s="182" t="s">
        <v>1972</v>
      </c>
      <c r="D1773" s="182" t="s">
        <v>162</v>
      </c>
      <c r="E1773" s="183" t="s">
        <v>1973</v>
      </c>
      <c r="F1773" s="184" t="s">
        <v>1974</v>
      </c>
      <c r="G1773" s="185" t="s">
        <v>165</v>
      </c>
      <c r="H1773" s="186">
        <v>225.95</v>
      </c>
      <c r="I1773" s="187"/>
      <c r="J1773" s="188">
        <f>ROUND(I1773*H1773,2)</f>
        <v>0</v>
      </c>
      <c r="K1773" s="184" t="s">
        <v>166</v>
      </c>
      <c r="L1773" s="43"/>
      <c r="M1773" s="189" t="s">
        <v>35</v>
      </c>
      <c r="N1773" s="190" t="s">
        <v>52</v>
      </c>
      <c r="O1773" s="68"/>
      <c r="P1773" s="191">
        <f>O1773*H1773</f>
        <v>0</v>
      </c>
      <c r="Q1773" s="191">
        <v>2.0000000000000001E-4</v>
      </c>
      <c r="R1773" s="191">
        <f>Q1773*H1773</f>
        <v>4.5190000000000001E-2</v>
      </c>
      <c r="S1773" s="191">
        <v>0</v>
      </c>
      <c r="T1773" s="192">
        <f>S1773*H1773</f>
        <v>0</v>
      </c>
      <c r="U1773" s="38"/>
      <c r="V1773" s="38"/>
      <c r="W1773" s="38"/>
      <c r="X1773" s="38"/>
      <c r="Y1773" s="38"/>
      <c r="Z1773" s="38"/>
      <c r="AA1773" s="38"/>
      <c r="AB1773" s="38"/>
      <c r="AC1773" s="38"/>
      <c r="AD1773" s="38"/>
      <c r="AE1773" s="38"/>
      <c r="AR1773" s="193" t="s">
        <v>317</v>
      </c>
      <c r="AT1773" s="193" t="s">
        <v>162</v>
      </c>
      <c r="AU1773" s="193" t="s">
        <v>90</v>
      </c>
      <c r="AY1773" s="20" t="s">
        <v>160</v>
      </c>
      <c r="BE1773" s="194">
        <f>IF(N1773="základní",J1773,0)</f>
        <v>0</v>
      </c>
      <c r="BF1773" s="194">
        <f>IF(N1773="snížená",J1773,0)</f>
        <v>0</v>
      </c>
      <c r="BG1773" s="194">
        <f>IF(N1773="zákl. přenesená",J1773,0)</f>
        <v>0</v>
      </c>
      <c r="BH1773" s="194">
        <f>IF(N1773="sníž. přenesená",J1773,0)</f>
        <v>0</v>
      </c>
      <c r="BI1773" s="194">
        <f>IF(N1773="nulová",J1773,0)</f>
        <v>0</v>
      </c>
      <c r="BJ1773" s="20" t="s">
        <v>21</v>
      </c>
      <c r="BK1773" s="194">
        <f>ROUND(I1773*H1773,2)</f>
        <v>0</v>
      </c>
      <c r="BL1773" s="20" t="s">
        <v>317</v>
      </c>
      <c r="BM1773" s="193" t="s">
        <v>1975</v>
      </c>
    </row>
    <row r="1774" spans="1:65" s="2" customFormat="1" ht="11.25">
      <c r="A1774" s="38"/>
      <c r="B1774" s="39"/>
      <c r="C1774" s="40"/>
      <c r="D1774" s="195" t="s">
        <v>169</v>
      </c>
      <c r="E1774" s="40"/>
      <c r="F1774" s="196" t="s">
        <v>1976</v>
      </c>
      <c r="G1774" s="40"/>
      <c r="H1774" s="40"/>
      <c r="I1774" s="197"/>
      <c r="J1774" s="40"/>
      <c r="K1774" s="40"/>
      <c r="L1774" s="43"/>
      <c r="M1774" s="198"/>
      <c r="N1774" s="199"/>
      <c r="O1774" s="68"/>
      <c r="P1774" s="68"/>
      <c r="Q1774" s="68"/>
      <c r="R1774" s="68"/>
      <c r="S1774" s="68"/>
      <c r="T1774" s="69"/>
      <c r="U1774" s="38"/>
      <c r="V1774" s="38"/>
      <c r="W1774" s="38"/>
      <c r="X1774" s="38"/>
      <c r="Y1774" s="38"/>
      <c r="Z1774" s="38"/>
      <c r="AA1774" s="38"/>
      <c r="AB1774" s="38"/>
      <c r="AC1774" s="38"/>
      <c r="AD1774" s="38"/>
      <c r="AE1774" s="38"/>
      <c r="AT1774" s="20" t="s">
        <v>169</v>
      </c>
      <c r="AU1774" s="20" t="s">
        <v>90</v>
      </c>
    </row>
    <row r="1775" spans="1:65" s="2" customFormat="1" ht="11.25">
      <c r="A1775" s="38"/>
      <c r="B1775" s="39"/>
      <c r="C1775" s="40"/>
      <c r="D1775" s="200" t="s">
        <v>171</v>
      </c>
      <c r="E1775" s="40"/>
      <c r="F1775" s="201" t="s">
        <v>1977</v>
      </c>
      <c r="G1775" s="40"/>
      <c r="H1775" s="40"/>
      <c r="I1775" s="197"/>
      <c r="J1775" s="40"/>
      <c r="K1775" s="40"/>
      <c r="L1775" s="43"/>
      <c r="M1775" s="198"/>
      <c r="N1775" s="199"/>
      <c r="O1775" s="68"/>
      <c r="P1775" s="68"/>
      <c r="Q1775" s="68"/>
      <c r="R1775" s="68"/>
      <c r="S1775" s="68"/>
      <c r="T1775" s="69"/>
      <c r="U1775" s="38"/>
      <c r="V1775" s="38"/>
      <c r="W1775" s="38"/>
      <c r="X1775" s="38"/>
      <c r="Y1775" s="38"/>
      <c r="Z1775" s="38"/>
      <c r="AA1775" s="38"/>
      <c r="AB1775" s="38"/>
      <c r="AC1775" s="38"/>
      <c r="AD1775" s="38"/>
      <c r="AE1775" s="38"/>
      <c r="AT1775" s="20" t="s">
        <v>171</v>
      </c>
      <c r="AU1775" s="20" t="s">
        <v>90</v>
      </c>
    </row>
    <row r="1776" spans="1:65" s="13" customFormat="1" ht="11.25">
      <c r="B1776" s="202"/>
      <c r="C1776" s="203"/>
      <c r="D1776" s="195" t="s">
        <v>173</v>
      </c>
      <c r="E1776" s="204" t="s">
        <v>35</v>
      </c>
      <c r="F1776" s="205" t="s">
        <v>457</v>
      </c>
      <c r="G1776" s="203"/>
      <c r="H1776" s="204" t="s">
        <v>35</v>
      </c>
      <c r="I1776" s="206"/>
      <c r="J1776" s="203"/>
      <c r="K1776" s="203"/>
      <c r="L1776" s="207"/>
      <c r="M1776" s="208"/>
      <c r="N1776" s="209"/>
      <c r="O1776" s="209"/>
      <c r="P1776" s="209"/>
      <c r="Q1776" s="209"/>
      <c r="R1776" s="209"/>
      <c r="S1776" s="209"/>
      <c r="T1776" s="210"/>
      <c r="AT1776" s="211" t="s">
        <v>173</v>
      </c>
      <c r="AU1776" s="211" t="s">
        <v>90</v>
      </c>
      <c r="AV1776" s="13" t="s">
        <v>21</v>
      </c>
      <c r="AW1776" s="13" t="s">
        <v>41</v>
      </c>
      <c r="AX1776" s="13" t="s">
        <v>81</v>
      </c>
      <c r="AY1776" s="211" t="s">
        <v>160</v>
      </c>
    </row>
    <row r="1777" spans="1:65" s="14" customFormat="1" ht="11.25">
      <c r="B1777" s="212"/>
      <c r="C1777" s="213"/>
      <c r="D1777" s="195" t="s">
        <v>173</v>
      </c>
      <c r="E1777" s="214" t="s">
        <v>35</v>
      </c>
      <c r="F1777" s="215" t="s">
        <v>1978</v>
      </c>
      <c r="G1777" s="213"/>
      <c r="H1777" s="216">
        <v>225.95</v>
      </c>
      <c r="I1777" s="217"/>
      <c r="J1777" s="213"/>
      <c r="K1777" s="213"/>
      <c r="L1777" s="218"/>
      <c r="M1777" s="219"/>
      <c r="N1777" s="220"/>
      <c r="O1777" s="220"/>
      <c r="P1777" s="220"/>
      <c r="Q1777" s="220"/>
      <c r="R1777" s="220"/>
      <c r="S1777" s="220"/>
      <c r="T1777" s="221"/>
      <c r="AT1777" s="222" t="s">
        <v>173</v>
      </c>
      <c r="AU1777" s="222" t="s">
        <v>90</v>
      </c>
      <c r="AV1777" s="14" t="s">
        <v>90</v>
      </c>
      <c r="AW1777" s="14" t="s">
        <v>41</v>
      </c>
      <c r="AX1777" s="14" t="s">
        <v>81</v>
      </c>
      <c r="AY1777" s="222" t="s">
        <v>160</v>
      </c>
    </row>
    <row r="1778" spans="1:65" s="15" customFormat="1" ht="11.25">
      <c r="B1778" s="223"/>
      <c r="C1778" s="224"/>
      <c r="D1778" s="195" t="s">
        <v>173</v>
      </c>
      <c r="E1778" s="225" t="s">
        <v>35</v>
      </c>
      <c r="F1778" s="226" t="s">
        <v>176</v>
      </c>
      <c r="G1778" s="224"/>
      <c r="H1778" s="227">
        <v>225.95</v>
      </c>
      <c r="I1778" s="228"/>
      <c r="J1778" s="224"/>
      <c r="K1778" s="224"/>
      <c r="L1778" s="229"/>
      <c r="M1778" s="230"/>
      <c r="N1778" s="231"/>
      <c r="O1778" s="231"/>
      <c r="P1778" s="231"/>
      <c r="Q1778" s="231"/>
      <c r="R1778" s="231"/>
      <c r="S1778" s="231"/>
      <c r="T1778" s="232"/>
      <c r="AT1778" s="233" t="s">
        <v>173</v>
      </c>
      <c r="AU1778" s="233" t="s">
        <v>90</v>
      </c>
      <c r="AV1778" s="15" t="s">
        <v>167</v>
      </c>
      <c r="AW1778" s="15" t="s">
        <v>41</v>
      </c>
      <c r="AX1778" s="15" t="s">
        <v>21</v>
      </c>
      <c r="AY1778" s="233" t="s">
        <v>160</v>
      </c>
    </row>
    <row r="1779" spans="1:65" s="2" customFormat="1" ht="24.2" customHeight="1">
      <c r="A1779" s="38"/>
      <c r="B1779" s="39"/>
      <c r="C1779" s="182" t="s">
        <v>1979</v>
      </c>
      <c r="D1779" s="182" t="s">
        <v>162</v>
      </c>
      <c r="E1779" s="183" t="s">
        <v>1980</v>
      </c>
      <c r="F1779" s="184" t="s">
        <v>1981</v>
      </c>
      <c r="G1779" s="185" t="s">
        <v>334</v>
      </c>
      <c r="H1779" s="186">
        <v>4.4999999999999998E-2</v>
      </c>
      <c r="I1779" s="187"/>
      <c r="J1779" s="188">
        <f>ROUND(I1779*H1779,2)</f>
        <v>0</v>
      </c>
      <c r="K1779" s="184" t="s">
        <v>166</v>
      </c>
      <c r="L1779" s="43"/>
      <c r="M1779" s="189" t="s">
        <v>35</v>
      </c>
      <c r="N1779" s="190" t="s">
        <v>52</v>
      </c>
      <c r="O1779" s="68"/>
      <c r="P1779" s="191">
        <f>O1779*H1779</f>
        <v>0</v>
      </c>
      <c r="Q1779" s="191">
        <v>0</v>
      </c>
      <c r="R1779" s="191">
        <f>Q1779*H1779</f>
        <v>0</v>
      </c>
      <c r="S1779" s="191">
        <v>0</v>
      </c>
      <c r="T1779" s="192">
        <f>S1779*H1779</f>
        <v>0</v>
      </c>
      <c r="U1779" s="38"/>
      <c r="V1779" s="38"/>
      <c r="W1779" s="38"/>
      <c r="X1779" s="38"/>
      <c r="Y1779" s="38"/>
      <c r="Z1779" s="38"/>
      <c r="AA1779" s="38"/>
      <c r="AB1779" s="38"/>
      <c r="AC1779" s="38"/>
      <c r="AD1779" s="38"/>
      <c r="AE1779" s="38"/>
      <c r="AR1779" s="193" t="s">
        <v>317</v>
      </c>
      <c r="AT1779" s="193" t="s">
        <v>162</v>
      </c>
      <c r="AU1779" s="193" t="s">
        <v>90</v>
      </c>
      <c r="AY1779" s="20" t="s">
        <v>160</v>
      </c>
      <c r="BE1779" s="194">
        <f>IF(N1779="základní",J1779,0)</f>
        <v>0</v>
      </c>
      <c r="BF1779" s="194">
        <f>IF(N1779="snížená",J1779,0)</f>
        <v>0</v>
      </c>
      <c r="BG1779" s="194">
        <f>IF(N1779="zákl. přenesená",J1779,0)</f>
        <v>0</v>
      </c>
      <c r="BH1779" s="194">
        <f>IF(N1779="sníž. přenesená",J1779,0)</f>
        <v>0</v>
      </c>
      <c r="BI1779" s="194">
        <f>IF(N1779="nulová",J1779,0)</f>
        <v>0</v>
      </c>
      <c r="BJ1779" s="20" t="s">
        <v>21</v>
      </c>
      <c r="BK1779" s="194">
        <f>ROUND(I1779*H1779,2)</f>
        <v>0</v>
      </c>
      <c r="BL1779" s="20" t="s">
        <v>317</v>
      </c>
      <c r="BM1779" s="193" t="s">
        <v>1982</v>
      </c>
    </row>
    <row r="1780" spans="1:65" s="2" customFormat="1" ht="29.25">
      <c r="A1780" s="38"/>
      <c r="B1780" s="39"/>
      <c r="C1780" s="40"/>
      <c r="D1780" s="195" t="s">
        <v>169</v>
      </c>
      <c r="E1780" s="40"/>
      <c r="F1780" s="196" t="s">
        <v>1983</v>
      </c>
      <c r="G1780" s="40"/>
      <c r="H1780" s="40"/>
      <c r="I1780" s="197"/>
      <c r="J1780" s="40"/>
      <c r="K1780" s="40"/>
      <c r="L1780" s="43"/>
      <c r="M1780" s="198"/>
      <c r="N1780" s="199"/>
      <c r="O1780" s="68"/>
      <c r="P1780" s="68"/>
      <c r="Q1780" s="68"/>
      <c r="R1780" s="68"/>
      <c r="S1780" s="68"/>
      <c r="T1780" s="69"/>
      <c r="U1780" s="38"/>
      <c r="V1780" s="38"/>
      <c r="W1780" s="38"/>
      <c r="X1780" s="38"/>
      <c r="Y1780" s="38"/>
      <c r="Z1780" s="38"/>
      <c r="AA1780" s="38"/>
      <c r="AB1780" s="38"/>
      <c r="AC1780" s="38"/>
      <c r="AD1780" s="38"/>
      <c r="AE1780" s="38"/>
      <c r="AT1780" s="20" t="s">
        <v>169</v>
      </c>
      <c r="AU1780" s="20" t="s">
        <v>90</v>
      </c>
    </row>
    <row r="1781" spans="1:65" s="2" customFormat="1" ht="11.25">
      <c r="A1781" s="38"/>
      <c r="B1781" s="39"/>
      <c r="C1781" s="40"/>
      <c r="D1781" s="200" t="s">
        <v>171</v>
      </c>
      <c r="E1781" s="40"/>
      <c r="F1781" s="201" t="s">
        <v>1984</v>
      </c>
      <c r="G1781" s="40"/>
      <c r="H1781" s="40"/>
      <c r="I1781" s="197"/>
      <c r="J1781" s="40"/>
      <c r="K1781" s="40"/>
      <c r="L1781" s="43"/>
      <c r="M1781" s="198"/>
      <c r="N1781" s="199"/>
      <c r="O1781" s="68"/>
      <c r="P1781" s="68"/>
      <c r="Q1781" s="68"/>
      <c r="R1781" s="68"/>
      <c r="S1781" s="68"/>
      <c r="T1781" s="69"/>
      <c r="U1781" s="38"/>
      <c r="V1781" s="38"/>
      <c r="W1781" s="38"/>
      <c r="X1781" s="38"/>
      <c r="Y1781" s="38"/>
      <c r="Z1781" s="38"/>
      <c r="AA1781" s="38"/>
      <c r="AB1781" s="38"/>
      <c r="AC1781" s="38"/>
      <c r="AD1781" s="38"/>
      <c r="AE1781" s="38"/>
      <c r="AT1781" s="20" t="s">
        <v>171</v>
      </c>
      <c r="AU1781" s="20" t="s">
        <v>90</v>
      </c>
    </row>
    <row r="1782" spans="1:65" s="12" customFormat="1" ht="22.9" customHeight="1">
      <c r="B1782" s="166"/>
      <c r="C1782" s="167"/>
      <c r="D1782" s="168" t="s">
        <v>80</v>
      </c>
      <c r="E1782" s="180" t="s">
        <v>1985</v>
      </c>
      <c r="F1782" s="180" t="s">
        <v>1986</v>
      </c>
      <c r="G1782" s="167"/>
      <c r="H1782" s="167"/>
      <c r="I1782" s="170"/>
      <c r="J1782" s="181">
        <f>BK1782</f>
        <v>0</v>
      </c>
      <c r="K1782" s="167"/>
      <c r="L1782" s="172"/>
      <c r="M1782" s="173"/>
      <c r="N1782" s="174"/>
      <c r="O1782" s="174"/>
      <c r="P1782" s="175">
        <f>SUM(P1783:P1812)</f>
        <v>0</v>
      </c>
      <c r="Q1782" s="174"/>
      <c r="R1782" s="175">
        <f>SUM(R1783:R1812)</f>
        <v>4.9147679999999996</v>
      </c>
      <c r="S1782" s="174"/>
      <c r="T1782" s="176">
        <f>SUM(T1783:T1812)</f>
        <v>0</v>
      </c>
      <c r="AR1782" s="177" t="s">
        <v>90</v>
      </c>
      <c r="AT1782" s="178" t="s">
        <v>80</v>
      </c>
      <c r="AU1782" s="178" t="s">
        <v>21</v>
      </c>
      <c r="AY1782" s="177" t="s">
        <v>160</v>
      </c>
      <c r="BK1782" s="179">
        <f>SUM(BK1783:BK1812)</f>
        <v>0</v>
      </c>
    </row>
    <row r="1783" spans="1:65" s="2" customFormat="1" ht="16.5" customHeight="1">
      <c r="A1783" s="38"/>
      <c r="B1783" s="39"/>
      <c r="C1783" s="182" t="s">
        <v>1987</v>
      </c>
      <c r="D1783" s="182" t="s">
        <v>162</v>
      </c>
      <c r="E1783" s="183" t="s">
        <v>1988</v>
      </c>
      <c r="F1783" s="184" t="s">
        <v>1989</v>
      </c>
      <c r="G1783" s="185" t="s">
        <v>165</v>
      </c>
      <c r="H1783" s="186">
        <v>152.16</v>
      </c>
      <c r="I1783" s="187"/>
      <c r="J1783" s="188">
        <f>ROUND(I1783*H1783,2)</f>
        <v>0</v>
      </c>
      <c r="K1783" s="184" t="s">
        <v>166</v>
      </c>
      <c r="L1783" s="43"/>
      <c r="M1783" s="189" t="s">
        <v>35</v>
      </c>
      <c r="N1783" s="190" t="s">
        <v>52</v>
      </c>
      <c r="O1783" s="68"/>
      <c r="P1783" s="191">
        <f>O1783*H1783</f>
        <v>0</v>
      </c>
      <c r="Q1783" s="191">
        <v>2.9999999999999997E-4</v>
      </c>
      <c r="R1783" s="191">
        <f>Q1783*H1783</f>
        <v>4.5647999999999994E-2</v>
      </c>
      <c r="S1783" s="191">
        <v>0</v>
      </c>
      <c r="T1783" s="192">
        <f>S1783*H1783</f>
        <v>0</v>
      </c>
      <c r="U1783" s="38"/>
      <c r="V1783" s="38"/>
      <c r="W1783" s="38"/>
      <c r="X1783" s="38"/>
      <c r="Y1783" s="38"/>
      <c r="Z1783" s="38"/>
      <c r="AA1783" s="38"/>
      <c r="AB1783" s="38"/>
      <c r="AC1783" s="38"/>
      <c r="AD1783" s="38"/>
      <c r="AE1783" s="38"/>
      <c r="AR1783" s="193" t="s">
        <v>317</v>
      </c>
      <c r="AT1783" s="193" t="s">
        <v>162</v>
      </c>
      <c r="AU1783" s="193" t="s">
        <v>90</v>
      </c>
      <c r="AY1783" s="20" t="s">
        <v>160</v>
      </c>
      <c r="BE1783" s="194">
        <f>IF(N1783="základní",J1783,0)</f>
        <v>0</v>
      </c>
      <c r="BF1783" s="194">
        <f>IF(N1783="snížená",J1783,0)</f>
        <v>0</v>
      </c>
      <c r="BG1783" s="194">
        <f>IF(N1783="zákl. přenesená",J1783,0)</f>
        <v>0</v>
      </c>
      <c r="BH1783" s="194">
        <f>IF(N1783="sníž. přenesená",J1783,0)</f>
        <v>0</v>
      </c>
      <c r="BI1783" s="194">
        <f>IF(N1783="nulová",J1783,0)</f>
        <v>0</v>
      </c>
      <c r="BJ1783" s="20" t="s">
        <v>21</v>
      </c>
      <c r="BK1783" s="194">
        <f>ROUND(I1783*H1783,2)</f>
        <v>0</v>
      </c>
      <c r="BL1783" s="20" t="s">
        <v>317</v>
      </c>
      <c r="BM1783" s="193" t="s">
        <v>1990</v>
      </c>
    </row>
    <row r="1784" spans="1:65" s="2" customFormat="1" ht="19.5">
      <c r="A1784" s="38"/>
      <c r="B1784" s="39"/>
      <c r="C1784" s="40"/>
      <c r="D1784" s="195" t="s">
        <v>169</v>
      </c>
      <c r="E1784" s="40"/>
      <c r="F1784" s="196" t="s">
        <v>1991</v>
      </c>
      <c r="G1784" s="40"/>
      <c r="H1784" s="40"/>
      <c r="I1784" s="197"/>
      <c r="J1784" s="40"/>
      <c r="K1784" s="40"/>
      <c r="L1784" s="43"/>
      <c r="M1784" s="198"/>
      <c r="N1784" s="199"/>
      <c r="O1784" s="68"/>
      <c r="P1784" s="68"/>
      <c r="Q1784" s="68"/>
      <c r="R1784" s="68"/>
      <c r="S1784" s="68"/>
      <c r="T1784" s="69"/>
      <c r="U1784" s="38"/>
      <c r="V1784" s="38"/>
      <c r="W1784" s="38"/>
      <c r="X1784" s="38"/>
      <c r="Y1784" s="38"/>
      <c r="Z1784" s="38"/>
      <c r="AA1784" s="38"/>
      <c r="AB1784" s="38"/>
      <c r="AC1784" s="38"/>
      <c r="AD1784" s="38"/>
      <c r="AE1784" s="38"/>
      <c r="AT1784" s="20" t="s">
        <v>169</v>
      </c>
      <c r="AU1784" s="20" t="s">
        <v>90</v>
      </c>
    </row>
    <row r="1785" spans="1:65" s="2" customFormat="1" ht="11.25">
      <c r="A1785" s="38"/>
      <c r="B1785" s="39"/>
      <c r="C1785" s="40"/>
      <c r="D1785" s="200" t="s">
        <v>171</v>
      </c>
      <c r="E1785" s="40"/>
      <c r="F1785" s="201" t="s">
        <v>1992</v>
      </c>
      <c r="G1785" s="40"/>
      <c r="H1785" s="40"/>
      <c r="I1785" s="197"/>
      <c r="J1785" s="40"/>
      <c r="K1785" s="40"/>
      <c r="L1785" s="43"/>
      <c r="M1785" s="198"/>
      <c r="N1785" s="199"/>
      <c r="O1785" s="68"/>
      <c r="P1785" s="68"/>
      <c r="Q1785" s="68"/>
      <c r="R1785" s="68"/>
      <c r="S1785" s="68"/>
      <c r="T1785" s="69"/>
      <c r="U1785" s="38"/>
      <c r="V1785" s="38"/>
      <c r="W1785" s="38"/>
      <c r="X1785" s="38"/>
      <c r="Y1785" s="38"/>
      <c r="Z1785" s="38"/>
      <c r="AA1785" s="38"/>
      <c r="AB1785" s="38"/>
      <c r="AC1785" s="38"/>
      <c r="AD1785" s="38"/>
      <c r="AE1785" s="38"/>
      <c r="AT1785" s="20" t="s">
        <v>171</v>
      </c>
      <c r="AU1785" s="20" t="s">
        <v>90</v>
      </c>
    </row>
    <row r="1786" spans="1:65" s="13" customFormat="1" ht="11.25">
      <c r="B1786" s="202"/>
      <c r="C1786" s="203"/>
      <c r="D1786" s="195" t="s">
        <v>173</v>
      </c>
      <c r="E1786" s="204" t="s">
        <v>35</v>
      </c>
      <c r="F1786" s="205" t="s">
        <v>541</v>
      </c>
      <c r="G1786" s="203"/>
      <c r="H1786" s="204" t="s">
        <v>35</v>
      </c>
      <c r="I1786" s="206"/>
      <c r="J1786" s="203"/>
      <c r="K1786" s="203"/>
      <c r="L1786" s="207"/>
      <c r="M1786" s="208"/>
      <c r="N1786" s="209"/>
      <c r="O1786" s="209"/>
      <c r="P1786" s="209"/>
      <c r="Q1786" s="209"/>
      <c r="R1786" s="209"/>
      <c r="S1786" s="209"/>
      <c r="T1786" s="210"/>
      <c r="AT1786" s="211" t="s">
        <v>173</v>
      </c>
      <c r="AU1786" s="211" t="s">
        <v>90</v>
      </c>
      <c r="AV1786" s="13" t="s">
        <v>21</v>
      </c>
      <c r="AW1786" s="13" t="s">
        <v>41</v>
      </c>
      <c r="AX1786" s="13" t="s">
        <v>81</v>
      </c>
      <c r="AY1786" s="211" t="s">
        <v>160</v>
      </c>
    </row>
    <row r="1787" spans="1:65" s="14" customFormat="1" ht="11.25">
      <c r="B1787" s="212"/>
      <c r="C1787" s="213"/>
      <c r="D1787" s="195" t="s">
        <v>173</v>
      </c>
      <c r="E1787" s="214" t="s">
        <v>35</v>
      </c>
      <c r="F1787" s="215" t="s">
        <v>1993</v>
      </c>
      <c r="G1787" s="213"/>
      <c r="H1787" s="216">
        <v>9.7200000000000006</v>
      </c>
      <c r="I1787" s="217"/>
      <c r="J1787" s="213"/>
      <c r="K1787" s="213"/>
      <c r="L1787" s="218"/>
      <c r="M1787" s="219"/>
      <c r="N1787" s="220"/>
      <c r="O1787" s="220"/>
      <c r="P1787" s="220"/>
      <c r="Q1787" s="220"/>
      <c r="R1787" s="220"/>
      <c r="S1787" s="220"/>
      <c r="T1787" s="221"/>
      <c r="AT1787" s="222" t="s">
        <v>173</v>
      </c>
      <c r="AU1787" s="222" t="s">
        <v>90</v>
      </c>
      <c r="AV1787" s="14" t="s">
        <v>90</v>
      </c>
      <c r="AW1787" s="14" t="s">
        <v>41</v>
      </c>
      <c r="AX1787" s="14" t="s">
        <v>81</v>
      </c>
      <c r="AY1787" s="222" t="s">
        <v>160</v>
      </c>
    </row>
    <row r="1788" spans="1:65" s="14" customFormat="1" ht="33.75">
      <c r="B1788" s="212"/>
      <c r="C1788" s="213"/>
      <c r="D1788" s="195" t="s">
        <v>173</v>
      </c>
      <c r="E1788" s="214" t="s">
        <v>35</v>
      </c>
      <c r="F1788" s="215" t="s">
        <v>1994</v>
      </c>
      <c r="G1788" s="213"/>
      <c r="H1788" s="216">
        <v>40.86</v>
      </c>
      <c r="I1788" s="217"/>
      <c r="J1788" s="213"/>
      <c r="K1788" s="213"/>
      <c r="L1788" s="218"/>
      <c r="M1788" s="219"/>
      <c r="N1788" s="220"/>
      <c r="O1788" s="220"/>
      <c r="P1788" s="220"/>
      <c r="Q1788" s="220"/>
      <c r="R1788" s="220"/>
      <c r="S1788" s="220"/>
      <c r="T1788" s="221"/>
      <c r="AT1788" s="222" t="s">
        <v>173</v>
      </c>
      <c r="AU1788" s="222" t="s">
        <v>90</v>
      </c>
      <c r="AV1788" s="14" t="s">
        <v>90</v>
      </c>
      <c r="AW1788" s="14" t="s">
        <v>41</v>
      </c>
      <c r="AX1788" s="14" t="s">
        <v>81</v>
      </c>
      <c r="AY1788" s="222" t="s">
        <v>160</v>
      </c>
    </row>
    <row r="1789" spans="1:65" s="14" customFormat="1" ht="11.25">
      <c r="B1789" s="212"/>
      <c r="C1789" s="213"/>
      <c r="D1789" s="195" t="s">
        <v>173</v>
      </c>
      <c r="E1789" s="214" t="s">
        <v>35</v>
      </c>
      <c r="F1789" s="215" t="s">
        <v>1995</v>
      </c>
      <c r="G1789" s="213"/>
      <c r="H1789" s="216">
        <v>12.24</v>
      </c>
      <c r="I1789" s="217"/>
      <c r="J1789" s="213"/>
      <c r="K1789" s="213"/>
      <c r="L1789" s="218"/>
      <c r="M1789" s="219"/>
      <c r="N1789" s="220"/>
      <c r="O1789" s="220"/>
      <c r="P1789" s="220"/>
      <c r="Q1789" s="220"/>
      <c r="R1789" s="220"/>
      <c r="S1789" s="220"/>
      <c r="T1789" s="221"/>
      <c r="AT1789" s="222" t="s">
        <v>173</v>
      </c>
      <c r="AU1789" s="222" t="s">
        <v>90</v>
      </c>
      <c r="AV1789" s="14" t="s">
        <v>90</v>
      </c>
      <c r="AW1789" s="14" t="s">
        <v>41</v>
      </c>
      <c r="AX1789" s="14" t="s">
        <v>81</v>
      </c>
      <c r="AY1789" s="222" t="s">
        <v>160</v>
      </c>
    </row>
    <row r="1790" spans="1:65" s="14" customFormat="1" ht="22.5">
      <c r="B1790" s="212"/>
      <c r="C1790" s="213"/>
      <c r="D1790" s="195" t="s">
        <v>173</v>
      </c>
      <c r="E1790" s="214" t="s">
        <v>35</v>
      </c>
      <c r="F1790" s="215" t="s">
        <v>1996</v>
      </c>
      <c r="G1790" s="213"/>
      <c r="H1790" s="216">
        <v>30.6</v>
      </c>
      <c r="I1790" s="217"/>
      <c r="J1790" s="213"/>
      <c r="K1790" s="213"/>
      <c r="L1790" s="218"/>
      <c r="M1790" s="219"/>
      <c r="N1790" s="220"/>
      <c r="O1790" s="220"/>
      <c r="P1790" s="220"/>
      <c r="Q1790" s="220"/>
      <c r="R1790" s="220"/>
      <c r="S1790" s="220"/>
      <c r="T1790" s="221"/>
      <c r="AT1790" s="222" t="s">
        <v>173</v>
      </c>
      <c r="AU1790" s="222" t="s">
        <v>90</v>
      </c>
      <c r="AV1790" s="14" t="s">
        <v>90</v>
      </c>
      <c r="AW1790" s="14" t="s">
        <v>41</v>
      </c>
      <c r="AX1790" s="14" t="s">
        <v>81</v>
      </c>
      <c r="AY1790" s="222" t="s">
        <v>160</v>
      </c>
    </row>
    <row r="1791" spans="1:65" s="14" customFormat="1" ht="22.5">
      <c r="B1791" s="212"/>
      <c r="C1791" s="213"/>
      <c r="D1791" s="195" t="s">
        <v>173</v>
      </c>
      <c r="E1791" s="214" t="s">
        <v>35</v>
      </c>
      <c r="F1791" s="215" t="s">
        <v>1997</v>
      </c>
      <c r="G1791" s="213"/>
      <c r="H1791" s="216">
        <v>23.04</v>
      </c>
      <c r="I1791" s="217"/>
      <c r="J1791" s="213"/>
      <c r="K1791" s="213"/>
      <c r="L1791" s="218"/>
      <c r="M1791" s="219"/>
      <c r="N1791" s="220"/>
      <c r="O1791" s="220"/>
      <c r="P1791" s="220"/>
      <c r="Q1791" s="220"/>
      <c r="R1791" s="220"/>
      <c r="S1791" s="220"/>
      <c r="T1791" s="221"/>
      <c r="AT1791" s="222" t="s">
        <v>173</v>
      </c>
      <c r="AU1791" s="222" t="s">
        <v>90</v>
      </c>
      <c r="AV1791" s="14" t="s">
        <v>90</v>
      </c>
      <c r="AW1791" s="14" t="s">
        <v>41</v>
      </c>
      <c r="AX1791" s="14" t="s">
        <v>81</v>
      </c>
      <c r="AY1791" s="222" t="s">
        <v>160</v>
      </c>
    </row>
    <row r="1792" spans="1:65" s="14" customFormat="1" ht="11.25">
      <c r="B1792" s="212"/>
      <c r="C1792" s="213"/>
      <c r="D1792" s="195" t="s">
        <v>173</v>
      </c>
      <c r="E1792" s="214" t="s">
        <v>35</v>
      </c>
      <c r="F1792" s="215" t="s">
        <v>1998</v>
      </c>
      <c r="G1792" s="213"/>
      <c r="H1792" s="216">
        <v>35.700000000000003</v>
      </c>
      <c r="I1792" s="217"/>
      <c r="J1792" s="213"/>
      <c r="K1792" s="213"/>
      <c r="L1792" s="218"/>
      <c r="M1792" s="219"/>
      <c r="N1792" s="220"/>
      <c r="O1792" s="220"/>
      <c r="P1792" s="220"/>
      <c r="Q1792" s="220"/>
      <c r="R1792" s="220"/>
      <c r="S1792" s="220"/>
      <c r="T1792" s="221"/>
      <c r="AT1792" s="222" t="s">
        <v>173</v>
      </c>
      <c r="AU1792" s="222" t="s">
        <v>90</v>
      </c>
      <c r="AV1792" s="14" t="s">
        <v>90</v>
      </c>
      <c r="AW1792" s="14" t="s">
        <v>41</v>
      </c>
      <c r="AX1792" s="14" t="s">
        <v>81</v>
      </c>
      <c r="AY1792" s="222" t="s">
        <v>160</v>
      </c>
    </row>
    <row r="1793" spans="1:65" s="15" customFormat="1" ht="11.25">
      <c r="B1793" s="223"/>
      <c r="C1793" s="224"/>
      <c r="D1793" s="195" t="s">
        <v>173</v>
      </c>
      <c r="E1793" s="225" t="s">
        <v>35</v>
      </c>
      <c r="F1793" s="226" t="s">
        <v>176</v>
      </c>
      <c r="G1793" s="224"/>
      <c r="H1793" s="227">
        <v>152.16000000000003</v>
      </c>
      <c r="I1793" s="228"/>
      <c r="J1793" s="224"/>
      <c r="K1793" s="224"/>
      <c r="L1793" s="229"/>
      <c r="M1793" s="230"/>
      <c r="N1793" s="231"/>
      <c r="O1793" s="231"/>
      <c r="P1793" s="231"/>
      <c r="Q1793" s="231"/>
      <c r="R1793" s="231"/>
      <c r="S1793" s="231"/>
      <c r="T1793" s="232"/>
      <c r="AT1793" s="233" t="s">
        <v>173</v>
      </c>
      <c r="AU1793" s="233" t="s">
        <v>90</v>
      </c>
      <c r="AV1793" s="15" t="s">
        <v>167</v>
      </c>
      <c r="AW1793" s="15" t="s">
        <v>41</v>
      </c>
      <c r="AX1793" s="15" t="s">
        <v>21</v>
      </c>
      <c r="AY1793" s="233" t="s">
        <v>160</v>
      </c>
    </row>
    <row r="1794" spans="1:65" s="2" customFormat="1" ht="37.9" customHeight="1">
      <c r="A1794" s="38"/>
      <c r="B1794" s="39"/>
      <c r="C1794" s="182" t="s">
        <v>1999</v>
      </c>
      <c r="D1794" s="182" t="s">
        <v>162</v>
      </c>
      <c r="E1794" s="183" t="s">
        <v>2000</v>
      </c>
      <c r="F1794" s="184" t="s">
        <v>2001</v>
      </c>
      <c r="G1794" s="185" t="s">
        <v>165</v>
      </c>
      <c r="H1794" s="186">
        <v>152.16</v>
      </c>
      <c r="I1794" s="187"/>
      <c r="J1794" s="188">
        <f>ROUND(I1794*H1794,2)</f>
        <v>0</v>
      </c>
      <c r="K1794" s="184" t="s">
        <v>166</v>
      </c>
      <c r="L1794" s="43"/>
      <c r="M1794" s="189" t="s">
        <v>35</v>
      </c>
      <c r="N1794" s="190" t="s">
        <v>52</v>
      </c>
      <c r="O1794" s="68"/>
      <c r="P1794" s="191">
        <f>O1794*H1794</f>
        <v>0</v>
      </c>
      <c r="Q1794" s="191">
        <v>8.9999999999999993E-3</v>
      </c>
      <c r="R1794" s="191">
        <f>Q1794*H1794</f>
        <v>1.3694399999999998</v>
      </c>
      <c r="S1794" s="191">
        <v>0</v>
      </c>
      <c r="T1794" s="192">
        <f>S1794*H1794</f>
        <v>0</v>
      </c>
      <c r="U1794" s="38"/>
      <c r="V1794" s="38"/>
      <c r="W1794" s="38"/>
      <c r="X1794" s="38"/>
      <c r="Y1794" s="38"/>
      <c r="Z1794" s="38"/>
      <c r="AA1794" s="38"/>
      <c r="AB1794" s="38"/>
      <c r="AC1794" s="38"/>
      <c r="AD1794" s="38"/>
      <c r="AE1794" s="38"/>
      <c r="AR1794" s="193" t="s">
        <v>317</v>
      </c>
      <c r="AT1794" s="193" t="s">
        <v>162</v>
      </c>
      <c r="AU1794" s="193" t="s">
        <v>90</v>
      </c>
      <c r="AY1794" s="20" t="s">
        <v>160</v>
      </c>
      <c r="BE1794" s="194">
        <f>IF(N1794="základní",J1794,0)</f>
        <v>0</v>
      </c>
      <c r="BF1794" s="194">
        <f>IF(N1794="snížená",J1794,0)</f>
        <v>0</v>
      </c>
      <c r="BG1794" s="194">
        <f>IF(N1794="zákl. přenesená",J1794,0)</f>
        <v>0</v>
      </c>
      <c r="BH1794" s="194">
        <f>IF(N1794="sníž. přenesená",J1794,0)</f>
        <v>0</v>
      </c>
      <c r="BI1794" s="194">
        <f>IF(N1794="nulová",J1794,0)</f>
        <v>0</v>
      </c>
      <c r="BJ1794" s="20" t="s">
        <v>21</v>
      </c>
      <c r="BK1794" s="194">
        <f>ROUND(I1794*H1794,2)</f>
        <v>0</v>
      </c>
      <c r="BL1794" s="20" t="s">
        <v>317</v>
      </c>
      <c r="BM1794" s="193" t="s">
        <v>2002</v>
      </c>
    </row>
    <row r="1795" spans="1:65" s="2" customFormat="1" ht="19.5">
      <c r="A1795" s="38"/>
      <c r="B1795" s="39"/>
      <c r="C1795" s="40"/>
      <c r="D1795" s="195" t="s">
        <v>169</v>
      </c>
      <c r="E1795" s="40"/>
      <c r="F1795" s="196" t="s">
        <v>2003</v>
      </c>
      <c r="G1795" s="40"/>
      <c r="H1795" s="40"/>
      <c r="I1795" s="197"/>
      <c r="J1795" s="40"/>
      <c r="K1795" s="40"/>
      <c r="L1795" s="43"/>
      <c r="M1795" s="198"/>
      <c r="N1795" s="199"/>
      <c r="O1795" s="68"/>
      <c r="P1795" s="68"/>
      <c r="Q1795" s="68"/>
      <c r="R1795" s="68"/>
      <c r="S1795" s="68"/>
      <c r="T1795" s="69"/>
      <c r="U1795" s="38"/>
      <c r="V1795" s="38"/>
      <c r="W1795" s="38"/>
      <c r="X1795" s="38"/>
      <c r="Y1795" s="38"/>
      <c r="Z1795" s="38"/>
      <c r="AA1795" s="38"/>
      <c r="AB1795" s="38"/>
      <c r="AC1795" s="38"/>
      <c r="AD1795" s="38"/>
      <c r="AE1795" s="38"/>
      <c r="AT1795" s="20" t="s">
        <v>169</v>
      </c>
      <c r="AU1795" s="20" t="s">
        <v>90</v>
      </c>
    </row>
    <row r="1796" spans="1:65" s="2" customFormat="1" ht="11.25">
      <c r="A1796" s="38"/>
      <c r="B1796" s="39"/>
      <c r="C1796" s="40"/>
      <c r="D1796" s="200" t="s">
        <v>171</v>
      </c>
      <c r="E1796" s="40"/>
      <c r="F1796" s="201" t="s">
        <v>2004</v>
      </c>
      <c r="G1796" s="40"/>
      <c r="H1796" s="40"/>
      <c r="I1796" s="197"/>
      <c r="J1796" s="40"/>
      <c r="K1796" s="40"/>
      <c r="L1796" s="43"/>
      <c r="M1796" s="198"/>
      <c r="N1796" s="199"/>
      <c r="O1796" s="68"/>
      <c r="P1796" s="68"/>
      <c r="Q1796" s="68"/>
      <c r="R1796" s="68"/>
      <c r="S1796" s="68"/>
      <c r="T1796" s="69"/>
      <c r="U1796" s="38"/>
      <c r="V1796" s="38"/>
      <c r="W1796" s="38"/>
      <c r="X1796" s="38"/>
      <c r="Y1796" s="38"/>
      <c r="Z1796" s="38"/>
      <c r="AA1796" s="38"/>
      <c r="AB1796" s="38"/>
      <c r="AC1796" s="38"/>
      <c r="AD1796" s="38"/>
      <c r="AE1796" s="38"/>
      <c r="AT1796" s="20" t="s">
        <v>171</v>
      </c>
      <c r="AU1796" s="20" t="s">
        <v>90</v>
      </c>
    </row>
    <row r="1797" spans="1:65" s="13" customFormat="1" ht="11.25">
      <c r="B1797" s="202"/>
      <c r="C1797" s="203"/>
      <c r="D1797" s="195" t="s">
        <v>173</v>
      </c>
      <c r="E1797" s="204" t="s">
        <v>35</v>
      </c>
      <c r="F1797" s="205" t="s">
        <v>541</v>
      </c>
      <c r="G1797" s="203"/>
      <c r="H1797" s="204" t="s">
        <v>35</v>
      </c>
      <c r="I1797" s="206"/>
      <c r="J1797" s="203"/>
      <c r="K1797" s="203"/>
      <c r="L1797" s="207"/>
      <c r="M1797" s="208"/>
      <c r="N1797" s="209"/>
      <c r="O1797" s="209"/>
      <c r="P1797" s="209"/>
      <c r="Q1797" s="209"/>
      <c r="R1797" s="209"/>
      <c r="S1797" s="209"/>
      <c r="T1797" s="210"/>
      <c r="AT1797" s="211" t="s">
        <v>173</v>
      </c>
      <c r="AU1797" s="211" t="s">
        <v>90</v>
      </c>
      <c r="AV1797" s="13" t="s">
        <v>21</v>
      </c>
      <c r="AW1797" s="13" t="s">
        <v>41</v>
      </c>
      <c r="AX1797" s="13" t="s">
        <v>81</v>
      </c>
      <c r="AY1797" s="211" t="s">
        <v>160</v>
      </c>
    </row>
    <row r="1798" spans="1:65" s="14" customFormat="1" ht="11.25">
      <c r="B1798" s="212"/>
      <c r="C1798" s="213"/>
      <c r="D1798" s="195" t="s">
        <v>173</v>
      </c>
      <c r="E1798" s="214" t="s">
        <v>35</v>
      </c>
      <c r="F1798" s="215" t="s">
        <v>1993</v>
      </c>
      <c r="G1798" s="213"/>
      <c r="H1798" s="216">
        <v>9.7200000000000006</v>
      </c>
      <c r="I1798" s="217"/>
      <c r="J1798" s="213"/>
      <c r="K1798" s="213"/>
      <c r="L1798" s="218"/>
      <c r="M1798" s="219"/>
      <c r="N1798" s="220"/>
      <c r="O1798" s="220"/>
      <c r="P1798" s="220"/>
      <c r="Q1798" s="220"/>
      <c r="R1798" s="220"/>
      <c r="S1798" s="220"/>
      <c r="T1798" s="221"/>
      <c r="AT1798" s="222" t="s">
        <v>173</v>
      </c>
      <c r="AU1798" s="222" t="s">
        <v>90</v>
      </c>
      <c r="AV1798" s="14" t="s">
        <v>90</v>
      </c>
      <c r="AW1798" s="14" t="s">
        <v>41</v>
      </c>
      <c r="AX1798" s="14" t="s">
        <v>81</v>
      </c>
      <c r="AY1798" s="222" t="s">
        <v>160</v>
      </c>
    </row>
    <row r="1799" spans="1:65" s="14" customFormat="1" ht="33.75">
      <c r="B1799" s="212"/>
      <c r="C1799" s="213"/>
      <c r="D1799" s="195" t="s">
        <v>173</v>
      </c>
      <c r="E1799" s="214" t="s">
        <v>35</v>
      </c>
      <c r="F1799" s="215" t="s">
        <v>1994</v>
      </c>
      <c r="G1799" s="213"/>
      <c r="H1799" s="216">
        <v>40.86</v>
      </c>
      <c r="I1799" s="217"/>
      <c r="J1799" s="213"/>
      <c r="K1799" s="213"/>
      <c r="L1799" s="218"/>
      <c r="M1799" s="219"/>
      <c r="N1799" s="220"/>
      <c r="O1799" s="220"/>
      <c r="P1799" s="220"/>
      <c r="Q1799" s="220"/>
      <c r="R1799" s="220"/>
      <c r="S1799" s="220"/>
      <c r="T1799" s="221"/>
      <c r="AT1799" s="222" t="s">
        <v>173</v>
      </c>
      <c r="AU1799" s="222" t="s">
        <v>90</v>
      </c>
      <c r="AV1799" s="14" t="s">
        <v>90</v>
      </c>
      <c r="AW1799" s="14" t="s">
        <v>41</v>
      </c>
      <c r="AX1799" s="14" t="s">
        <v>81</v>
      </c>
      <c r="AY1799" s="222" t="s">
        <v>160</v>
      </c>
    </row>
    <row r="1800" spans="1:65" s="14" customFormat="1" ht="11.25">
      <c r="B1800" s="212"/>
      <c r="C1800" s="213"/>
      <c r="D1800" s="195" t="s">
        <v>173</v>
      </c>
      <c r="E1800" s="214" t="s">
        <v>35</v>
      </c>
      <c r="F1800" s="215" t="s">
        <v>1995</v>
      </c>
      <c r="G1800" s="213"/>
      <c r="H1800" s="216">
        <v>12.24</v>
      </c>
      <c r="I1800" s="217"/>
      <c r="J1800" s="213"/>
      <c r="K1800" s="213"/>
      <c r="L1800" s="218"/>
      <c r="M1800" s="219"/>
      <c r="N1800" s="220"/>
      <c r="O1800" s="220"/>
      <c r="P1800" s="220"/>
      <c r="Q1800" s="220"/>
      <c r="R1800" s="220"/>
      <c r="S1800" s="220"/>
      <c r="T1800" s="221"/>
      <c r="AT1800" s="222" t="s">
        <v>173</v>
      </c>
      <c r="AU1800" s="222" t="s">
        <v>90</v>
      </c>
      <c r="AV1800" s="14" t="s">
        <v>90</v>
      </c>
      <c r="AW1800" s="14" t="s">
        <v>41</v>
      </c>
      <c r="AX1800" s="14" t="s">
        <v>81</v>
      </c>
      <c r="AY1800" s="222" t="s">
        <v>160</v>
      </c>
    </row>
    <row r="1801" spans="1:65" s="14" customFormat="1" ht="22.5">
      <c r="B1801" s="212"/>
      <c r="C1801" s="213"/>
      <c r="D1801" s="195" t="s">
        <v>173</v>
      </c>
      <c r="E1801" s="214" t="s">
        <v>35</v>
      </c>
      <c r="F1801" s="215" t="s">
        <v>1996</v>
      </c>
      <c r="G1801" s="213"/>
      <c r="H1801" s="216">
        <v>30.6</v>
      </c>
      <c r="I1801" s="217"/>
      <c r="J1801" s="213"/>
      <c r="K1801" s="213"/>
      <c r="L1801" s="218"/>
      <c r="M1801" s="219"/>
      <c r="N1801" s="220"/>
      <c r="O1801" s="220"/>
      <c r="P1801" s="220"/>
      <c r="Q1801" s="220"/>
      <c r="R1801" s="220"/>
      <c r="S1801" s="220"/>
      <c r="T1801" s="221"/>
      <c r="AT1801" s="222" t="s">
        <v>173</v>
      </c>
      <c r="AU1801" s="222" t="s">
        <v>90</v>
      </c>
      <c r="AV1801" s="14" t="s">
        <v>90</v>
      </c>
      <c r="AW1801" s="14" t="s">
        <v>41</v>
      </c>
      <c r="AX1801" s="14" t="s">
        <v>81</v>
      </c>
      <c r="AY1801" s="222" t="s">
        <v>160</v>
      </c>
    </row>
    <row r="1802" spans="1:65" s="14" customFormat="1" ht="22.5">
      <c r="B1802" s="212"/>
      <c r="C1802" s="213"/>
      <c r="D1802" s="195" t="s">
        <v>173</v>
      </c>
      <c r="E1802" s="214" t="s">
        <v>35</v>
      </c>
      <c r="F1802" s="215" t="s">
        <v>1997</v>
      </c>
      <c r="G1802" s="213"/>
      <c r="H1802" s="216">
        <v>23.04</v>
      </c>
      <c r="I1802" s="217"/>
      <c r="J1802" s="213"/>
      <c r="K1802" s="213"/>
      <c r="L1802" s="218"/>
      <c r="M1802" s="219"/>
      <c r="N1802" s="220"/>
      <c r="O1802" s="220"/>
      <c r="P1802" s="220"/>
      <c r="Q1802" s="220"/>
      <c r="R1802" s="220"/>
      <c r="S1802" s="220"/>
      <c r="T1802" s="221"/>
      <c r="AT1802" s="222" t="s">
        <v>173</v>
      </c>
      <c r="AU1802" s="222" t="s">
        <v>90</v>
      </c>
      <c r="AV1802" s="14" t="s">
        <v>90</v>
      </c>
      <c r="AW1802" s="14" t="s">
        <v>41</v>
      </c>
      <c r="AX1802" s="14" t="s">
        <v>81</v>
      </c>
      <c r="AY1802" s="222" t="s">
        <v>160</v>
      </c>
    </row>
    <row r="1803" spans="1:65" s="14" customFormat="1" ht="11.25">
      <c r="B1803" s="212"/>
      <c r="C1803" s="213"/>
      <c r="D1803" s="195" t="s">
        <v>173</v>
      </c>
      <c r="E1803" s="214" t="s">
        <v>35</v>
      </c>
      <c r="F1803" s="215" t="s">
        <v>1998</v>
      </c>
      <c r="G1803" s="213"/>
      <c r="H1803" s="216">
        <v>35.700000000000003</v>
      </c>
      <c r="I1803" s="217"/>
      <c r="J1803" s="213"/>
      <c r="K1803" s="213"/>
      <c r="L1803" s="218"/>
      <c r="M1803" s="219"/>
      <c r="N1803" s="220"/>
      <c r="O1803" s="220"/>
      <c r="P1803" s="220"/>
      <c r="Q1803" s="220"/>
      <c r="R1803" s="220"/>
      <c r="S1803" s="220"/>
      <c r="T1803" s="221"/>
      <c r="AT1803" s="222" t="s">
        <v>173</v>
      </c>
      <c r="AU1803" s="222" t="s">
        <v>90</v>
      </c>
      <c r="AV1803" s="14" t="s">
        <v>90</v>
      </c>
      <c r="AW1803" s="14" t="s">
        <v>41</v>
      </c>
      <c r="AX1803" s="14" t="s">
        <v>81</v>
      </c>
      <c r="AY1803" s="222" t="s">
        <v>160</v>
      </c>
    </row>
    <row r="1804" spans="1:65" s="15" customFormat="1" ht="11.25">
      <c r="B1804" s="223"/>
      <c r="C1804" s="224"/>
      <c r="D1804" s="195" t="s">
        <v>173</v>
      </c>
      <c r="E1804" s="225" t="s">
        <v>35</v>
      </c>
      <c r="F1804" s="226" t="s">
        <v>176</v>
      </c>
      <c r="G1804" s="224"/>
      <c r="H1804" s="227">
        <v>152.16000000000003</v>
      </c>
      <c r="I1804" s="228"/>
      <c r="J1804" s="224"/>
      <c r="K1804" s="224"/>
      <c r="L1804" s="229"/>
      <c r="M1804" s="230"/>
      <c r="N1804" s="231"/>
      <c r="O1804" s="231"/>
      <c r="P1804" s="231"/>
      <c r="Q1804" s="231"/>
      <c r="R1804" s="231"/>
      <c r="S1804" s="231"/>
      <c r="T1804" s="232"/>
      <c r="AT1804" s="233" t="s">
        <v>173</v>
      </c>
      <c r="AU1804" s="233" t="s">
        <v>90</v>
      </c>
      <c r="AV1804" s="15" t="s">
        <v>167</v>
      </c>
      <c r="AW1804" s="15" t="s">
        <v>41</v>
      </c>
      <c r="AX1804" s="15" t="s">
        <v>21</v>
      </c>
      <c r="AY1804" s="233" t="s">
        <v>160</v>
      </c>
    </row>
    <row r="1805" spans="1:65" s="2" customFormat="1" ht="24.2" customHeight="1">
      <c r="A1805" s="38"/>
      <c r="B1805" s="39"/>
      <c r="C1805" s="245" t="s">
        <v>2005</v>
      </c>
      <c r="D1805" s="245" t="s">
        <v>380</v>
      </c>
      <c r="E1805" s="246" t="s">
        <v>2006</v>
      </c>
      <c r="F1805" s="247" t="s">
        <v>2007</v>
      </c>
      <c r="G1805" s="248" t="s">
        <v>165</v>
      </c>
      <c r="H1805" s="249">
        <v>174.98400000000001</v>
      </c>
      <c r="I1805" s="250"/>
      <c r="J1805" s="251">
        <f>ROUND(I1805*H1805,2)</f>
        <v>0</v>
      </c>
      <c r="K1805" s="247" t="s">
        <v>166</v>
      </c>
      <c r="L1805" s="252"/>
      <c r="M1805" s="253" t="s">
        <v>35</v>
      </c>
      <c r="N1805" s="254" t="s">
        <v>52</v>
      </c>
      <c r="O1805" s="68"/>
      <c r="P1805" s="191">
        <f>O1805*H1805</f>
        <v>0</v>
      </c>
      <c r="Q1805" s="191">
        <v>0.02</v>
      </c>
      <c r="R1805" s="191">
        <f>Q1805*H1805</f>
        <v>3.4996800000000001</v>
      </c>
      <c r="S1805" s="191">
        <v>0</v>
      </c>
      <c r="T1805" s="192">
        <f>S1805*H1805</f>
        <v>0</v>
      </c>
      <c r="U1805" s="38"/>
      <c r="V1805" s="38"/>
      <c r="W1805" s="38"/>
      <c r="X1805" s="38"/>
      <c r="Y1805" s="38"/>
      <c r="Z1805" s="38"/>
      <c r="AA1805" s="38"/>
      <c r="AB1805" s="38"/>
      <c r="AC1805" s="38"/>
      <c r="AD1805" s="38"/>
      <c r="AE1805" s="38"/>
      <c r="AR1805" s="193" t="s">
        <v>459</v>
      </c>
      <c r="AT1805" s="193" t="s">
        <v>380</v>
      </c>
      <c r="AU1805" s="193" t="s">
        <v>90</v>
      </c>
      <c r="AY1805" s="20" t="s">
        <v>160</v>
      </c>
      <c r="BE1805" s="194">
        <f>IF(N1805="základní",J1805,0)</f>
        <v>0</v>
      </c>
      <c r="BF1805" s="194">
        <f>IF(N1805="snížená",J1805,0)</f>
        <v>0</v>
      </c>
      <c r="BG1805" s="194">
        <f>IF(N1805="zákl. přenesená",J1805,0)</f>
        <v>0</v>
      </c>
      <c r="BH1805" s="194">
        <f>IF(N1805="sníž. přenesená",J1805,0)</f>
        <v>0</v>
      </c>
      <c r="BI1805" s="194">
        <f>IF(N1805="nulová",J1805,0)</f>
        <v>0</v>
      </c>
      <c r="BJ1805" s="20" t="s">
        <v>21</v>
      </c>
      <c r="BK1805" s="194">
        <f>ROUND(I1805*H1805,2)</f>
        <v>0</v>
      </c>
      <c r="BL1805" s="20" t="s">
        <v>317</v>
      </c>
      <c r="BM1805" s="193" t="s">
        <v>2008</v>
      </c>
    </row>
    <row r="1806" spans="1:65" s="2" customFormat="1" ht="11.25">
      <c r="A1806" s="38"/>
      <c r="B1806" s="39"/>
      <c r="C1806" s="40"/>
      <c r="D1806" s="195" t="s">
        <v>169</v>
      </c>
      <c r="E1806" s="40"/>
      <c r="F1806" s="196" t="s">
        <v>2007</v>
      </c>
      <c r="G1806" s="40"/>
      <c r="H1806" s="40"/>
      <c r="I1806" s="197"/>
      <c r="J1806" s="40"/>
      <c r="K1806" s="40"/>
      <c r="L1806" s="43"/>
      <c r="M1806" s="198"/>
      <c r="N1806" s="199"/>
      <c r="O1806" s="68"/>
      <c r="P1806" s="68"/>
      <c r="Q1806" s="68"/>
      <c r="R1806" s="68"/>
      <c r="S1806" s="68"/>
      <c r="T1806" s="69"/>
      <c r="U1806" s="38"/>
      <c r="V1806" s="38"/>
      <c r="W1806" s="38"/>
      <c r="X1806" s="38"/>
      <c r="Y1806" s="38"/>
      <c r="Z1806" s="38"/>
      <c r="AA1806" s="38"/>
      <c r="AB1806" s="38"/>
      <c r="AC1806" s="38"/>
      <c r="AD1806" s="38"/>
      <c r="AE1806" s="38"/>
      <c r="AT1806" s="20" t="s">
        <v>169</v>
      </c>
      <c r="AU1806" s="20" t="s">
        <v>90</v>
      </c>
    </row>
    <row r="1807" spans="1:65" s="2" customFormat="1" ht="19.5">
      <c r="A1807" s="38"/>
      <c r="B1807" s="39"/>
      <c r="C1807" s="40"/>
      <c r="D1807" s="195" t="s">
        <v>625</v>
      </c>
      <c r="E1807" s="40"/>
      <c r="F1807" s="255" t="s">
        <v>2009</v>
      </c>
      <c r="G1807" s="40"/>
      <c r="H1807" s="40"/>
      <c r="I1807" s="197"/>
      <c r="J1807" s="40"/>
      <c r="K1807" s="40"/>
      <c r="L1807" s="43"/>
      <c r="M1807" s="198"/>
      <c r="N1807" s="199"/>
      <c r="O1807" s="68"/>
      <c r="P1807" s="68"/>
      <c r="Q1807" s="68"/>
      <c r="R1807" s="68"/>
      <c r="S1807" s="68"/>
      <c r="T1807" s="69"/>
      <c r="U1807" s="38"/>
      <c r="V1807" s="38"/>
      <c r="W1807" s="38"/>
      <c r="X1807" s="38"/>
      <c r="Y1807" s="38"/>
      <c r="Z1807" s="38"/>
      <c r="AA1807" s="38"/>
      <c r="AB1807" s="38"/>
      <c r="AC1807" s="38"/>
      <c r="AD1807" s="38"/>
      <c r="AE1807" s="38"/>
      <c r="AT1807" s="20" t="s">
        <v>625</v>
      </c>
      <c r="AU1807" s="20" t="s">
        <v>90</v>
      </c>
    </row>
    <row r="1808" spans="1:65" s="14" customFormat="1" ht="11.25">
      <c r="B1808" s="212"/>
      <c r="C1808" s="213"/>
      <c r="D1808" s="195" t="s">
        <v>173</v>
      </c>
      <c r="E1808" s="214" t="s">
        <v>35</v>
      </c>
      <c r="F1808" s="215" t="s">
        <v>2010</v>
      </c>
      <c r="G1808" s="213"/>
      <c r="H1808" s="216">
        <v>174.98400000000001</v>
      </c>
      <c r="I1808" s="217"/>
      <c r="J1808" s="213"/>
      <c r="K1808" s="213"/>
      <c r="L1808" s="218"/>
      <c r="M1808" s="219"/>
      <c r="N1808" s="220"/>
      <c r="O1808" s="220"/>
      <c r="P1808" s="220"/>
      <c r="Q1808" s="220"/>
      <c r="R1808" s="220"/>
      <c r="S1808" s="220"/>
      <c r="T1808" s="221"/>
      <c r="AT1808" s="222" t="s">
        <v>173</v>
      </c>
      <c r="AU1808" s="222" t="s">
        <v>90</v>
      </c>
      <c r="AV1808" s="14" t="s">
        <v>90</v>
      </c>
      <c r="AW1808" s="14" t="s">
        <v>41</v>
      </c>
      <c r="AX1808" s="14" t="s">
        <v>81</v>
      </c>
      <c r="AY1808" s="222" t="s">
        <v>160</v>
      </c>
    </row>
    <row r="1809" spans="1:65" s="15" customFormat="1" ht="11.25">
      <c r="B1809" s="223"/>
      <c r="C1809" s="224"/>
      <c r="D1809" s="195" t="s">
        <v>173</v>
      </c>
      <c r="E1809" s="225" t="s">
        <v>35</v>
      </c>
      <c r="F1809" s="226" t="s">
        <v>176</v>
      </c>
      <c r="G1809" s="224"/>
      <c r="H1809" s="227">
        <v>174.98400000000001</v>
      </c>
      <c r="I1809" s="228"/>
      <c r="J1809" s="224"/>
      <c r="K1809" s="224"/>
      <c r="L1809" s="229"/>
      <c r="M1809" s="230"/>
      <c r="N1809" s="231"/>
      <c r="O1809" s="231"/>
      <c r="P1809" s="231"/>
      <c r="Q1809" s="231"/>
      <c r="R1809" s="231"/>
      <c r="S1809" s="231"/>
      <c r="T1809" s="232"/>
      <c r="AT1809" s="233" t="s">
        <v>173</v>
      </c>
      <c r="AU1809" s="233" t="s">
        <v>90</v>
      </c>
      <c r="AV1809" s="15" t="s">
        <v>167</v>
      </c>
      <c r="AW1809" s="15" t="s">
        <v>41</v>
      </c>
      <c r="AX1809" s="15" t="s">
        <v>21</v>
      </c>
      <c r="AY1809" s="233" t="s">
        <v>160</v>
      </c>
    </row>
    <row r="1810" spans="1:65" s="2" customFormat="1" ht="24.2" customHeight="1">
      <c r="A1810" s="38"/>
      <c r="B1810" s="39"/>
      <c r="C1810" s="182" t="s">
        <v>2011</v>
      </c>
      <c r="D1810" s="182" t="s">
        <v>162</v>
      </c>
      <c r="E1810" s="183" t="s">
        <v>2012</v>
      </c>
      <c r="F1810" s="184" t="s">
        <v>2013</v>
      </c>
      <c r="G1810" s="185" t="s">
        <v>334</v>
      </c>
      <c r="H1810" s="186">
        <v>4.915</v>
      </c>
      <c r="I1810" s="187"/>
      <c r="J1810" s="188">
        <f>ROUND(I1810*H1810,2)</f>
        <v>0</v>
      </c>
      <c r="K1810" s="184" t="s">
        <v>166</v>
      </c>
      <c r="L1810" s="43"/>
      <c r="M1810" s="189" t="s">
        <v>35</v>
      </c>
      <c r="N1810" s="190" t="s">
        <v>52</v>
      </c>
      <c r="O1810" s="68"/>
      <c r="P1810" s="191">
        <f>O1810*H1810</f>
        <v>0</v>
      </c>
      <c r="Q1810" s="191">
        <v>0</v>
      </c>
      <c r="R1810" s="191">
        <f>Q1810*H1810</f>
        <v>0</v>
      </c>
      <c r="S1810" s="191">
        <v>0</v>
      </c>
      <c r="T1810" s="192">
        <f>S1810*H1810</f>
        <v>0</v>
      </c>
      <c r="U1810" s="38"/>
      <c r="V1810" s="38"/>
      <c r="W1810" s="38"/>
      <c r="X1810" s="38"/>
      <c r="Y1810" s="38"/>
      <c r="Z1810" s="38"/>
      <c r="AA1810" s="38"/>
      <c r="AB1810" s="38"/>
      <c r="AC1810" s="38"/>
      <c r="AD1810" s="38"/>
      <c r="AE1810" s="38"/>
      <c r="AR1810" s="193" t="s">
        <v>317</v>
      </c>
      <c r="AT1810" s="193" t="s">
        <v>162</v>
      </c>
      <c r="AU1810" s="193" t="s">
        <v>90</v>
      </c>
      <c r="AY1810" s="20" t="s">
        <v>160</v>
      </c>
      <c r="BE1810" s="194">
        <f>IF(N1810="základní",J1810,0)</f>
        <v>0</v>
      </c>
      <c r="BF1810" s="194">
        <f>IF(N1810="snížená",J1810,0)</f>
        <v>0</v>
      </c>
      <c r="BG1810" s="194">
        <f>IF(N1810="zákl. přenesená",J1810,0)</f>
        <v>0</v>
      </c>
      <c r="BH1810" s="194">
        <f>IF(N1810="sníž. přenesená",J1810,0)</f>
        <v>0</v>
      </c>
      <c r="BI1810" s="194">
        <f>IF(N1810="nulová",J1810,0)</f>
        <v>0</v>
      </c>
      <c r="BJ1810" s="20" t="s">
        <v>21</v>
      </c>
      <c r="BK1810" s="194">
        <f>ROUND(I1810*H1810,2)</f>
        <v>0</v>
      </c>
      <c r="BL1810" s="20" t="s">
        <v>317</v>
      </c>
      <c r="BM1810" s="193" t="s">
        <v>2014</v>
      </c>
    </row>
    <row r="1811" spans="1:65" s="2" customFormat="1" ht="29.25">
      <c r="A1811" s="38"/>
      <c r="B1811" s="39"/>
      <c r="C1811" s="40"/>
      <c r="D1811" s="195" t="s">
        <v>169</v>
      </c>
      <c r="E1811" s="40"/>
      <c r="F1811" s="196" t="s">
        <v>2015</v>
      </c>
      <c r="G1811" s="40"/>
      <c r="H1811" s="40"/>
      <c r="I1811" s="197"/>
      <c r="J1811" s="40"/>
      <c r="K1811" s="40"/>
      <c r="L1811" s="43"/>
      <c r="M1811" s="198"/>
      <c r="N1811" s="199"/>
      <c r="O1811" s="68"/>
      <c r="P1811" s="68"/>
      <c r="Q1811" s="68"/>
      <c r="R1811" s="68"/>
      <c r="S1811" s="68"/>
      <c r="T1811" s="69"/>
      <c r="U1811" s="38"/>
      <c r="V1811" s="38"/>
      <c r="W1811" s="38"/>
      <c r="X1811" s="38"/>
      <c r="Y1811" s="38"/>
      <c r="Z1811" s="38"/>
      <c r="AA1811" s="38"/>
      <c r="AB1811" s="38"/>
      <c r="AC1811" s="38"/>
      <c r="AD1811" s="38"/>
      <c r="AE1811" s="38"/>
      <c r="AT1811" s="20" t="s">
        <v>169</v>
      </c>
      <c r="AU1811" s="20" t="s">
        <v>90</v>
      </c>
    </row>
    <row r="1812" spans="1:65" s="2" customFormat="1" ht="11.25">
      <c r="A1812" s="38"/>
      <c r="B1812" s="39"/>
      <c r="C1812" s="40"/>
      <c r="D1812" s="200" t="s">
        <v>171</v>
      </c>
      <c r="E1812" s="40"/>
      <c r="F1812" s="201" t="s">
        <v>2016</v>
      </c>
      <c r="G1812" s="40"/>
      <c r="H1812" s="40"/>
      <c r="I1812" s="197"/>
      <c r="J1812" s="40"/>
      <c r="K1812" s="40"/>
      <c r="L1812" s="43"/>
      <c r="M1812" s="198"/>
      <c r="N1812" s="199"/>
      <c r="O1812" s="68"/>
      <c r="P1812" s="68"/>
      <c r="Q1812" s="68"/>
      <c r="R1812" s="68"/>
      <c r="S1812" s="68"/>
      <c r="T1812" s="69"/>
      <c r="U1812" s="38"/>
      <c r="V1812" s="38"/>
      <c r="W1812" s="38"/>
      <c r="X1812" s="38"/>
      <c r="Y1812" s="38"/>
      <c r="Z1812" s="38"/>
      <c r="AA1812" s="38"/>
      <c r="AB1812" s="38"/>
      <c r="AC1812" s="38"/>
      <c r="AD1812" s="38"/>
      <c r="AE1812" s="38"/>
      <c r="AT1812" s="20" t="s">
        <v>171</v>
      </c>
      <c r="AU1812" s="20" t="s">
        <v>90</v>
      </c>
    </row>
    <row r="1813" spans="1:65" s="12" customFormat="1" ht="22.9" customHeight="1">
      <c r="B1813" s="166"/>
      <c r="C1813" s="167"/>
      <c r="D1813" s="168" t="s">
        <v>80</v>
      </c>
      <c r="E1813" s="180" t="s">
        <v>2017</v>
      </c>
      <c r="F1813" s="180" t="s">
        <v>2018</v>
      </c>
      <c r="G1813" s="167"/>
      <c r="H1813" s="167"/>
      <c r="I1813" s="170"/>
      <c r="J1813" s="181">
        <f>BK1813</f>
        <v>0</v>
      </c>
      <c r="K1813" s="167"/>
      <c r="L1813" s="172"/>
      <c r="M1813" s="173"/>
      <c r="N1813" s="174"/>
      <c r="O1813" s="174"/>
      <c r="P1813" s="175">
        <f>SUM(P1814:P1817)</f>
        <v>0</v>
      </c>
      <c r="Q1813" s="174"/>
      <c r="R1813" s="175">
        <f>SUM(R1814:R1817)</f>
        <v>1.3999999999999999E-4</v>
      </c>
      <c r="S1813" s="174"/>
      <c r="T1813" s="176">
        <f>SUM(T1814:T1817)</f>
        <v>0</v>
      </c>
      <c r="AR1813" s="177" t="s">
        <v>90</v>
      </c>
      <c r="AT1813" s="178" t="s">
        <v>80</v>
      </c>
      <c r="AU1813" s="178" t="s">
        <v>21</v>
      </c>
      <c r="AY1813" s="177" t="s">
        <v>160</v>
      </c>
      <c r="BK1813" s="179">
        <f>SUM(BK1814:BK1817)</f>
        <v>0</v>
      </c>
    </row>
    <row r="1814" spans="1:65" s="2" customFormat="1" ht="24.2" customHeight="1">
      <c r="A1814" s="38"/>
      <c r="B1814" s="39"/>
      <c r="C1814" s="182" t="s">
        <v>2019</v>
      </c>
      <c r="D1814" s="182" t="s">
        <v>162</v>
      </c>
      <c r="E1814" s="183" t="s">
        <v>2020</v>
      </c>
      <c r="F1814" s="184" t="s">
        <v>2021</v>
      </c>
      <c r="G1814" s="185" t="s">
        <v>623</v>
      </c>
      <c r="H1814" s="186">
        <v>1</v>
      </c>
      <c r="I1814" s="187"/>
      <c r="J1814" s="188">
        <f>ROUND(I1814*H1814,2)</f>
        <v>0</v>
      </c>
      <c r="K1814" s="184" t="s">
        <v>35</v>
      </c>
      <c r="L1814" s="43"/>
      <c r="M1814" s="189" t="s">
        <v>35</v>
      </c>
      <c r="N1814" s="190" t="s">
        <v>52</v>
      </c>
      <c r="O1814" s="68"/>
      <c r="P1814" s="191">
        <f>O1814*H1814</f>
        <v>0</v>
      </c>
      <c r="Q1814" s="191">
        <v>1.3999999999999999E-4</v>
      </c>
      <c r="R1814" s="191">
        <f>Q1814*H1814</f>
        <v>1.3999999999999999E-4</v>
      </c>
      <c r="S1814" s="191">
        <v>0</v>
      </c>
      <c r="T1814" s="192">
        <f>S1814*H1814</f>
        <v>0</v>
      </c>
      <c r="U1814" s="38"/>
      <c r="V1814" s="38"/>
      <c r="W1814" s="38"/>
      <c r="X1814" s="38"/>
      <c r="Y1814" s="38"/>
      <c r="Z1814" s="38"/>
      <c r="AA1814" s="38"/>
      <c r="AB1814" s="38"/>
      <c r="AC1814" s="38"/>
      <c r="AD1814" s="38"/>
      <c r="AE1814" s="38"/>
      <c r="AR1814" s="193" t="s">
        <v>317</v>
      </c>
      <c r="AT1814" s="193" t="s">
        <v>162</v>
      </c>
      <c r="AU1814" s="193" t="s">
        <v>90</v>
      </c>
      <c r="AY1814" s="20" t="s">
        <v>160</v>
      </c>
      <c r="BE1814" s="194">
        <f>IF(N1814="základní",J1814,0)</f>
        <v>0</v>
      </c>
      <c r="BF1814" s="194">
        <f>IF(N1814="snížená",J1814,0)</f>
        <v>0</v>
      </c>
      <c r="BG1814" s="194">
        <f>IF(N1814="zákl. přenesená",J1814,0)</f>
        <v>0</v>
      </c>
      <c r="BH1814" s="194">
        <f>IF(N1814="sníž. přenesená",J1814,0)</f>
        <v>0</v>
      </c>
      <c r="BI1814" s="194">
        <f>IF(N1814="nulová",J1814,0)</f>
        <v>0</v>
      </c>
      <c r="BJ1814" s="20" t="s">
        <v>21</v>
      </c>
      <c r="BK1814" s="194">
        <f>ROUND(I1814*H1814,2)</f>
        <v>0</v>
      </c>
      <c r="BL1814" s="20" t="s">
        <v>317</v>
      </c>
      <c r="BM1814" s="193" t="s">
        <v>2022</v>
      </c>
    </row>
    <row r="1815" spans="1:65" s="2" customFormat="1" ht="11.25">
      <c r="A1815" s="38"/>
      <c r="B1815" s="39"/>
      <c r="C1815" s="40"/>
      <c r="D1815" s="195" t="s">
        <v>169</v>
      </c>
      <c r="E1815" s="40"/>
      <c r="F1815" s="196" t="s">
        <v>2023</v>
      </c>
      <c r="G1815" s="40"/>
      <c r="H1815" s="40"/>
      <c r="I1815" s="197"/>
      <c r="J1815" s="40"/>
      <c r="K1815" s="40"/>
      <c r="L1815" s="43"/>
      <c r="M1815" s="198"/>
      <c r="N1815" s="199"/>
      <c r="O1815" s="68"/>
      <c r="P1815" s="68"/>
      <c r="Q1815" s="68"/>
      <c r="R1815" s="68"/>
      <c r="S1815" s="68"/>
      <c r="T1815" s="69"/>
      <c r="U1815" s="38"/>
      <c r="V1815" s="38"/>
      <c r="W1815" s="38"/>
      <c r="X1815" s="38"/>
      <c r="Y1815" s="38"/>
      <c r="Z1815" s="38"/>
      <c r="AA1815" s="38"/>
      <c r="AB1815" s="38"/>
      <c r="AC1815" s="38"/>
      <c r="AD1815" s="38"/>
      <c r="AE1815" s="38"/>
      <c r="AT1815" s="20" t="s">
        <v>169</v>
      </c>
      <c r="AU1815" s="20" t="s">
        <v>90</v>
      </c>
    </row>
    <row r="1816" spans="1:65" s="14" customFormat="1" ht="22.5">
      <c r="B1816" s="212"/>
      <c r="C1816" s="213"/>
      <c r="D1816" s="195" t="s">
        <v>173</v>
      </c>
      <c r="E1816" s="214" t="s">
        <v>35</v>
      </c>
      <c r="F1816" s="215" t="s">
        <v>2024</v>
      </c>
      <c r="G1816" s="213"/>
      <c r="H1816" s="216">
        <v>1</v>
      </c>
      <c r="I1816" s="217"/>
      <c r="J1816" s="213"/>
      <c r="K1816" s="213"/>
      <c r="L1816" s="218"/>
      <c r="M1816" s="219"/>
      <c r="N1816" s="220"/>
      <c r="O1816" s="220"/>
      <c r="P1816" s="220"/>
      <c r="Q1816" s="220"/>
      <c r="R1816" s="220"/>
      <c r="S1816" s="220"/>
      <c r="T1816" s="221"/>
      <c r="AT1816" s="222" t="s">
        <v>173</v>
      </c>
      <c r="AU1816" s="222" t="s">
        <v>90</v>
      </c>
      <c r="AV1816" s="14" t="s">
        <v>90</v>
      </c>
      <c r="AW1816" s="14" t="s">
        <v>41</v>
      </c>
      <c r="AX1816" s="14" t="s">
        <v>81</v>
      </c>
      <c r="AY1816" s="222" t="s">
        <v>160</v>
      </c>
    </row>
    <row r="1817" spans="1:65" s="15" customFormat="1" ht="11.25">
      <c r="B1817" s="223"/>
      <c r="C1817" s="224"/>
      <c r="D1817" s="195" t="s">
        <v>173</v>
      </c>
      <c r="E1817" s="225" t="s">
        <v>35</v>
      </c>
      <c r="F1817" s="226" t="s">
        <v>176</v>
      </c>
      <c r="G1817" s="224"/>
      <c r="H1817" s="227">
        <v>1</v>
      </c>
      <c r="I1817" s="228"/>
      <c r="J1817" s="224"/>
      <c r="K1817" s="224"/>
      <c r="L1817" s="229"/>
      <c r="M1817" s="230"/>
      <c r="N1817" s="231"/>
      <c r="O1817" s="231"/>
      <c r="P1817" s="231"/>
      <c r="Q1817" s="231"/>
      <c r="R1817" s="231"/>
      <c r="S1817" s="231"/>
      <c r="T1817" s="232"/>
      <c r="AT1817" s="233" t="s">
        <v>173</v>
      </c>
      <c r="AU1817" s="233" t="s">
        <v>90</v>
      </c>
      <c r="AV1817" s="15" t="s">
        <v>167</v>
      </c>
      <c r="AW1817" s="15" t="s">
        <v>41</v>
      </c>
      <c r="AX1817" s="15" t="s">
        <v>21</v>
      </c>
      <c r="AY1817" s="233" t="s">
        <v>160</v>
      </c>
    </row>
    <row r="1818" spans="1:65" s="12" customFormat="1" ht="22.9" customHeight="1">
      <c r="B1818" s="166"/>
      <c r="C1818" s="167"/>
      <c r="D1818" s="168" t="s">
        <v>80</v>
      </c>
      <c r="E1818" s="180" t="s">
        <v>2025</v>
      </c>
      <c r="F1818" s="180" t="s">
        <v>2026</v>
      </c>
      <c r="G1818" s="167"/>
      <c r="H1818" s="167"/>
      <c r="I1818" s="170"/>
      <c r="J1818" s="181">
        <f>BK1818</f>
        <v>0</v>
      </c>
      <c r="K1818" s="167"/>
      <c r="L1818" s="172"/>
      <c r="M1818" s="173"/>
      <c r="N1818" s="174"/>
      <c r="O1818" s="174"/>
      <c r="P1818" s="175">
        <f>SUM(P1819:P1861)</f>
        <v>0</v>
      </c>
      <c r="Q1818" s="174"/>
      <c r="R1818" s="175">
        <f>SUM(R1819:R1861)</f>
        <v>0.45602303999999999</v>
      </c>
      <c r="S1818" s="174"/>
      <c r="T1818" s="176">
        <f>SUM(T1819:T1861)</f>
        <v>0</v>
      </c>
      <c r="AR1818" s="177" t="s">
        <v>90</v>
      </c>
      <c r="AT1818" s="178" t="s">
        <v>80</v>
      </c>
      <c r="AU1818" s="178" t="s">
        <v>21</v>
      </c>
      <c r="AY1818" s="177" t="s">
        <v>160</v>
      </c>
      <c r="BK1818" s="179">
        <f>SUM(BK1819:BK1861)</f>
        <v>0</v>
      </c>
    </row>
    <row r="1819" spans="1:65" s="2" customFormat="1" ht="21.75" customHeight="1">
      <c r="A1819" s="38"/>
      <c r="B1819" s="39"/>
      <c r="C1819" s="182" t="s">
        <v>2027</v>
      </c>
      <c r="D1819" s="182" t="s">
        <v>162</v>
      </c>
      <c r="E1819" s="183" t="s">
        <v>2028</v>
      </c>
      <c r="F1819" s="184" t="s">
        <v>2029</v>
      </c>
      <c r="G1819" s="185" t="s">
        <v>165</v>
      </c>
      <c r="H1819" s="186">
        <v>456.048</v>
      </c>
      <c r="I1819" s="187"/>
      <c r="J1819" s="188">
        <f>ROUND(I1819*H1819,2)</f>
        <v>0</v>
      </c>
      <c r="K1819" s="184" t="s">
        <v>166</v>
      </c>
      <c r="L1819" s="43"/>
      <c r="M1819" s="189" t="s">
        <v>35</v>
      </c>
      <c r="N1819" s="190" t="s">
        <v>52</v>
      </c>
      <c r="O1819" s="68"/>
      <c r="P1819" s="191">
        <f>O1819*H1819</f>
        <v>0</v>
      </c>
      <c r="Q1819" s="191">
        <v>4.4000000000000002E-4</v>
      </c>
      <c r="R1819" s="191">
        <f>Q1819*H1819</f>
        <v>0.20066112</v>
      </c>
      <c r="S1819" s="191">
        <v>0</v>
      </c>
      <c r="T1819" s="192">
        <f>S1819*H1819</f>
        <v>0</v>
      </c>
      <c r="U1819" s="38"/>
      <c r="V1819" s="38"/>
      <c r="W1819" s="38"/>
      <c r="X1819" s="38"/>
      <c r="Y1819" s="38"/>
      <c r="Z1819" s="38"/>
      <c r="AA1819" s="38"/>
      <c r="AB1819" s="38"/>
      <c r="AC1819" s="38"/>
      <c r="AD1819" s="38"/>
      <c r="AE1819" s="38"/>
      <c r="AR1819" s="193" t="s">
        <v>317</v>
      </c>
      <c r="AT1819" s="193" t="s">
        <v>162</v>
      </c>
      <c r="AU1819" s="193" t="s">
        <v>90</v>
      </c>
      <c r="AY1819" s="20" t="s">
        <v>160</v>
      </c>
      <c r="BE1819" s="194">
        <f>IF(N1819="základní",J1819,0)</f>
        <v>0</v>
      </c>
      <c r="BF1819" s="194">
        <f>IF(N1819="snížená",J1819,0)</f>
        <v>0</v>
      </c>
      <c r="BG1819" s="194">
        <f>IF(N1819="zákl. přenesená",J1819,0)</f>
        <v>0</v>
      </c>
      <c r="BH1819" s="194">
        <f>IF(N1819="sníž. přenesená",J1819,0)</f>
        <v>0</v>
      </c>
      <c r="BI1819" s="194">
        <f>IF(N1819="nulová",J1819,0)</f>
        <v>0</v>
      </c>
      <c r="BJ1819" s="20" t="s">
        <v>21</v>
      </c>
      <c r="BK1819" s="194">
        <f>ROUND(I1819*H1819,2)</f>
        <v>0</v>
      </c>
      <c r="BL1819" s="20" t="s">
        <v>317</v>
      </c>
      <c r="BM1819" s="193" t="s">
        <v>2030</v>
      </c>
    </row>
    <row r="1820" spans="1:65" s="2" customFormat="1" ht="11.25">
      <c r="A1820" s="38"/>
      <c r="B1820" s="39"/>
      <c r="C1820" s="40"/>
      <c r="D1820" s="195" t="s">
        <v>169</v>
      </c>
      <c r="E1820" s="40"/>
      <c r="F1820" s="196" t="s">
        <v>2031</v>
      </c>
      <c r="G1820" s="40"/>
      <c r="H1820" s="40"/>
      <c r="I1820" s="197"/>
      <c r="J1820" s="40"/>
      <c r="K1820" s="40"/>
      <c r="L1820" s="43"/>
      <c r="M1820" s="198"/>
      <c r="N1820" s="199"/>
      <c r="O1820" s="68"/>
      <c r="P1820" s="68"/>
      <c r="Q1820" s="68"/>
      <c r="R1820" s="68"/>
      <c r="S1820" s="68"/>
      <c r="T1820" s="69"/>
      <c r="U1820" s="38"/>
      <c r="V1820" s="38"/>
      <c r="W1820" s="38"/>
      <c r="X1820" s="38"/>
      <c r="Y1820" s="38"/>
      <c r="Z1820" s="38"/>
      <c r="AA1820" s="38"/>
      <c r="AB1820" s="38"/>
      <c r="AC1820" s="38"/>
      <c r="AD1820" s="38"/>
      <c r="AE1820" s="38"/>
      <c r="AT1820" s="20" t="s">
        <v>169</v>
      </c>
      <c r="AU1820" s="20" t="s">
        <v>90</v>
      </c>
    </row>
    <row r="1821" spans="1:65" s="2" customFormat="1" ht="11.25">
      <c r="A1821" s="38"/>
      <c r="B1821" s="39"/>
      <c r="C1821" s="40"/>
      <c r="D1821" s="200" t="s">
        <v>171</v>
      </c>
      <c r="E1821" s="40"/>
      <c r="F1821" s="201" t="s">
        <v>2032</v>
      </c>
      <c r="G1821" s="40"/>
      <c r="H1821" s="40"/>
      <c r="I1821" s="197"/>
      <c r="J1821" s="40"/>
      <c r="K1821" s="40"/>
      <c r="L1821" s="43"/>
      <c r="M1821" s="198"/>
      <c r="N1821" s="199"/>
      <c r="O1821" s="68"/>
      <c r="P1821" s="68"/>
      <c r="Q1821" s="68"/>
      <c r="R1821" s="68"/>
      <c r="S1821" s="68"/>
      <c r="T1821" s="69"/>
      <c r="U1821" s="38"/>
      <c r="V1821" s="38"/>
      <c r="W1821" s="38"/>
      <c r="X1821" s="38"/>
      <c r="Y1821" s="38"/>
      <c r="Z1821" s="38"/>
      <c r="AA1821" s="38"/>
      <c r="AB1821" s="38"/>
      <c r="AC1821" s="38"/>
      <c r="AD1821" s="38"/>
      <c r="AE1821" s="38"/>
      <c r="AT1821" s="20" t="s">
        <v>171</v>
      </c>
      <c r="AU1821" s="20" t="s">
        <v>90</v>
      </c>
    </row>
    <row r="1822" spans="1:65" s="13" customFormat="1" ht="11.25">
      <c r="B1822" s="202"/>
      <c r="C1822" s="203"/>
      <c r="D1822" s="195" t="s">
        <v>173</v>
      </c>
      <c r="E1822" s="204" t="s">
        <v>35</v>
      </c>
      <c r="F1822" s="205" t="s">
        <v>739</v>
      </c>
      <c r="G1822" s="203"/>
      <c r="H1822" s="204" t="s">
        <v>35</v>
      </c>
      <c r="I1822" s="206"/>
      <c r="J1822" s="203"/>
      <c r="K1822" s="203"/>
      <c r="L1822" s="207"/>
      <c r="M1822" s="208"/>
      <c r="N1822" s="209"/>
      <c r="O1822" s="209"/>
      <c r="P1822" s="209"/>
      <c r="Q1822" s="209"/>
      <c r="R1822" s="209"/>
      <c r="S1822" s="209"/>
      <c r="T1822" s="210"/>
      <c r="AT1822" s="211" t="s">
        <v>173</v>
      </c>
      <c r="AU1822" s="211" t="s">
        <v>90</v>
      </c>
      <c r="AV1822" s="13" t="s">
        <v>21</v>
      </c>
      <c r="AW1822" s="13" t="s">
        <v>41</v>
      </c>
      <c r="AX1822" s="13" t="s">
        <v>81</v>
      </c>
      <c r="AY1822" s="211" t="s">
        <v>160</v>
      </c>
    </row>
    <row r="1823" spans="1:65" s="14" customFormat="1" ht="22.5">
      <c r="B1823" s="212"/>
      <c r="C1823" s="213"/>
      <c r="D1823" s="195" t="s">
        <v>173</v>
      </c>
      <c r="E1823" s="214" t="s">
        <v>35</v>
      </c>
      <c r="F1823" s="215" t="s">
        <v>740</v>
      </c>
      <c r="G1823" s="213"/>
      <c r="H1823" s="216">
        <v>29.113</v>
      </c>
      <c r="I1823" s="217"/>
      <c r="J1823" s="213"/>
      <c r="K1823" s="213"/>
      <c r="L1823" s="218"/>
      <c r="M1823" s="219"/>
      <c r="N1823" s="220"/>
      <c r="O1823" s="220"/>
      <c r="P1823" s="220"/>
      <c r="Q1823" s="220"/>
      <c r="R1823" s="220"/>
      <c r="S1823" s="220"/>
      <c r="T1823" s="221"/>
      <c r="AT1823" s="222" t="s">
        <v>173</v>
      </c>
      <c r="AU1823" s="222" t="s">
        <v>90</v>
      </c>
      <c r="AV1823" s="14" t="s">
        <v>90</v>
      </c>
      <c r="AW1823" s="14" t="s">
        <v>41</v>
      </c>
      <c r="AX1823" s="14" t="s">
        <v>81</v>
      </c>
      <c r="AY1823" s="222" t="s">
        <v>160</v>
      </c>
    </row>
    <row r="1824" spans="1:65" s="14" customFormat="1" ht="33.75">
      <c r="B1824" s="212"/>
      <c r="C1824" s="213"/>
      <c r="D1824" s="195" t="s">
        <v>173</v>
      </c>
      <c r="E1824" s="214" t="s">
        <v>35</v>
      </c>
      <c r="F1824" s="215" t="s">
        <v>741</v>
      </c>
      <c r="G1824" s="213"/>
      <c r="H1824" s="216">
        <v>119.086</v>
      </c>
      <c r="I1824" s="217"/>
      <c r="J1824" s="213"/>
      <c r="K1824" s="213"/>
      <c r="L1824" s="218"/>
      <c r="M1824" s="219"/>
      <c r="N1824" s="220"/>
      <c r="O1824" s="220"/>
      <c r="P1824" s="220"/>
      <c r="Q1824" s="220"/>
      <c r="R1824" s="220"/>
      <c r="S1824" s="220"/>
      <c r="T1824" s="221"/>
      <c r="AT1824" s="222" t="s">
        <v>173</v>
      </c>
      <c r="AU1824" s="222" t="s">
        <v>90</v>
      </c>
      <c r="AV1824" s="14" t="s">
        <v>90</v>
      </c>
      <c r="AW1824" s="14" t="s">
        <v>41</v>
      </c>
      <c r="AX1824" s="14" t="s">
        <v>81</v>
      </c>
      <c r="AY1824" s="222" t="s">
        <v>160</v>
      </c>
    </row>
    <row r="1825" spans="2:51" s="14" customFormat="1" ht="11.25">
      <c r="B1825" s="212"/>
      <c r="C1825" s="213"/>
      <c r="D1825" s="195" t="s">
        <v>173</v>
      </c>
      <c r="E1825" s="214" t="s">
        <v>35</v>
      </c>
      <c r="F1825" s="215" t="s">
        <v>742</v>
      </c>
      <c r="G1825" s="213"/>
      <c r="H1825" s="216">
        <v>17.463999999999999</v>
      </c>
      <c r="I1825" s="217"/>
      <c r="J1825" s="213"/>
      <c r="K1825" s="213"/>
      <c r="L1825" s="218"/>
      <c r="M1825" s="219"/>
      <c r="N1825" s="220"/>
      <c r="O1825" s="220"/>
      <c r="P1825" s="220"/>
      <c r="Q1825" s="220"/>
      <c r="R1825" s="220"/>
      <c r="S1825" s="220"/>
      <c r="T1825" s="221"/>
      <c r="AT1825" s="222" t="s">
        <v>173</v>
      </c>
      <c r="AU1825" s="222" t="s">
        <v>90</v>
      </c>
      <c r="AV1825" s="14" t="s">
        <v>90</v>
      </c>
      <c r="AW1825" s="14" t="s">
        <v>41</v>
      </c>
      <c r="AX1825" s="14" t="s">
        <v>81</v>
      </c>
      <c r="AY1825" s="222" t="s">
        <v>160</v>
      </c>
    </row>
    <row r="1826" spans="2:51" s="14" customFormat="1" ht="11.25">
      <c r="B1826" s="212"/>
      <c r="C1826" s="213"/>
      <c r="D1826" s="195" t="s">
        <v>173</v>
      </c>
      <c r="E1826" s="214" t="s">
        <v>35</v>
      </c>
      <c r="F1826" s="215" t="s">
        <v>743</v>
      </c>
      <c r="G1826" s="213"/>
      <c r="H1826" s="216">
        <v>25.864000000000001</v>
      </c>
      <c r="I1826" s="217"/>
      <c r="J1826" s="213"/>
      <c r="K1826" s="213"/>
      <c r="L1826" s="218"/>
      <c r="M1826" s="219"/>
      <c r="N1826" s="220"/>
      <c r="O1826" s="220"/>
      <c r="P1826" s="220"/>
      <c r="Q1826" s="220"/>
      <c r="R1826" s="220"/>
      <c r="S1826" s="220"/>
      <c r="T1826" s="221"/>
      <c r="AT1826" s="222" t="s">
        <v>173</v>
      </c>
      <c r="AU1826" s="222" t="s">
        <v>90</v>
      </c>
      <c r="AV1826" s="14" t="s">
        <v>90</v>
      </c>
      <c r="AW1826" s="14" t="s">
        <v>41</v>
      </c>
      <c r="AX1826" s="14" t="s">
        <v>81</v>
      </c>
      <c r="AY1826" s="222" t="s">
        <v>160</v>
      </c>
    </row>
    <row r="1827" spans="2:51" s="14" customFormat="1" ht="11.25">
      <c r="B1827" s="212"/>
      <c r="C1827" s="213"/>
      <c r="D1827" s="195" t="s">
        <v>173</v>
      </c>
      <c r="E1827" s="214" t="s">
        <v>35</v>
      </c>
      <c r="F1827" s="215" t="s">
        <v>744</v>
      </c>
      <c r="G1827" s="213"/>
      <c r="H1827" s="216">
        <v>32.863999999999997</v>
      </c>
      <c r="I1827" s="217"/>
      <c r="J1827" s="213"/>
      <c r="K1827" s="213"/>
      <c r="L1827" s="218"/>
      <c r="M1827" s="219"/>
      <c r="N1827" s="220"/>
      <c r="O1827" s="220"/>
      <c r="P1827" s="220"/>
      <c r="Q1827" s="220"/>
      <c r="R1827" s="220"/>
      <c r="S1827" s="220"/>
      <c r="T1827" s="221"/>
      <c r="AT1827" s="222" t="s">
        <v>173</v>
      </c>
      <c r="AU1827" s="222" t="s">
        <v>90</v>
      </c>
      <c r="AV1827" s="14" t="s">
        <v>90</v>
      </c>
      <c r="AW1827" s="14" t="s">
        <v>41</v>
      </c>
      <c r="AX1827" s="14" t="s">
        <v>81</v>
      </c>
      <c r="AY1827" s="222" t="s">
        <v>160</v>
      </c>
    </row>
    <row r="1828" spans="2:51" s="14" customFormat="1" ht="11.25">
      <c r="B1828" s="212"/>
      <c r="C1828" s="213"/>
      <c r="D1828" s="195" t="s">
        <v>173</v>
      </c>
      <c r="E1828" s="214" t="s">
        <v>35</v>
      </c>
      <c r="F1828" s="215" t="s">
        <v>745</v>
      </c>
      <c r="G1828" s="213"/>
      <c r="H1828" s="216">
        <v>27.488</v>
      </c>
      <c r="I1828" s="217"/>
      <c r="J1828" s="213"/>
      <c r="K1828" s="213"/>
      <c r="L1828" s="218"/>
      <c r="M1828" s="219"/>
      <c r="N1828" s="220"/>
      <c r="O1828" s="220"/>
      <c r="P1828" s="220"/>
      <c r="Q1828" s="220"/>
      <c r="R1828" s="220"/>
      <c r="S1828" s="220"/>
      <c r="T1828" s="221"/>
      <c r="AT1828" s="222" t="s">
        <v>173</v>
      </c>
      <c r="AU1828" s="222" t="s">
        <v>90</v>
      </c>
      <c r="AV1828" s="14" t="s">
        <v>90</v>
      </c>
      <c r="AW1828" s="14" t="s">
        <v>41</v>
      </c>
      <c r="AX1828" s="14" t="s">
        <v>81</v>
      </c>
      <c r="AY1828" s="222" t="s">
        <v>160</v>
      </c>
    </row>
    <row r="1829" spans="2:51" s="14" customFormat="1" ht="11.25">
      <c r="B1829" s="212"/>
      <c r="C1829" s="213"/>
      <c r="D1829" s="195" t="s">
        <v>173</v>
      </c>
      <c r="E1829" s="214" t="s">
        <v>35</v>
      </c>
      <c r="F1829" s="215" t="s">
        <v>746</v>
      </c>
      <c r="G1829" s="213"/>
      <c r="H1829" s="216">
        <v>40.268999999999998</v>
      </c>
      <c r="I1829" s="217"/>
      <c r="J1829" s="213"/>
      <c r="K1829" s="213"/>
      <c r="L1829" s="218"/>
      <c r="M1829" s="219"/>
      <c r="N1829" s="220"/>
      <c r="O1829" s="220"/>
      <c r="P1829" s="220"/>
      <c r="Q1829" s="220"/>
      <c r="R1829" s="220"/>
      <c r="S1829" s="220"/>
      <c r="T1829" s="221"/>
      <c r="AT1829" s="222" t="s">
        <v>173</v>
      </c>
      <c r="AU1829" s="222" t="s">
        <v>90</v>
      </c>
      <c r="AV1829" s="14" t="s">
        <v>90</v>
      </c>
      <c r="AW1829" s="14" t="s">
        <v>41</v>
      </c>
      <c r="AX1829" s="14" t="s">
        <v>81</v>
      </c>
      <c r="AY1829" s="222" t="s">
        <v>160</v>
      </c>
    </row>
    <row r="1830" spans="2:51" s="14" customFormat="1" ht="11.25">
      <c r="B1830" s="212"/>
      <c r="C1830" s="213"/>
      <c r="D1830" s="195" t="s">
        <v>173</v>
      </c>
      <c r="E1830" s="214" t="s">
        <v>35</v>
      </c>
      <c r="F1830" s="215" t="s">
        <v>749</v>
      </c>
      <c r="G1830" s="213"/>
      <c r="H1830" s="216">
        <v>46.423999999999999</v>
      </c>
      <c r="I1830" s="217"/>
      <c r="J1830" s="213"/>
      <c r="K1830" s="213"/>
      <c r="L1830" s="218"/>
      <c r="M1830" s="219"/>
      <c r="N1830" s="220"/>
      <c r="O1830" s="220"/>
      <c r="P1830" s="220"/>
      <c r="Q1830" s="220"/>
      <c r="R1830" s="220"/>
      <c r="S1830" s="220"/>
      <c r="T1830" s="221"/>
      <c r="AT1830" s="222" t="s">
        <v>173</v>
      </c>
      <c r="AU1830" s="222" t="s">
        <v>90</v>
      </c>
      <c r="AV1830" s="14" t="s">
        <v>90</v>
      </c>
      <c r="AW1830" s="14" t="s">
        <v>41</v>
      </c>
      <c r="AX1830" s="14" t="s">
        <v>81</v>
      </c>
      <c r="AY1830" s="222" t="s">
        <v>160</v>
      </c>
    </row>
    <row r="1831" spans="2:51" s="14" customFormat="1" ht="22.5">
      <c r="B1831" s="212"/>
      <c r="C1831" s="213"/>
      <c r="D1831" s="195" t="s">
        <v>173</v>
      </c>
      <c r="E1831" s="214" t="s">
        <v>35</v>
      </c>
      <c r="F1831" s="215" t="s">
        <v>750</v>
      </c>
      <c r="G1831" s="213"/>
      <c r="H1831" s="216">
        <v>38.61</v>
      </c>
      <c r="I1831" s="217"/>
      <c r="J1831" s="213"/>
      <c r="K1831" s="213"/>
      <c r="L1831" s="218"/>
      <c r="M1831" s="219"/>
      <c r="N1831" s="220"/>
      <c r="O1831" s="220"/>
      <c r="P1831" s="220"/>
      <c r="Q1831" s="220"/>
      <c r="R1831" s="220"/>
      <c r="S1831" s="220"/>
      <c r="T1831" s="221"/>
      <c r="AT1831" s="222" t="s">
        <v>173</v>
      </c>
      <c r="AU1831" s="222" t="s">
        <v>90</v>
      </c>
      <c r="AV1831" s="14" t="s">
        <v>90</v>
      </c>
      <c r="AW1831" s="14" t="s">
        <v>41</v>
      </c>
      <c r="AX1831" s="14" t="s">
        <v>81</v>
      </c>
      <c r="AY1831" s="222" t="s">
        <v>160</v>
      </c>
    </row>
    <row r="1832" spans="2:51" s="14" customFormat="1" ht="11.25">
      <c r="B1832" s="212"/>
      <c r="C1832" s="213"/>
      <c r="D1832" s="195" t="s">
        <v>173</v>
      </c>
      <c r="E1832" s="214" t="s">
        <v>35</v>
      </c>
      <c r="F1832" s="215" t="s">
        <v>751</v>
      </c>
      <c r="G1832" s="213"/>
      <c r="H1832" s="216">
        <v>16.001999999999999</v>
      </c>
      <c r="I1832" s="217"/>
      <c r="J1832" s="213"/>
      <c r="K1832" s="213"/>
      <c r="L1832" s="218"/>
      <c r="M1832" s="219"/>
      <c r="N1832" s="220"/>
      <c r="O1832" s="220"/>
      <c r="P1832" s="220"/>
      <c r="Q1832" s="220"/>
      <c r="R1832" s="220"/>
      <c r="S1832" s="220"/>
      <c r="T1832" s="221"/>
      <c r="AT1832" s="222" t="s">
        <v>173</v>
      </c>
      <c r="AU1832" s="222" t="s">
        <v>90</v>
      </c>
      <c r="AV1832" s="14" t="s">
        <v>90</v>
      </c>
      <c r="AW1832" s="14" t="s">
        <v>41</v>
      </c>
      <c r="AX1832" s="14" t="s">
        <v>81</v>
      </c>
      <c r="AY1832" s="222" t="s">
        <v>160</v>
      </c>
    </row>
    <row r="1833" spans="2:51" s="14" customFormat="1" ht="22.5">
      <c r="B1833" s="212"/>
      <c r="C1833" s="213"/>
      <c r="D1833" s="195" t="s">
        <v>173</v>
      </c>
      <c r="E1833" s="214" t="s">
        <v>35</v>
      </c>
      <c r="F1833" s="215" t="s">
        <v>752</v>
      </c>
      <c r="G1833" s="213"/>
      <c r="H1833" s="216">
        <v>55.307000000000002</v>
      </c>
      <c r="I1833" s="217"/>
      <c r="J1833" s="213"/>
      <c r="K1833" s="213"/>
      <c r="L1833" s="218"/>
      <c r="M1833" s="219"/>
      <c r="N1833" s="220"/>
      <c r="O1833" s="220"/>
      <c r="P1833" s="220"/>
      <c r="Q1833" s="220"/>
      <c r="R1833" s="220"/>
      <c r="S1833" s="220"/>
      <c r="T1833" s="221"/>
      <c r="AT1833" s="222" t="s">
        <v>173</v>
      </c>
      <c r="AU1833" s="222" t="s">
        <v>90</v>
      </c>
      <c r="AV1833" s="14" t="s">
        <v>90</v>
      </c>
      <c r="AW1833" s="14" t="s">
        <v>41</v>
      </c>
      <c r="AX1833" s="14" t="s">
        <v>81</v>
      </c>
      <c r="AY1833" s="222" t="s">
        <v>160</v>
      </c>
    </row>
    <row r="1834" spans="2:51" s="14" customFormat="1" ht="11.25">
      <c r="B1834" s="212"/>
      <c r="C1834" s="213"/>
      <c r="D1834" s="195" t="s">
        <v>173</v>
      </c>
      <c r="E1834" s="214" t="s">
        <v>35</v>
      </c>
      <c r="F1834" s="215" t="s">
        <v>753</v>
      </c>
      <c r="G1834" s="213"/>
      <c r="H1834" s="216">
        <v>20.067</v>
      </c>
      <c r="I1834" s="217"/>
      <c r="J1834" s="213"/>
      <c r="K1834" s="213"/>
      <c r="L1834" s="218"/>
      <c r="M1834" s="219"/>
      <c r="N1834" s="220"/>
      <c r="O1834" s="220"/>
      <c r="P1834" s="220"/>
      <c r="Q1834" s="220"/>
      <c r="R1834" s="220"/>
      <c r="S1834" s="220"/>
      <c r="T1834" s="221"/>
      <c r="AT1834" s="222" t="s">
        <v>173</v>
      </c>
      <c r="AU1834" s="222" t="s">
        <v>90</v>
      </c>
      <c r="AV1834" s="14" t="s">
        <v>90</v>
      </c>
      <c r="AW1834" s="14" t="s">
        <v>41</v>
      </c>
      <c r="AX1834" s="14" t="s">
        <v>81</v>
      </c>
      <c r="AY1834" s="222" t="s">
        <v>160</v>
      </c>
    </row>
    <row r="1835" spans="2:51" s="14" customFormat="1" ht="33.75">
      <c r="B1835" s="212"/>
      <c r="C1835" s="213"/>
      <c r="D1835" s="195" t="s">
        <v>173</v>
      </c>
      <c r="E1835" s="214" t="s">
        <v>35</v>
      </c>
      <c r="F1835" s="215" t="s">
        <v>754</v>
      </c>
      <c r="G1835" s="213"/>
      <c r="H1835" s="216">
        <v>40.963999999999999</v>
      </c>
      <c r="I1835" s="217"/>
      <c r="J1835" s="213"/>
      <c r="K1835" s="213"/>
      <c r="L1835" s="218"/>
      <c r="M1835" s="219"/>
      <c r="N1835" s="220"/>
      <c r="O1835" s="220"/>
      <c r="P1835" s="220"/>
      <c r="Q1835" s="220"/>
      <c r="R1835" s="220"/>
      <c r="S1835" s="220"/>
      <c r="T1835" s="221"/>
      <c r="AT1835" s="222" t="s">
        <v>173</v>
      </c>
      <c r="AU1835" s="222" t="s">
        <v>90</v>
      </c>
      <c r="AV1835" s="14" t="s">
        <v>90</v>
      </c>
      <c r="AW1835" s="14" t="s">
        <v>41</v>
      </c>
      <c r="AX1835" s="14" t="s">
        <v>81</v>
      </c>
      <c r="AY1835" s="222" t="s">
        <v>160</v>
      </c>
    </row>
    <row r="1836" spans="2:51" s="14" customFormat="1" ht="11.25">
      <c r="B1836" s="212"/>
      <c r="C1836" s="213"/>
      <c r="D1836" s="195" t="s">
        <v>173</v>
      </c>
      <c r="E1836" s="214" t="s">
        <v>35</v>
      </c>
      <c r="F1836" s="215" t="s">
        <v>755</v>
      </c>
      <c r="G1836" s="213"/>
      <c r="H1836" s="216">
        <v>10.941000000000001</v>
      </c>
      <c r="I1836" s="217"/>
      <c r="J1836" s="213"/>
      <c r="K1836" s="213"/>
      <c r="L1836" s="218"/>
      <c r="M1836" s="219"/>
      <c r="N1836" s="220"/>
      <c r="O1836" s="220"/>
      <c r="P1836" s="220"/>
      <c r="Q1836" s="220"/>
      <c r="R1836" s="220"/>
      <c r="S1836" s="220"/>
      <c r="T1836" s="221"/>
      <c r="AT1836" s="222" t="s">
        <v>173</v>
      </c>
      <c r="AU1836" s="222" t="s">
        <v>90</v>
      </c>
      <c r="AV1836" s="14" t="s">
        <v>90</v>
      </c>
      <c r="AW1836" s="14" t="s">
        <v>41</v>
      </c>
      <c r="AX1836" s="14" t="s">
        <v>81</v>
      </c>
      <c r="AY1836" s="222" t="s">
        <v>160</v>
      </c>
    </row>
    <row r="1837" spans="2:51" s="14" customFormat="1" ht="22.5">
      <c r="B1837" s="212"/>
      <c r="C1837" s="213"/>
      <c r="D1837" s="195" t="s">
        <v>173</v>
      </c>
      <c r="E1837" s="214" t="s">
        <v>35</v>
      </c>
      <c r="F1837" s="215" t="s">
        <v>756</v>
      </c>
      <c r="G1837" s="213"/>
      <c r="H1837" s="216">
        <v>38.423000000000002</v>
      </c>
      <c r="I1837" s="217"/>
      <c r="J1837" s="213"/>
      <c r="K1837" s="213"/>
      <c r="L1837" s="218"/>
      <c r="M1837" s="219"/>
      <c r="N1837" s="220"/>
      <c r="O1837" s="220"/>
      <c r="P1837" s="220"/>
      <c r="Q1837" s="220"/>
      <c r="R1837" s="220"/>
      <c r="S1837" s="220"/>
      <c r="T1837" s="221"/>
      <c r="AT1837" s="222" t="s">
        <v>173</v>
      </c>
      <c r="AU1837" s="222" t="s">
        <v>90</v>
      </c>
      <c r="AV1837" s="14" t="s">
        <v>90</v>
      </c>
      <c r="AW1837" s="14" t="s">
        <v>41</v>
      </c>
      <c r="AX1837" s="14" t="s">
        <v>81</v>
      </c>
      <c r="AY1837" s="222" t="s">
        <v>160</v>
      </c>
    </row>
    <row r="1838" spans="2:51" s="14" customFormat="1" ht="22.5">
      <c r="B1838" s="212"/>
      <c r="C1838" s="213"/>
      <c r="D1838" s="195" t="s">
        <v>173</v>
      </c>
      <c r="E1838" s="214" t="s">
        <v>35</v>
      </c>
      <c r="F1838" s="215" t="s">
        <v>757</v>
      </c>
      <c r="G1838" s="213"/>
      <c r="H1838" s="216">
        <v>49.322000000000003</v>
      </c>
      <c r="I1838" s="217"/>
      <c r="J1838" s="213"/>
      <c r="K1838" s="213"/>
      <c r="L1838" s="218"/>
      <c r="M1838" s="219"/>
      <c r="N1838" s="220"/>
      <c r="O1838" s="220"/>
      <c r="P1838" s="220"/>
      <c r="Q1838" s="220"/>
      <c r="R1838" s="220"/>
      <c r="S1838" s="220"/>
      <c r="T1838" s="221"/>
      <c r="AT1838" s="222" t="s">
        <v>173</v>
      </c>
      <c r="AU1838" s="222" t="s">
        <v>90</v>
      </c>
      <c r="AV1838" s="14" t="s">
        <v>90</v>
      </c>
      <c r="AW1838" s="14" t="s">
        <v>41</v>
      </c>
      <c r="AX1838" s="14" t="s">
        <v>81</v>
      </c>
      <c r="AY1838" s="222" t="s">
        <v>160</v>
      </c>
    </row>
    <row r="1839" spans="2:51" s="16" customFormat="1" ht="11.25">
      <c r="B1839" s="234"/>
      <c r="C1839" s="235"/>
      <c r="D1839" s="195" t="s">
        <v>173</v>
      </c>
      <c r="E1839" s="236" t="s">
        <v>35</v>
      </c>
      <c r="F1839" s="237" t="s">
        <v>263</v>
      </c>
      <c r="G1839" s="235"/>
      <c r="H1839" s="238">
        <v>608.20800000000008</v>
      </c>
      <c r="I1839" s="239"/>
      <c r="J1839" s="235"/>
      <c r="K1839" s="235"/>
      <c r="L1839" s="240"/>
      <c r="M1839" s="241"/>
      <c r="N1839" s="242"/>
      <c r="O1839" s="242"/>
      <c r="P1839" s="242"/>
      <c r="Q1839" s="242"/>
      <c r="R1839" s="242"/>
      <c r="S1839" s="242"/>
      <c r="T1839" s="243"/>
      <c r="AT1839" s="244" t="s">
        <v>173</v>
      </c>
      <c r="AU1839" s="244" t="s">
        <v>90</v>
      </c>
      <c r="AV1839" s="16" t="s">
        <v>184</v>
      </c>
      <c r="AW1839" s="16" t="s">
        <v>41</v>
      </c>
      <c r="AX1839" s="16" t="s">
        <v>81</v>
      </c>
      <c r="AY1839" s="244" t="s">
        <v>160</v>
      </c>
    </row>
    <row r="1840" spans="2:51" s="14" customFormat="1" ht="11.25">
      <c r="B1840" s="212"/>
      <c r="C1840" s="213"/>
      <c r="D1840" s="195" t="s">
        <v>173</v>
      </c>
      <c r="E1840" s="214" t="s">
        <v>35</v>
      </c>
      <c r="F1840" s="215" t="s">
        <v>2033</v>
      </c>
      <c r="G1840" s="213"/>
      <c r="H1840" s="216">
        <v>-152.16</v>
      </c>
      <c r="I1840" s="217"/>
      <c r="J1840" s="213"/>
      <c r="K1840" s="213"/>
      <c r="L1840" s="218"/>
      <c r="M1840" s="219"/>
      <c r="N1840" s="220"/>
      <c r="O1840" s="220"/>
      <c r="P1840" s="220"/>
      <c r="Q1840" s="220"/>
      <c r="R1840" s="220"/>
      <c r="S1840" s="220"/>
      <c r="T1840" s="221"/>
      <c r="AT1840" s="222" t="s">
        <v>173</v>
      </c>
      <c r="AU1840" s="222" t="s">
        <v>90</v>
      </c>
      <c r="AV1840" s="14" t="s">
        <v>90</v>
      </c>
      <c r="AW1840" s="14" t="s">
        <v>41</v>
      </c>
      <c r="AX1840" s="14" t="s">
        <v>81</v>
      </c>
      <c r="AY1840" s="222" t="s">
        <v>160</v>
      </c>
    </row>
    <row r="1841" spans="1:65" s="16" customFormat="1" ht="11.25">
      <c r="B1841" s="234"/>
      <c r="C1841" s="235"/>
      <c r="D1841" s="195" t="s">
        <v>173</v>
      </c>
      <c r="E1841" s="236" t="s">
        <v>35</v>
      </c>
      <c r="F1841" s="237" t="s">
        <v>263</v>
      </c>
      <c r="G1841" s="235"/>
      <c r="H1841" s="238">
        <v>-152.16</v>
      </c>
      <c r="I1841" s="239"/>
      <c r="J1841" s="235"/>
      <c r="K1841" s="235"/>
      <c r="L1841" s="240"/>
      <c r="M1841" s="241"/>
      <c r="N1841" s="242"/>
      <c r="O1841" s="242"/>
      <c r="P1841" s="242"/>
      <c r="Q1841" s="242"/>
      <c r="R1841" s="242"/>
      <c r="S1841" s="242"/>
      <c r="T1841" s="243"/>
      <c r="AT1841" s="244" t="s">
        <v>173</v>
      </c>
      <c r="AU1841" s="244" t="s">
        <v>90</v>
      </c>
      <c r="AV1841" s="16" t="s">
        <v>184</v>
      </c>
      <c r="AW1841" s="16" t="s">
        <v>41</v>
      </c>
      <c r="AX1841" s="16" t="s">
        <v>81</v>
      </c>
      <c r="AY1841" s="244" t="s">
        <v>160</v>
      </c>
    </row>
    <row r="1842" spans="1:65" s="15" customFormat="1" ht="11.25">
      <c r="B1842" s="223"/>
      <c r="C1842" s="224"/>
      <c r="D1842" s="195" t="s">
        <v>173</v>
      </c>
      <c r="E1842" s="225" t="s">
        <v>35</v>
      </c>
      <c r="F1842" s="226" t="s">
        <v>176</v>
      </c>
      <c r="G1842" s="224"/>
      <c r="H1842" s="227">
        <v>456.04800000000012</v>
      </c>
      <c r="I1842" s="228"/>
      <c r="J1842" s="224"/>
      <c r="K1842" s="224"/>
      <c r="L1842" s="229"/>
      <c r="M1842" s="230"/>
      <c r="N1842" s="231"/>
      <c r="O1842" s="231"/>
      <c r="P1842" s="231"/>
      <c r="Q1842" s="231"/>
      <c r="R1842" s="231"/>
      <c r="S1842" s="231"/>
      <c r="T1842" s="232"/>
      <c r="AT1842" s="233" t="s">
        <v>173</v>
      </c>
      <c r="AU1842" s="233" t="s">
        <v>90</v>
      </c>
      <c r="AV1842" s="15" t="s">
        <v>167</v>
      </c>
      <c r="AW1842" s="15" t="s">
        <v>41</v>
      </c>
      <c r="AX1842" s="15" t="s">
        <v>21</v>
      </c>
      <c r="AY1842" s="233" t="s">
        <v>160</v>
      </c>
    </row>
    <row r="1843" spans="1:65" s="2" customFormat="1" ht="24.2" customHeight="1">
      <c r="A1843" s="38"/>
      <c r="B1843" s="39"/>
      <c r="C1843" s="182" t="s">
        <v>2034</v>
      </c>
      <c r="D1843" s="182" t="s">
        <v>162</v>
      </c>
      <c r="E1843" s="183" t="s">
        <v>2035</v>
      </c>
      <c r="F1843" s="184" t="s">
        <v>2036</v>
      </c>
      <c r="G1843" s="185" t="s">
        <v>165</v>
      </c>
      <c r="H1843" s="186">
        <v>256.488</v>
      </c>
      <c r="I1843" s="187"/>
      <c r="J1843" s="188">
        <f>ROUND(I1843*H1843,2)</f>
        <v>0</v>
      </c>
      <c r="K1843" s="184" t="s">
        <v>166</v>
      </c>
      <c r="L1843" s="43"/>
      <c r="M1843" s="189" t="s">
        <v>35</v>
      </c>
      <c r="N1843" s="190" t="s">
        <v>52</v>
      </c>
      <c r="O1843" s="68"/>
      <c r="P1843" s="191">
        <f>O1843*H1843</f>
        <v>0</v>
      </c>
      <c r="Q1843" s="191">
        <v>4.4000000000000002E-4</v>
      </c>
      <c r="R1843" s="191">
        <f>Q1843*H1843</f>
        <v>0.11285472000000001</v>
      </c>
      <c r="S1843" s="191">
        <v>0</v>
      </c>
      <c r="T1843" s="192">
        <f>S1843*H1843</f>
        <v>0</v>
      </c>
      <c r="U1843" s="38"/>
      <c r="V1843" s="38"/>
      <c r="W1843" s="38"/>
      <c r="X1843" s="38"/>
      <c r="Y1843" s="38"/>
      <c r="Z1843" s="38"/>
      <c r="AA1843" s="38"/>
      <c r="AB1843" s="38"/>
      <c r="AC1843" s="38"/>
      <c r="AD1843" s="38"/>
      <c r="AE1843" s="38"/>
      <c r="AR1843" s="193" t="s">
        <v>317</v>
      </c>
      <c r="AT1843" s="193" t="s">
        <v>162</v>
      </c>
      <c r="AU1843" s="193" t="s">
        <v>90</v>
      </c>
      <c r="AY1843" s="20" t="s">
        <v>160</v>
      </c>
      <c r="BE1843" s="194">
        <f>IF(N1843="základní",J1843,0)</f>
        <v>0</v>
      </c>
      <c r="BF1843" s="194">
        <f>IF(N1843="snížená",J1843,0)</f>
        <v>0</v>
      </c>
      <c r="BG1843" s="194">
        <f>IF(N1843="zákl. přenesená",J1843,0)</f>
        <v>0</v>
      </c>
      <c r="BH1843" s="194">
        <f>IF(N1843="sníž. přenesená",J1843,0)</f>
        <v>0</v>
      </c>
      <c r="BI1843" s="194">
        <f>IF(N1843="nulová",J1843,0)</f>
        <v>0</v>
      </c>
      <c r="BJ1843" s="20" t="s">
        <v>21</v>
      </c>
      <c r="BK1843" s="194">
        <f>ROUND(I1843*H1843,2)</f>
        <v>0</v>
      </c>
      <c r="BL1843" s="20" t="s">
        <v>317</v>
      </c>
      <c r="BM1843" s="193" t="s">
        <v>2037</v>
      </c>
    </row>
    <row r="1844" spans="1:65" s="2" customFormat="1" ht="11.25">
      <c r="A1844" s="38"/>
      <c r="B1844" s="39"/>
      <c r="C1844" s="40"/>
      <c r="D1844" s="195" t="s">
        <v>169</v>
      </c>
      <c r="E1844" s="40"/>
      <c r="F1844" s="196" t="s">
        <v>2038</v>
      </c>
      <c r="G1844" s="40"/>
      <c r="H1844" s="40"/>
      <c r="I1844" s="197"/>
      <c r="J1844" s="40"/>
      <c r="K1844" s="40"/>
      <c r="L1844" s="43"/>
      <c r="M1844" s="198"/>
      <c r="N1844" s="199"/>
      <c r="O1844" s="68"/>
      <c r="P1844" s="68"/>
      <c r="Q1844" s="68"/>
      <c r="R1844" s="68"/>
      <c r="S1844" s="68"/>
      <c r="T1844" s="69"/>
      <c r="U1844" s="38"/>
      <c r="V1844" s="38"/>
      <c r="W1844" s="38"/>
      <c r="X1844" s="38"/>
      <c r="Y1844" s="38"/>
      <c r="Z1844" s="38"/>
      <c r="AA1844" s="38"/>
      <c r="AB1844" s="38"/>
      <c r="AC1844" s="38"/>
      <c r="AD1844" s="38"/>
      <c r="AE1844" s="38"/>
      <c r="AT1844" s="20" t="s">
        <v>169</v>
      </c>
      <c r="AU1844" s="20" t="s">
        <v>90</v>
      </c>
    </row>
    <row r="1845" spans="1:65" s="2" customFormat="1" ht="11.25">
      <c r="A1845" s="38"/>
      <c r="B1845" s="39"/>
      <c r="C1845" s="40"/>
      <c r="D1845" s="200" t="s">
        <v>171</v>
      </c>
      <c r="E1845" s="40"/>
      <c r="F1845" s="201" t="s">
        <v>2039</v>
      </c>
      <c r="G1845" s="40"/>
      <c r="H1845" s="40"/>
      <c r="I1845" s="197"/>
      <c r="J1845" s="40"/>
      <c r="K1845" s="40"/>
      <c r="L1845" s="43"/>
      <c r="M1845" s="198"/>
      <c r="N1845" s="199"/>
      <c r="O1845" s="68"/>
      <c r="P1845" s="68"/>
      <c r="Q1845" s="68"/>
      <c r="R1845" s="68"/>
      <c r="S1845" s="68"/>
      <c r="T1845" s="69"/>
      <c r="U1845" s="38"/>
      <c r="V1845" s="38"/>
      <c r="W1845" s="38"/>
      <c r="X1845" s="38"/>
      <c r="Y1845" s="38"/>
      <c r="Z1845" s="38"/>
      <c r="AA1845" s="38"/>
      <c r="AB1845" s="38"/>
      <c r="AC1845" s="38"/>
      <c r="AD1845" s="38"/>
      <c r="AE1845" s="38"/>
      <c r="AT1845" s="20" t="s">
        <v>171</v>
      </c>
      <c r="AU1845" s="20" t="s">
        <v>90</v>
      </c>
    </row>
    <row r="1846" spans="1:65" s="13" customFormat="1" ht="11.25">
      <c r="B1846" s="202"/>
      <c r="C1846" s="203"/>
      <c r="D1846" s="195" t="s">
        <v>173</v>
      </c>
      <c r="E1846" s="204" t="s">
        <v>35</v>
      </c>
      <c r="F1846" s="205" t="s">
        <v>739</v>
      </c>
      <c r="G1846" s="203"/>
      <c r="H1846" s="204" t="s">
        <v>35</v>
      </c>
      <c r="I1846" s="206"/>
      <c r="J1846" s="203"/>
      <c r="K1846" s="203"/>
      <c r="L1846" s="207"/>
      <c r="M1846" s="208"/>
      <c r="N1846" s="209"/>
      <c r="O1846" s="209"/>
      <c r="P1846" s="209"/>
      <c r="Q1846" s="209"/>
      <c r="R1846" s="209"/>
      <c r="S1846" s="209"/>
      <c r="T1846" s="210"/>
      <c r="AT1846" s="211" t="s">
        <v>173</v>
      </c>
      <c r="AU1846" s="211" t="s">
        <v>90</v>
      </c>
      <c r="AV1846" s="13" t="s">
        <v>21</v>
      </c>
      <c r="AW1846" s="13" t="s">
        <v>41</v>
      </c>
      <c r="AX1846" s="13" t="s">
        <v>81</v>
      </c>
      <c r="AY1846" s="211" t="s">
        <v>160</v>
      </c>
    </row>
    <row r="1847" spans="1:65" s="14" customFormat="1" ht="22.5">
      <c r="B1847" s="212"/>
      <c r="C1847" s="213"/>
      <c r="D1847" s="195" t="s">
        <v>173</v>
      </c>
      <c r="E1847" s="214" t="s">
        <v>35</v>
      </c>
      <c r="F1847" s="215" t="s">
        <v>747</v>
      </c>
      <c r="G1847" s="213"/>
      <c r="H1847" s="216">
        <v>192.464</v>
      </c>
      <c r="I1847" s="217"/>
      <c r="J1847" s="213"/>
      <c r="K1847" s="213"/>
      <c r="L1847" s="218"/>
      <c r="M1847" s="219"/>
      <c r="N1847" s="220"/>
      <c r="O1847" s="220"/>
      <c r="P1847" s="220"/>
      <c r="Q1847" s="220"/>
      <c r="R1847" s="220"/>
      <c r="S1847" s="220"/>
      <c r="T1847" s="221"/>
      <c r="AT1847" s="222" t="s">
        <v>173</v>
      </c>
      <c r="AU1847" s="222" t="s">
        <v>90</v>
      </c>
      <c r="AV1847" s="14" t="s">
        <v>90</v>
      </c>
      <c r="AW1847" s="14" t="s">
        <v>41</v>
      </c>
      <c r="AX1847" s="14" t="s">
        <v>81</v>
      </c>
      <c r="AY1847" s="222" t="s">
        <v>160</v>
      </c>
    </row>
    <row r="1848" spans="1:65" s="14" customFormat="1" ht="11.25">
      <c r="B1848" s="212"/>
      <c r="C1848" s="213"/>
      <c r="D1848" s="195" t="s">
        <v>173</v>
      </c>
      <c r="E1848" s="214" t="s">
        <v>35</v>
      </c>
      <c r="F1848" s="215" t="s">
        <v>748</v>
      </c>
      <c r="G1848" s="213"/>
      <c r="H1848" s="216">
        <v>64.024000000000001</v>
      </c>
      <c r="I1848" s="217"/>
      <c r="J1848" s="213"/>
      <c r="K1848" s="213"/>
      <c r="L1848" s="218"/>
      <c r="M1848" s="219"/>
      <c r="N1848" s="220"/>
      <c r="O1848" s="220"/>
      <c r="P1848" s="220"/>
      <c r="Q1848" s="220"/>
      <c r="R1848" s="220"/>
      <c r="S1848" s="220"/>
      <c r="T1848" s="221"/>
      <c r="AT1848" s="222" t="s">
        <v>173</v>
      </c>
      <c r="AU1848" s="222" t="s">
        <v>90</v>
      </c>
      <c r="AV1848" s="14" t="s">
        <v>90</v>
      </c>
      <c r="AW1848" s="14" t="s">
        <v>41</v>
      </c>
      <c r="AX1848" s="14" t="s">
        <v>81</v>
      </c>
      <c r="AY1848" s="222" t="s">
        <v>160</v>
      </c>
    </row>
    <row r="1849" spans="1:65" s="15" customFormat="1" ht="11.25">
      <c r="B1849" s="223"/>
      <c r="C1849" s="224"/>
      <c r="D1849" s="195" t="s">
        <v>173</v>
      </c>
      <c r="E1849" s="225" t="s">
        <v>35</v>
      </c>
      <c r="F1849" s="226" t="s">
        <v>176</v>
      </c>
      <c r="G1849" s="224"/>
      <c r="H1849" s="227">
        <v>256.488</v>
      </c>
      <c r="I1849" s="228"/>
      <c r="J1849" s="224"/>
      <c r="K1849" s="224"/>
      <c r="L1849" s="229"/>
      <c r="M1849" s="230"/>
      <c r="N1849" s="231"/>
      <c r="O1849" s="231"/>
      <c r="P1849" s="231"/>
      <c r="Q1849" s="231"/>
      <c r="R1849" s="231"/>
      <c r="S1849" s="231"/>
      <c r="T1849" s="232"/>
      <c r="AT1849" s="233" t="s">
        <v>173</v>
      </c>
      <c r="AU1849" s="233" t="s">
        <v>90</v>
      </c>
      <c r="AV1849" s="15" t="s">
        <v>167</v>
      </c>
      <c r="AW1849" s="15" t="s">
        <v>41</v>
      </c>
      <c r="AX1849" s="15" t="s">
        <v>21</v>
      </c>
      <c r="AY1849" s="233" t="s">
        <v>160</v>
      </c>
    </row>
    <row r="1850" spans="1:65" s="2" customFormat="1" ht="24.2" customHeight="1">
      <c r="A1850" s="38"/>
      <c r="B1850" s="39"/>
      <c r="C1850" s="182" t="s">
        <v>2040</v>
      </c>
      <c r="D1850" s="182" t="s">
        <v>162</v>
      </c>
      <c r="E1850" s="183" t="s">
        <v>2041</v>
      </c>
      <c r="F1850" s="184" t="s">
        <v>2042</v>
      </c>
      <c r="G1850" s="185" t="s">
        <v>165</v>
      </c>
      <c r="H1850" s="186">
        <v>456.048</v>
      </c>
      <c r="I1850" s="187"/>
      <c r="J1850" s="188">
        <f>ROUND(I1850*H1850,2)</f>
        <v>0</v>
      </c>
      <c r="K1850" s="184" t="s">
        <v>166</v>
      </c>
      <c r="L1850" s="43"/>
      <c r="M1850" s="189" t="s">
        <v>35</v>
      </c>
      <c r="N1850" s="190" t="s">
        <v>52</v>
      </c>
      <c r="O1850" s="68"/>
      <c r="P1850" s="191">
        <f>O1850*H1850</f>
        <v>0</v>
      </c>
      <c r="Q1850" s="191">
        <v>2.0000000000000001E-4</v>
      </c>
      <c r="R1850" s="191">
        <f>Q1850*H1850</f>
        <v>9.1209600000000002E-2</v>
      </c>
      <c r="S1850" s="191">
        <v>0</v>
      </c>
      <c r="T1850" s="192">
        <f>S1850*H1850</f>
        <v>0</v>
      </c>
      <c r="U1850" s="38"/>
      <c r="V1850" s="38"/>
      <c r="W1850" s="38"/>
      <c r="X1850" s="38"/>
      <c r="Y1850" s="38"/>
      <c r="Z1850" s="38"/>
      <c r="AA1850" s="38"/>
      <c r="AB1850" s="38"/>
      <c r="AC1850" s="38"/>
      <c r="AD1850" s="38"/>
      <c r="AE1850" s="38"/>
      <c r="AR1850" s="193" t="s">
        <v>317</v>
      </c>
      <c r="AT1850" s="193" t="s">
        <v>162</v>
      </c>
      <c r="AU1850" s="193" t="s">
        <v>90</v>
      </c>
      <c r="AY1850" s="20" t="s">
        <v>160</v>
      </c>
      <c r="BE1850" s="194">
        <f>IF(N1850="základní",J1850,0)</f>
        <v>0</v>
      </c>
      <c r="BF1850" s="194">
        <f>IF(N1850="snížená",J1850,0)</f>
        <v>0</v>
      </c>
      <c r="BG1850" s="194">
        <f>IF(N1850="zákl. přenesená",J1850,0)</f>
        <v>0</v>
      </c>
      <c r="BH1850" s="194">
        <f>IF(N1850="sníž. přenesená",J1850,0)</f>
        <v>0</v>
      </c>
      <c r="BI1850" s="194">
        <f>IF(N1850="nulová",J1850,0)</f>
        <v>0</v>
      </c>
      <c r="BJ1850" s="20" t="s">
        <v>21</v>
      </c>
      <c r="BK1850" s="194">
        <f>ROUND(I1850*H1850,2)</f>
        <v>0</v>
      </c>
      <c r="BL1850" s="20" t="s">
        <v>317</v>
      </c>
      <c r="BM1850" s="193" t="s">
        <v>2043</v>
      </c>
    </row>
    <row r="1851" spans="1:65" s="2" customFormat="1" ht="11.25">
      <c r="A1851" s="38"/>
      <c r="B1851" s="39"/>
      <c r="C1851" s="40"/>
      <c r="D1851" s="195" t="s">
        <v>169</v>
      </c>
      <c r="E1851" s="40"/>
      <c r="F1851" s="196" t="s">
        <v>2044</v>
      </c>
      <c r="G1851" s="40"/>
      <c r="H1851" s="40"/>
      <c r="I1851" s="197"/>
      <c r="J1851" s="40"/>
      <c r="K1851" s="40"/>
      <c r="L1851" s="43"/>
      <c r="M1851" s="198"/>
      <c r="N1851" s="199"/>
      <c r="O1851" s="68"/>
      <c r="P1851" s="68"/>
      <c r="Q1851" s="68"/>
      <c r="R1851" s="68"/>
      <c r="S1851" s="68"/>
      <c r="T1851" s="69"/>
      <c r="U1851" s="38"/>
      <c r="V1851" s="38"/>
      <c r="W1851" s="38"/>
      <c r="X1851" s="38"/>
      <c r="Y1851" s="38"/>
      <c r="Z1851" s="38"/>
      <c r="AA1851" s="38"/>
      <c r="AB1851" s="38"/>
      <c r="AC1851" s="38"/>
      <c r="AD1851" s="38"/>
      <c r="AE1851" s="38"/>
      <c r="AT1851" s="20" t="s">
        <v>169</v>
      </c>
      <c r="AU1851" s="20" t="s">
        <v>90</v>
      </c>
    </row>
    <row r="1852" spans="1:65" s="2" customFormat="1" ht="11.25">
      <c r="A1852" s="38"/>
      <c r="B1852" s="39"/>
      <c r="C1852" s="40"/>
      <c r="D1852" s="200" t="s">
        <v>171</v>
      </c>
      <c r="E1852" s="40"/>
      <c r="F1852" s="201" t="s">
        <v>2045</v>
      </c>
      <c r="G1852" s="40"/>
      <c r="H1852" s="40"/>
      <c r="I1852" s="197"/>
      <c r="J1852" s="40"/>
      <c r="K1852" s="40"/>
      <c r="L1852" s="43"/>
      <c r="M1852" s="198"/>
      <c r="N1852" s="199"/>
      <c r="O1852" s="68"/>
      <c r="P1852" s="68"/>
      <c r="Q1852" s="68"/>
      <c r="R1852" s="68"/>
      <c r="S1852" s="68"/>
      <c r="T1852" s="69"/>
      <c r="U1852" s="38"/>
      <c r="V1852" s="38"/>
      <c r="W1852" s="38"/>
      <c r="X1852" s="38"/>
      <c r="Y1852" s="38"/>
      <c r="Z1852" s="38"/>
      <c r="AA1852" s="38"/>
      <c r="AB1852" s="38"/>
      <c r="AC1852" s="38"/>
      <c r="AD1852" s="38"/>
      <c r="AE1852" s="38"/>
      <c r="AT1852" s="20" t="s">
        <v>171</v>
      </c>
      <c r="AU1852" s="20" t="s">
        <v>90</v>
      </c>
    </row>
    <row r="1853" spans="1:65" s="14" customFormat="1" ht="11.25">
      <c r="B1853" s="212"/>
      <c r="C1853" s="213"/>
      <c r="D1853" s="195" t="s">
        <v>173</v>
      </c>
      <c r="E1853" s="214" t="s">
        <v>35</v>
      </c>
      <c r="F1853" s="215" t="s">
        <v>2046</v>
      </c>
      <c r="G1853" s="213"/>
      <c r="H1853" s="216">
        <v>456.048</v>
      </c>
      <c r="I1853" s="217"/>
      <c r="J1853" s="213"/>
      <c r="K1853" s="213"/>
      <c r="L1853" s="218"/>
      <c r="M1853" s="219"/>
      <c r="N1853" s="220"/>
      <c r="O1853" s="220"/>
      <c r="P1853" s="220"/>
      <c r="Q1853" s="220"/>
      <c r="R1853" s="220"/>
      <c r="S1853" s="220"/>
      <c r="T1853" s="221"/>
      <c r="AT1853" s="222" t="s">
        <v>173</v>
      </c>
      <c r="AU1853" s="222" t="s">
        <v>90</v>
      </c>
      <c r="AV1853" s="14" t="s">
        <v>90</v>
      </c>
      <c r="AW1853" s="14" t="s">
        <v>41</v>
      </c>
      <c r="AX1853" s="14" t="s">
        <v>81</v>
      </c>
      <c r="AY1853" s="222" t="s">
        <v>160</v>
      </c>
    </row>
    <row r="1854" spans="1:65" s="15" customFormat="1" ht="11.25">
      <c r="B1854" s="223"/>
      <c r="C1854" s="224"/>
      <c r="D1854" s="195" t="s">
        <v>173</v>
      </c>
      <c r="E1854" s="225" t="s">
        <v>35</v>
      </c>
      <c r="F1854" s="226" t="s">
        <v>176</v>
      </c>
      <c r="G1854" s="224"/>
      <c r="H1854" s="227">
        <v>456.048</v>
      </c>
      <c r="I1854" s="228"/>
      <c r="J1854" s="224"/>
      <c r="K1854" s="224"/>
      <c r="L1854" s="229"/>
      <c r="M1854" s="230"/>
      <c r="N1854" s="231"/>
      <c r="O1854" s="231"/>
      <c r="P1854" s="231"/>
      <c r="Q1854" s="231"/>
      <c r="R1854" s="231"/>
      <c r="S1854" s="231"/>
      <c r="T1854" s="232"/>
      <c r="AT1854" s="233" t="s">
        <v>173</v>
      </c>
      <c r="AU1854" s="233" t="s">
        <v>90</v>
      </c>
      <c r="AV1854" s="15" t="s">
        <v>167</v>
      </c>
      <c r="AW1854" s="15" t="s">
        <v>41</v>
      </c>
      <c r="AX1854" s="15" t="s">
        <v>21</v>
      </c>
      <c r="AY1854" s="233" t="s">
        <v>160</v>
      </c>
    </row>
    <row r="1855" spans="1:65" s="2" customFormat="1" ht="24.2" customHeight="1">
      <c r="A1855" s="38"/>
      <c r="B1855" s="39"/>
      <c r="C1855" s="182" t="s">
        <v>2047</v>
      </c>
      <c r="D1855" s="182" t="s">
        <v>162</v>
      </c>
      <c r="E1855" s="183" t="s">
        <v>2048</v>
      </c>
      <c r="F1855" s="184" t="s">
        <v>2049</v>
      </c>
      <c r="G1855" s="185" t="s">
        <v>165</v>
      </c>
      <c r="H1855" s="186">
        <v>256.488</v>
      </c>
      <c r="I1855" s="187"/>
      <c r="J1855" s="188">
        <f>ROUND(I1855*H1855,2)</f>
        <v>0</v>
      </c>
      <c r="K1855" s="184" t="s">
        <v>166</v>
      </c>
      <c r="L1855" s="43"/>
      <c r="M1855" s="189" t="s">
        <v>35</v>
      </c>
      <c r="N1855" s="190" t="s">
        <v>52</v>
      </c>
      <c r="O1855" s="68"/>
      <c r="P1855" s="191">
        <f>O1855*H1855</f>
        <v>0</v>
      </c>
      <c r="Q1855" s="191">
        <v>2.0000000000000001E-4</v>
      </c>
      <c r="R1855" s="191">
        <f>Q1855*H1855</f>
        <v>5.1297600000000006E-2</v>
      </c>
      <c r="S1855" s="191">
        <v>0</v>
      </c>
      <c r="T1855" s="192">
        <f>S1855*H1855</f>
        <v>0</v>
      </c>
      <c r="U1855" s="38"/>
      <c r="V1855" s="38"/>
      <c r="W1855" s="38"/>
      <c r="X1855" s="38"/>
      <c r="Y1855" s="38"/>
      <c r="Z1855" s="38"/>
      <c r="AA1855" s="38"/>
      <c r="AB1855" s="38"/>
      <c r="AC1855" s="38"/>
      <c r="AD1855" s="38"/>
      <c r="AE1855" s="38"/>
      <c r="AR1855" s="193" t="s">
        <v>317</v>
      </c>
      <c r="AT1855" s="193" t="s">
        <v>162</v>
      </c>
      <c r="AU1855" s="193" t="s">
        <v>90</v>
      </c>
      <c r="AY1855" s="20" t="s">
        <v>160</v>
      </c>
      <c r="BE1855" s="194">
        <f>IF(N1855="základní",J1855,0)</f>
        <v>0</v>
      </c>
      <c r="BF1855" s="194">
        <f>IF(N1855="snížená",J1855,0)</f>
        <v>0</v>
      </c>
      <c r="BG1855" s="194">
        <f>IF(N1855="zákl. přenesená",J1855,0)</f>
        <v>0</v>
      </c>
      <c r="BH1855" s="194">
        <f>IF(N1855="sníž. přenesená",J1855,0)</f>
        <v>0</v>
      </c>
      <c r="BI1855" s="194">
        <f>IF(N1855="nulová",J1855,0)</f>
        <v>0</v>
      </c>
      <c r="BJ1855" s="20" t="s">
        <v>21</v>
      </c>
      <c r="BK1855" s="194">
        <f>ROUND(I1855*H1855,2)</f>
        <v>0</v>
      </c>
      <c r="BL1855" s="20" t="s">
        <v>317</v>
      </c>
      <c r="BM1855" s="193" t="s">
        <v>2050</v>
      </c>
    </row>
    <row r="1856" spans="1:65" s="2" customFormat="1" ht="19.5">
      <c r="A1856" s="38"/>
      <c r="B1856" s="39"/>
      <c r="C1856" s="40"/>
      <c r="D1856" s="195" t="s">
        <v>169</v>
      </c>
      <c r="E1856" s="40"/>
      <c r="F1856" s="196" t="s">
        <v>2051</v>
      </c>
      <c r="G1856" s="40"/>
      <c r="H1856" s="40"/>
      <c r="I1856" s="197"/>
      <c r="J1856" s="40"/>
      <c r="K1856" s="40"/>
      <c r="L1856" s="43"/>
      <c r="M1856" s="198"/>
      <c r="N1856" s="199"/>
      <c r="O1856" s="68"/>
      <c r="P1856" s="68"/>
      <c r="Q1856" s="68"/>
      <c r="R1856" s="68"/>
      <c r="S1856" s="68"/>
      <c r="T1856" s="69"/>
      <c r="U1856" s="38"/>
      <c r="V1856" s="38"/>
      <c r="W1856" s="38"/>
      <c r="X1856" s="38"/>
      <c r="Y1856" s="38"/>
      <c r="Z1856" s="38"/>
      <c r="AA1856" s="38"/>
      <c r="AB1856" s="38"/>
      <c r="AC1856" s="38"/>
      <c r="AD1856" s="38"/>
      <c r="AE1856" s="38"/>
      <c r="AT1856" s="20" t="s">
        <v>169</v>
      </c>
      <c r="AU1856" s="20" t="s">
        <v>90</v>
      </c>
    </row>
    <row r="1857" spans="1:51" s="2" customFormat="1" ht="11.25">
      <c r="A1857" s="38"/>
      <c r="B1857" s="39"/>
      <c r="C1857" s="40"/>
      <c r="D1857" s="200" t="s">
        <v>171</v>
      </c>
      <c r="E1857" s="40"/>
      <c r="F1857" s="201" t="s">
        <v>2052</v>
      </c>
      <c r="G1857" s="40"/>
      <c r="H1857" s="40"/>
      <c r="I1857" s="197"/>
      <c r="J1857" s="40"/>
      <c r="K1857" s="40"/>
      <c r="L1857" s="43"/>
      <c r="M1857" s="198"/>
      <c r="N1857" s="199"/>
      <c r="O1857" s="68"/>
      <c r="P1857" s="68"/>
      <c r="Q1857" s="68"/>
      <c r="R1857" s="68"/>
      <c r="S1857" s="68"/>
      <c r="T1857" s="69"/>
      <c r="U1857" s="38"/>
      <c r="V1857" s="38"/>
      <c r="W1857" s="38"/>
      <c r="X1857" s="38"/>
      <c r="Y1857" s="38"/>
      <c r="Z1857" s="38"/>
      <c r="AA1857" s="38"/>
      <c r="AB1857" s="38"/>
      <c r="AC1857" s="38"/>
      <c r="AD1857" s="38"/>
      <c r="AE1857" s="38"/>
      <c r="AT1857" s="20" t="s">
        <v>171</v>
      </c>
      <c r="AU1857" s="20" t="s">
        <v>90</v>
      </c>
    </row>
    <row r="1858" spans="1:51" s="13" customFormat="1" ht="11.25">
      <c r="B1858" s="202"/>
      <c r="C1858" s="203"/>
      <c r="D1858" s="195" t="s">
        <v>173</v>
      </c>
      <c r="E1858" s="204" t="s">
        <v>35</v>
      </c>
      <c r="F1858" s="205" t="s">
        <v>739</v>
      </c>
      <c r="G1858" s="203"/>
      <c r="H1858" s="204" t="s">
        <v>35</v>
      </c>
      <c r="I1858" s="206"/>
      <c r="J1858" s="203"/>
      <c r="K1858" s="203"/>
      <c r="L1858" s="207"/>
      <c r="M1858" s="208"/>
      <c r="N1858" s="209"/>
      <c r="O1858" s="209"/>
      <c r="P1858" s="209"/>
      <c r="Q1858" s="209"/>
      <c r="R1858" s="209"/>
      <c r="S1858" s="209"/>
      <c r="T1858" s="210"/>
      <c r="AT1858" s="211" t="s">
        <v>173</v>
      </c>
      <c r="AU1858" s="211" t="s">
        <v>90</v>
      </c>
      <c r="AV1858" s="13" t="s">
        <v>21</v>
      </c>
      <c r="AW1858" s="13" t="s">
        <v>41</v>
      </c>
      <c r="AX1858" s="13" t="s">
        <v>81</v>
      </c>
      <c r="AY1858" s="211" t="s">
        <v>160</v>
      </c>
    </row>
    <row r="1859" spans="1:51" s="14" customFormat="1" ht="22.5">
      <c r="B1859" s="212"/>
      <c r="C1859" s="213"/>
      <c r="D1859" s="195" t="s">
        <v>173</v>
      </c>
      <c r="E1859" s="214" t="s">
        <v>35</v>
      </c>
      <c r="F1859" s="215" t="s">
        <v>747</v>
      </c>
      <c r="G1859" s="213"/>
      <c r="H1859" s="216">
        <v>192.464</v>
      </c>
      <c r="I1859" s="217"/>
      <c r="J1859" s="213"/>
      <c r="K1859" s="213"/>
      <c r="L1859" s="218"/>
      <c r="M1859" s="219"/>
      <c r="N1859" s="220"/>
      <c r="O1859" s="220"/>
      <c r="P1859" s="220"/>
      <c r="Q1859" s="220"/>
      <c r="R1859" s="220"/>
      <c r="S1859" s="220"/>
      <c r="T1859" s="221"/>
      <c r="AT1859" s="222" t="s">
        <v>173</v>
      </c>
      <c r="AU1859" s="222" t="s">
        <v>90</v>
      </c>
      <c r="AV1859" s="14" t="s">
        <v>90</v>
      </c>
      <c r="AW1859" s="14" t="s">
        <v>41</v>
      </c>
      <c r="AX1859" s="14" t="s">
        <v>81</v>
      </c>
      <c r="AY1859" s="222" t="s">
        <v>160</v>
      </c>
    </row>
    <row r="1860" spans="1:51" s="14" customFormat="1" ht="11.25">
      <c r="B1860" s="212"/>
      <c r="C1860" s="213"/>
      <c r="D1860" s="195" t="s">
        <v>173</v>
      </c>
      <c r="E1860" s="214" t="s">
        <v>35</v>
      </c>
      <c r="F1860" s="215" t="s">
        <v>748</v>
      </c>
      <c r="G1860" s="213"/>
      <c r="H1860" s="216">
        <v>64.024000000000001</v>
      </c>
      <c r="I1860" s="217"/>
      <c r="J1860" s="213"/>
      <c r="K1860" s="213"/>
      <c r="L1860" s="218"/>
      <c r="M1860" s="219"/>
      <c r="N1860" s="220"/>
      <c r="O1860" s="220"/>
      <c r="P1860" s="220"/>
      <c r="Q1860" s="220"/>
      <c r="R1860" s="220"/>
      <c r="S1860" s="220"/>
      <c r="T1860" s="221"/>
      <c r="AT1860" s="222" t="s">
        <v>173</v>
      </c>
      <c r="AU1860" s="222" t="s">
        <v>90</v>
      </c>
      <c r="AV1860" s="14" t="s">
        <v>90</v>
      </c>
      <c r="AW1860" s="14" t="s">
        <v>41</v>
      </c>
      <c r="AX1860" s="14" t="s">
        <v>81</v>
      </c>
      <c r="AY1860" s="222" t="s">
        <v>160</v>
      </c>
    </row>
    <row r="1861" spans="1:51" s="15" customFormat="1" ht="11.25">
      <c r="B1861" s="223"/>
      <c r="C1861" s="224"/>
      <c r="D1861" s="195" t="s">
        <v>173</v>
      </c>
      <c r="E1861" s="225" t="s">
        <v>35</v>
      </c>
      <c r="F1861" s="226" t="s">
        <v>176</v>
      </c>
      <c r="G1861" s="224"/>
      <c r="H1861" s="227">
        <v>256.488</v>
      </c>
      <c r="I1861" s="228"/>
      <c r="J1861" s="224"/>
      <c r="K1861" s="224"/>
      <c r="L1861" s="229"/>
      <c r="M1861" s="256"/>
      <c r="N1861" s="257"/>
      <c r="O1861" s="257"/>
      <c r="P1861" s="257"/>
      <c r="Q1861" s="257"/>
      <c r="R1861" s="257"/>
      <c r="S1861" s="257"/>
      <c r="T1861" s="258"/>
      <c r="AT1861" s="233" t="s">
        <v>173</v>
      </c>
      <c r="AU1861" s="233" t="s">
        <v>90</v>
      </c>
      <c r="AV1861" s="15" t="s">
        <v>167</v>
      </c>
      <c r="AW1861" s="15" t="s">
        <v>41</v>
      </c>
      <c r="AX1861" s="15" t="s">
        <v>21</v>
      </c>
      <c r="AY1861" s="233" t="s">
        <v>160</v>
      </c>
    </row>
    <row r="1862" spans="1:51" s="2" customFormat="1" ht="6.95" customHeight="1">
      <c r="A1862" s="38"/>
      <c r="B1862" s="51"/>
      <c r="C1862" s="52"/>
      <c r="D1862" s="52"/>
      <c r="E1862" s="52"/>
      <c r="F1862" s="52"/>
      <c r="G1862" s="52"/>
      <c r="H1862" s="52"/>
      <c r="I1862" s="52"/>
      <c r="J1862" s="52"/>
      <c r="K1862" s="52"/>
      <c r="L1862" s="43"/>
      <c r="M1862" s="38"/>
      <c r="O1862" s="38"/>
      <c r="P1862" s="38"/>
      <c r="Q1862" s="38"/>
      <c r="R1862" s="38"/>
      <c r="S1862" s="38"/>
      <c r="T1862" s="38"/>
      <c r="U1862" s="38"/>
      <c r="V1862" s="38"/>
      <c r="W1862" s="38"/>
      <c r="X1862" s="38"/>
      <c r="Y1862" s="38"/>
      <c r="Z1862" s="38"/>
      <c r="AA1862" s="38"/>
      <c r="AB1862" s="38"/>
      <c r="AC1862" s="38"/>
      <c r="AD1862" s="38"/>
      <c r="AE1862" s="38"/>
    </row>
  </sheetData>
  <sheetProtection algorithmName="SHA-512" hashValue="79Yh8OUpDSUOGtU4dEVALhYdcvtO1VTivy2eyir4AxVQ+ydEDtSWo5mtmXj64EzHPrGm1uM5/fmMJR5o84/vZQ==" saltValue="fJB9bJ0zXCTVioUVioDeR9cVeSaTTLeSZwfK2OtneA/OBLgiCILYnk8P6UsVQdc7vzz02TzOHwRzPCd9BMCitg==" spinCount="100000" sheet="1" objects="1" scenarios="1" formatColumns="0" formatRows="0" autoFilter="0"/>
  <autoFilter ref="C107:K1861"/>
  <mergeCells count="9">
    <mergeCell ref="E50:H50"/>
    <mergeCell ref="E98:H98"/>
    <mergeCell ref="E100:H100"/>
    <mergeCell ref="L2:V2"/>
    <mergeCell ref="E7:H7"/>
    <mergeCell ref="E9:H9"/>
    <mergeCell ref="E18:H18"/>
    <mergeCell ref="E27:H27"/>
    <mergeCell ref="E48:H48"/>
  </mergeCells>
  <hyperlinks>
    <hyperlink ref="F113" r:id="rId1"/>
    <hyperlink ref="F119" r:id="rId2"/>
    <hyperlink ref="F124" r:id="rId3"/>
    <hyperlink ref="F129" r:id="rId4"/>
    <hyperlink ref="F135" r:id="rId5"/>
    <hyperlink ref="F140" r:id="rId6"/>
    <hyperlink ref="F145" r:id="rId7"/>
    <hyperlink ref="F150" r:id="rId8"/>
    <hyperlink ref="F155" r:id="rId9"/>
    <hyperlink ref="F163" r:id="rId10"/>
    <hyperlink ref="F169" r:id="rId11"/>
    <hyperlink ref="F176" r:id="rId12"/>
    <hyperlink ref="F213" r:id="rId13"/>
    <hyperlink ref="F219" r:id="rId14"/>
    <hyperlink ref="F256" r:id="rId15"/>
    <hyperlink ref="F261" r:id="rId16"/>
    <hyperlink ref="F266" r:id="rId17"/>
    <hyperlink ref="F271" r:id="rId18"/>
    <hyperlink ref="F276" r:id="rId19"/>
    <hyperlink ref="F281" r:id="rId20"/>
    <hyperlink ref="F301" r:id="rId21"/>
    <hyperlink ref="F322" r:id="rId22"/>
    <hyperlink ref="F335" r:id="rId23"/>
    <hyperlink ref="F341" r:id="rId24"/>
    <hyperlink ref="F347" r:id="rId25"/>
    <hyperlink ref="F353" r:id="rId26"/>
    <hyperlink ref="F359" r:id="rId27"/>
    <hyperlink ref="F365" r:id="rId28"/>
    <hyperlink ref="F370" r:id="rId29"/>
    <hyperlink ref="F375" r:id="rId30"/>
    <hyperlink ref="F381" r:id="rId31"/>
    <hyperlink ref="F388" r:id="rId32"/>
    <hyperlink ref="F396" r:id="rId33"/>
    <hyperlink ref="F401" r:id="rId34"/>
    <hyperlink ref="F409" r:id="rId35"/>
    <hyperlink ref="F423" r:id="rId36"/>
    <hyperlink ref="F435" r:id="rId37"/>
    <hyperlink ref="F441" r:id="rId38"/>
    <hyperlink ref="F447" r:id="rId39"/>
    <hyperlink ref="F460" r:id="rId40"/>
    <hyperlink ref="F479" r:id="rId41"/>
    <hyperlink ref="F492" r:id="rId42"/>
    <hyperlink ref="F510" r:id="rId43"/>
    <hyperlink ref="F519" r:id="rId44"/>
    <hyperlink ref="F542" r:id="rId45"/>
    <hyperlink ref="F562" r:id="rId46"/>
    <hyperlink ref="F573" r:id="rId47"/>
    <hyperlink ref="F585" r:id="rId48"/>
    <hyperlink ref="F591" r:id="rId49"/>
    <hyperlink ref="F602" r:id="rId50"/>
    <hyperlink ref="F608" r:id="rId51"/>
    <hyperlink ref="F614" r:id="rId52"/>
    <hyperlink ref="F621" r:id="rId53"/>
    <hyperlink ref="F632" r:id="rId54"/>
    <hyperlink ref="F655" r:id="rId55"/>
    <hyperlink ref="F665" r:id="rId56"/>
    <hyperlink ref="F672" r:id="rId57"/>
    <hyperlink ref="F678" r:id="rId58"/>
    <hyperlink ref="F684" r:id="rId59"/>
    <hyperlink ref="F690" r:id="rId60"/>
    <hyperlink ref="F696" r:id="rId61"/>
    <hyperlink ref="F702" r:id="rId62"/>
    <hyperlink ref="F708" r:id="rId63"/>
    <hyperlink ref="F713" r:id="rId64"/>
    <hyperlink ref="F722" r:id="rId65"/>
    <hyperlink ref="F751" r:id="rId66"/>
    <hyperlink ref="F769" r:id="rId67"/>
    <hyperlink ref="F779" r:id="rId68"/>
    <hyperlink ref="F788" r:id="rId69"/>
    <hyperlink ref="F806" r:id="rId70"/>
    <hyperlink ref="F817" r:id="rId71"/>
    <hyperlink ref="F828" r:id="rId72"/>
    <hyperlink ref="F839" r:id="rId73"/>
    <hyperlink ref="F850" r:id="rId74"/>
    <hyperlink ref="F866" r:id="rId75"/>
    <hyperlink ref="F877" r:id="rId76"/>
    <hyperlink ref="F883" r:id="rId77"/>
    <hyperlink ref="F889" r:id="rId78"/>
    <hyperlink ref="F896" r:id="rId79"/>
    <hyperlink ref="F904" r:id="rId80"/>
    <hyperlink ref="F909" r:id="rId81"/>
    <hyperlink ref="F920" r:id="rId82"/>
    <hyperlink ref="F931" r:id="rId83"/>
    <hyperlink ref="F937" r:id="rId84"/>
    <hyperlink ref="F943" r:id="rId85"/>
    <hyperlink ref="F954" r:id="rId86"/>
    <hyperlink ref="F970" r:id="rId87"/>
    <hyperlink ref="F976" r:id="rId88"/>
    <hyperlink ref="F982" r:id="rId89"/>
    <hyperlink ref="F998" r:id="rId90"/>
    <hyperlink ref="F1004" r:id="rId91"/>
    <hyperlink ref="F1011" r:id="rId92"/>
    <hyperlink ref="F1016" r:id="rId93"/>
    <hyperlink ref="F1021" r:id="rId94"/>
    <hyperlink ref="F1026" r:id="rId95"/>
    <hyperlink ref="F1032" r:id="rId96"/>
    <hyperlink ref="F1037" r:id="rId97"/>
    <hyperlink ref="F1047" r:id="rId98"/>
    <hyperlink ref="F1057" r:id="rId99"/>
    <hyperlink ref="F1072" r:id="rId100"/>
    <hyperlink ref="F1082" r:id="rId101"/>
    <hyperlink ref="F1096" r:id="rId102"/>
    <hyperlink ref="F1100" r:id="rId103"/>
    <hyperlink ref="F1111" r:id="rId104"/>
    <hyperlink ref="F1122" r:id="rId105"/>
    <hyperlink ref="F1132" r:id="rId106"/>
    <hyperlink ref="F1142" r:id="rId107"/>
    <hyperlink ref="F1148" r:id="rId108"/>
    <hyperlink ref="F1158" r:id="rId109"/>
    <hyperlink ref="F1168" r:id="rId110"/>
    <hyperlink ref="F1178" r:id="rId111"/>
    <hyperlink ref="F1184" r:id="rId112"/>
    <hyperlink ref="F1200" r:id="rId113"/>
    <hyperlink ref="F1206" r:id="rId114"/>
    <hyperlink ref="F1217" r:id="rId115"/>
    <hyperlink ref="F1223" r:id="rId116"/>
    <hyperlink ref="F1228" r:id="rId117"/>
    <hyperlink ref="F1232" r:id="rId118"/>
    <hyperlink ref="F1243" r:id="rId119"/>
    <hyperlink ref="F1253" r:id="rId120"/>
    <hyperlink ref="F1259" r:id="rId121"/>
    <hyperlink ref="F1264" r:id="rId122"/>
    <hyperlink ref="F1268" r:id="rId123"/>
    <hyperlink ref="F1275" r:id="rId124"/>
    <hyperlink ref="F1282" r:id="rId125"/>
    <hyperlink ref="F1295" r:id="rId126"/>
    <hyperlink ref="F1302" r:id="rId127"/>
    <hyperlink ref="F1314" r:id="rId128"/>
    <hyperlink ref="F1323" r:id="rId129"/>
    <hyperlink ref="F1332" r:id="rId130"/>
    <hyperlink ref="F1336" r:id="rId131"/>
    <hyperlink ref="F1343" r:id="rId132"/>
    <hyperlink ref="F1353" r:id="rId133"/>
    <hyperlink ref="F1363" r:id="rId134"/>
    <hyperlink ref="F1373" r:id="rId135"/>
    <hyperlink ref="F1380" r:id="rId136"/>
    <hyperlink ref="F1386" r:id="rId137"/>
    <hyperlink ref="F1400" r:id="rId138"/>
    <hyperlink ref="F1404" r:id="rId139"/>
    <hyperlink ref="F1411" r:id="rId140"/>
    <hyperlink ref="F1417" r:id="rId141"/>
    <hyperlink ref="F1437" r:id="rId142"/>
    <hyperlink ref="F1454" r:id="rId143"/>
    <hyperlink ref="F1485" r:id="rId144"/>
    <hyperlink ref="F1489" r:id="rId145"/>
    <hyperlink ref="F1496" r:id="rId146"/>
    <hyperlink ref="F1502" r:id="rId147"/>
    <hyperlink ref="F1514" r:id="rId148"/>
    <hyperlink ref="F1524" r:id="rId149"/>
    <hyperlink ref="F1535" r:id="rId150"/>
    <hyperlink ref="F1546" r:id="rId151"/>
    <hyperlink ref="F1550" r:id="rId152"/>
    <hyperlink ref="F1567" r:id="rId153"/>
    <hyperlink ref="F1585" r:id="rId154"/>
    <hyperlink ref="F1596" r:id="rId155"/>
    <hyperlink ref="F1607" r:id="rId156"/>
    <hyperlink ref="F1618" r:id="rId157"/>
    <hyperlink ref="F1622" r:id="rId158"/>
    <hyperlink ref="F1632" r:id="rId159"/>
    <hyperlink ref="F1645" r:id="rId160"/>
    <hyperlink ref="F1666" r:id="rId161"/>
    <hyperlink ref="F1679" r:id="rId162"/>
    <hyperlink ref="F1690" r:id="rId163"/>
    <hyperlink ref="F1701" r:id="rId164"/>
    <hyperlink ref="F1718" r:id="rId165"/>
    <hyperlink ref="F1722" r:id="rId166"/>
    <hyperlink ref="F1742" r:id="rId167"/>
    <hyperlink ref="F1761" r:id="rId168"/>
    <hyperlink ref="F1771" r:id="rId169"/>
    <hyperlink ref="F1775" r:id="rId170"/>
    <hyperlink ref="F1781" r:id="rId171"/>
    <hyperlink ref="F1785" r:id="rId172"/>
    <hyperlink ref="F1796" r:id="rId173"/>
    <hyperlink ref="F1812" r:id="rId174"/>
    <hyperlink ref="F1821" r:id="rId175"/>
    <hyperlink ref="F1845" r:id="rId176"/>
    <hyperlink ref="F1852" r:id="rId177"/>
    <hyperlink ref="F1857" r:id="rId17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7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20" t="s">
        <v>93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3"/>
      <c r="AT3" s="20" t="s">
        <v>90</v>
      </c>
    </row>
    <row r="4" spans="1:46" s="1" customFormat="1" ht="24.95" customHeight="1">
      <c r="B4" s="23"/>
      <c r="D4" s="114" t="s">
        <v>109</v>
      </c>
      <c r="L4" s="23"/>
      <c r="M4" s="115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16" t="s">
        <v>16</v>
      </c>
      <c r="L6" s="23"/>
    </row>
    <row r="7" spans="1:46" s="1" customFormat="1" ht="16.5" customHeight="1">
      <c r="B7" s="23"/>
      <c r="E7" s="394" t="str">
        <f>'Rekapitulace stavby'!K6</f>
        <v>Novostavba hasičárny - Dýšina</v>
      </c>
      <c r="F7" s="395"/>
      <c r="G7" s="395"/>
      <c r="H7" s="395"/>
      <c r="L7" s="23"/>
    </row>
    <row r="8" spans="1:46" s="2" customFormat="1" ht="12" customHeight="1">
      <c r="A8" s="38"/>
      <c r="B8" s="43"/>
      <c r="C8" s="38"/>
      <c r="D8" s="116" t="s">
        <v>110</v>
      </c>
      <c r="E8" s="38"/>
      <c r="F8" s="38"/>
      <c r="G8" s="38"/>
      <c r="H8" s="38"/>
      <c r="I8" s="38"/>
      <c r="J8" s="38"/>
      <c r="K8" s="38"/>
      <c r="L8" s="11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pans="1:46" s="2" customFormat="1" ht="16.5" customHeight="1">
      <c r="A9" s="38"/>
      <c r="B9" s="43"/>
      <c r="C9" s="38"/>
      <c r="D9" s="38"/>
      <c r="E9" s="396" t="s">
        <v>2053</v>
      </c>
      <c r="F9" s="397"/>
      <c r="G9" s="397"/>
      <c r="H9" s="397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46" s="2" customFormat="1" ht="11.25">
      <c r="A10" s="38"/>
      <c r="B10" s="43"/>
      <c r="C10" s="38"/>
      <c r="D10" s="38"/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1:46" s="2" customFormat="1" ht="12" customHeight="1">
      <c r="A11" s="38"/>
      <c r="B11" s="43"/>
      <c r="C11" s="38"/>
      <c r="D11" s="116" t="s">
        <v>18</v>
      </c>
      <c r="E11" s="38"/>
      <c r="F11" s="107" t="s">
        <v>19</v>
      </c>
      <c r="G11" s="38"/>
      <c r="H11" s="38"/>
      <c r="I11" s="116" t="s">
        <v>20</v>
      </c>
      <c r="J11" s="107" t="s">
        <v>35</v>
      </c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1:46" s="2" customFormat="1" ht="12" customHeight="1">
      <c r="A12" s="38"/>
      <c r="B12" s="43"/>
      <c r="C12" s="38"/>
      <c r="D12" s="116" t="s">
        <v>22</v>
      </c>
      <c r="E12" s="38"/>
      <c r="F12" s="107" t="s">
        <v>23</v>
      </c>
      <c r="G12" s="38"/>
      <c r="H12" s="38"/>
      <c r="I12" s="116" t="s">
        <v>24</v>
      </c>
      <c r="J12" s="118" t="str">
        <f>'Rekapitulace stavby'!AN8</f>
        <v>1. 10. 2023</v>
      </c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1:46" s="2" customFormat="1" ht="10.9" customHeight="1">
      <c r="A13" s="38"/>
      <c r="B13" s="43"/>
      <c r="C13" s="38"/>
      <c r="D13" s="38"/>
      <c r="E13" s="38"/>
      <c r="F13" s="38"/>
      <c r="G13" s="38"/>
      <c r="H13" s="38"/>
      <c r="I13" s="38"/>
      <c r="J13" s="38"/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1:46" s="2" customFormat="1" ht="12" customHeight="1">
      <c r="A14" s="38"/>
      <c r="B14" s="43"/>
      <c r="C14" s="38"/>
      <c r="D14" s="116" t="s">
        <v>30</v>
      </c>
      <c r="E14" s="38"/>
      <c r="F14" s="38"/>
      <c r="G14" s="38"/>
      <c r="H14" s="38"/>
      <c r="I14" s="116" t="s">
        <v>31</v>
      </c>
      <c r="J14" s="107" t="s">
        <v>32</v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46" s="2" customFormat="1" ht="18" customHeight="1">
      <c r="A15" s="38"/>
      <c r="B15" s="43"/>
      <c r="C15" s="38"/>
      <c r="D15" s="38"/>
      <c r="E15" s="107" t="s">
        <v>33</v>
      </c>
      <c r="F15" s="38"/>
      <c r="G15" s="38"/>
      <c r="H15" s="38"/>
      <c r="I15" s="116" t="s">
        <v>34</v>
      </c>
      <c r="J15" s="107" t="s">
        <v>35</v>
      </c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1:46" s="2" customFormat="1" ht="6.95" customHeight="1">
      <c r="A16" s="38"/>
      <c r="B16" s="43"/>
      <c r="C16" s="38"/>
      <c r="D16" s="38"/>
      <c r="E16" s="38"/>
      <c r="F16" s="38"/>
      <c r="G16" s="38"/>
      <c r="H16" s="38"/>
      <c r="I16" s="38"/>
      <c r="J16" s="38"/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1:31" s="2" customFormat="1" ht="12" customHeight="1">
      <c r="A17" s="38"/>
      <c r="B17" s="43"/>
      <c r="C17" s="38"/>
      <c r="D17" s="116" t="s">
        <v>36</v>
      </c>
      <c r="E17" s="38"/>
      <c r="F17" s="38"/>
      <c r="G17" s="38"/>
      <c r="H17" s="38"/>
      <c r="I17" s="116" t="s">
        <v>31</v>
      </c>
      <c r="J17" s="33" t="str">
        <f>'Rekapitulace stavby'!AN13</f>
        <v>Vyplň údaj</v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pans="1:31" s="2" customFormat="1" ht="18" customHeight="1">
      <c r="A18" s="38"/>
      <c r="B18" s="43"/>
      <c r="C18" s="38"/>
      <c r="D18" s="38"/>
      <c r="E18" s="398" t="str">
        <f>'Rekapitulace stavby'!E14</f>
        <v>Vyplň údaj</v>
      </c>
      <c r="F18" s="399"/>
      <c r="G18" s="399"/>
      <c r="H18" s="399"/>
      <c r="I18" s="116" t="s">
        <v>34</v>
      </c>
      <c r="J18" s="33" t="str">
        <f>'Rekapitulace stavby'!AN14</f>
        <v>Vyplň údaj</v>
      </c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pans="1:31" s="2" customFormat="1" ht="6.95" customHeight="1">
      <c r="A19" s="38"/>
      <c r="B19" s="43"/>
      <c r="C19" s="38"/>
      <c r="D19" s="38"/>
      <c r="E19" s="38"/>
      <c r="F19" s="38"/>
      <c r="G19" s="38"/>
      <c r="H19" s="38"/>
      <c r="I19" s="38"/>
      <c r="J19" s="38"/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pans="1:31" s="2" customFormat="1" ht="12" customHeight="1">
      <c r="A20" s="38"/>
      <c r="B20" s="43"/>
      <c r="C20" s="38"/>
      <c r="D20" s="116" t="s">
        <v>38</v>
      </c>
      <c r="E20" s="38"/>
      <c r="F20" s="38"/>
      <c r="G20" s="38"/>
      <c r="H20" s="38"/>
      <c r="I20" s="116" t="s">
        <v>31</v>
      </c>
      <c r="J20" s="107" t="s">
        <v>39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pans="1:31" s="2" customFormat="1" ht="18" customHeight="1">
      <c r="A21" s="38"/>
      <c r="B21" s="43"/>
      <c r="C21" s="38"/>
      <c r="D21" s="38"/>
      <c r="E21" s="107" t="s">
        <v>40</v>
      </c>
      <c r="F21" s="38"/>
      <c r="G21" s="38"/>
      <c r="H21" s="38"/>
      <c r="I21" s="116" t="s">
        <v>34</v>
      </c>
      <c r="J21" s="107" t="s">
        <v>35</v>
      </c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1:31" s="2" customFormat="1" ht="6.95" customHeight="1">
      <c r="A22" s="38"/>
      <c r="B22" s="43"/>
      <c r="C22" s="38"/>
      <c r="D22" s="38"/>
      <c r="E22" s="38"/>
      <c r="F22" s="38"/>
      <c r="G22" s="38"/>
      <c r="H22" s="38"/>
      <c r="I22" s="38"/>
      <c r="J22" s="38"/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1:31" s="2" customFormat="1" ht="12" customHeight="1">
      <c r="A23" s="38"/>
      <c r="B23" s="43"/>
      <c r="C23" s="38"/>
      <c r="D23" s="116" t="s">
        <v>42</v>
      </c>
      <c r="E23" s="38"/>
      <c r="F23" s="38"/>
      <c r="G23" s="38"/>
      <c r="H23" s="38"/>
      <c r="I23" s="116" t="s">
        <v>31</v>
      </c>
      <c r="J23" s="107" t="s">
        <v>43</v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31" s="2" customFormat="1" ht="18" customHeight="1">
      <c r="A24" s="38"/>
      <c r="B24" s="43"/>
      <c r="C24" s="38"/>
      <c r="D24" s="38"/>
      <c r="E24" s="107" t="s">
        <v>44</v>
      </c>
      <c r="F24" s="38"/>
      <c r="G24" s="38"/>
      <c r="H24" s="38"/>
      <c r="I24" s="116" t="s">
        <v>34</v>
      </c>
      <c r="J24" s="107" t="s">
        <v>35</v>
      </c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31" s="2" customFormat="1" ht="6.95" customHeight="1">
      <c r="A25" s="38"/>
      <c r="B25" s="43"/>
      <c r="C25" s="38"/>
      <c r="D25" s="38"/>
      <c r="E25" s="38"/>
      <c r="F25" s="38"/>
      <c r="G25" s="38"/>
      <c r="H25" s="38"/>
      <c r="I25" s="38"/>
      <c r="J25" s="38"/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31" s="2" customFormat="1" ht="12" customHeight="1">
      <c r="A26" s="38"/>
      <c r="B26" s="43"/>
      <c r="C26" s="38"/>
      <c r="D26" s="116" t="s">
        <v>45</v>
      </c>
      <c r="E26" s="38"/>
      <c r="F26" s="38"/>
      <c r="G26" s="38"/>
      <c r="H26" s="38"/>
      <c r="I26" s="38"/>
      <c r="J26" s="38"/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31" s="8" customFormat="1" ht="16.5" customHeight="1">
      <c r="A27" s="119"/>
      <c r="B27" s="120"/>
      <c r="C27" s="119"/>
      <c r="D27" s="119"/>
      <c r="E27" s="400" t="s">
        <v>35</v>
      </c>
      <c r="F27" s="400"/>
      <c r="G27" s="400"/>
      <c r="H27" s="400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8"/>
      <c r="B28" s="43"/>
      <c r="C28" s="38"/>
      <c r="D28" s="38"/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31" s="2" customFormat="1" ht="6.95" customHeight="1">
      <c r="A29" s="38"/>
      <c r="B29" s="43"/>
      <c r="C29" s="38"/>
      <c r="D29" s="122"/>
      <c r="E29" s="122"/>
      <c r="F29" s="122"/>
      <c r="G29" s="122"/>
      <c r="H29" s="122"/>
      <c r="I29" s="122"/>
      <c r="J29" s="122"/>
      <c r="K29" s="122"/>
      <c r="L29" s="11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pans="1:31" s="2" customFormat="1" ht="25.35" customHeight="1">
      <c r="A30" s="38"/>
      <c r="B30" s="43"/>
      <c r="C30" s="38"/>
      <c r="D30" s="123" t="s">
        <v>47</v>
      </c>
      <c r="E30" s="38"/>
      <c r="F30" s="38"/>
      <c r="G30" s="38"/>
      <c r="H30" s="38"/>
      <c r="I30" s="38"/>
      <c r="J30" s="124">
        <f>ROUND(J85, 2)</f>
        <v>0</v>
      </c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s="2" customFormat="1" ht="6.95" customHeight="1">
      <c r="A31" s="38"/>
      <c r="B31" s="43"/>
      <c r="C31" s="38"/>
      <c r="D31" s="122"/>
      <c r="E31" s="122"/>
      <c r="F31" s="122"/>
      <c r="G31" s="122"/>
      <c r="H31" s="122"/>
      <c r="I31" s="122"/>
      <c r="J31" s="122"/>
      <c r="K31" s="122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s="2" customFormat="1" ht="14.45" customHeight="1">
      <c r="A32" s="38"/>
      <c r="B32" s="43"/>
      <c r="C32" s="38"/>
      <c r="D32" s="38"/>
      <c r="E32" s="38"/>
      <c r="F32" s="125" t="s">
        <v>49</v>
      </c>
      <c r="G32" s="38"/>
      <c r="H32" s="38"/>
      <c r="I32" s="125" t="s">
        <v>48</v>
      </c>
      <c r="J32" s="125" t="s">
        <v>50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s="2" customFormat="1" ht="14.45" customHeight="1">
      <c r="A33" s="38"/>
      <c r="B33" s="43"/>
      <c r="C33" s="38"/>
      <c r="D33" s="126" t="s">
        <v>51</v>
      </c>
      <c r="E33" s="116" t="s">
        <v>52</v>
      </c>
      <c r="F33" s="127">
        <f>ROUND((SUM(BE85:BE286)),  2)</f>
        <v>0</v>
      </c>
      <c r="G33" s="38"/>
      <c r="H33" s="38"/>
      <c r="I33" s="128">
        <v>0.21</v>
      </c>
      <c r="J33" s="127">
        <f>ROUND(((SUM(BE85:BE286))*I33),  2)</f>
        <v>0</v>
      </c>
      <c r="K33" s="38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s="2" customFormat="1" ht="14.45" customHeight="1">
      <c r="A34" s="38"/>
      <c r="B34" s="43"/>
      <c r="C34" s="38"/>
      <c r="D34" s="38"/>
      <c r="E34" s="116" t="s">
        <v>53</v>
      </c>
      <c r="F34" s="127">
        <f>ROUND((SUM(BF85:BF286)),  2)</f>
        <v>0</v>
      </c>
      <c r="G34" s="38"/>
      <c r="H34" s="38"/>
      <c r="I34" s="128">
        <v>0.15</v>
      </c>
      <c r="J34" s="127">
        <f>ROUND(((SUM(BF85:BF286))*I34),  2)</f>
        <v>0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s="2" customFormat="1" ht="14.45" hidden="1" customHeight="1">
      <c r="A35" s="38"/>
      <c r="B35" s="43"/>
      <c r="C35" s="38"/>
      <c r="D35" s="38"/>
      <c r="E35" s="116" t="s">
        <v>54</v>
      </c>
      <c r="F35" s="127">
        <f>ROUND((SUM(BG85:BG286)),  2)</f>
        <v>0</v>
      </c>
      <c r="G35" s="38"/>
      <c r="H35" s="38"/>
      <c r="I35" s="128">
        <v>0.21</v>
      </c>
      <c r="J35" s="127">
        <f>0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2" customFormat="1" ht="14.45" hidden="1" customHeight="1">
      <c r="A36" s="38"/>
      <c r="B36" s="43"/>
      <c r="C36" s="38"/>
      <c r="D36" s="38"/>
      <c r="E36" s="116" t="s">
        <v>55</v>
      </c>
      <c r="F36" s="127">
        <f>ROUND((SUM(BH85:BH286)),  2)</f>
        <v>0</v>
      </c>
      <c r="G36" s="38"/>
      <c r="H36" s="38"/>
      <c r="I36" s="128">
        <v>0.15</v>
      </c>
      <c r="J36" s="127">
        <f>0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s="2" customFormat="1" ht="14.45" hidden="1" customHeight="1">
      <c r="A37" s="38"/>
      <c r="B37" s="43"/>
      <c r="C37" s="38"/>
      <c r="D37" s="38"/>
      <c r="E37" s="116" t="s">
        <v>56</v>
      </c>
      <c r="F37" s="127">
        <f>ROUND((SUM(BI85:BI286)),  2)</f>
        <v>0</v>
      </c>
      <c r="G37" s="38"/>
      <c r="H37" s="38"/>
      <c r="I37" s="128">
        <v>0</v>
      </c>
      <c r="J37" s="127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s="2" customFormat="1" ht="6.95" customHeight="1">
      <c r="A38" s="38"/>
      <c r="B38" s="43"/>
      <c r="C38" s="38"/>
      <c r="D38" s="38"/>
      <c r="E38" s="38"/>
      <c r="F38" s="38"/>
      <c r="G38" s="38"/>
      <c r="H38" s="38"/>
      <c r="I38" s="38"/>
      <c r="J38" s="38"/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s="2" customFormat="1" ht="25.35" customHeight="1">
      <c r="A39" s="38"/>
      <c r="B39" s="43"/>
      <c r="C39" s="129"/>
      <c r="D39" s="130" t="s">
        <v>57</v>
      </c>
      <c r="E39" s="131"/>
      <c r="F39" s="131"/>
      <c r="G39" s="132" t="s">
        <v>58</v>
      </c>
      <c r="H39" s="133" t="s">
        <v>59</v>
      </c>
      <c r="I39" s="131"/>
      <c r="J39" s="134">
        <f>SUM(J30:J37)</f>
        <v>0</v>
      </c>
      <c r="K39" s="135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s="2" customFormat="1" ht="14.45" customHeight="1">
      <c r="A40" s="38"/>
      <c r="B40" s="136"/>
      <c r="C40" s="137"/>
      <c r="D40" s="137"/>
      <c r="E40" s="137"/>
      <c r="F40" s="137"/>
      <c r="G40" s="137"/>
      <c r="H40" s="137"/>
      <c r="I40" s="137"/>
      <c r="J40" s="137"/>
      <c r="K40" s="137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pans="1:31" s="2" customFormat="1" ht="6.95" customHeight="1">
      <c r="A44" s="38"/>
      <c r="B44" s="138"/>
      <c r="C44" s="139"/>
      <c r="D44" s="139"/>
      <c r="E44" s="139"/>
      <c r="F44" s="139"/>
      <c r="G44" s="139"/>
      <c r="H44" s="139"/>
      <c r="I44" s="139"/>
      <c r="J44" s="139"/>
      <c r="K44" s="139"/>
      <c r="L44" s="11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pans="1:31" s="2" customFormat="1" ht="24.95" customHeight="1">
      <c r="A45" s="38"/>
      <c r="B45" s="39"/>
      <c r="C45" s="26" t="s">
        <v>112</v>
      </c>
      <c r="D45" s="40"/>
      <c r="E45" s="40"/>
      <c r="F45" s="40"/>
      <c r="G45" s="40"/>
      <c r="H45" s="40"/>
      <c r="I45" s="40"/>
      <c r="J45" s="40"/>
      <c r="K45" s="40"/>
      <c r="L45" s="11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pans="1:31" s="2" customFormat="1" ht="6.95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31" s="2" customFormat="1" ht="16.5" customHeight="1">
      <c r="A48" s="38"/>
      <c r="B48" s="39"/>
      <c r="C48" s="40"/>
      <c r="D48" s="40"/>
      <c r="E48" s="401" t="str">
        <f>E7</f>
        <v>Novostavba hasičárny - Dýšina</v>
      </c>
      <c r="F48" s="402"/>
      <c r="G48" s="402"/>
      <c r="H48" s="402"/>
      <c r="I48" s="40"/>
      <c r="J48" s="40"/>
      <c r="K48" s="40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47" s="2" customFormat="1" ht="12" customHeight="1">
      <c r="A49" s="38"/>
      <c r="B49" s="39"/>
      <c r="C49" s="32" t="s">
        <v>110</v>
      </c>
      <c r="D49" s="40"/>
      <c r="E49" s="40"/>
      <c r="F49" s="40"/>
      <c r="G49" s="40"/>
      <c r="H49" s="40"/>
      <c r="I49" s="40"/>
      <c r="J49" s="40"/>
      <c r="K49" s="40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47" s="2" customFormat="1" ht="16.5" customHeight="1">
      <c r="A50" s="38"/>
      <c r="B50" s="39"/>
      <c r="C50" s="40"/>
      <c r="D50" s="40"/>
      <c r="E50" s="350" t="str">
        <f>E9</f>
        <v>SO 2 - Zeleň, komunikační a terénní úpravy</v>
      </c>
      <c r="F50" s="403"/>
      <c r="G50" s="403"/>
      <c r="H50" s="403"/>
      <c r="I50" s="40"/>
      <c r="J50" s="40"/>
      <c r="K50" s="40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1:47" s="2" customFormat="1" ht="6.95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1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pans="1:47" s="2" customFormat="1" ht="12" customHeight="1">
      <c r="A52" s="38"/>
      <c r="B52" s="39"/>
      <c r="C52" s="32" t="s">
        <v>22</v>
      </c>
      <c r="D52" s="40"/>
      <c r="E52" s="40"/>
      <c r="F52" s="30" t="str">
        <f>F12</f>
        <v>Dýšina</v>
      </c>
      <c r="G52" s="40"/>
      <c r="H52" s="40"/>
      <c r="I52" s="32" t="s">
        <v>24</v>
      </c>
      <c r="J52" s="63" t="str">
        <f>IF(J12="","",J12)</f>
        <v>1. 10. 2023</v>
      </c>
      <c r="K52" s="40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1:47" s="2" customFormat="1" ht="6.95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1:47" s="2" customFormat="1" ht="25.7" customHeight="1">
      <c r="A54" s="38"/>
      <c r="B54" s="39"/>
      <c r="C54" s="32" t="s">
        <v>30</v>
      </c>
      <c r="D54" s="40"/>
      <c r="E54" s="40"/>
      <c r="F54" s="30" t="str">
        <f>E15</f>
        <v>Obec Dýšina, Nám. Míru 30, Dýšina 330 02</v>
      </c>
      <c r="G54" s="40"/>
      <c r="H54" s="40"/>
      <c r="I54" s="32" t="s">
        <v>38</v>
      </c>
      <c r="J54" s="36" t="str">
        <f>E21</f>
        <v>DM projekce a stavitelství</v>
      </c>
      <c r="K54" s="40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1:47" s="2" customFormat="1" ht="15.2" customHeight="1">
      <c r="A55" s="38"/>
      <c r="B55" s="39"/>
      <c r="C55" s="32" t="s">
        <v>36</v>
      </c>
      <c r="D55" s="40"/>
      <c r="E55" s="40"/>
      <c r="F55" s="30" t="str">
        <f>IF(E18="","",E18)</f>
        <v>Vyplň údaj</v>
      </c>
      <c r="G55" s="40"/>
      <c r="H55" s="40"/>
      <c r="I55" s="32" t="s">
        <v>42</v>
      </c>
      <c r="J55" s="36" t="str">
        <f>E24</f>
        <v>Michal Komorous</v>
      </c>
      <c r="K55" s="40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1:47" s="2" customFormat="1" ht="10.35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1:47" s="2" customFormat="1" ht="29.25" customHeight="1">
      <c r="A57" s="38"/>
      <c r="B57" s="39"/>
      <c r="C57" s="140" t="s">
        <v>113</v>
      </c>
      <c r="D57" s="141"/>
      <c r="E57" s="141"/>
      <c r="F57" s="141"/>
      <c r="G57" s="141"/>
      <c r="H57" s="141"/>
      <c r="I57" s="141"/>
      <c r="J57" s="142" t="s">
        <v>114</v>
      </c>
      <c r="K57" s="141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1:47" s="2" customFormat="1" ht="10.35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1:47" s="2" customFormat="1" ht="22.9" customHeight="1">
      <c r="A59" s="38"/>
      <c r="B59" s="39"/>
      <c r="C59" s="143" t="s">
        <v>79</v>
      </c>
      <c r="D59" s="40"/>
      <c r="E59" s="40"/>
      <c r="F59" s="40"/>
      <c r="G59" s="40"/>
      <c r="H59" s="40"/>
      <c r="I59" s="40"/>
      <c r="J59" s="81">
        <f>J85</f>
        <v>0</v>
      </c>
      <c r="K59" s="40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20" t="s">
        <v>115</v>
      </c>
    </row>
    <row r="60" spans="1:47" s="9" customFormat="1" ht="24.95" customHeight="1">
      <c r="B60" s="144"/>
      <c r="C60" s="145"/>
      <c r="D60" s="146" t="s">
        <v>116</v>
      </c>
      <c r="E60" s="147"/>
      <c r="F60" s="147"/>
      <c r="G60" s="147"/>
      <c r="H60" s="147"/>
      <c r="I60" s="147"/>
      <c r="J60" s="148">
        <f>J86</f>
        <v>0</v>
      </c>
      <c r="K60" s="145"/>
      <c r="L60" s="149"/>
    </row>
    <row r="61" spans="1:47" s="10" customFormat="1" ht="19.899999999999999" customHeight="1">
      <c r="B61" s="150"/>
      <c r="C61" s="101"/>
      <c r="D61" s="151" t="s">
        <v>117</v>
      </c>
      <c r="E61" s="152"/>
      <c r="F61" s="152"/>
      <c r="G61" s="152"/>
      <c r="H61" s="152"/>
      <c r="I61" s="152"/>
      <c r="J61" s="153">
        <f>J87</f>
        <v>0</v>
      </c>
      <c r="K61" s="101"/>
      <c r="L61" s="154"/>
    </row>
    <row r="62" spans="1:47" s="10" customFormat="1" ht="19.899999999999999" customHeight="1">
      <c r="B62" s="150"/>
      <c r="C62" s="101"/>
      <c r="D62" s="151" t="s">
        <v>121</v>
      </c>
      <c r="E62" s="152"/>
      <c r="F62" s="152"/>
      <c r="G62" s="152"/>
      <c r="H62" s="152"/>
      <c r="I62" s="152"/>
      <c r="J62" s="153">
        <f>J168</f>
        <v>0</v>
      </c>
      <c r="K62" s="101"/>
      <c r="L62" s="154"/>
    </row>
    <row r="63" spans="1:47" s="10" customFormat="1" ht="19.899999999999999" customHeight="1">
      <c r="B63" s="150"/>
      <c r="C63" s="101"/>
      <c r="D63" s="151" t="s">
        <v>123</v>
      </c>
      <c r="E63" s="152"/>
      <c r="F63" s="152"/>
      <c r="G63" s="152"/>
      <c r="H63" s="152"/>
      <c r="I63" s="152"/>
      <c r="J63" s="153">
        <f>J191</f>
        <v>0</v>
      </c>
      <c r="K63" s="101"/>
      <c r="L63" s="154"/>
    </row>
    <row r="64" spans="1:47" s="10" customFormat="1" ht="19.899999999999999" customHeight="1">
      <c r="B64" s="150"/>
      <c r="C64" s="101"/>
      <c r="D64" s="151" t="s">
        <v>124</v>
      </c>
      <c r="E64" s="152"/>
      <c r="F64" s="152"/>
      <c r="G64" s="152"/>
      <c r="H64" s="152"/>
      <c r="I64" s="152"/>
      <c r="J64" s="153">
        <f>J252</f>
        <v>0</v>
      </c>
      <c r="K64" s="101"/>
      <c r="L64" s="154"/>
    </row>
    <row r="65" spans="1:31" s="10" customFormat="1" ht="19.899999999999999" customHeight="1">
      <c r="B65" s="150"/>
      <c r="C65" s="101"/>
      <c r="D65" s="151" t="s">
        <v>126</v>
      </c>
      <c r="E65" s="152"/>
      <c r="F65" s="152"/>
      <c r="G65" s="152"/>
      <c r="H65" s="152"/>
      <c r="I65" s="152"/>
      <c r="J65" s="153">
        <f>J283</f>
        <v>0</v>
      </c>
      <c r="K65" s="101"/>
      <c r="L65" s="154"/>
    </row>
    <row r="66" spans="1:31" s="2" customFormat="1" ht="21.75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1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pans="1:31" s="2" customFormat="1" ht="6.95" customHeight="1">
      <c r="A67" s="38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11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pans="1:31" s="2" customFormat="1" ht="6.95" customHeight="1">
      <c r="A71" s="38"/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11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pans="1:31" s="2" customFormat="1" ht="24.95" customHeight="1">
      <c r="A72" s="38"/>
      <c r="B72" s="39"/>
      <c r="C72" s="26" t="s">
        <v>145</v>
      </c>
      <c r="D72" s="40"/>
      <c r="E72" s="40"/>
      <c r="F72" s="40"/>
      <c r="G72" s="40"/>
      <c r="H72" s="40"/>
      <c r="I72" s="40"/>
      <c r="J72" s="40"/>
      <c r="K72" s="40"/>
      <c r="L72" s="11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pans="1:31" s="2" customFormat="1" ht="6.95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1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pans="1:31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1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pans="1:31" s="2" customFormat="1" ht="16.5" customHeight="1">
      <c r="A75" s="38"/>
      <c r="B75" s="39"/>
      <c r="C75" s="40"/>
      <c r="D75" s="40"/>
      <c r="E75" s="401" t="str">
        <f>E7</f>
        <v>Novostavba hasičárny - Dýšina</v>
      </c>
      <c r="F75" s="402"/>
      <c r="G75" s="402"/>
      <c r="H75" s="402"/>
      <c r="I75" s="40"/>
      <c r="J75" s="40"/>
      <c r="K75" s="40"/>
      <c r="L75" s="11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pans="1:31" s="2" customFormat="1" ht="12" customHeight="1">
      <c r="A76" s="38"/>
      <c r="B76" s="39"/>
      <c r="C76" s="32" t="s">
        <v>110</v>
      </c>
      <c r="D76" s="40"/>
      <c r="E76" s="40"/>
      <c r="F76" s="40"/>
      <c r="G76" s="40"/>
      <c r="H76" s="40"/>
      <c r="I76" s="40"/>
      <c r="J76" s="40"/>
      <c r="K76" s="40"/>
      <c r="L76" s="11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pans="1:31" s="2" customFormat="1" ht="16.5" customHeight="1">
      <c r="A77" s="38"/>
      <c r="B77" s="39"/>
      <c r="C77" s="40"/>
      <c r="D77" s="40"/>
      <c r="E77" s="350" t="str">
        <f>E9</f>
        <v>SO 2 - Zeleň, komunikační a terénní úpravy</v>
      </c>
      <c r="F77" s="403"/>
      <c r="G77" s="403"/>
      <c r="H77" s="403"/>
      <c r="I77" s="40"/>
      <c r="J77" s="40"/>
      <c r="K77" s="40"/>
      <c r="L77" s="11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pans="1:31" s="2" customFormat="1" ht="6.95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1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pans="1:31" s="2" customFormat="1" ht="12" customHeight="1">
      <c r="A79" s="38"/>
      <c r="B79" s="39"/>
      <c r="C79" s="32" t="s">
        <v>22</v>
      </c>
      <c r="D79" s="40"/>
      <c r="E79" s="40"/>
      <c r="F79" s="30" t="str">
        <f>F12</f>
        <v>Dýšina</v>
      </c>
      <c r="G79" s="40"/>
      <c r="H79" s="40"/>
      <c r="I79" s="32" t="s">
        <v>24</v>
      </c>
      <c r="J79" s="63" t="str">
        <f>IF(J12="","",J12)</f>
        <v>1. 10. 2023</v>
      </c>
      <c r="K79" s="40"/>
      <c r="L79" s="11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pans="1:31" s="2" customFormat="1" ht="6.95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1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pans="1:65" s="2" customFormat="1" ht="25.7" customHeight="1">
      <c r="A81" s="38"/>
      <c r="B81" s="39"/>
      <c r="C81" s="32" t="s">
        <v>30</v>
      </c>
      <c r="D81" s="40"/>
      <c r="E81" s="40"/>
      <c r="F81" s="30" t="str">
        <f>E15</f>
        <v>Obec Dýšina, Nám. Míru 30, Dýšina 330 02</v>
      </c>
      <c r="G81" s="40"/>
      <c r="H81" s="40"/>
      <c r="I81" s="32" t="s">
        <v>38</v>
      </c>
      <c r="J81" s="36" t="str">
        <f>E21</f>
        <v>DM projekce a stavitelství</v>
      </c>
      <c r="K81" s="40"/>
      <c r="L81" s="11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pans="1:65" s="2" customFormat="1" ht="15.2" customHeight="1">
      <c r="A82" s="38"/>
      <c r="B82" s="39"/>
      <c r="C82" s="32" t="s">
        <v>36</v>
      </c>
      <c r="D82" s="40"/>
      <c r="E82" s="40"/>
      <c r="F82" s="30" t="str">
        <f>IF(E18="","",E18)</f>
        <v>Vyplň údaj</v>
      </c>
      <c r="G82" s="40"/>
      <c r="H82" s="40"/>
      <c r="I82" s="32" t="s">
        <v>42</v>
      </c>
      <c r="J82" s="36" t="str">
        <f>E24</f>
        <v>Michal Komorous</v>
      </c>
      <c r="K82" s="40"/>
      <c r="L82" s="11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pans="1:65" s="2" customFormat="1" ht="10.35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1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pans="1:65" s="11" customFormat="1" ht="29.25" customHeight="1">
      <c r="A84" s="155"/>
      <c r="B84" s="156"/>
      <c r="C84" s="157" t="s">
        <v>146</v>
      </c>
      <c r="D84" s="158" t="s">
        <v>66</v>
      </c>
      <c r="E84" s="158" t="s">
        <v>62</v>
      </c>
      <c r="F84" s="158" t="s">
        <v>63</v>
      </c>
      <c r="G84" s="158" t="s">
        <v>147</v>
      </c>
      <c r="H84" s="158" t="s">
        <v>148</v>
      </c>
      <c r="I84" s="158" t="s">
        <v>149</v>
      </c>
      <c r="J84" s="158" t="s">
        <v>114</v>
      </c>
      <c r="K84" s="159" t="s">
        <v>150</v>
      </c>
      <c r="L84" s="160"/>
      <c r="M84" s="72" t="s">
        <v>35</v>
      </c>
      <c r="N84" s="73" t="s">
        <v>51</v>
      </c>
      <c r="O84" s="73" t="s">
        <v>151</v>
      </c>
      <c r="P84" s="73" t="s">
        <v>152</v>
      </c>
      <c r="Q84" s="73" t="s">
        <v>153</v>
      </c>
      <c r="R84" s="73" t="s">
        <v>154</v>
      </c>
      <c r="S84" s="73" t="s">
        <v>155</v>
      </c>
      <c r="T84" s="74" t="s">
        <v>156</v>
      </c>
      <c r="U84" s="155"/>
      <c r="V84" s="155"/>
      <c r="W84" s="155"/>
      <c r="X84" s="155"/>
      <c r="Y84" s="155"/>
      <c r="Z84" s="155"/>
      <c r="AA84" s="155"/>
      <c r="AB84" s="155"/>
      <c r="AC84" s="155"/>
      <c r="AD84" s="155"/>
      <c r="AE84" s="155"/>
    </row>
    <row r="85" spans="1:65" s="2" customFormat="1" ht="22.9" customHeight="1">
      <c r="A85" s="38"/>
      <c r="B85" s="39"/>
      <c r="C85" s="79" t="s">
        <v>157</v>
      </c>
      <c r="D85" s="40"/>
      <c r="E85" s="40"/>
      <c r="F85" s="40"/>
      <c r="G85" s="40"/>
      <c r="H85" s="40"/>
      <c r="I85" s="40"/>
      <c r="J85" s="161">
        <f>BK85</f>
        <v>0</v>
      </c>
      <c r="K85" s="40"/>
      <c r="L85" s="43"/>
      <c r="M85" s="75"/>
      <c r="N85" s="162"/>
      <c r="O85" s="76"/>
      <c r="P85" s="163">
        <f>P86</f>
        <v>0</v>
      </c>
      <c r="Q85" s="76"/>
      <c r="R85" s="163">
        <f>R86</f>
        <v>396.76535500000006</v>
      </c>
      <c r="S85" s="76"/>
      <c r="T85" s="164">
        <f>T86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20" t="s">
        <v>80</v>
      </c>
      <c r="AU85" s="20" t="s">
        <v>115</v>
      </c>
      <c r="BK85" s="165">
        <f>BK86</f>
        <v>0</v>
      </c>
    </row>
    <row r="86" spans="1:65" s="12" customFormat="1" ht="25.9" customHeight="1">
      <c r="B86" s="166"/>
      <c r="C86" s="167"/>
      <c r="D86" s="168" t="s">
        <v>80</v>
      </c>
      <c r="E86" s="169" t="s">
        <v>158</v>
      </c>
      <c r="F86" s="169" t="s">
        <v>159</v>
      </c>
      <c r="G86" s="167"/>
      <c r="H86" s="167"/>
      <c r="I86" s="170"/>
      <c r="J86" s="171">
        <f>BK86</f>
        <v>0</v>
      </c>
      <c r="K86" s="167"/>
      <c r="L86" s="172"/>
      <c r="M86" s="173"/>
      <c r="N86" s="174"/>
      <c r="O86" s="174"/>
      <c r="P86" s="175">
        <f>P87+P168+P191+P252+P283</f>
        <v>0</v>
      </c>
      <c r="Q86" s="174"/>
      <c r="R86" s="175">
        <f>R87+R168+R191+R252+R283</f>
        <v>396.76535500000006</v>
      </c>
      <c r="S86" s="174"/>
      <c r="T86" s="176">
        <f>T87+T168+T191+T252+T283</f>
        <v>0</v>
      </c>
      <c r="AR86" s="177" t="s">
        <v>21</v>
      </c>
      <c r="AT86" s="178" t="s">
        <v>80</v>
      </c>
      <c r="AU86" s="178" t="s">
        <v>81</v>
      </c>
      <c r="AY86" s="177" t="s">
        <v>160</v>
      </c>
      <c r="BK86" s="179">
        <f>BK87+BK168+BK191+BK252+BK283</f>
        <v>0</v>
      </c>
    </row>
    <row r="87" spans="1:65" s="12" customFormat="1" ht="22.9" customHeight="1">
      <c r="B87" s="166"/>
      <c r="C87" s="167"/>
      <c r="D87" s="168" t="s">
        <v>80</v>
      </c>
      <c r="E87" s="180" t="s">
        <v>21</v>
      </c>
      <c r="F87" s="180" t="s">
        <v>161</v>
      </c>
      <c r="G87" s="167"/>
      <c r="H87" s="167"/>
      <c r="I87" s="170"/>
      <c r="J87" s="181">
        <f>BK87</f>
        <v>0</v>
      </c>
      <c r="K87" s="167"/>
      <c r="L87" s="172"/>
      <c r="M87" s="173"/>
      <c r="N87" s="174"/>
      <c r="O87" s="174"/>
      <c r="P87" s="175">
        <f>SUM(P88:P167)</f>
        <v>0</v>
      </c>
      <c r="Q87" s="174"/>
      <c r="R87" s="175">
        <f>SUM(R88:R167)</f>
        <v>2.5670999999999999E-2</v>
      </c>
      <c r="S87" s="174"/>
      <c r="T87" s="176">
        <f>SUM(T88:T167)</f>
        <v>0</v>
      </c>
      <c r="AR87" s="177" t="s">
        <v>21</v>
      </c>
      <c r="AT87" s="178" t="s">
        <v>80</v>
      </c>
      <c r="AU87" s="178" t="s">
        <v>21</v>
      </c>
      <c r="AY87" s="177" t="s">
        <v>160</v>
      </c>
      <c r="BK87" s="179">
        <f>SUM(BK88:BK167)</f>
        <v>0</v>
      </c>
    </row>
    <row r="88" spans="1:65" s="2" customFormat="1" ht="24.2" customHeight="1">
      <c r="A88" s="38"/>
      <c r="B88" s="39"/>
      <c r="C88" s="182" t="s">
        <v>21</v>
      </c>
      <c r="D88" s="182" t="s">
        <v>162</v>
      </c>
      <c r="E88" s="183" t="s">
        <v>227</v>
      </c>
      <c r="F88" s="184" t="s">
        <v>228</v>
      </c>
      <c r="G88" s="185" t="s">
        <v>165</v>
      </c>
      <c r="H88" s="186">
        <v>2830.8</v>
      </c>
      <c r="I88" s="187"/>
      <c r="J88" s="188">
        <f>ROUND(I88*H88,2)</f>
        <v>0</v>
      </c>
      <c r="K88" s="184" t="s">
        <v>166</v>
      </c>
      <c r="L88" s="43"/>
      <c r="M88" s="189" t="s">
        <v>35</v>
      </c>
      <c r="N88" s="190" t="s">
        <v>52</v>
      </c>
      <c r="O88" s="68"/>
      <c r="P88" s="191">
        <f>O88*H88</f>
        <v>0</v>
      </c>
      <c r="Q88" s="191">
        <v>0</v>
      </c>
      <c r="R88" s="191">
        <f>Q88*H88</f>
        <v>0</v>
      </c>
      <c r="S88" s="191">
        <v>0</v>
      </c>
      <c r="T88" s="192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93" t="s">
        <v>167</v>
      </c>
      <c r="AT88" s="193" t="s">
        <v>162</v>
      </c>
      <c r="AU88" s="193" t="s">
        <v>90</v>
      </c>
      <c r="AY88" s="20" t="s">
        <v>160</v>
      </c>
      <c r="BE88" s="194">
        <f>IF(N88="základní",J88,0)</f>
        <v>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20" t="s">
        <v>21</v>
      </c>
      <c r="BK88" s="194">
        <f>ROUND(I88*H88,2)</f>
        <v>0</v>
      </c>
      <c r="BL88" s="20" t="s">
        <v>167</v>
      </c>
      <c r="BM88" s="193" t="s">
        <v>2054</v>
      </c>
    </row>
    <row r="89" spans="1:65" s="2" customFormat="1" ht="19.5">
      <c r="A89" s="38"/>
      <c r="B89" s="39"/>
      <c r="C89" s="40"/>
      <c r="D89" s="195" t="s">
        <v>169</v>
      </c>
      <c r="E89" s="40"/>
      <c r="F89" s="196" t="s">
        <v>230</v>
      </c>
      <c r="G89" s="40"/>
      <c r="H89" s="40"/>
      <c r="I89" s="197"/>
      <c r="J89" s="40"/>
      <c r="K89" s="40"/>
      <c r="L89" s="43"/>
      <c r="M89" s="198"/>
      <c r="N89" s="199"/>
      <c r="O89" s="68"/>
      <c r="P89" s="68"/>
      <c r="Q89" s="68"/>
      <c r="R89" s="68"/>
      <c r="S89" s="68"/>
      <c r="T89" s="69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20" t="s">
        <v>169</v>
      </c>
      <c r="AU89" s="20" t="s">
        <v>90</v>
      </c>
    </row>
    <row r="90" spans="1:65" s="2" customFormat="1" ht="11.25">
      <c r="A90" s="38"/>
      <c r="B90" s="39"/>
      <c r="C90" s="40"/>
      <c r="D90" s="200" t="s">
        <v>171</v>
      </c>
      <c r="E90" s="40"/>
      <c r="F90" s="201" t="s">
        <v>231</v>
      </c>
      <c r="G90" s="40"/>
      <c r="H90" s="40"/>
      <c r="I90" s="197"/>
      <c r="J90" s="40"/>
      <c r="K90" s="40"/>
      <c r="L90" s="43"/>
      <c r="M90" s="198"/>
      <c r="N90" s="199"/>
      <c r="O90" s="68"/>
      <c r="P90" s="68"/>
      <c r="Q90" s="68"/>
      <c r="R90" s="68"/>
      <c r="S90" s="68"/>
      <c r="T90" s="69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20" t="s">
        <v>171</v>
      </c>
      <c r="AU90" s="20" t="s">
        <v>90</v>
      </c>
    </row>
    <row r="91" spans="1:65" s="14" customFormat="1" ht="11.25">
      <c r="B91" s="212"/>
      <c r="C91" s="213"/>
      <c r="D91" s="195" t="s">
        <v>173</v>
      </c>
      <c r="E91" s="214" t="s">
        <v>35</v>
      </c>
      <c r="F91" s="215" t="s">
        <v>232</v>
      </c>
      <c r="G91" s="213"/>
      <c r="H91" s="216">
        <v>525</v>
      </c>
      <c r="I91" s="217"/>
      <c r="J91" s="213"/>
      <c r="K91" s="213"/>
      <c r="L91" s="218"/>
      <c r="M91" s="219"/>
      <c r="N91" s="220"/>
      <c r="O91" s="220"/>
      <c r="P91" s="220"/>
      <c r="Q91" s="220"/>
      <c r="R91" s="220"/>
      <c r="S91" s="220"/>
      <c r="T91" s="221"/>
      <c r="AT91" s="222" t="s">
        <v>173</v>
      </c>
      <c r="AU91" s="222" t="s">
        <v>90</v>
      </c>
      <c r="AV91" s="14" t="s">
        <v>90</v>
      </c>
      <c r="AW91" s="14" t="s">
        <v>41</v>
      </c>
      <c r="AX91" s="14" t="s">
        <v>81</v>
      </c>
      <c r="AY91" s="222" t="s">
        <v>160</v>
      </c>
    </row>
    <row r="92" spans="1:65" s="14" customFormat="1" ht="11.25">
      <c r="B92" s="212"/>
      <c r="C92" s="213"/>
      <c r="D92" s="195" t="s">
        <v>173</v>
      </c>
      <c r="E92" s="214" t="s">
        <v>35</v>
      </c>
      <c r="F92" s="215" t="s">
        <v>233</v>
      </c>
      <c r="G92" s="213"/>
      <c r="H92" s="216">
        <v>2253.6</v>
      </c>
      <c r="I92" s="217"/>
      <c r="J92" s="213"/>
      <c r="K92" s="213"/>
      <c r="L92" s="218"/>
      <c r="M92" s="219"/>
      <c r="N92" s="220"/>
      <c r="O92" s="220"/>
      <c r="P92" s="220"/>
      <c r="Q92" s="220"/>
      <c r="R92" s="220"/>
      <c r="S92" s="220"/>
      <c r="T92" s="221"/>
      <c r="AT92" s="222" t="s">
        <v>173</v>
      </c>
      <c r="AU92" s="222" t="s">
        <v>90</v>
      </c>
      <c r="AV92" s="14" t="s">
        <v>90</v>
      </c>
      <c r="AW92" s="14" t="s">
        <v>41</v>
      </c>
      <c r="AX92" s="14" t="s">
        <v>81</v>
      </c>
      <c r="AY92" s="222" t="s">
        <v>160</v>
      </c>
    </row>
    <row r="93" spans="1:65" s="14" customFormat="1" ht="11.25">
      <c r="B93" s="212"/>
      <c r="C93" s="213"/>
      <c r="D93" s="195" t="s">
        <v>173</v>
      </c>
      <c r="E93" s="214" t="s">
        <v>35</v>
      </c>
      <c r="F93" s="215" t="s">
        <v>234</v>
      </c>
      <c r="G93" s="213"/>
      <c r="H93" s="216">
        <v>30.4</v>
      </c>
      <c r="I93" s="217"/>
      <c r="J93" s="213"/>
      <c r="K93" s="213"/>
      <c r="L93" s="218"/>
      <c r="M93" s="219"/>
      <c r="N93" s="220"/>
      <c r="O93" s="220"/>
      <c r="P93" s="220"/>
      <c r="Q93" s="220"/>
      <c r="R93" s="220"/>
      <c r="S93" s="220"/>
      <c r="T93" s="221"/>
      <c r="AT93" s="222" t="s">
        <v>173</v>
      </c>
      <c r="AU93" s="222" t="s">
        <v>90</v>
      </c>
      <c r="AV93" s="14" t="s">
        <v>90</v>
      </c>
      <c r="AW93" s="14" t="s">
        <v>41</v>
      </c>
      <c r="AX93" s="14" t="s">
        <v>81</v>
      </c>
      <c r="AY93" s="222" t="s">
        <v>160</v>
      </c>
    </row>
    <row r="94" spans="1:65" s="14" customFormat="1" ht="11.25">
      <c r="B94" s="212"/>
      <c r="C94" s="213"/>
      <c r="D94" s="195" t="s">
        <v>173</v>
      </c>
      <c r="E94" s="214" t="s">
        <v>35</v>
      </c>
      <c r="F94" s="215" t="s">
        <v>235</v>
      </c>
      <c r="G94" s="213"/>
      <c r="H94" s="216">
        <v>21.8</v>
      </c>
      <c r="I94" s="217"/>
      <c r="J94" s="213"/>
      <c r="K94" s="213"/>
      <c r="L94" s="218"/>
      <c r="M94" s="219"/>
      <c r="N94" s="220"/>
      <c r="O94" s="220"/>
      <c r="P94" s="220"/>
      <c r="Q94" s="220"/>
      <c r="R94" s="220"/>
      <c r="S94" s="220"/>
      <c r="T94" s="221"/>
      <c r="AT94" s="222" t="s">
        <v>173</v>
      </c>
      <c r="AU94" s="222" t="s">
        <v>90</v>
      </c>
      <c r="AV94" s="14" t="s">
        <v>90</v>
      </c>
      <c r="AW94" s="14" t="s">
        <v>41</v>
      </c>
      <c r="AX94" s="14" t="s">
        <v>81</v>
      </c>
      <c r="AY94" s="222" t="s">
        <v>160</v>
      </c>
    </row>
    <row r="95" spans="1:65" s="15" customFormat="1" ht="11.25">
      <c r="B95" s="223"/>
      <c r="C95" s="224"/>
      <c r="D95" s="195" t="s">
        <v>173</v>
      </c>
      <c r="E95" s="225" t="s">
        <v>35</v>
      </c>
      <c r="F95" s="226" t="s">
        <v>176</v>
      </c>
      <c r="G95" s="224"/>
      <c r="H95" s="227">
        <v>2830.8</v>
      </c>
      <c r="I95" s="228"/>
      <c r="J95" s="224"/>
      <c r="K95" s="224"/>
      <c r="L95" s="229"/>
      <c r="M95" s="230"/>
      <c r="N95" s="231"/>
      <c r="O95" s="231"/>
      <c r="P95" s="231"/>
      <c r="Q95" s="231"/>
      <c r="R95" s="231"/>
      <c r="S95" s="231"/>
      <c r="T95" s="232"/>
      <c r="AT95" s="233" t="s">
        <v>173</v>
      </c>
      <c r="AU95" s="233" t="s">
        <v>90</v>
      </c>
      <c r="AV95" s="15" t="s">
        <v>167</v>
      </c>
      <c r="AW95" s="15" t="s">
        <v>41</v>
      </c>
      <c r="AX95" s="15" t="s">
        <v>21</v>
      </c>
      <c r="AY95" s="233" t="s">
        <v>160</v>
      </c>
    </row>
    <row r="96" spans="1:65" s="2" customFormat="1" ht="37.9" customHeight="1">
      <c r="A96" s="38"/>
      <c r="B96" s="39"/>
      <c r="C96" s="182" t="s">
        <v>90</v>
      </c>
      <c r="D96" s="182" t="s">
        <v>162</v>
      </c>
      <c r="E96" s="183" t="s">
        <v>2055</v>
      </c>
      <c r="F96" s="184" t="s">
        <v>2056</v>
      </c>
      <c r="G96" s="185" t="s">
        <v>239</v>
      </c>
      <c r="H96" s="186">
        <v>207.1</v>
      </c>
      <c r="I96" s="187"/>
      <c r="J96" s="188">
        <f>ROUND(I96*H96,2)</f>
        <v>0</v>
      </c>
      <c r="K96" s="184" t="s">
        <v>166</v>
      </c>
      <c r="L96" s="43"/>
      <c r="M96" s="189" t="s">
        <v>35</v>
      </c>
      <c r="N96" s="190" t="s">
        <v>52</v>
      </c>
      <c r="O96" s="68"/>
      <c r="P96" s="191">
        <f>O96*H96</f>
        <v>0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93" t="s">
        <v>167</v>
      </c>
      <c r="AT96" s="193" t="s">
        <v>162</v>
      </c>
      <c r="AU96" s="193" t="s">
        <v>90</v>
      </c>
      <c r="AY96" s="20" t="s">
        <v>160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20" t="s">
        <v>21</v>
      </c>
      <c r="BK96" s="194">
        <f>ROUND(I96*H96,2)</f>
        <v>0</v>
      </c>
      <c r="BL96" s="20" t="s">
        <v>167</v>
      </c>
      <c r="BM96" s="193" t="s">
        <v>2057</v>
      </c>
    </row>
    <row r="97" spans="1:65" s="2" customFormat="1" ht="19.5">
      <c r="A97" s="38"/>
      <c r="B97" s="39"/>
      <c r="C97" s="40"/>
      <c r="D97" s="195" t="s">
        <v>169</v>
      </c>
      <c r="E97" s="40"/>
      <c r="F97" s="196" t="s">
        <v>2058</v>
      </c>
      <c r="G97" s="40"/>
      <c r="H97" s="40"/>
      <c r="I97" s="197"/>
      <c r="J97" s="40"/>
      <c r="K97" s="40"/>
      <c r="L97" s="43"/>
      <c r="M97" s="198"/>
      <c r="N97" s="199"/>
      <c r="O97" s="68"/>
      <c r="P97" s="68"/>
      <c r="Q97" s="68"/>
      <c r="R97" s="68"/>
      <c r="S97" s="68"/>
      <c r="T97" s="69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20" t="s">
        <v>169</v>
      </c>
      <c r="AU97" s="20" t="s">
        <v>90</v>
      </c>
    </row>
    <row r="98" spans="1:65" s="2" customFormat="1" ht="11.25">
      <c r="A98" s="38"/>
      <c r="B98" s="39"/>
      <c r="C98" s="40"/>
      <c r="D98" s="200" t="s">
        <v>171</v>
      </c>
      <c r="E98" s="40"/>
      <c r="F98" s="201" t="s">
        <v>2059</v>
      </c>
      <c r="G98" s="40"/>
      <c r="H98" s="40"/>
      <c r="I98" s="197"/>
      <c r="J98" s="40"/>
      <c r="K98" s="40"/>
      <c r="L98" s="43"/>
      <c r="M98" s="198"/>
      <c r="N98" s="199"/>
      <c r="O98" s="68"/>
      <c r="P98" s="68"/>
      <c r="Q98" s="68"/>
      <c r="R98" s="68"/>
      <c r="S98" s="68"/>
      <c r="T98" s="69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20" t="s">
        <v>171</v>
      </c>
      <c r="AU98" s="20" t="s">
        <v>90</v>
      </c>
    </row>
    <row r="99" spans="1:65" s="14" customFormat="1" ht="11.25">
      <c r="B99" s="212"/>
      <c r="C99" s="213"/>
      <c r="D99" s="195" t="s">
        <v>173</v>
      </c>
      <c r="E99" s="214" t="s">
        <v>35</v>
      </c>
      <c r="F99" s="215" t="s">
        <v>2060</v>
      </c>
      <c r="G99" s="213"/>
      <c r="H99" s="216">
        <v>207.1</v>
      </c>
      <c r="I99" s="217"/>
      <c r="J99" s="213"/>
      <c r="K99" s="213"/>
      <c r="L99" s="218"/>
      <c r="M99" s="219"/>
      <c r="N99" s="220"/>
      <c r="O99" s="220"/>
      <c r="P99" s="220"/>
      <c r="Q99" s="220"/>
      <c r="R99" s="220"/>
      <c r="S99" s="220"/>
      <c r="T99" s="221"/>
      <c r="AT99" s="222" t="s">
        <v>173</v>
      </c>
      <c r="AU99" s="222" t="s">
        <v>90</v>
      </c>
      <c r="AV99" s="14" t="s">
        <v>90</v>
      </c>
      <c r="AW99" s="14" t="s">
        <v>41</v>
      </c>
      <c r="AX99" s="14" t="s">
        <v>81</v>
      </c>
      <c r="AY99" s="222" t="s">
        <v>160</v>
      </c>
    </row>
    <row r="100" spans="1:65" s="15" customFormat="1" ht="11.25">
      <c r="B100" s="223"/>
      <c r="C100" s="224"/>
      <c r="D100" s="195" t="s">
        <v>173</v>
      </c>
      <c r="E100" s="225" t="s">
        <v>35</v>
      </c>
      <c r="F100" s="226" t="s">
        <v>176</v>
      </c>
      <c r="G100" s="224"/>
      <c r="H100" s="227">
        <v>207.1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2"/>
      <c r="AT100" s="233" t="s">
        <v>173</v>
      </c>
      <c r="AU100" s="233" t="s">
        <v>90</v>
      </c>
      <c r="AV100" s="15" t="s">
        <v>167</v>
      </c>
      <c r="AW100" s="15" t="s">
        <v>41</v>
      </c>
      <c r="AX100" s="15" t="s">
        <v>21</v>
      </c>
      <c r="AY100" s="233" t="s">
        <v>160</v>
      </c>
    </row>
    <row r="101" spans="1:65" s="2" customFormat="1" ht="33" customHeight="1">
      <c r="A101" s="38"/>
      <c r="B101" s="39"/>
      <c r="C101" s="182" t="s">
        <v>184</v>
      </c>
      <c r="D101" s="182" t="s">
        <v>162</v>
      </c>
      <c r="E101" s="183" t="s">
        <v>2061</v>
      </c>
      <c r="F101" s="184" t="s">
        <v>2062</v>
      </c>
      <c r="G101" s="185" t="s">
        <v>239</v>
      </c>
      <c r="H101" s="186">
        <v>900</v>
      </c>
      <c r="I101" s="187"/>
      <c r="J101" s="188">
        <f>ROUND(I101*H101,2)</f>
        <v>0</v>
      </c>
      <c r="K101" s="184" t="s">
        <v>166</v>
      </c>
      <c r="L101" s="43"/>
      <c r="M101" s="189" t="s">
        <v>35</v>
      </c>
      <c r="N101" s="190" t="s">
        <v>52</v>
      </c>
      <c r="O101" s="68"/>
      <c r="P101" s="191">
        <f>O101*H101</f>
        <v>0</v>
      </c>
      <c r="Q101" s="191">
        <v>0</v>
      </c>
      <c r="R101" s="191">
        <f>Q101*H101</f>
        <v>0</v>
      </c>
      <c r="S101" s="191">
        <v>0</v>
      </c>
      <c r="T101" s="19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93" t="s">
        <v>167</v>
      </c>
      <c r="AT101" s="193" t="s">
        <v>162</v>
      </c>
      <c r="AU101" s="193" t="s">
        <v>90</v>
      </c>
      <c r="AY101" s="20" t="s">
        <v>160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20" t="s">
        <v>21</v>
      </c>
      <c r="BK101" s="194">
        <f>ROUND(I101*H101,2)</f>
        <v>0</v>
      </c>
      <c r="BL101" s="20" t="s">
        <v>167</v>
      </c>
      <c r="BM101" s="193" t="s">
        <v>2063</v>
      </c>
    </row>
    <row r="102" spans="1:65" s="2" customFormat="1" ht="29.25">
      <c r="A102" s="38"/>
      <c r="B102" s="39"/>
      <c r="C102" s="40"/>
      <c r="D102" s="195" t="s">
        <v>169</v>
      </c>
      <c r="E102" s="40"/>
      <c r="F102" s="196" t="s">
        <v>2064</v>
      </c>
      <c r="G102" s="40"/>
      <c r="H102" s="40"/>
      <c r="I102" s="197"/>
      <c r="J102" s="40"/>
      <c r="K102" s="40"/>
      <c r="L102" s="43"/>
      <c r="M102" s="198"/>
      <c r="N102" s="199"/>
      <c r="O102" s="68"/>
      <c r="P102" s="68"/>
      <c r="Q102" s="68"/>
      <c r="R102" s="68"/>
      <c r="S102" s="68"/>
      <c r="T102" s="69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20" t="s">
        <v>169</v>
      </c>
      <c r="AU102" s="20" t="s">
        <v>90</v>
      </c>
    </row>
    <row r="103" spans="1:65" s="2" customFormat="1" ht="11.25">
      <c r="A103" s="38"/>
      <c r="B103" s="39"/>
      <c r="C103" s="40"/>
      <c r="D103" s="200" t="s">
        <v>171</v>
      </c>
      <c r="E103" s="40"/>
      <c r="F103" s="201" t="s">
        <v>2065</v>
      </c>
      <c r="G103" s="40"/>
      <c r="H103" s="40"/>
      <c r="I103" s="197"/>
      <c r="J103" s="40"/>
      <c r="K103" s="40"/>
      <c r="L103" s="43"/>
      <c r="M103" s="198"/>
      <c r="N103" s="199"/>
      <c r="O103" s="68"/>
      <c r="P103" s="68"/>
      <c r="Q103" s="68"/>
      <c r="R103" s="68"/>
      <c r="S103" s="68"/>
      <c r="T103" s="69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20" t="s">
        <v>171</v>
      </c>
      <c r="AU103" s="20" t="s">
        <v>90</v>
      </c>
    </row>
    <row r="104" spans="1:65" s="13" customFormat="1" ht="11.25">
      <c r="B104" s="202"/>
      <c r="C104" s="203"/>
      <c r="D104" s="195" t="s">
        <v>173</v>
      </c>
      <c r="E104" s="204" t="s">
        <v>35</v>
      </c>
      <c r="F104" s="205" t="s">
        <v>2066</v>
      </c>
      <c r="G104" s="203"/>
      <c r="H104" s="204" t="s">
        <v>35</v>
      </c>
      <c r="I104" s="206"/>
      <c r="J104" s="203"/>
      <c r="K104" s="203"/>
      <c r="L104" s="207"/>
      <c r="M104" s="208"/>
      <c r="N104" s="209"/>
      <c r="O104" s="209"/>
      <c r="P104" s="209"/>
      <c r="Q104" s="209"/>
      <c r="R104" s="209"/>
      <c r="S104" s="209"/>
      <c r="T104" s="210"/>
      <c r="AT104" s="211" t="s">
        <v>173</v>
      </c>
      <c r="AU104" s="211" t="s">
        <v>90</v>
      </c>
      <c r="AV104" s="13" t="s">
        <v>21</v>
      </c>
      <c r="AW104" s="13" t="s">
        <v>41</v>
      </c>
      <c r="AX104" s="13" t="s">
        <v>81</v>
      </c>
      <c r="AY104" s="211" t="s">
        <v>160</v>
      </c>
    </row>
    <row r="105" spans="1:65" s="14" customFormat="1" ht="11.25">
      <c r="B105" s="212"/>
      <c r="C105" s="213"/>
      <c r="D105" s="195" t="s">
        <v>173</v>
      </c>
      <c r="E105" s="214" t="s">
        <v>35</v>
      </c>
      <c r="F105" s="215" t="s">
        <v>2067</v>
      </c>
      <c r="G105" s="213"/>
      <c r="H105" s="216">
        <v>900</v>
      </c>
      <c r="I105" s="217"/>
      <c r="J105" s="213"/>
      <c r="K105" s="213"/>
      <c r="L105" s="218"/>
      <c r="M105" s="219"/>
      <c r="N105" s="220"/>
      <c r="O105" s="220"/>
      <c r="P105" s="220"/>
      <c r="Q105" s="220"/>
      <c r="R105" s="220"/>
      <c r="S105" s="220"/>
      <c r="T105" s="221"/>
      <c r="AT105" s="222" t="s">
        <v>173</v>
      </c>
      <c r="AU105" s="222" t="s">
        <v>90</v>
      </c>
      <c r="AV105" s="14" t="s">
        <v>90</v>
      </c>
      <c r="AW105" s="14" t="s">
        <v>41</v>
      </c>
      <c r="AX105" s="14" t="s">
        <v>81</v>
      </c>
      <c r="AY105" s="222" t="s">
        <v>160</v>
      </c>
    </row>
    <row r="106" spans="1:65" s="15" customFormat="1" ht="11.25">
      <c r="B106" s="223"/>
      <c r="C106" s="224"/>
      <c r="D106" s="195" t="s">
        <v>173</v>
      </c>
      <c r="E106" s="225" t="s">
        <v>35</v>
      </c>
      <c r="F106" s="226" t="s">
        <v>176</v>
      </c>
      <c r="G106" s="224"/>
      <c r="H106" s="227">
        <v>900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AT106" s="233" t="s">
        <v>173</v>
      </c>
      <c r="AU106" s="233" t="s">
        <v>90</v>
      </c>
      <c r="AV106" s="15" t="s">
        <v>167</v>
      </c>
      <c r="AW106" s="15" t="s">
        <v>41</v>
      </c>
      <c r="AX106" s="15" t="s">
        <v>21</v>
      </c>
      <c r="AY106" s="233" t="s">
        <v>160</v>
      </c>
    </row>
    <row r="107" spans="1:65" s="2" customFormat="1" ht="37.9" customHeight="1">
      <c r="A107" s="38"/>
      <c r="B107" s="39"/>
      <c r="C107" s="182" t="s">
        <v>167</v>
      </c>
      <c r="D107" s="182" t="s">
        <v>162</v>
      </c>
      <c r="E107" s="183" t="s">
        <v>318</v>
      </c>
      <c r="F107" s="184" t="s">
        <v>319</v>
      </c>
      <c r="G107" s="185" t="s">
        <v>239</v>
      </c>
      <c r="H107" s="186">
        <v>1019.6</v>
      </c>
      <c r="I107" s="187"/>
      <c r="J107" s="188">
        <f>ROUND(I107*H107,2)</f>
        <v>0</v>
      </c>
      <c r="K107" s="184" t="s">
        <v>166</v>
      </c>
      <c r="L107" s="43"/>
      <c r="M107" s="189" t="s">
        <v>35</v>
      </c>
      <c r="N107" s="190" t="s">
        <v>52</v>
      </c>
      <c r="O107" s="68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193" t="s">
        <v>167</v>
      </c>
      <c r="AT107" s="193" t="s">
        <v>162</v>
      </c>
      <c r="AU107" s="193" t="s">
        <v>90</v>
      </c>
      <c r="AY107" s="20" t="s">
        <v>160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20" t="s">
        <v>21</v>
      </c>
      <c r="BK107" s="194">
        <f>ROUND(I107*H107,2)</f>
        <v>0</v>
      </c>
      <c r="BL107" s="20" t="s">
        <v>167</v>
      </c>
      <c r="BM107" s="193" t="s">
        <v>2068</v>
      </c>
    </row>
    <row r="108" spans="1:65" s="2" customFormat="1" ht="39">
      <c r="A108" s="38"/>
      <c r="B108" s="39"/>
      <c r="C108" s="40"/>
      <c r="D108" s="195" t="s">
        <v>169</v>
      </c>
      <c r="E108" s="40"/>
      <c r="F108" s="196" t="s">
        <v>321</v>
      </c>
      <c r="G108" s="40"/>
      <c r="H108" s="40"/>
      <c r="I108" s="197"/>
      <c r="J108" s="40"/>
      <c r="K108" s="40"/>
      <c r="L108" s="43"/>
      <c r="M108" s="198"/>
      <c r="N108" s="199"/>
      <c r="O108" s="68"/>
      <c r="P108" s="68"/>
      <c r="Q108" s="68"/>
      <c r="R108" s="68"/>
      <c r="S108" s="68"/>
      <c r="T108" s="69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20" t="s">
        <v>169</v>
      </c>
      <c r="AU108" s="20" t="s">
        <v>90</v>
      </c>
    </row>
    <row r="109" spans="1:65" s="2" customFormat="1" ht="11.25">
      <c r="A109" s="38"/>
      <c r="B109" s="39"/>
      <c r="C109" s="40"/>
      <c r="D109" s="200" t="s">
        <v>171</v>
      </c>
      <c r="E109" s="40"/>
      <c r="F109" s="201" t="s">
        <v>322</v>
      </c>
      <c r="G109" s="40"/>
      <c r="H109" s="40"/>
      <c r="I109" s="197"/>
      <c r="J109" s="40"/>
      <c r="K109" s="40"/>
      <c r="L109" s="43"/>
      <c r="M109" s="198"/>
      <c r="N109" s="199"/>
      <c r="O109" s="68"/>
      <c r="P109" s="68"/>
      <c r="Q109" s="68"/>
      <c r="R109" s="68"/>
      <c r="S109" s="68"/>
      <c r="T109" s="69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20" t="s">
        <v>171</v>
      </c>
      <c r="AU109" s="20" t="s">
        <v>90</v>
      </c>
    </row>
    <row r="110" spans="1:65" s="14" customFormat="1" ht="11.25">
      <c r="B110" s="212"/>
      <c r="C110" s="213"/>
      <c r="D110" s="195" t="s">
        <v>173</v>
      </c>
      <c r="E110" s="214" t="s">
        <v>35</v>
      </c>
      <c r="F110" s="215" t="s">
        <v>2069</v>
      </c>
      <c r="G110" s="213"/>
      <c r="H110" s="216">
        <v>1019.6</v>
      </c>
      <c r="I110" s="217"/>
      <c r="J110" s="213"/>
      <c r="K110" s="213"/>
      <c r="L110" s="218"/>
      <c r="M110" s="219"/>
      <c r="N110" s="220"/>
      <c r="O110" s="220"/>
      <c r="P110" s="220"/>
      <c r="Q110" s="220"/>
      <c r="R110" s="220"/>
      <c r="S110" s="220"/>
      <c r="T110" s="221"/>
      <c r="AT110" s="222" t="s">
        <v>173</v>
      </c>
      <c r="AU110" s="222" t="s">
        <v>90</v>
      </c>
      <c r="AV110" s="14" t="s">
        <v>90</v>
      </c>
      <c r="AW110" s="14" t="s">
        <v>41</v>
      </c>
      <c r="AX110" s="14" t="s">
        <v>81</v>
      </c>
      <c r="AY110" s="222" t="s">
        <v>160</v>
      </c>
    </row>
    <row r="111" spans="1:65" s="15" customFormat="1" ht="11.25">
      <c r="B111" s="223"/>
      <c r="C111" s="224"/>
      <c r="D111" s="195" t="s">
        <v>173</v>
      </c>
      <c r="E111" s="225" t="s">
        <v>35</v>
      </c>
      <c r="F111" s="226" t="s">
        <v>176</v>
      </c>
      <c r="G111" s="224"/>
      <c r="H111" s="227">
        <v>1019.6</v>
      </c>
      <c r="I111" s="228"/>
      <c r="J111" s="224"/>
      <c r="K111" s="224"/>
      <c r="L111" s="229"/>
      <c r="M111" s="230"/>
      <c r="N111" s="231"/>
      <c r="O111" s="231"/>
      <c r="P111" s="231"/>
      <c r="Q111" s="231"/>
      <c r="R111" s="231"/>
      <c r="S111" s="231"/>
      <c r="T111" s="232"/>
      <c r="AT111" s="233" t="s">
        <v>173</v>
      </c>
      <c r="AU111" s="233" t="s">
        <v>90</v>
      </c>
      <c r="AV111" s="15" t="s">
        <v>167</v>
      </c>
      <c r="AW111" s="15" t="s">
        <v>41</v>
      </c>
      <c r="AX111" s="15" t="s">
        <v>21</v>
      </c>
      <c r="AY111" s="233" t="s">
        <v>160</v>
      </c>
    </row>
    <row r="112" spans="1:65" s="2" customFormat="1" ht="37.9" customHeight="1">
      <c r="A112" s="38"/>
      <c r="B112" s="39"/>
      <c r="C112" s="182" t="s">
        <v>200</v>
      </c>
      <c r="D112" s="182" t="s">
        <v>162</v>
      </c>
      <c r="E112" s="183" t="s">
        <v>325</v>
      </c>
      <c r="F112" s="184" t="s">
        <v>326</v>
      </c>
      <c r="G112" s="185" t="s">
        <v>239</v>
      </c>
      <c r="H112" s="186">
        <v>5098</v>
      </c>
      <c r="I112" s="187"/>
      <c r="J112" s="188">
        <f>ROUND(I112*H112,2)</f>
        <v>0</v>
      </c>
      <c r="K112" s="184" t="s">
        <v>166</v>
      </c>
      <c r="L112" s="43"/>
      <c r="M112" s="189" t="s">
        <v>35</v>
      </c>
      <c r="N112" s="190" t="s">
        <v>52</v>
      </c>
      <c r="O112" s="68"/>
      <c r="P112" s="191">
        <f>O112*H112</f>
        <v>0</v>
      </c>
      <c r="Q112" s="191">
        <v>0</v>
      </c>
      <c r="R112" s="191">
        <f>Q112*H112</f>
        <v>0</v>
      </c>
      <c r="S112" s="191">
        <v>0</v>
      </c>
      <c r="T112" s="192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93" t="s">
        <v>167</v>
      </c>
      <c r="AT112" s="193" t="s">
        <v>162</v>
      </c>
      <c r="AU112" s="193" t="s">
        <v>90</v>
      </c>
      <c r="AY112" s="20" t="s">
        <v>160</v>
      </c>
      <c r="BE112" s="194">
        <f>IF(N112="základní",J112,0)</f>
        <v>0</v>
      </c>
      <c r="BF112" s="194">
        <f>IF(N112="snížená",J112,0)</f>
        <v>0</v>
      </c>
      <c r="BG112" s="194">
        <f>IF(N112="zákl. přenesená",J112,0)</f>
        <v>0</v>
      </c>
      <c r="BH112" s="194">
        <f>IF(N112="sníž. přenesená",J112,0)</f>
        <v>0</v>
      </c>
      <c r="BI112" s="194">
        <f>IF(N112="nulová",J112,0)</f>
        <v>0</v>
      </c>
      <c r="BJ112" s="20" t="s">
        <v>21</v>
      </c>
      <c r="BK112" s="194">
        <f>ROUND(I112*H112,2)</f>
        <v>0</v>
      </c>
      <c r="BL112" s="20" t="s">
        <v>167</v>
      </c>
      <c r="BM112" s="193" t="s">
        <v>2070</v>
      </c>
    </row>
    <row r="113" spans="1:65" s="2" customFormat="1" ht="48.75">
      <c r="A113" s="38"/>
      <c r="B113" s="39"/>
      <c r="C113" s="40"/>
      <c r="D113" s="195" t="s">
        <v>169</v>
      </c>
      <c r="E113" s="40"/>
      <c r="F113" s="196" t="s">
        <v>328</v>
      </c>
      <c r="G113" s="40"/>
      <c r="H113" s="40"/>
      <c r="I113" s="197"/>
      <c r="J113" s="40"/>
      <c r="K113" s="40"/>
      <c r="L113" s="43"/>
      <c r="M113" s="198"/>
      <c r="N113" s="199"/>
      <c r="O113" s="68"/>
      <c r="P113" s="68"/>
      <c r="Q113" s="68"/>
      <c r="R113" s="68"/>
      <c r="S113" s="68"/>
      <c r="T113" s="69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20" t="s">
        <v>169</v>
      </c>
      <c r="AU113" s="20" t="s">
        <v>90</v>
      </c>
    </row>
    <row r="114" spans="1:65" s="2" customFormat="1" ht="11.25">
      <c r="A114" s="38"/>
      <c r="B114" s="39"/>
      <c r="C114" s="40"/>
      <c r="D114" s="200" t="s">
        <v>171</v>
      </c>
      <c r="E114" s="40"/>
      <c r="F114" s="201" t="s">
        <v>329</v>
      </c>
      <c r="G114" s="40"/>
      <c r="H114" s="40"/>
      <c r="I114" s="197"/>
      <c r="J114" s="40"/>
      <c r="K114" s="40"/>
      <c r="L114" s="43"/>
      <c r="M114" s="198"/>
      <c r="N114" s="199"/>
      <c r="O114" s="68"/>
      <c r="P114" s="68"/>
      <c r="Q114" s="68"/>
      <c r="R114" s="68"/>
      <c r="S114" s="68"/>
      <c r="T114" s="69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20" t="s">
        <v>171</v>
      </c>
      <c r="AU114" s="20" t="s">
        <v>90</v>
      </c>
    </row>
    <row r="115" spans="1:65" s="14" customFormat="1" ht="11.25">
      <c r="B115" s="212"/>
      <c r="C115" s="213"/>
      <c r="D115" s="195" t="s">
        <v>173</v>
      </c>
      <c r="E115" s="214" t="s">
        <v>35</v>
      </c>
      <c r="F115" s="215" t="s">
        <v>2071</v>
      </c>
      <c r="G115" s="213"/>
      <c r="H115" s="216">
        <v>5098</v>
      </c>
      <c r="I115" s="217"/>
      <c r="J115" s="213"/>
      <c r="K115" s="213"/>
      <c r="L115" s="218"/>
      <c r="M115" s="219"/>
      <c r="N115" s="220"/>
      <c r="O115" s="220"/>
      <c r="P115" s="220"/>
      <c r="Q115" s="220"/>
      <c r="R115" s="220"/>
      <c r="S115" s="220"/>
      <c r="T115" s="221"/>
      <c r="AT115" s="222" t="s">
        <v>173</v>
      </c>
      <c r="AU115" s="222" t="s">
        <v>90</v>
      </c>
      <c r="AV115" s="14" t="s">
        <v>90</v>
      </c>
      <c r="AW115" s="14" t="s">
        <v>41</v>
      </c>
      <c r="AX115" s="14" t="s">
        <v>81</v>
      </c>
      <c r="AY115" s="222" t="s">
        <v>160</v>
      </c>
    </row>
    <row r="116" spans="1:65" s="15" customFormat="1" ht="11.25">
      <c r="B116" s="223"/>
      <c r="C116" s="224"/>
      <c r="D116" s="195" t="s">
        <v>173</v>
      </c>
      <c r="E116" s="225" t="s">
        <v>35</v>
      </c>
      <c r="F116" s="226" t="s">
        <v>176</v>
      </c>
      <c r="G116" s="224"/>
      <c r="H116" s="227">
        <v>5098</v>
      </c>
      <c r="I116" s="228"/>
      <c r="J116" s="224"/>
      <c r="K116" s="224"/>
      <c r="L116" s="229"/>
      <c r="M116" s="230"/>
      <c r="N116" s="231"/>
      <c r="O116" s="231"/>
      <c r="P116" s="231"/>
      <c r="Q116" s="231"/>
      <c r="R116" s="231"/>
      <c r="S116" s="231"/>
      <c r="T116" s="232"/>
      <c r="AT116" s="233" t="s">
        <v>173</v>
      </c>
      <c r="AU116" s="233" t="s">
        <v>90</v>
      </c>
      <c r="AV116" s="15" t="s">
        <v>167</v>
      </c>
      <c r="AW116" s="15" t="s">
        <v>41</v>
      </c>
      <c r="AX116" s="15" t="s">
        <v>21</v>
      </c>
      <c r="AY116" s="233" t="s">
        <v>160</v>
      </c>
    </row>
    <row r="117" spans="1:65" s="2" customFormat="1" ht="24.2" customHeight="1">
      <c r="A117" s="38"/>
      <c r="B117" s="39"/>
      <c r="C117" s="182" t="s">
        <v>207</v>
      </c>
      <c r="D117" s="182" t="s">
        <v>162</v>
      </c>
      <c r="E117" s="183" t="s">
        <v>2072</v>
      </c>
      <c r="F117" s="184" t="s">
        <v>2073</v>
      </c>
      <c r="G117" s="185" t="s">
        <v>165</v>
      </c>
      <c r="H117" s="186">
        <v>650</v>
      </c>
      <c r="I117" s="187"/>
      <c r="J117" s="188">
        <f>ROUND(I117*H117,2)</f>
        <v>0</v>
      </c>
      <c r="K117" s="184" t="s">
        <v>166</v>
      </c>
      <c r="L117" s="43"/>
      <c r="M117" s="189" t="s">
        <v>35</v>
      </c>
      <c r="N117" s="190" t="s">
        <v>52</v>
      </c>
      <c r="O117" s="68"/>
      <c r="P117" s="191">
        <f>O117*H117</f>
        <v>0</v>
      </c>
      <c r="Q117" s="191">
        <v>0</v>
      </c>
      <c r="R117" s="191">
        <f>Q117*H117</f>
        <v>0</v>
      </c>
      <c r="S117" s="191">
        <v>0</v>
      </c>
      <c r="T117" s="19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193" t="s">
        <v>167</v>
      </c>
      <c r="AT117" s="193" t="s">
        <v>162</v>
      </c>
      <c r="AU117" s="193" t="s">
        <v>90</v>
      </c>
      <c r="AY117" s="20" t="s">
        <v>160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20" t="s">
        <v>21</v>
      </c>
      <c r="BK117" s="194">
        <f>ROUND(I117*H117,2)</f>
        <v>0</v>
      </c>
      <c r="BL117" s="20" t="s">
        <v>167</v>
      </c>
      <c r="BM117" s="193" t="s">
        <v>2074</v>
      </c>
    </row>
    <row r="118" spans="1:65" s="2" customFormat="1" ht="19.5">
      <c r="A118" s="38"/>
      <c r="B118" s="39"/>
      <c r="C118" s="40"/>
      <c r="D118" s="195" t="s">
        <v>169</v>
      </c>
      <c r="E118" s="40"/>
      <c r="F118" s="196" t="s">
        <v>2075</v>
      </c>
      <c r="G118" s="40"/>
      <c r="H118" s="40"/>
      <c r="I118" s="197"/>
      <c r="J118" s="40"/>
      <c r="K118" s="40"/>
      <c r="L118" s="43"/>
      <c r="M118" s="198"/>
      <c r="N118" s="199"/>
      <c r="O118" s="68"/>
      <c r="P118" s="68"/>
      <c r="Q118" s="68"/>
      <c r="R118" s="68"/>
      <c r="S118" s="68"/>
      <c r="T118" s="69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20" t="s">
        <v>169</v>
      </c>
      <c r="AU118" s="20" t="s">
        <v>90</v>
      </c>
    </row>
    <row r="119" spans="1:65" s="2" customFormat="1" ht="11.25">
      <c r="A119" s="38"/>
      <c r="B119" s="39"/>
      <c r="C119" s="40"/>
      <c r="D119" s="200" t="s">
        <v>171</v>
      </c>
      <c r="E119" s="40"/>
      <c r="F119" s="201" t="s">
        <v>2076</v>
      </c>
      <c r="G119" s="40"/>
      <c r="H119" s="40"/>
      <c r="I119" s="197"/>
      <c r="J119" s="40"/>
      <c r="K119" s="40"/>
      <c r="L119" s="43"/>
      <c r="M119" s="198"/>
      <c r="N119" s="199"/>
      <c r="O119" s="68"/>
      <c r="P119" s="68"/>
      <c r="Q119" s="68"/>
      <c r="R119" s="68"/>
      <c r="S119" s="68"/>
      <c r="T119" s="69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20" t="s">
        <v>171</v>
      </c>
      <c r="AU119" s="20" t="s">
        <v>90</v>
      </c>
    </row>
    <row r="120" spans="1:65" s="14" customFormat="1" ht="11.25">
      <c r="B120" s="212"/>
      <c r="C120" s="213"/>
      <c r="D120" s="195" t="s">
        <v>173</v>
      </c>
      <c r="E120" s="214" t="s">
        <v>35</v>
      </c>
      <c r="F120" s="215" t="s">
        <v>2077</v>
      </c>
      <c r="G120" s="213"/>
      <c r="H120" s="216">
        <v>650</v>
      </c>
      <c r="I120" s="217"/>
      <c r="J120" s="213"/>
      <c r="K120" s="213"/>
      <c r="L120" s="218"/>
      <c r="M120" s="219"/>
      <c r="N120" s="220"/>
      <c r="O120" s="220"/>
      <c r="P120" s="220"/>
      <c r="Q120" s="220"/>
      <c r="R120" s="220"/>
      <c r="S120" s="220"/>
      <c r="T120" s="221"/>
      <c r="AT120" s="222" t="s">
        <v>173</v>
      </c>
      <c r="AU120" s="222" t="s">
        <v>90</v>
      </c>
      <c r="AV120" s="14" t="s">
        <v>90</v>
      </c>
      <c r="AW120" s="14" t="s">
        <v>41</v>
      </c>
      <c r="AX120" s="14" t="s">
        <v>81</v>
      </c>
      <c r="AY120" s="222" t="s">
        <v>160</v>
      </c>
    </row>
    <row r="121" spans="1:65" s="15" customFormat="1" ht="11.25">
      <c r="B121" s="223"/>
      <c r="C121" s="224"/>
      <c r="D121" s="195" t="s">
        <v>173</v>
      </c>
      <c r="E121" s="225" t="s">
        <v>35</v>
      </c>
      <c r="F121" s="226" t="s">
        <v>176</v>
      </c>
      <c r="G121" s="224"/>
      <c r="H121" s="227">
        <v>650</v>
      </c>
      <c r="I121" s="228"/>
      <c r="J121" s="224"/>
      <c r="K121" s="224"/>
      <c r="L121" s="229"/>
      <c r="M121" s="230"/>
      <c r="N121" s="231"/>
      <c r="O121" s="231"/>
      <c r="P121" s="231"/>
      <c r="Q121" s="231"/>
      <c r="R121" s="231"/>
      <c r="S121" s="231"/>
      <c r="T121" s="232"/>
      <c r="AT121" s="233" t="s">
        <v>173</v>
      </c>
      <c r="AU121" s="233" t="s">
        <v>90</v>
      </c>
      <c r="AV121" s="15" t="s">
        <v>167</v>
      </c>
      <c r="AW121" s="15" t="s">
        <v>41</v>
      </c>
      <c r="AX121" s="15" t="s">
        <v>21</v>
      </c>
      <c r="AY121" s="233" t="s">
        <v>160</v>
      </c>
    </row>
    <row r="122" spans="1:65" s="2" customFormat="1" ht="24.2" customHeight="1">
      <c r="A122" s="38"/>
      <c r="B122" s="39"/>
      <c r="C122" s="182" t="s">
        <v>213</v>
      </c>
      <c r="D122" s="182" t="s">
        <v>162</v>
      </c>
      <c r="E122" s="183" t="s">
        <v>2078</v>
      </c>
      <c r="F122" s="184" t="s">
        <v>2079</v>
      </c>
      <c r="G122" s="185" t="s">
        <v>239</v>
      </c>
      <c r="H122" s="186">
        <v>87.5</v>
      </c>
      <c r="I122" s="187"/>
      <c r="J122" s="188">
        <f>ROUND(I122*H122,2)</f>
        <v>0</v>
      </c>
      <c r="K122" s="184" t="s">
        <v>166</v>
      </c>
      <c r="L122" s="43"/>
      <c r="M122" s="189" t="s">
        <v>35</v>
      </c>
      <c r="N122" s="190" t="s">
        <v>52</v>
      </c>
      <c r="O122" s="68"/>
      <c r="P122" s="191">
        <f>O122*H122</f>
        <v>0</v>
      </c>
      <c r="Q122" s="191">
        <v>0</v>
      </c>
      <c r="R122" s="191">
        <f>Q122*H122</f>
        <v>0</v>
      </c>
      <c r="S122" s="191">
        <v>0</v>
      </c>
      <c r="T122" s="19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93" t="s">
        <v>167</v>
      </c>
      <c r="AT122" s="193" t="s">
        <v>162</v>
      </c>
      <c r="AU122" s="193" t="s">
        <v>90</v>
      </c>
      <c r="AY122" s="20" t="s">
        <v>160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20" t="s">
        <v>21</v>
      </c>
      <c r="BK122" s="194">
        <f>ROUND(I122*H122,2)</f>
        <v>0</v>
      </c>
      <c r="BL122" s="20" t="s">
        <v>167</v>
      </c>
      <c r="BM122" s="193" t="s">
        <v>2080</v>
      </c>
    </row>
    <row r="123" spans="1:65" s="2" customFormat="1" ht="29.25">
      <c r="A123" s="38"/>
      <c r="B123" s="39"/>
      <c r="C123" s="40"/>
      <c r="D123" s="195" t="s">
        <v>169</v>
      </c>
      <c r="E123" s="40"/>
      <c r="F123" s="196" t="s">
        <v>2081</v>
      </c>
      <c r="G123" s="40"/>
      <c r="H123" s="40"/>
      <c r="I123" s="197"/>
      <c r="J123" s="40"/>
      <c r="K123" s="40"/>
      <c r="L123" s="43"/>
      <c r="M123" s="198"/>
      <c r="N123" s="199"/>
      <c r="O123" s="68"/>
      <c r="P123" s="68"/>
      <c r="Q123" s="68"/>
      <c r="R123" s="68"/>
      <c r="S123" s="68"/>
      <c r="T123" s="69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20" t="s">
        <v>169</v>
      </c>
      <c r="AU123" s="20" t="s">
        <v>90</v>
      </c>
    </row>
    <row r="124" spans="1:65" s="2" customFormat="1" ht="11.25">
      <c r="A124" s="38"/>
      <c r="B124" s="39"/>
      <c r="C124" s="40"/>
      <c r="D124" s="200" t="s">
        <v>171</v>
      </c>
      <c r="E124" s="40"/>
      <c r="F124" s="201" t="s">
        <v>2082</v>
      </c>
      <c r="G124" s="40"/>
      <c r="H124" s="40"/>
      <c r="I124" s="197"/>
      <c r="J124" s="40"/>
      <c r="K124" s="40"/>
      <c r="L124" s="43"/>
      <c r="M124" s="198"/>
      <c r="N124" s="199"/>
      <c r="O124" s="68"/>
      <c r="P124" s="68"/>
      <c r="Q124" s="68"/>
      <c r="R124" s="68"/>
      <c r="S124" s="68"/>
      <c r="T124" s="69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20" t="s">
        <v>171</v>
      </c>
      <c r="AU124" s="20" t="s">
        <v>90</v>
      </c>
    </row>
    <row r="125" spans="1:65" s="13" customFormat="1" ht="11.25">
      <c r="B125" s="202"/>
      <c r="C125" s="203"/>
      <c r="D125" s="195" t="s">
        <v>173</v>
      </c>
      <c r="E125" s="204" t="s">
        <v>35</v>
      </c>
      <c r="F125" s="205" t="s">
        <v>2083</v>
      </c>
      <c r="G125" s="203"/>
      <c r="H125" s="204" t="s">
        <v>35</v>
      </c>
      <c r="I125" s="206"/>
      <c r="J125" s="203"/>
      <c r="K125" s="203"/>
      <c r="L125" s="207"/>
      <c r="M125" s="208"/>
      <c r="N125" s="209"/>
      <c r="O125" s="209"/>
      <c r="P125" s="209"/>
      <c r="Q125" s="209"/>
      <c r="R125" s="209"/>
      <c r="S125" s="209"/>
      <c r="T125" s="210"/>
      <c r="AT125" s="211" t="s">
        <v>173</v>
      </c>
      <c r="AU125" s="211" t="s">
        <v>90</v>
      </c>
      <c r="AV125" s="13" t="s">
        <v>21</v>
      </c>
      <c r="AW125" s="13" t="s">
        <v>41</v>
      </c>
      <c r="AX125" s="13" t="s">
        <v>81</v>
      </c>
      <c r="AY125" s="211" t="s">
        <v>160</v>
      </c>
    </row>
    <row r="126" spans="1:65" s="14" customFormat="1" ht="11.25">
      <c r="B126" s="212"/>
      <c r="C126" s="213"/>
      <c r="D126" s="195" t="s">
        <v>173</v>
      </c>
      <c r="E126" s="214" t="s">
        <v>35</v>
      </c>
      <c r="F126" s="215" t="s">
        <v>2084</v>
      </c>
      <c r="G126" s="213"/>
      <c r="H126" s="216">
        <v>87.5</v>
      </c>
      <c r="I126" s="217"/>
      <c r="J126" s="213"/>
      <c r="K126" s="213"/>
      <c r="L126" s="218"/>
      <c r="M126" s="219"/>
      <c r="N126" s="220"/>
      <c r="O126" s="220"/>
      <c r="P126" s="220"/>
      <c r="Q126" s="220"/>
      <c r="R126" s="220"/>
      <c r="S126" s="220"/>
      <c r="T126" s="221"/>
      <c r="AT126" s="222" t="s">
        <v>173</v>
      </c>
      <c r="AU126" s="222" t="s">
        <v>90</v>
      </c>
      <c r="AV126" s="14" t="s">
        <v>90</v>
      </c>
      <c r="AW126" s="14" t="s">
        <v>41</v>
      </c>
      <c r="AX126" s="14" t="s">
        <v>81</v>
      </c>
      <c r="AY126" s="222" t="s">
        <v>160</v>
      </c>
    </row>
    <row r="127" spans="1:65" s="15" customFormat="1" ht="11.25">
      <c r="B127" s="223"/>
      <c r="C127" s="224"/>
      <c r="D127" s="195" t="s">
        <v>173</v>
      </c>
      <c r="E127" s="225" t="s">
        <v>35</v>
      </c>
      <c r="F127" s="226" t="s">
        <v>176</v>
      </c>
      <c r="G127" s="224"/>
      <c r="H127" s="227">
        <v>87.5</v>
      </c>
      <c r="I127" s="228"/>
      <c r="J127" s="224"/>
      <c r="K127" s="224"/>
      <c r="L127" s="229"/>
      <c r="M127" s="230"/>
      <c r="N127" s="231"/>
      <c r="O127" s="231"/>
      <c r="P127" s="231"/>
      <c r="Q127" s="231"/>
      <c r="R127" s="231"/>
      <c r="S127" s="231"/>
      <c r="T127" s="232"/>
      <c r="AT127" s="233" t="s">
        <v>173</v>
      </c>
      <c r="AU127" s="233" t="s">
        <v>90</v>
      </c>
      <c r="AV127" s="15" t="s">
        <v>167</v>
      </c>
      <c r="AW127" s="15" t="s">
        <v>41</v>
      </c>
      <c r="AX127" s="15" t="s">
        <v>21</v>
      </c>
      <c r="AY127" s="233" t="s">
        <v>160</v>
      </c>
    </row>
    <row r="128" spans="1:65" s="2" customFormat="1" ht="33" customHeight="1">
      <c r="A128" s="38"/>
      <c r="B128" s="39"/>
      <c r="C128" s="182" t="s">
        <v>220</v>
      </c>
      <c r="D128" s="182" t="s">
        <v>162</v>
      </c>
      <c r="E128" s="183" t="s">
        <v>332</v>
      </c>
      <c r="F128" s="184" t="s">
        <v>333</v>
      </c>
      <c r="G128" s="185" t="s">
        <v>334</v>
      </c>
      <c r="H128" s="186">
        <v>2039.2</v>
      </c>
      <c r="I128" s="187"/>
      <c r="J128" s="188">
        <f>ROUND(I128*H128,2)</f>
        <v>0</v>
      </c>
      <c r="K128" s="184" t="s">
        <v>166</v>
      </c>
      <c r="L128" s="43"/>
      <c r="M128" s="189" t="s">
        <v>35</v>
      </c>
      <c r="N128" s="190" t="s">
        <v>52</v>
      </c>
      <c r="O128" s="68"/>
      <c r="P128" s="191">
        <f>O128*H128</f>
        <v>0</v>
      </c>
      <c r="Q128" s="191">
        <v>0</v>
      </c>
      <c r="R128" s="191">
        <f>Q128*H128</f>
        <v>0</v>
      </c>
      <c r="S128" s="191">
        <v>0</v>
      </c>
      <c r="T128" s="19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93" t="s">
        <v>167</v>
      </c>
      <c r="AT128" s="193" t="s">
        <v>162</v>
      </c>
      <c r="AU128" s="193" t="s">
        <v>90</v>
      </c>
      <c r="AY128" s="20" t="s">
        <v>160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20" t="s">
        <v>21</v>
      </c>
      <c r="BK128" s="194">
        <f>ROUND(I128*H128,2)</f>
        <v>0</v>
      </c>
      <c r="BL128" s="20" t="s">
        <v>167</v>
      </c>
      <c r="BM128" s="193" t="s">
        <v>2085</v>
      </c>
    </row>
    <row r="129" spans="1:65" s="2" customFormat="1" ht="29.25">
      <c r="A129" s="38"/>
      <c r="B129" s="39"/>
      <c r="C129" s="40"/>
      <c r="D129" s="195" t="s">
        <v>169</v>
      </c>
      <c r="E129" s="40"/>
      <c r="F129" s="196" t="s">
        <v>336</v>
      </c>
      <c r="G129" s="40"/>
      <c r="H129" s="40"/>
      <c r="I129" s="197"/>
      <c r="J129" s="40"/>
      <c r="K129" s="40"/>
      <c r="L129" s="43"/>
      <c r="M129" s="198"/>
      <c r="N129" s="199"/>
      <c r="O129" s="68"/>
      <c r="P129" s="68"/>
      <c r="Q129" s="68"/>
      <c r="R129" s="68"/>
      <c r="S129" s="68"/>
      <c r="T129" s="69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20" t="s">
        <v>169</v>
      </c>
      <c r="AU129" s="20" t="s">
        <v>90</v>
      </c>
    </row>
    <row r="130" spans="1:65" s="2" customFormat="1" ht="11.25">
      <c r="A130" s="38"/>
      <c r="B130" s="39"/>
      <c r="C130" s="40"/>
      <c r="D130" s="200" t="s">
        <v>171</v>
      </c>
      <c r="E130" s="40"/>
      <c r="F130" s="201" t="s">
        <v>337</v>
      </c>
      <c r="G130" s="40"/>
      <c r="H130" s="40"/>
      <c r="I130" s="197"/>
      <c r="J130" s="40"/>
      <c r="K130" s="40"/>
      <c r="L130" s="43"/>
      <c r="M130" s="198"/>
      <c r="N130" s="199"/>
      <c r="O130" s="68"/>
      <c r="P130" s="68"/>
      <c r="Q130" s="68"/>
      <c r="R130" s="68"/>
      <c r="S130" s="68"/>
      <c r="T130" s="69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20" t="s">
        <v>171</v>
      </c>
      <c r="AU130" s="20" t="s">
        <v>90</v>
      </c>
    </row>
    <row r="131" spans="1:65" s="14" customFormat="1" ht="11.25">
      <c r="B131" s="212"/>
      <c r="C131" s="213"/>
      <c r="D131" s="195" t="s">
        <v>173</v>
      </c>
      <c r="E131" s="214" t="s">
        <v>35</v>
      </c>
      <c r="F131" s="215" t="s">
        <v>2086</v>
      </c>
      <c r="G131" s="213"/>
      <c r="H131" s="216">
        <v>2039.2</v>
      </c>
      <c r="I131" s="217"/>
      <c r="J131" s="213"/>
      <c r="K131" s="213"/>
      <c r="L131" s="218"/>
      <c r="M131" s="219"/>
      <c r="N131" s="220"/>
      <c r="O131" s="220"/>
      <c r="P131" s="220"/>
      <c r="Q131" s="220"/>
      <c r="R131" s="220"/>
      <c r="S131" s="220"/>
      <c r="T131" s="221"/>
      <c r="AT131" s="222" t="s">
        <v>173</v>
      </c>
      <c r="AU131" s="222" t="s">
        <v>90</v>
      </c>
      <c r="AV131" s="14" t="s">
        <v>90</v>
      </c>
      <c r="AW131" s="14" t="s">
        <v>41</v>
      </c>
      <c r="AX131" s="14" t="s">
        <v>81</v>
      </c>
      <c r="AY131" s="222" t="s">
        <v>160</v>
      </c>
    </row>
    <row r="132" spans="1:65" s="15" customFormat="1" ht="11.25">
      <c r="B132" s="223"/>
      <c r="C132" s="224"/>
      <c r="D132" s="195" t="s">
        <v>173</v>
      </c>
      <c r="E132" s="225" t="s">
        <v>35</v>
      </c>
      <c r="F132" s="226" t="s">
        <v>176</v>
      </c>
      <c r="G132" s="224"/>
      <c r="H132" s="227">
        <v>2039.2</v>
      </c>
      <c r="I132" s="228"/>
      <c r="J132" s="224"/>
      <c r="K132" s="224"/>
      <c r="L132" s="229"/>
      <c r="M132" s="230"/>
      <c r="N132" s="231"/>
      <c r="O132" s="231"/>
      <c r="P132" s="231"/>
      <c r="Q132" s="231"/>
      <c r="R132" s="231"/>
      <c r="S132" s="231"/>
      <c r="T132" s="232"/>
      <c r="AT132" s="233" t="s">
        <v>173</v>
      </c>
      <c r="AU132" s="233" t="s">
        <v>90</v>
      </c>
      <c r="AV132" s="15" t="s">
        <v>167</v>
      </c>
      <c r="AW132" s="15" t="s">
        <v>41</v>
      </c>
      <c r="AX132" s="15" t="s">
        <v>21</v>
      </c>
      <c r="AY132" s="233" t="s">
        <v>160</v>
      </c>
    </row>
    <row r="133" spans="1:65" s="2" customFormat="1" ht="16.5" customHeight="1">
      <c r="A133" s="38"/>
      <c r="B133" s="39"/>
      <c r="C133" s="182" t="s">
        <v>226</v>
      </c>
      <c r="D133" s="182" t="s">
        <v>162</v>
      </c>
      <c r="E133" s="183" t="s">
        <v>340</v>
      </c>
      <c r="F133" s="184" t="s">
        <v>341</v>
      </c>
      <c r="G133" s="185" t="s">
        <v>239</v>
      </c>
      <c r="H133" s="186">
        <v>1019.6</v>
      </c>
      <c r="I133" s="187"/>
      <c r="J133" s="188">
        <f>ROUND(I133*H133,2)</f>
        <v>0</v>
      </c>
      <c r="K133" s="184" t="s">
        <v>166</v>
      </c>
      <c r="L133" s="43"/>
      <c r="M133" s="189" t="s">
        <v>35</v>
      </c>
      <c r="N133" s="190" t="s">
        <v>52</v>
      </c>
      <c r="O133" s="68"/>
      <c r="P133" s="191">
        <f>O133*H133</f>
        <v>0</v>
      </c>
      <c r="Q133" s="191">
        <v>0</v>
      </c>
      <c r="R133" s="191">
        <f>Q133*H133</f>
        <v>0</v>
      </c>
      <c r="S133" s="191">
        <v>0</v>
      </c>
      <c r="T133" s="19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3" t="s">
        <v>167</v>
      </c>
      <c r="AT133" s="193" t="s">
        <v>162</v>
      </c>
      <c r="AU133" s="193" t="s">
        <v>90</v>
      </c>
      <c r="AY133" s="20" t="s">
        <v>160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20" t="s">
        <v>21</v>
      </c>
      <c r="BK133" s="194">
        <f>ROUND(I133*H133,2)</f>
        <v>0</v>
      </c>
      <c r="BL133" s="20" t="s">
        <v>167</v>
      </c>
      <c r="BM133" s="193" t="s">
        <v>2087</v>
      </c>
    </row>
    <row r="134" spans="1:65" s="2" customFormat="1" ht="19.5">
      <c r="A134" s="38"/>
      <c r="B134" s="39"/>
      <c r="C134" s="40"/>
      <c r="D134" s="195" t="s">
        <v>169</v>
      </c>
      <c r="E134" s="40"/>
      <c r="F134" s="196" t="s">
        <v>343</v>
      </c>
      <c r="G134" s="40"/>
      <c r="H134" s="40"/>
      <c r="I134" s="197"/>
      <c r="J134" s="40"/>
      <c r="K134" s="40"/>
      <c r="L134" s="43"/>
      <c r="M134" s="198"/>
      <c r="N134" s="199"/>
      <c r="O134" s="68"/>
      <c r="P134" s="68"/>
      <c r="Q134" s="68"/>
      <c r="R134" s="68"/>
      <c r="S134" s="68"/>
      <c r="T134" s="69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20" t="s">
        <v>169</v>
      </c>
      <c r="AU134" s="20" t="s">
        <v>90</v>
      </c>
    </row>
    <row r="135" spans="1:65" s="2" customFormat="1" ht="11.25">
      <c r="A135" s="38"/>
      <c r="B135" s="39"/>
      <c r="C135" s="40"/>
      <c r="D135" s="200" t="s">
        <v>171</v>
      </c>
      <c r="E135" s="40"/>
      <c r="F135" s="201" t="s">
        <v>344</v>
      </c>
      <c r="G135" s="40"/>
      <c r="H135" s="40"/>
      <c r="I135" s="197"/>
      <c r="J135" s="40"/>
      <c r="K135" s="40"/>
      <c r="L135" s="43"/>
      <c r="M135" s="198"/>
      <c r="N135" s="199"/>
      <c r="O135" s="68"/>
      <c r="P135" s="68"/>
      <c r="Q135" s="68"/>
      <c r="R135" s="68"/>
      <c r="S135" s="68"/>
      <c r="T135" s="69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20" t="s">
        <v>171</v>
      </c>
      <c r="AU135" s="20" t="s">
        <v>90</v>
      </c>
    </row>
    <row r="136" spans="1:65" s="14" customFormat="1" ht="11.25">
      <c r="B136" s="212"/>
      <c r="C136" s="213"/>
      <c r="D136" s="195" t="s">
        <v>173</v>
      </c>
      <c r="E136" s="214" t="s">
        <v>35</v>
      </c>
      <c r="F136" s="215" t="s">
        <v>2088</v>
      </c>
      <c r="G136" s="213"/>
      <c r="H136" s="216">
        <v>1019.6</v>
      </c>
      <c r="I136" s="217"/>
      <c r="J136" s="213"/>
      <c r="K136" s="213"/>
      <c r="L136" s="218"/>
      <c r="M136" s="219"/>
      <c r="N136" s="220"/>
      <c r="O136" s="220"/>
      <c r="P136" s="220"/>
      <c r="Q136" s="220"/>
      <c r="R136" s="220"/>
      <c r="S136" s="220"/>
      <c r="T136" s="221"/>
      <c r="AT136" s="222" t="s">
        <v>173</v>
      </c>
      <c r="AU136" s="222" t="s">
        <v>90</v>
      </c>
      <c r="AV136" s="14" t="s">
        <v>90</v>
      </c>
      <c r="AW136" s="14" t="s">
        <v>41</v>
      </c>
      <c r="AX136" s="14" t="s">
        <v>81</v>
      </c>
      <c r="AY136" s="222" t="s">
        <v>160</v>
      </c>
    </row>
    <row r="137" spans="1:65" s="15" customFormat="1" ht="11.25">
      <c r="B137" s="223"/>
      <c r="C137" s="224"/>
      <c r="D137" s="195" t="s">
        <v>173</v>
      </c>
      <c r="E137" s="225" t="s">
        <v>35</v>
      </c>
      <c r="F137" s="226" t="s">
        <v>176</v>
      </c>
      <c r="G137" s="224"/>
      <c r="H137" s="227">
        <v>1019.6</v>
      </c>
      <c r="I137" s="228"/>
      <c r="J137" s="224"/>
      <c r="K137" s="224"/>
      <c r="L137" s="229"/>
      <c r="M137" s="230"/>
      <c r="N137" s="231"/>
      <c r="O137" s="231"/>
      <c r="P137" s="231"/>
      <c r="Q137" s="231"/>
      <c r="R137" s="231"/>
      <c r="S137" s="231"/>
      <c r="T137" s="232"/>
      <c r="AT137" s="233" t="s">
        <v>173</v>
      </c>
      <c r="AU137" s="233" t="s">
        <v>90</v>
      </c>
      <c r="AV137" s="15" t="s">
        <v>167</v>
      </c>
      <c r="AW137" s="15" t="s">
        <v>41</v>
      </c>
      <c r="AX137" s="15" t="s">
        <v>21</v>
      </c>
      <c r="AY137" s="233" t="s">
        <v>160</v>
      </c>
    </row>
    <row r="138" spans="1:65" s="2" customFormat="1" ht="24.2" customHeight="1">
      <c r="A138" s="38"/>
      <c r="B138" s="39"/>
      <c r="C138" s="182" t="s">
        <v>236</v>
      </c>
      <c r="D138" s="182" t="s">
        <v>162</v>
      </c>
      <c r="E138" s="183" t="s">
        <v>2089</v>
      </c>
      <c r="F138" s="184" t="s">
        <v>2090</v>
      </c>
      <c r="G138" s="185" t="s">
        <v>165</v>
      </c>
      <c r="H138" s="186">
        <v>996</v>
      </c>
      <c r="I138" s="187"/>
      <c r="J138" s="188">
        <f>ROUND(I138*H138,2)</f>
        <v>0</v>
      </c>
      <c r="K138" s="184" t="s">
        <v>166</v>
      </c>
      <c r="L138" s="43"/>
      <c r="M138" s="189" t="s">
        <v>35</v>
      </c>
      <c r="N138" s="190" t="s">
        <v>52</v>
      </c>
      <c r="O138" s="68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3" t="s">
        <v>167</v>
      </c>
      <c r="AT138" s="193" t="s">
        <v>162</v>
      </c>
      <c r="AU138" s="193" t="s">
        <v>90</v>
      </c>
      <c r="AY138" s="20" t="s">
        <v>160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20" t="s">
        <v>21</v>
      </c>
      <c r="BK138" s="194">
        <f>ROUND(I138*H138,2)</f>
        <v>0</v>
      </c>
      <c r="BL138" s="20" t="s">
        <v>167</v>
      </c>
      <c r="BM138" s="193" t="s">
        <v>2091</v>
      </c>
    </row>
    <row r="139" spans="1:65" s="2" customFormat="1" ht="19.5">
      <c r="A139" s="38"/>
      <c r="B139" s="39"/>
      <c r="C139" s="40"/>
      <c r="D139" s="195" t="s">
        <v>169</v>
      </c>
      <c r="E139" s="40"/>
      <c r="F139" s="196" t="s">
        <v>2092</v>
      </c>
      <c r="G139" s="40"/>
      <c r="H139" s="40"/>
      <c r="I139" s="197"/>
      <c r="J139" s="40"/>
      <c r="K139" s="40"/>
      <c r="L139" s="43"/>
      <c r="M139" s="198"/>
      <c r="N139" s="199"/>
      <c r="O139" s="68"/>
      <c r="P139" s="68"/>
      <c r="Q139" s="68"/>
      <c r="R139" s="68"/>
      <c r="S139" s="68"/>
      <c r="T139" s="69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20" t="s">
        <v>169</v>
      </c>
      <c r="AU139" s="20" t="s">
        <v>90</v>
      </c>
    </row>
    <row r="140" spans="1:65" s="2" customFormat="1" ht="11.25">
      <c r="A140" s="38"/>
      <c r="B140" s="39"/>
      <c r="C140" s="40"/>
      <c r="D140" s="200" t="s">
        <v>171</v>
      </c>
      <c r="E140" s="40"/>
      <c r="F140" s="201" t="s">
        <v>2093</v>
      </c>
      <c r="G140" s="40"/>
      <c r="H140" s="40"/>
      <c r="I140" s="197"/>
      <c r="J140" s="40"/>
      <c r="K140" s="40"/>
      <c r="L140" s="43"/>
      <c r="M140" s="198"/>
      <c r="N140" s="199"/>
      <c r="O140" s="68"/>
      <c r="P140" s="68"/>
      <c r="Q140" s="68"/>
      <c r="R140" s="68"/>
      <c r="S140" s="68"/>
      <c r="T140" s="69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20" t="s">
        <v>171</v>
      </c>
      <c r="AU140" s="20" t="s">
        <v>90</v>
      </c>
    </row>
    <row r="141" spans="1:65" s="13" customFormat="1" ht="11.25">
      <c r="B141" s="202"/>
      <c r="C141" s="203"/>
      <c r="D141" s="195" t="s">
        <v>173</v>
      </c>
      <c r="E141" s="204" t="s">
        <v>35</v>
      </c>
      <c r="F141" s="205" t="s">
        <v>392</v>
      </c>
      <c r="G141" s="203"/>
      <c r="H141" s="204" t="s">
        <v>35</v>
      </c>
      <c r="I141" s="206"/>
      <c r="J141" s="203"/>
      <c r="K141" s="203"/>
      <c r="L141" s="207"/>
      <c r="M141" s="208"/>
      <c r="N141" s="209"/>
      <c r="O141" s="209"/>
      <c r="P141" s="209"/>
      <c r="Q141" s="209"/>
      <c r="R141" s="209"/>
      <c r="S141" s="209"/>
      <c r="T141" s="210"/>
      <c r="AT141" s="211" t="s">
        <v>173</v>
      </c>
      <c r="AU141" s="211" t="s">
        <v>90</v>
      </c>
      <c r="AV141" s="13" t="s">
        <v>21</v>
      </c>
      <c r="AW141" s="13" t="s">
        <v>41</v>
      </c>
      <c r="AX141" s="13" t="s">
        <v>81</v>
      </c>
      <c r="AY141" s="211" t="s">
        <v>160</v>
      </c>
    </row>
    <row r="142" spans="1:65" s="14" customFormat="1" ht="11.25">
      <c r="B142" s="212"/>
      <c r="C142" s="213"/>
      <c r="D142" s="195" t="s">
        <v>173</v>
      </c>
      <c r="E142" s="214" t="s">
        <v>35</v>
      </c>
      <c r="F142" s="215" t="s">
        <v>2094</v>
      </c>
      <c r="G142" s="213"/>
      <c r="H142" s="216">
        <v>996</v>
      </c>
      <c r="I142" s="217"/>
      <c r="J142" s="213"/>
      <c r="K142" s="213"/>
      <c r="L142" s="218"/>
      <c r="M142" s="219"/>
      <c r="N142" s="220"/>
      <c r="O142" s="220"/>
      <c r="P142" s="220"/>
      <c r="Q142" s="220"/>
      <c r="R142" s="220"/>
      <c r="S142" s="220"/>
      <c r="T142" s="221"/>
      <c r="AT142" s="222" t="s">
        <v>173</v>
      </c>
      <c r="AU142" s="222" t="s">
        <v>90</v>
      </c>
      <c r="AV142" s="14" t="s">
        <v>90</v>
      </c>
      <c r="AW142" s="14" t="s">
        <v>41</v>
      </c>
      <c r="AX142" s="14" t="s">
        <v>81</v>
      </c>
      <c r="AY142" s="222" t="s">
        <v>160</v>
      </c>
    </row>
    <row r="143" spans="1:65" s="15" customFormat="1" ht="11.25">
      <c r="B143" s="223"/>
      <c r="C143" s="224"/>
      <c r="D143" s="195" t="s">
        <v>173</v>
      </c>
      <c r="E143" s="225" t="s">
        <v>35</v>
      </c>
      <c r="F143" s="226" t="s">
        <v>176</v>
      </c>
      <c r="G143" s="224"/>
      <c r="H143" s="227">
        <v>996</v>
      </c>
      <c r="I143" s="228"/>
      <c r="J143" s="224"/>
      <c r="K143" s="224"/>
      <c r="L143" s="229"/>
      <c r="M143" s="230"/>
      <c r="N143" s="231"/>
      <c r="O143" s="231"/>
      <c r="P143" s="231"/>
      <c r="Q143" s="231"/>
      <c r="R143" s="231"/>
      <c r="S143" s="231"/>
      <c r="T143" s="232"/>
      <c r="AT143" s="233" t="s">
        <v>173</v>
      </c>
      <c r="AU143" s="233" t="s">
        <v>90</v>
      </c>
      <c r="AV143" s="15" t="s">
        <v>167</v>
      </c>
      <c r="AW143" s="15" t="s">
        <v>41</v>
      </c>
      <c r="AX143" s="15" t="s">
        <v>21</v>
      </c>
      <c r="AY143" s="233" t="s">
        <v>160</v>
      </c>
    </row>
    <row r="144" spans="1:65" s="2" customFormat="1" ht="24.2" customHeight="1">
      <c r="A144" s="38"/>
      <c r="B144" s="39"/>
      <c r="C144" s="182" t="s">
        <v>245</v>
      </c>
      <c r="D144" s="182" t="s">
        <v>162</v>
      </c>
      <c r="E144" s="183" t="s">
        <v>2095</v>
      </c>
      <c r="F144" s="184" t="s">
        <v>2096</v>
      </c>
      <c r="G144" s="185" t="s">
        <v>165</v>
      </c>
      <c r="H144" s="186">
        <v>1258.4000000000001</v>
      </c>
      <c r="I144" s="187"/>
      <c r="J144" s="188">
        <f>ROUND(I144*H144,2)</f>
        <v>0</v>
      </c>
      <c r="K144" s="184" t="s">
        <v>166</v>
      </c>
      <c r="L144" s="43"/>
      <c r="M144" s="189" t="s">
        <v>35</v>
      </c>
      <c r="N144" s="190" t="s">
        <v>52</v>
      </c>
      <c r="O144" s="68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3" t="s">
        <v>167</v>
      </c>
      <c r="AT144" s="193" t="s">
        <v>162</v>
      </c>
      <c r="AU144" s="193" t="s">
        <v>90</v>
      </c>
      <c r="AY144" s="20" t="s">
        <v>160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20" t="s">
        <v>21</v>
      </c>
      <c r="BK144" s="194">
        <f>ROUND(I144*H144,2)</f>
        <v>0</v>
      </c>
      <c r="BL144" s="20" t="s">
        <v>167</v>
      </c>
      <c r="BM144" s="193" t="s">
        <v>2097</v>
      </c>
    </row>
    <row r="145" spans="1:65" s="2" customFormat="1" ht="19.5">
      <c r="A145" s="38"/>
      <c r="B145" s="39"/>
      <c r="C145" s="40"/>
      <c r="D145" s="195" t="s">
        <v>169</v>
      </c>
      <c r="E145" s="40"/>
      <c r="F145" s="196" t="s">
        <v>2098</v>
      </c>
      <c r="G145" s="40"/>
      <c r="H145" s="40"/>
      <c r="I145" s="197"/>
      <c r="J145" s="40"/>
      <c r="K145" s="40"/>
      <c r="L145" s="43"/>
      <c r="M145" s="198"/>
      <c r="N145" s="199"/>
      <c r="O145" s="68"/>
      <c r="P145" s="68"/>
      <c r="Q145" s="68"/>
      <c r="R145" s="68"/>
      <c r="S145" s="68"/>
      <c r="T145" s="69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20" t="s">
        <v>169</v>
      </c>
      <c r="AU145" s="20" t="s">
        <v>90</v>
      </c>
    </row>
    <row r="146" spans="1:65" s="2" customFormat="1" ht="11.25">
      <c r="A146" s="38"/>
      <c r="B146" s="39"/>
      <c r="C146" s="40"/>
      <c r="D146" s="200" t="s">
        <v>171</v>
      </c>
      <c r="E146" s="40"/>
      <c r="F146" s="201" t="s">
        <v>2099</v>
      </c>
      <c r="G146" s="40"/>
      <c r="H146" s="40"/>
      <c r="I146" s="197"/>
      <c r="J146" s="40"/>
      <c r="K146" s="40"/>
      <c r="L146" s="43"/>
      <c r="M146" s="198"/>
      <c r="N146" s="199"/>
      <c r="O146" s="68"/>
      <c r="P146" s="68"/>
      <c r="Q146" s="68"/>
      <c r="R146" s="68"/>
      <c r="S146" s="68"/>
      <c r="T146" s="69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20" t="s">
        <v>171</v>
      </c>
      <c r="AU146" s="20" t="s">
        <v>90</v>
      </c>
    </row>
    <row r="147" spans="1:65" s="14" customFormat="1" ht="11.25">
      <c r="B147" s="212"/>
      <c r="C147" s="213"/>
      <c r="D147" s="195" t="s">
        <v>173</v>
      </c>
      <c r="E147" s="214" t="s">
        <v>35</v>
      </c>
      <c r="F147" s="215" t="s">
        <v>2100</v>
      </c>
      <c r="G147" s="213"/>
      <c r="H147" s="216">
        <v>1258.4000000000001</v>
      </c>
      <c r="I147" s="217"/>
      <c r="J147" s="213"/>
      <c r="K147" s="213"/>
      <c r="L147" s="218"/>
      <c r="M147" s="219"/>
      <c r="N147" s="220"/>
      <c r="O147" s="220"/>
      <c r="P147" s="220"/>
      <c r="Q147" s="220"/>
      <c r="R147" s="220"/>
      <c r="S147" s="220"/>
      <c r="T147" s="221"/>
      <c r="AT147" s="222" t="s">
        <v>173</v>
      </c>
      <c r="AU147" s="222" t="s">
        <v>90</v>
      </c>
      <c r="AV147" s="14" t="s">
        <v>90</v>
      </c>
      <c r="AW147" s="14" t="s">
        <v>41</v>
      </c>
      <c r="AX147" s="14" t="s">
        <v>81</v>
      </c>
      <c r="AY147" s="222" t="s">
        <v>160</v>
      </c>
    </row>
    <row r="148" spans="1:65" s="15" customFormat="1" ht="11.25">
      <c r="B148" s="223"/>
      <c r="C148" s="224"/>
      <c r="D148" s="195" t="s">
        <v>173</v>
      </c>
      <c r="E148" s="225" t="s">
        <v>35</v>
      </c>
      <c r="F148" s="226" t="s">
        <v>176</v>
      </c>
      <c r="G148" s="224"/>
      <c r="H148" s="227">
        <v>1258.4000000000001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AT148" s="233" t="s">
        <v>173</v>
      </c>
      <c r="AU148" s="233" t="s">
        <v>90</v>
      </c>
      <c r="AV148" s="15" t="s">
        <v>167</v>
      </c>
      <c r="AW148" s="15" t="s">
        <v>41</v>
      </c>
      <c r="AX148" s="15" t="s">
        <v>21</v>
      </c>
      <c r="AY148" s="233" t="s">
        <v>160</v>
      </c>
    </row>
    <row r="149" spans="1:65" s="2" customFormat="1" ht="16.5" customHeight="1">
      <c r="A149" s="38"/>
      <c r="B149" s="39"/>
      <c r="C149" s="245" t="s">
        <v>254</v>
      </c>
      <c r="D149" s="245" t="s">
        <v>380</v>
      </c>
      <c r="E149" s="246" t="s">
        <v>2101</v>
      </c>
      <c r="F149" s="247" t="s">
        <v>2102</v>
      </c>
      <c r="G149" s="248" t="s">
        <v>2103</v>
      </c>
      <c r="H149" s="249">
        <v>25.670999999999999</v>
      </c>
      <c r="I149" s="250"/>
      <c r="J149" s="251">
        <f>ROUND(I149*H149,2)</f>
        <v>0</v>
      </c>
      <c r="K149" s="247" t="s">
        <v>166</v>
      </c>
      <c r="L149" s="252"/>
      <c r="M149" s="253" t="s">
        <v>35</v>
      </c>
      <c r="N149" s="254" t="s">
        <v>52</v>
      </c>
      <c r="O149" s="68"/>
      <c r="P149" s="191">
        <f>O149*H149</f>
        <v>0</v>
      </c>
      <c r="Q149" s="191">
        <v>1E-3</v>
      </c>
      <c r="R149" s="191">
        <f>Q149*H149</f>
        <v>2.5670999999999999E-2</v>
      </c>
      <c r="S149" s="191">
        <v>0</v>
      </c>
      <c r="T149" s="19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93" t="s">
        <v>220</v>
      </c>
      <c r="AT149" s="193" t="s">
        <v>380</v>
      </c>
      <c r="AU149" s="193" t="s">
        <v>90</v>
      </c>
      <c r="AY149" s="20" t="s">
        <v>160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20" t="s">
        <v>21</v>
      </c>
      <c r="BK149" s="194">
        <f>ROUND(I149*H149,2)</f>
        <v>0</v>
      </c>
      <c r="BL149" s="20" t="s">
        <v>167</v>
      </c>
      <c r="BM149" s="193" t="s">
        <v>2104</v>
      </c>
    </row>
    <row r="150" spans="1:65" s="2" customFormat="1" ht="11.25">
      <c r="A150" s="38"/>
      <c r="B150" s="39"/>
      <c r="C150" s="40"/>
      <c r="D150" s="195" t="s">
        <v>169</v>
      </c>
      <c r="E150" s="40"/>
      <c r="F150" s="196" t="s">
        <v>2102</v>
      </c>
      <c r="G150" s="40"/>
      <c r="H150" s="40"/>
      <c r="I150" s="197"/>
      <c r="J150" s="40"/>
      <c r="K150" s="40"/>
      <c r="L150" s="43"/>
      <c r="M150" s="198"/>
      <c r="N150" s="199"/>
      <c r="O150" s="68"/>
      <c r="P150" s="68"/>
      <c r="Q150" s="68"/>
      <c r="R150" s="68"/>
      <c r="S150" s="68"/>
      <c r="T150" s="69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20" t="s">
        <v>169</v>
      </c>
      <c r="AU150" s="20" t="s">
        <v>90</v>
      </c>
    </row>
    <row r="151" spans="1:65" s="14" customFormat="1" ht="11.25">
      <c r="B151" s="212"/>
      <c r="C151" s="213"/>
      <c r="D151" s="195" t="s">
        <v>173</v>
      </c>
      <c r="E151" s="214" t="s">
        <v>35</v>
      </c>
      <c r="F151" s="215" t="s">
        <v>2105</v>
      </c>
      <c r="G151" s="213"/>
      <c r="H151" s="216">
        <v>25.670999999999999</v>
      </c>
      <c r="I151" s="217"/>
      <c r="J151" s="213"/>
      <c r="K151" s="213"/>
      <c r="L151" s="218"/>
      <c r="M151" s="219"/>
      <c r="N151" s="220"/>
      <c r="O151" s="220"/>
      <c r="P151" s="220"/>
      <c r="Q151" s="220"/>
      <c r="R151" s="220"/>
      <c r="S151" s="220"/>
      <c r="T151" s="221"/>
      <c r="AT151" s="222" t="s">
        <v>173</v>
      </c>
      <c r="AU151" s="222" t="s">
        <v>90</v>
      </c>
      <c r="AV151" s="14" t="s">
        <v>90</v>
      </c>
      <c r="AW151" s="14" t="s">
        <v>41</v>
      </c>
      <c r="AX151" s="14" t="s">
        <v>81</v>
      </c>
      <c r="AY151" s="222" t="s">
        <v>160</v>
      </c>
    </row>
    <row r="152" spans="1:65" s="15" customFormat="1" ht="11.25">
      <c r="B152" s="223"/>
      <c r="C152" s="224"/>
      <c r="D152" s="195" t="s">
        <v>173</v>
      </c>
      <c r="E152" s="225" t="s">
        <v>35</v>
      </c>
      <c r="F152" s="226" t="s">
        <v>176</v>
      </c>
      <c r="G152" s="224"/>
      <c r="H152" s="227">
        <v>25.670999999999999</v>
      </c>
      <c r="I152" s="228"/>
      <c r="J152" s="224"/>
      <c r="K152" s="224"/>
      <c r="L152" s="229"/>
      <c r="M152" s="230"/>
      <c r="N152" s="231"/>
      <c r="O152" s="231"/>
      <c r="P152" s="231"/>
      <c r="Q152" s="231"/>
      <c r="R152" s="231"/>
      <c r="S152" s="231"/>
      <c r="T152" s="232"/>
      <c r="AT152" s="233" t="s">
        <v>173</v>
      </c>
      <c r="AU152" s="233" t="s">
        <v>90</v>
      </c>
      <c r="AV152" s="15" t="s">
        <v>167</v>
      </c>
      <c r="AW152" s="15" t="s">
        <v>41</v>
      </c>
      <c r="AX152" s="15" t="s">
        <v>21</v>
      </c>
      <c r="AY152" s="233" t="s">
        <v>160</v>
      </c>
    </row>
    <row r="153" spans="1:65" s="2" customFormat="1" ht="24.2" customHeight="1">
      <c r="A153" s="38"/>
      <c r="B153" s="39"/>
      <c r="C153" s="182" t="s">
        <v>282</v>
      </c>
      <c r="D153" s="182" t="s">
        <v>162</v>
      </c>
      <c r="E153" s="183" t="s">
        <v>2106</v>
      </c>
      <c r="F153" s="184" t="s">
        <v>2107</v>
      </c>
      <c r="G153" s="185" t="s">
        <v>165</v>
      </c>
      <c r="H153" s="186">
        <v>195</v>
      </c>
      <c r="I153" s="187"/>
      <c r="J153" s="188">
        <f>ROUND(I153*H153,2)</f>
        <v>0</v>
      </c>
      <c r="K153" s="184" t="s">
        <v>166</v>
      </c>
      <c r="L153" s="43"/>
      <c r="M153" s="189" t="s">
        <v>35</v>
      </c>
      <c r="N153" s="190" t="s">
        <v>52</v>
      </c>
      <c r="O153" s="68"/>
      <c r="P153" s="191">
        <f>O153*H153</f>
        <v>0</v>
      </c>
      <c r="Q153" s="191">
        <v>0</v>
      </c>
      <c r="R153" s="191">
        <f>Q153*H153</f>
        <v>0</v>
      </c>
      <c r="S153" s="191">
        <v>0</v>
      </c>
      <c r="T153" s="19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93" t="s">
        <v>167</v>
      </c>
      <c r="AT153" s="193" t="s">
        <v>162</v>
      </c>
      <c r="AU153" s="193" t="s">
        <v>90</v>
      </c>
      <c r="AY153" s="20" t="s">
        <v>160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20" t="s">
        <v>21</v>
      </c>
      <c r="BK153" s="194">
        <f>ROUND(I153*H153,2)</f>
        <v>0</v>
      </c>
      <c r="BL153" s="20" t="s">
        <v>167</v>
      </c>
      <c r="BM153" s="193" t="s">
        <v>2108</v>
      </c>
    </row>
    <row r="154" spans="1:65" s="2" customFormat="1" ht="29.25">
      <c r="A154" s="38"/>
      <c r="B154" s="39"/>
      <c r="C154" s="40"/>
      <c r="D154" s="195" t="s">
        <v>169</v>
      </c>
      <c r="E154" s="40"/>
      <c r="F154" s="196" t="s">
        <v>2109</v>
      </c>
      <c r="G154" s="40"/>
      <c r="H154" s="40"/>
      <c r="I154" s="197"/>
      <c r="J154" s="40"/>
      <c r="K154" s="40"/>
      <c r="L154" s="43"/>
      <c r="M154" s="198"/>
      <c r="N154" s="199"/>
      <c r="O154" s="68"/>
      <c r="P154" s="68"/>
      <c r="Q154" s="68"/>
      <c r="R154" s="68"/>
      <c r="S154" s="68"/>
      <c r="T154" s="69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20" t="s">
        <v>169</v>
      </c>
      <c r="AU154" s="20" t="s">
        <v>90</v>
      </c>
    </row>
    <row r="155" spans="1:65" s="2" customFormat="1" ht="11.25">
      <c r="A155" s="38"/>
      <c r="B155" s="39"/>
      <c r="C155" s="40"/>
      <c r="D155" s="200" t="s">
        <v>171</v>
      </c>
      <c r="E155" s="40"/>
      <c r="F155" s="201" t="s">
        <v>2110</v>
      </c>
      <c r="G155" s="40"/>
      <c r="H155" s="40"/>
      <c r="I155" s="197"/>
      <c r="J155" s="40"/>
      <c r="K155" s="40"/>
      <c r="L155" s="43"/>
      <c r="M155" s="198"/>
      <c r="N155" s="199"/>
      <c r="O155" s="68"/>
      <c r="P155" s="68"/>
      <c r="Q155" s="68"/>
      <c r="R155" s="68"/>
      <c r="S155" s="68"/>
      <c r="T155" s="69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20" t="s">
        <v>171</v>
      </c>
      <c r="AU155" s="20" t="s">
        <v>90</v>
      </c>
    </row>
    <row r="156" spans="1:65" s="14" customFormat="1" ht="11.25">
      <c r="B156" s="212"/>
      <c r="C156" s="213"/>
      <c r="D156" s="195" t="s">
        <v>173</v>
      </c>
      <c r="E156" s="214" t="s">
        <v>35</v>
      </c>
      <c r="F156" s="215" t="s">
        <v>2111</v>
      </c>
      <c r="G156" s="213"/>
      <c r="H156" s="216">
        <v>195</v>
      </c>
      <c r="I156" s="217"/>
      <c r="J156" s="213"/>
      <c r="K156" s="213"/>
      <c r="L156" s="218"/>
      <c r="M156" s="219"/>
      <c r="N156" s="220"/>
      <c r="O156" s="220"/>
      <c r="P156" s="220"/>
      <c r="Q156" s="220"/>
      <c r="R156" s="220"/>
      <c r="S156" s="220"/>
      <c r="T156" s="221"/>
      <c r="AT156" s="222" t="s">
        <v>173</v>
      </c>
      <c r="AU156" s="222" t="s">
        <v>90</v>
      </c>
      <c r="AV156" s="14" t="s">
        <v>90</v>
      </c>
      <c r="AW156" s="14" t="s">
        <v>41</v>
      </c>
      <c r="AX156" s="14" t="s">
        <v>81</v>
      </c>
      <c r="AY156" s="222" t="s">
        <v>160</v>
      </c>
    </row>
    <row r="157" spans="1:65" s="15" customFormat="1" ht="11.25">
      <c r="B157" s="223"/>
      <c r="C157" s="224"/>
      <c r="D157" s="195" t="s">
        <v>173</v>
      </c>
      <c r="E157" s="225" t="s">
        <v>35</v>
      </c>
      <c r="F157" s="226" t="s">
        <v>176</v>
      </c>
      <c r="G157" s="224"/>
      <c r="H157" s="227">
        <v>195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AT157" s="233" t="s">
        <v>173</v>
      </c>
      <c r="AU157" s="233" t="s">
        <v>90</v>
      </c>
      <c r="AV157" s="15" t="s">
        <v>167</v>
      </c>
      <c r="AW157" s="15" t="s">
        <v>41</v>
      </c>
      <c r="AX157" s="15" t="s">
        <v>21</v>
      </c>
      <c r="AY157" s="233" t="s">
        <v>160</v>
      </c>
    </row>
    <row r="158" spans="1:65" s="2" customFormat="1" ht="16.5" customHeight="1">
      <c r="A158" s="38"/>
      <c r="B158" s="39"/>
      <c r="C158" s="182" t="s">
        <v>289</v>
      </c>
      <c r="D158" s="182" t="s">
        <v>162</v>
      </c>
      <c r="E158" s="183" t="s">
        <v>2112</v>
      </c>
      <c r="F158" s="184" t="s">
        <v>2113</v>
      </c>
      <c r="G158" s="185" t="s">
        <v>165</v>
      </c>
      <c r="H158" s="186">
        <v>650</v>
      </c>
      <c r="I158" s="187"/>
      <c r="J158" s="188">
        <f>ROUND(I158*H158,2)</f>
        <v>0</v>
      </c>
      <c r="K158" s="184" t="s">
        <v>166</v>
      </c>
      <c r="L158" s="43"/>
      <c r="M158" s="189" t="s">
        <v>35</v>
      </c>
      <c r="N158" s="190" t="s">
        <v>52</v>
      </c>
      <c r="O158" s="68"/>
      <c r="P158" s="191">
        <f>O158*H158</f>
        <v>0</v>
      </c>
      <c r="Q158" s="191">
        <v>0</v>
      </c>
      <c r="R158" s="191">
        <f>Q158*H158</f>
        <v>0</v>
      </c>
      <c r="S158" s="191">
        <v>0</v>
      </c>
      <c r="T158" s="19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93" t="s">
        <v>167</v>
      </c>
      <c r="AT158" s="193" t="s">
        <v>162</v>
      </c>
      <c r="AU158" s="193" t="s">
        <v>90</v>
      </c>
      <c r="AY158" s="20" t="s">
        <v>160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20" t="s">
        <v>21</v>
      </c>
      <c r="BK158" s="194">
        <f>ROUND(I158*H158,2)</f>
        <v>0</v>
      </c>
      <c r="BL158" s="20" t="s">
        <v>167</v>
      </c>
      <c r="BM158" s="193" t="s">
        <v>2114</v>
      </c>
    </row>
    <row r="159" spans="1:65" s="2" customFormat="1" ht="29.25">
      <c r="A159" s="38"/>
      <c r="B159" s="39"/>
      <c r="C159" s="40"/>
      <c r="D159" s="195" t="s">
        <v>169</v>
      </c>
      <c r="E159" s="40"/>
      <c r="F159" s="196" t="s">
        <v>2115</v>
      </c>
      <c r="G159" s="40"/>
      <c r="H159" s="40"/>
      <c r="I159" s="197"/>
      <c r="J159" s="40"/>
      <c r="K159" s="40"/>
      <c r="L159" s="43"/>
      <c r="M159" s="198"/>
      <c r="N159" s="199"/>
      <c r="O159" s="68"/>
      <c r="P159" s="68"/>
      <c r="Q159" s="68"/>
      <c r="R159" s="68"/>
      <c r="S159" s="68"/>
      <c r="T159" s="69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20" t="s">
        <v>169</v>
      </c>
      <c r="AU159" s="20" t="s">
        <v>90</v>
      </c>
    </row>
    <row r="160" spans="1:65" s="2" customFormat="1" ht="11.25">
      <c r="A160" s="38"/>
      <c r="B160" s="39"/>
      <c r="C160" s="40"/>
      <c r="D160" s="200" t="s">
        <v>171</v>
      </c>
      <c r="E160" s="40"/>
      <c r="F160" s="201" t="s">
        <v>2116</v>
      </c>
      <c r="G160" s="40"/>
      <c r="H160" s="40"/>
      <c r="I160" s="197"/>
      <c r="J160" s="40"/>
      <c r="K160" s="40"/>
      <c r="L160" s="43"/>
      <c r="M160" s="198"/>
      <c r="N160" s="199"/>
      <c r="O160" s="68"/>
      <c r="P160" s="68"/>
      <c r="Q160" s="68"/>
      <c r="R160" s="68"/>
      <c r="S160" s="68"/>
      <c r="T160" s="69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20" t="s">
        <v>171</v>
      </c>
      <c r="AU160" s="20" t="s">
        <v>90</v>
      </c>
    </row>
    <row r="161" spans="1:65" s="14" customFormat="1" ht="11.25">
      <c r="B161" s="212"/>
      <c r="C161" s="213"/>
      <c r="D161" s="195" t="s">
        <v>173</v>
      </c>
      <c r="E161" s="214" t="s">
        <v>35</v>
      </c>
      <c r="F161" s="215" t="s">
        <v>2077</v>
      </c>
      <c r="G161" s="213"/>
      <c r="H161" s="216">
        <v>650</v>
      </c>
      <c r="I161" s="217"/>
      <c r="J161" s="213"/>
      <c r="K161" s="213"/>
      <c r="L161" s="218"/>
      <c r="M161" s="219"/>
      <c r="N161" s="220"/>
      <c r="O161" s="220"/>
      <c r="P161" s="220"/>
      <c r="Q161" s="220"/>
      <c r="R161" s="220"/>
      <c r="S161" s="220"/>
      <c r="T161" s="221"/>
      <c r="AT161" s="222" t="s">
        <v>173</v>
      </c>
      <c r="AU161" s="222" t="s">
        <v>90</v>
      </c>
      <c r="AV161" s="14" t="s">
        <v>90</v>
      </c>
      <c r="AW161" s="14" t="s">
        <v>41</v>
      </c>
      <c r="AX161" s="14" t="s">
        <v>81</v>
      </c>
      <c r="AY161" s="222" t="s">
        <v>160</v>
      </c>
    </row>
    <row r="162" spans="1:65" s="15" customFormat="1" ht="11.25">
      <c r="B162" s="223"/>
      <c r="C162" s="224"/>
      <c r="D162" s="195" t="s">
        <v>173</v>
      </c>
      <c r="E162" s="225" t="s">
        <v>35</v>
      </c>
      <c r="F162" s="226" t="s">
        <v>176</v>
      </c>
      <c r="G162" s="224"/>
      <c r="H162" s="227">
        <v>650</v>
      </c>
      <c r="I162" s="228"/>
      <c r="J162" s="224"/>
      <c r="K162" s="224"/>
      <c r="L162" s="229"/>
      <c r="M162" s="230"/>
      <c r="N162" s="231"/>
      <c r="O162" s="231"/>
      <c r="P162" s="231"/>
      <c r="Q162" s="231"/>
      <c r="R162" s="231"/>
      <c r="S162" s="231"/>
      <c r="T162" s="232"/>
      <c r="AT162" s="233" t="s">
        <v>173</v>
      </c>
      <c r="AU162" s="233" t="s">
        <v>90</v>
      </c>
      <c r="AV162" s="15" t="s">
        <v>167</v>
      </c>
      <c r="AW162" s="15" t="s">
        <v>41</v>
      </c>
      <c r="AX162" s="15" t="s">
        <v>21</v>
      </c>
      <c r="AY162" s="233" t="s">
        <v>160</v>
      </c>
    </row>
    <row r="163" spans="1:65" s="2" customFormat="1" ht="24.2" customHeight="1">
      <c r="A163" s="38"/>
      <c r="B163" s="39"/>
      <c r="C163" s="182" t="s">
        <v>8</v>
      </c>
      <c r="D163" s="182" t="s">
        <v>162</v>
      </c>
      <c r="E163" s="183" t="s">
        <v>2117</v>
      </c>
      <c r="F163" s="184" t="s">
        <v>2118</v>
      </c>
      <c r="G163" s="185" t="s">
        <v>165</v>
      </c>
      <c r="H163" s="186">
        <v>1258.4000000000001</v>
      </c>
      <c r="I163" s="187"/>
      <c r="J163" s="188">
        <f>ROUND(I163*H163,2)</f>
        <v>0</v>
      </c>
      <c r="K163" s="184" t="s">
        <v>166</v>
      </c>
      <c r="L163" s="43"/>
      <c r="M163" s="189" t="s">
        <v>35</v>
      </c>
      <c r="N163" s="190" t="s">
        <v>52</v>
      </c>
      <c r="O163" s="68"/>
      <c r="P163" s="191">
        <f>O163*H163</f>
        <v>0</v>
      </c>
      <c r="Q163" s="191">
        <v>0</v>
      </c>
      <c r="R163" s="191">
        <f>Q163*H163</f>
        <v>0</v>
      </c>
      <c r="S163" s="191">
        <v>0</v>
      </c>
      <c r="T163" s="19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93" t="s">
        <v>167</v>
      </c>
      <c r="AT163" s="193" t="s">
        <v>162</v>
      </c>
      <c r="AU163" s="193" t="s">
        <v>90</v>
      </c>
      <c r="AY163" s="20" t="s">
        <v>160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20" t="s">
        <v>21</v>
      </c>
      <c r="BK163" s="194">
        <f>ROUND(I163*H163,2)</f>
        <v>0</v>
      </c>
      <c r="BL163" s="20" t="s">
        <v>167</v>
      </c>
      <c r="BM163" s="193" t="s">
        <v>2119</v>
      </c>
    </row>
    <row r="164" spans="1:65" s="2" customFormat="1" ht="19.5">
      <c r="A164" s="38"/>
      <c r="B164" s="39"/>
      <c r="C164" s="40"/>
      <c r="D164" s="195" t="s">
        <v>169</v>
      </c>
      <c r="E164" s="40"/>
      <c r="F164" s="196" t="s">
        <v>2120</v>
      </c>
      <c r="G164" s="40"/>
      <c r="H164" s="40"/>
      <c r="I164" s="197"/>
      <c r="J164" s="40"/>
      <c r="K164" s="40"/>
      <c r="L164" s="43"/>
      <c r="M164" s="198"/>
      <c r="N164" s="199"/>
      <c r="O164" s="68"/>
      <c r="P164" s="68"/>
      <c r="Q164" s="68"/>
      <c r="R164" s="68"/>
      <c r="S164" s="68"/>
      <c r="T164" s="69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20" t="s">
        <v>169</v>
      </c>
      <c r="AU164" s="20" t="s">
        <v>90</v>
      </c>
    </row>
    <row r="165" spans="1:65" s="2" customFormat="1" ht="11.25">
      <c r="A165" s="38"/>
      <c r="B165" s="39"/>
      <c r="C165" s="40"/>
      <c r="D165" s="200" t="s">
        <v>171</v>
      </c>
      <c r="E165" s="40"/>
      <c r="F165" s="201" t="s">
        <v>2121</v>
      </c>
      <c r="G165" s="40"/>
      <c r="H165" s="40"/>
      <c r="I165" s="197"/>
      <c r="J165" s="40"/>
      <c r="K165" s="40"/>
      <c r="L165" s="43"/>
      <c r="M165" s="198"/>
      <c r="N165" s="199"/>
      <c r="O165" s="68"/>
      <c r="P165" s="68"/>
      <c r="Q165" s="68"/>
      <c r="R165" s="68"/>
      <c r="S165" s="68"/>
      <c r="T165" s="69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20" t="s">
        <v>171</v>
      </c>
      <c r="AU165" s="20" t="s">
        <v>90</v>
      </c>
    </row>
    <row r="166" spans="1:65" s="14" customFormat="1" ht="11.25">
      <c r="B166" s="212"/>
      <c r="C166" s="213"/>
      <c r="D166" s="195" t="s">
        <v>173</v>
      </c>
      <c r="E166" s="214" t="s">
        <v>35</v>
      </c>
      <c r="F166" s="215" t="s">
        <v>2122</v>
      </c>
      <c r="G166" s="213"/>
      <c r="H166" s="216">
        <v>1258.4000000000001</v>
      </c>
      <c r="I166" s="217"/>
      <c r="J166" s="213"/>
      <c r="K166" s="213"/>
      <c r="L166" s="218"/>
      <c r="M166" s="219"/>
      <c r="N166" s="220"/>
      <c r="O166" s="220"/>
      <c r="P166" s="220"/>
      <c r="Q166" s="220"/>
      <c r="R166" s="220"/>
      <c r="S166" s="220"/>
      <c r="T166" s="221"/>
      <c r="AT166" s="222" t="s">
        <v>173</v>
      </c>
      <c r="AU166" s="222" t="s">
        <v>90</v>
      </c>
      <c r="AV166" s="14" t="s">
        <v>90</v>
      </c>
      <c r="AW166" s="14" t="s">
        <v>41</v>
      </c>
      <c r="AX166" s="14" t="s">
        <v>81</v>
      </c>
      <c r="AY166" s="222" t="s">
        <v>160</v>
      </c>
    </row>
    <row r="167" spans="1:65" s="15" customFormat="1" ht="11.25">
      <c r="B167" s="223"/>
      <c r="C167" s="224"/>
      <c r="D167" s="195" t="s">
        <v>173</v>
      </c>
      <c r="E167" s="225" t="s">
        <v>35</v>
      </c>
      <c r="F167" s="226" t="s">
        <v>176</v>
      </c>
      <c r="G167" s="224"/>
      <c r="H167" s="227">
        <v>1258.4000000000001</v>
      </c>
      <c r="I167" s="228"/>
      <c r="J167" s="224"/>
      <c r="K167" s="224"/>
      <c r="L167" s="229"/>
      <c r="M167" s="230"/>
      <c r="N167" s="231"/>
      <c r="O167" s="231"/>
      <c r="P167" s="231"/>
      <c r="Q167" s="231"/>
      <c r="R167" s="231"/>
      <c r="S167" s="231"/>
      <c r="T167" s="232"/>
      <c r="AT167" s="233" t="s">
        <v>173</v>
      </c>
      <c r="AU167" s="233" t="s">
        <v>90</v>
      </c>
      <c r="AV167" s="15" t="s">
        <v>167</v>
      </c>
      <c r="AW167" s="15" t="s">
        <v>41</v>
      </c>
      <c r="AX167" s="15" t="s">
        <v>21</v>
      </c>
      <c r="AY167" s="233" t="s">
        <v>160</v>
      </c>
    </row>
    <row r="168" spans="1:65" s="12" customFormat="1" ht="22.9" customHeight="1">
      <c r="B168" s="166"/>
      <c r="C168" s="167"/>
      <c r="D168" s="168" t="s">
        <v>80</v>
      </c>
      <c r="E168" s="180" t="s">
        <v>200</v>
      </c>
      <c r="F168" s="180" t="s">
        <v>714</v>
      </c>
      <c r="G168" s="167"/>
      <c r="H168" s="167"/>
      <c r="I168" s="170"/>
      <c r="J168" s="181">
        <f>BK168</f>
        <v>0</v>
      </c>
      <c r="K168" s="167"/>
      <c r="L168" s="172"/>
      <c r="M168" s="173"/>
      <c r="N168" s="174"/>
      <c r="O168" s="174"/>
      <c r="P168" s="175">
        <f>SUM(P169:P190)</f>
        <v>0</v>
      </c>
      <c r="Q168" s="174"/>
      <c r="R168" s="175">
        <f>SUM(R169:R190)</f>
        <v>329.86524000000003</v>
      </c>
      <c r="S168" s="174"/>
      <c r="T168" s="176">
        <f>SUM(T169:T190)</f>
        <v>0</v>
      </c>
      <c r="AR168" s="177" t="s">
        <v>21</v>
      </c>
      <c r="AT168" s="178" t="s">
        <v>80</v>
      </c>
      <c r="AU168" s="178" t="s">
        <v>21</v>
      </c>
      <c r="AY168" s="177" t="s">
        <v>160</v>
      </c>
      <c r="BK168" s="179">
        <f>SUM(BK169:BK190)</f>
        <v>0</v>
      </c>
    </row>
    <row r="169" spans="1:65" s="2" customFormat="1" ht="24.2" customHeight="1">
      <c r="A169" s="38"/>
      <c r="B169" s="39"/>
      <c r="C169" s="182" t="s">
        <v>317</v>
      </c>
      <c r="D169" s="182" t="s">
        <v>162</v>
      </c>
      <c r="E169" s="183" t="s">
        <v>2123</v>
      </c>
      <c r="F169" s="184" t="s">
        <v>2124</v>
      </c>
      <c r="G169" s="185" t="s">
        <v>165</v>
      </c>
      <c r="H169" s="186">
        <v>996</v>
      </c>
      <c r="I169" s="187"/>
      <c r="J169" s="188">
        <f>ROUND(I169*H169,2)</f>
        <v>0</v>
      </c>
      <c r="K169" s="184" t="s">
        <v>166</v>
      </c>
      <c r="L169" s="43"/>
      <c r="M169" s="189" t="s">
        <v>35</v>
      </c>
      <c r="N169" s="190" t="s">
        <v>52</v>
      </c>
      <c r="O169" s="68"/>
      <c r="P169" s="191">
        <f>O169*H169</f>
        <v>0</v>
      </c>
      <c r="Q169" s="191">
        <v>0</v>
      </c>
      <c r="R169" s="191">
        <f>Q169*H169</f>
        <v>0</v>
      </c>
      <c r="S169" s="191">
        <v>0</v>
      </c>
      <c r="T169" s="19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93" t="s">
        <v>167</v>
      </c>
      <c r="AT169" s="193" t="s">
        <v>162</v>
      </c>
      <c r="AU169" s="193" t="s">
        <v>90</v>
      </c>
      <c r="AY169" s="20" t="s">
        <v>160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20" t="s">
        <v>21</v>
      </c>
      <c r="BK169" s="194">
        <f>ROUND(I169*H169,2)</f>
        <v>0</v>
      </c>
      <c r="BL169" s="20" t="s">
        <v>167</v>
      </c>
      <c r="BM169" s="193" t="s">
        <v>2125</v>
      </c>
    </row>
    <row r="170" spans="1:65" s="2" customFormat="1" ht="19.5">
      <c r="A170" s="38"/>
      <c r="B170" s="39"/>
      <c r="C170" s="40"/>
      <c r="D170" s="195" t="s">
        <v>169</v>
      </c>
      <c r="E170" s="40"/>
      <c r="F170" s="196" t="s">
        <v>2126</v>
      </c>
      <c r="G170" s="40"/>
      <c r="H170" s="40"/>
      <c r="I170" s="197"/>
      <c r="J170" s="40"/>
      <c r="K170" s="40"/>
      <c r="L170" s="43"/>
      <c r="M170" s="198"/>
      <c r="N170" s="199"/>
      <c r="O170" s="68"/>
      <c r="P170" s="68"/>
      <c r="Q170" s="68"/>
      <c r="R170" s="68"/>
      <c r="S170" s="68"/>
      <c r="T170" s="69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20" t="s">
        <v>169</v>
      </c>
      <c r="AU170" s="20" t="s">
        <v>90</v>
      </c>
    </row>
    <row r="171" spans="1:65" s="2" customFormat="1" ht="11.25">
      <c r="A171" s="38"/>
      <c r="B171" s="39"/>
      <c r="C171" s="40"/>
      <c r="D171" s="200" t="s">
        <v>171</v>
      </c>
      <c r="E171" s="40"/>
      <c r="F171" s="201" t="s">
        <v>2127</v>
      </c>
      <c r="G171" s="40"/>
      <c r="H171" s="40"/>
      <c r="I171" s="197"/>
      <c r="J171" s="40"/>
      <c r="K171" s="40"/>
      <c r="L171" s="43"/>
      <c r="M171" s="198"/>
      <c r="N171" s="199"/>
      <c r="O171" s="68"/>
      <c r="P171" s="68"/>
      <c r="Q171" s="68"/>
      <c r="R171" s="68"/>
      <c r="S171" s="68"/>
      <c r="T171" s="69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20" t="s">
        <v>171</v>
      </c>
      <c r="AU171" s="20" t="s">
        <v>90</v>
      </c>
    </row>
    <row r="172" spans="1:65" s="13" customFormat="1" ht="11.25">
      <c r="B172" s="202"/>
      <c r="C172" s="203"/>
      <c r="D172" s="195" t="s">
        <v>173</v>
      </c>
      <c r="E172" s="204" t="s">
        <v>35</v>
      </c>
      <c r="F172" s="205" t="s">
        <v>392</v>
      </c>
      <c r="G172" s="203"/>
      <c r="H172" s="204" t="s">
        <v>35</v>
      </c>
      <c r="I172" s="206"/>
      <c r="J172" s="203"/>
      <c r="K172" s="203"/>
      <c r="L172" s="207"/>
      <c r="M172" s="208"/>
      <c r="N172" s="209"/>
      <c r="O172" s="209"/>
      <c r="P172" s="209"/>
      <c r="Q172" s="209"/>
      <c r="R172" s="209"/>
      <c r="S172" s="209"/>
      <c r="T172" s="210"/>
      <c r="AT172" s="211" t="s">
        <v>173</v>
      </c>
      <c r="AU172" s="211" t="s">
        <v>90</v>
      </c>
      <c r="AV172" s="13" t="s">
        <v>21</v>
      </c>
      <c r="AW172" s="13" t="s">
        <v>41</v>
      </c>
      <c r="AX172" s="13" t="s">
        <v>81</v>
      </c>
      <c r="AY172" s="211" t="s">
        <v>160</v>
      </c>
    </row>
    <row r="173" spans="1:65" s="14" customFormat="1" ht="11.25">
      <c r="B173" s="212"/>
      <c r="C173" s="213"/>
      <c r="D173" s="195" t="s">
        <v>173</v>
      </c>
      <c r="E173" s="214" t="s">
        <v>35</v>
      </c>
      <c r="F173" s="215" t="s">
        <v>2094</v>
      </c>
      <c r="G173" s="213"/>
      <c r="H173" s="216">
        <v>996</v>
      </c>
      <c r="I173" s="217"/>
      <c r="J173" s="213"/>
      <c r="K173" s="213"/>
      <c r="L173" s="218"/>
      <c r="M173" s="219"/>
      <c r="N173" s="220"/>
      <c r="O173" s="220"/>
      <c r="P173" s="220"/>
      <c r="Q173" s="220"/>
      <c r="R173" s="220"/>
      <c r="S173" s="220"/>
      <c r="T173" s="221"/>
      <c r="AT173" s="222" t="s">
        <v>173</v>
      </c>
      <c r="AU173" s="222" t="s">
        <v>90</v>
      </c>
      <c r="AV173" s="14" t="s">
        <v>90</v>
      </c>
      <c r="AW173" s="14" t="s">
        <v>41</v>
      </c>
      <c r="AX173" s="14" t="s">
        <v>81</v>
      </c>
      <c r="AY173" s="222" t="s">
        <v>160</v>
      </c>
    </row>
    <row r="174" spans="1:65" s="15" customFormat="1" ht="11.25">
      <c r="B174" s="223"/>
      <c r="C174" s="224"/>
      <c r="D174" s="195" t="s">
        <v>173</v>
      </c>
      <c r="E174" s="225" t="s">
        <v>35</v>
      </c>
      <c r="F174" s="226" t="s">
        <v>176</v>
      </c>
      <c r="G174" s="224"/>
      <c r="H174" s="227">
        <v>996</v>
      </c>
      <c r="I174" s="228"/>
      <c r="J174" s="224"/>
      <c r="K174" s="224"/>
      <c r="L174" s="229"/>
      <c r="M174" s="230"/>
      <c r="N174" s="231"/>
      <c r="O174" s="231"/>
      <c r="P174" s="231"/>
      <c r="Q174" s="231"/>
      <c r="R174" s="231"/>
      <c r="S174" s="231"/>
      <c r="T174" s="232"/>
      <c r="AT174" s="233" t="s">
        <v>173</v>
      </c>
      <c r="AU174" s="233" t="s">
        <v>90</v>
      </c>
      <c r="AV174" s="15" t="s">
        <v>167</v>
      </c>
      <c r="AW174" s="15" t="s">
        <v>41</v>
      </c>
      <c r="AX174" s="15" t="s">
        <v>21</v>
      </c>
      <c r="AY174" s="233" t="s">
        <v>160</v>
      </c>
    </row>
    <row r="175" spans="1:65" s="2" customFormat="1" ht="24.2" customHeight="1">
      <c r="A175" s="38"/>
      <c r="B175" s="39"/>
      <c r="C175" s="182" t="s">
        <v>324</v>
      </c>
      <c r="D175" s="182" t="s">
        <v>162</v>
      </c>
      <c r="E175" s="183" t="s">
        <v>2128</v>
      </c>
      <c r="F175" s="184" t="s">
        <v>2129</v>
      </c>
      <c r="G175" s="185" t="s">
        <v>165</v>
      </c>
      <c r="H175" s="186">
        <v>996</v>
      </c>
      <c r="I175" s="187"/>
      <c r="J175" s="188">
        <f>ROUND(I175*H175,2)</f>
        <v>0</v>
      </c>
      <c r="K175" s="184" t="s">
        <v>166</v>
      </c>
      <c r="L175" s="43"/>
      <c r="M175" s="189" t="s">
        <v>35</v>
      </c>
      <c r="N175" s="190" t="s">
        <v>52</v>
      </c>
      <c r="O175" s="68"/>
      <c r="P175" s="191">
        <f>O175*H175</f>
        <v>0</v>
      </c>
      <c r="Q175" s="191">
        <v>0</v>
      </c>
      <c r="R175" s="191">
        <f>Q175*H175</f>
        <v>0</v>
      </c>
      <c r="S175" s="191">
        <v>0</v>
      </c>
      <c r="T175" s="19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3" t="s">
        <v>167</v>
      </c>
      <c r="AT175" s="193" t="s">
        <v>162</v>
      </c>
      <c r="AU175" s="193" t="s">
        <v>90</v>
      </c>
      <c r="AY175" s="20" t="s">
        <v>160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20" t="s">
        <v>21</v>
      </c>
      <c r="BK175" s="194">
        <f>ROUND(I175*H175,2)</f>
        <v>0</v>
      </c>
      <c r="BL175" s="20" t="s">
        <v>167</v>
      </c>
      <c r="BM175" s="193" t="s">
        <v>2130</v>
      </c>
    </row>
    <row r="176" spans="1:65" s="2" customFormat="1" ht="19.5">
      <c r="A176" s="38"/>
      <c r="B176" s="39"/>
      <c r="C176" s="40"/>
      <c r="D176" s="195" t="s">
        <v>169</v>
      </c>
      <c r="E176" s="40"/>
      <c r="F176" s="196" t="s">
        <v>2131</v>
      </c>
      <c r="G176" s="40"/>
      <c r="H176" s="40"/>
      <c r="I176" s="197"/>
      <c r="J176" s="40"/>
      <c r="K176" s="40"/>
      <c r="L176" s="43"/>
      <c r="M176" s="198"/>
      <c r="N176" s="199"/>
      <c r="O176" s="68"/>
      <c r="P176" s="68"/>
      <c r="Q176" s="68"/>
      <c r="R176" s="68"/>
      <c r="S176" s="68"/>
      <c r="T176" s="69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20" t="s">
        <v>169</v>
      </c>
      <c r="AU176" s="20" t="s">
        <v>90</v>
      </c>
    </row>
    <row r="177" spans="1:65" s="2" customFormat="1" ht="11.25">
      <c r="A177" s="38"/>
      <c r="B177" s="39"/>
      <c r="C177" s="40"/>
      <c r="D177" s="200" t="s">
        <v>171</v>
      </c>
      <c r="E177" s="40"/>
      <c r="F177" s="201" t="s">
        <v>2132</v>
      </c>
      <c r="G177" s="40"/>
      <c r="H177" s="40"/>
      <c r="I177" s="197"/>
      <c r="J177" s="40"/>
      <c r="K177" s="40"/>
      <c r="L177" s="43"/>
      <c r="M177" s="198"/>
      <c r="N177" s="199"/>
      <c r="O177" s="68"/>
      <c r="P177" s="68"/>
      <c r="Q177" s="68"/>
      <c r="R177" s="68"/>
      <c r="S177" s="68"/>
      <c r="T177" s="69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20" t="s">
        <v>171</v>
      </c>
      <c r="AU177" s="20" t="s">
        <v>90</v>
      </c>
    </row>
    <row r="178" spans="1:65" s="13" customFormat="1" ht="11.25">
      <c r="B178" s="202"/>
      <c r="C178" s="203"/>
      <c r="D178" s="195" t="s">
        <v>173</v>
      </c>
      <c r="E178" s="204" t="s">
        <v>35</v>
      </c>
      <c r="F178" s="205" t="s">
        <v>392</v>
      </c>
      <c r="G178" s="203"/>
      <c r="H178" s="204" t="s">
        <v>35</v>
      </c>
      <c r="I178" s="206"/>
      <c r="J178" s="203"/>
      <c r="K178" s="203"/>
      <c r="L178" s="207"/>
      <c r="M178" s="208"/>
      <c r="N178" s="209"/>
      <c r="O178" s="209"/>
      <c r="P178" s="209"/>
      <c r="Q178" s="209"/>
      <c r="R178" s="209"/>
      <c r="S178" s="209"/>
      <c r="T178" s="210"/>
      <c r="AT178" s="211" t="s">
        <v>173</v>
      </c>
      <c r="AU178" s="211" t="s">
        <v>90</v>
      </c>
      <c r="AV178" s="13" t="s">
        <v>21</v>
      </c>
      <c r="AW178" s="13" t="s">
        <v>41</v>
      </c>
      <c r="AX178" s="13" t="s">
        <v>81</v>
      </c>
      <c r="AY178" s="211" t="s">
        <v>160</v>
      </c>
    </row>
    <row r="179" spans="1:65" s="14" customFormat="1" ht="11.25">
      <c r="B179" s="212"/>
      <c r="C179" s="213"/>
      <c r="D179" s="195" t="s">
        <v>173</v>
      </c>
      <c r="E179" s="214" t="s">
        <v>35</v>
      </c>
      <c r="F179" s="215" t="s">
        <v>2094</v>
      </c>
      <c r="G179" s="213"/>
      <c r="H179" s="216">
        <v>996</v>
      </c>
      <c r="I179" s="217"/>
      <c r="J179" s="213"/>
      <c r="K179" s="213"/>
      <c r="L179" s="218"/>
      <c r="M179" s="219"/>
      <c r="N179" s="220"/>
      <c r="O179" s="220"/>
      <c r="P179" s="220"/>
      <c r="Q179" s="220"/>
      <c r="R179" s="220"/>
      <c r="S179" s="220"/>
      <c r="T179" s="221"/>
      <c r="AT179" s="222" t="s">
        <v>173</v>
      </c>
      <c r="AU179" s="222" t="s">
        <v>90</v>
      </c>
      <c r="AV179" s="14" t="s">
        <v>90</v>
      </c>
      <c r="AW179" s="14" t="s">
        <v>41</v>
      </c>
      <c r="AX179" s="14" t="s">
        <v>81</v>
      </c>
      <c r="AY179" s="222" t="s">
        <v>160</v>
      </c>
    </row>
    <row r="180" spans="1:65" s="15" customFormat="1" ht="11.25">
      <c r="B180" s="223"/>
      <c r="C180" s="224"/>
      <c r="D180" s="195" t="s">
        <v>173</v>
      </c>
      <c r="E180" s="225" t="s">
        <v>35</v>
      </c>
      <c r="F180" s="226" t="s">
        <v>176</v>
      </c>
      <c r="G180" s="224"/>
      <c r="H180" s="227">
        <v>996</v>
      </c>
      <c r="I180" s="228"/>
      <c r="J180" s="224"/>
      <c r="K180" s="224"/>
      <c r="L180" s="229"/>
      <c r="M180" s="230"/>
      <c r="N180" s="231"/>
      <c r="O180" s="231"/>
      <c r="P180" s="231"/>
      <c r="Q180" s="231"/>
      <c r="R180" s="231"/>
      <c r="S180" s="231"/>
      <c r="T180" s="232"/>
      <c r="AT180" s="233" t="s">
        <v>173</v>
      </c>
      <c r="AU180" s="233" t="s">
        <v>90</v>
      </c>
      <c r="AV180" s="15" t="s">
        <v>167</v>
      </c>
      <c r="AW180" s="15" t="s">
        <v>41</v>
      </c>
      <c r="AX180" s="15" t="s">
        <v>21</v>
      </c>
      <c r="AY180" s="233" t="s">
        <v>160</v>
      </c>
    </row>
    <row r="181" spans="1:65" s="2" customFormat="1" ht="33" customHeight="1">
      <c r="A181" s="38"/>
      <c r="B181" s="39"/>
      <c r="C181" s="182" t="s">
        <v>331</v>
      </c>
      <c r="D181" s="182" t="s">
        <v>162</v>
      </c>
      <c r="E181" s="183" t="s">
        <v>2133</v>
      </c>
      <c r="F181" s="184" t="s">
        <v>2134</v>
      </c>
      <c r="G181" s="185" t="s">
        <v>165</v>
      </c>
      <c r="H181" s="186">
        <v>996</v>
      </c>
      <c r="I181" s="187"/>
      <c r="J181" s="188">
        <f>ROUND(I181*H181,2)</f>
        <v>0</v>
      </c>
      <c r="K181" s="184" t="s">
        <v>166</v>
      </c>
      <c r="L181" s="43"/>
      <c r="M181" s="189" t="s">
        <v>35</v>
      </c>
      <c r="N181" s="190" t="s">
        <v>52</v>
      </c>
      <c r="O181" s="68"/>
      <c r="P181" s="191">
        <f>O181*H181</f>
        <v>0</v>
      </c>
      <c r="Q181" s="191">
        <v>0.11303000000000001</v>
      </c>
      <c r="R181" s="191">
        <f>Q181*H181</f>
        <v>112.57788000000001</v>
      </c>
      <c r="S181" s="191">
        <v>0</v>
      </c>
      <c r="T181" s="19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93" t="s">
        <v>167</v>
      </c>
      <c r="AT181" s="193" t="s">
        <v>162</v>
      </c>
      <c r="AU181" s="193" t="s">
        <v>90</v>
      </c>
      <c r="AY181" s="20" t="s">
        <v>160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20" t="s">
        <v>21</v>
      </c>
      <c r="BK181" s="194">
        <f>ROUND(I181*H181,2)</f>
        <v>0</v>
      </c>
      <c r="BL181" s="20" t="s">
        <v>167</v>
      </c>
      <c r="BM181" s="193" t="s">
        <v>2135</v>
      </c>
    </row>
    <row r="182" spans="1:65" s="2" customFormat="1" ht="48.75">
      <c r="A182" s="38"/>
      <c r="B182" s="39"/>
      <c r="C182" s="40"/>
      <c r="D182" s="195" t="s">
        <v>169</v>
      </c>
      <c r="E182" s="40"/>
      <c r="F182" s="196" t="s">
        <v>2136</v>
      </c>
      <c r="G182" s="40"/>
      <c r="H182" s="40"/>
      <c r="I182" s="197"/>
      <c r="J182" s="40"/>
      <c r="K182" s="40"/>
      <c r="L182" s="43"/>
      <c r="M182" s="198"/>
      <c r="N182" s="199"/>
      <c r="O182" s="68"/>
      <c r="P182" s="68"/>
      <c r="Q182" s="68"/>
      <c r="R182" s="68"/>
      <c r="S182" s="68"/>
      <c r="T182" s="69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20" t="s">
        <v>169</v>
      </c>
      <c r="AU182" s="20" t="s">
        <v>90</v>
      </c>
    </row>
    <row r="183" spans="1:65" s="2" customFormat="1" ht="11.25">
      <c r="A183" s="38"/>
      <c r="B183" s="39"/>
      <c r="C183" s="40"/>
      <c r="D183" s="200" t="s">
        <v>171</v>
      </c>
      <c r="E183" s="40"/>
      <c r="F183" s="201" t="s">
        <v>2137</v>
      </c>
      <c r="G183" s="40"/>
      <c r="H183" s="40"/>
      <c r="I183" s="197"/>
      <c r="J183" s="40"/>
      <c r="K183" s="40"/>
      <c r="L183" s="43"/>
      <c r="M183" s="198"/>
      <c r="N183" s="199"/>
      <c r="O183" s="68"/>
      <c r="P183" s="68"/>
      <c r="Q183" s="68"/>
      <c r="R183" s="68"/>
      <c r="S183" s="68"/>
      <c r="T183" s="69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20" t="s">
        <v>171</v>
      </c>
      <c r="AU183" s="20" t="s">
        <v>90</v>
      </c>
    </row>
    <row r="184" spans="1:65" s="13" customFormat="1" ht="11.25">
      <c r="B184" s="202"/>
      <c r="C184" s="203"/>
      <c r="D184" s="195" t="s">
        <v>173</v>
      </c>
      <c r="E184" s="204" t="s">
        <v>35</v>
      </c>
      <c r="F184" s="205" t="s">
        <v>392</v>
      </c>
      <c r="G184" s="203"/>
      <c r="H184" s="204" t="s">
        <v>35</v>
      </c>
      <c r="I184" s="206"/>
      <c r="J184" s="203"/>
      <c r="K184" s="203"/>
      <c r="L184" s="207"/>
      <c r="M184" s="208"/>
      <c r="N184" s="209"/>
      <c r="O184" s="209"/>
      <c r="P184" s="209"/>
      <c r="Q184" s="209"/>
      <c r="R184" s="209"/>
      <c r="S184" s="209"/>
      <c r="T184" s="210"/>
      <c r="AT184" s="211" t="s">
        <v>173</v>
      </c>
      <c r="AU184" s="211" t="s">
        <v>90</v>
      </c>
      <c r="AV184" s="13" t="s">
        <v>21</v>
      </c>
      <c r="AW184" s="13" t="s">
        <v>41</v>
      </c>
      <c r="AX184" s="13" t="s">
        <v>81</v>
      </c>
      <c r="AY184" s="211" t="s">
        <v>160</v>
      </c>
    </row>
    <row r="185" spans="1:65" s="14" customFormat="1" ht="11.25">
      <c r="B185" s="212"/>
      <c r="C185" s="213"/>
      <c r="D185" s="195" t="s">
        <v>173</v>
      </c>
      <c r="E185" s="214" t="s">
        <v>35</v>
      </c>
      <c r="F185" s="215" t="s">
        <v>2094</v>
      </c>
      <c r="G185" s="213"/>
      <c r="H185" s="216">
        <v>996</v>
      </c>
      <c r="I185" s="217"/>
      <c r="J185" s="213"/>
      <c r="K185" s="213"/>
      <c r="L185" s="218"/>
      <c r="M185" s="219"/>
      <c r="N185" s="220"/>
      <c r="O185" s="220"/>
      <c r="P185" s="220"/>
      <c r="Q185" s="220"/>
      <c r="R185" s="220"/>
      <c r="S185" s="220"/>
      <c r="T185" s="221"/>
      <c r="AT185" s="222" t="s">
        <v>173</v>
      </c>
      <c r="AU185" s="222" t="s">
        <v>90</v>
      </c>
      <c r="AV185" s="14" t="s">
        <v>90</v>
      </c>
      <c r="AW185" s="14" t="s">
        <v>41</v>
      </c>
      <c r="AX185" s="14" t="s">
        <v>81</v>
      </c>
      <c r="AY185" s="222" t="s">
        <v>160</v>
      </c>
    </row>
    <row r="186" spans="1:65" s="15" customFormat="1" ht="11.25">
      <c r="B186" s="223"/>
      <c r="C186" s="224"/>
      <c r="D186" s="195" t="s">
        <v>173</v>
      </c>
      <c r="E186" s="225" t="s">
        <v>35</v>
      </c>
      <c r="F186" s="226" t="s">
        <v>176</v>
      </c>
      <c r="G186" s="224"/>
      <c r="H186" s="227">
        <v>996</v>
      </c>
      <c r="I186" s="228"/>
      <c r="J186" s="224"/>
      <c r="K186" s="224"/>
      <c r="L186" s="229"/>
      <c r="M186" s="230"/>
      <c r="N186" s="231"/>
      <c r="O186" s="231"/>
      <c r="P186" s="231"/>
      <c r="Q186" s="231"/>
      <c r="R186" s="231"/>
      <c r="S186" s="231"/>
      <c r="T186" s="232"/>
      <c r="AT186" s="233" t="s">
        <v>173</v>
      </c>
      <c r="AU186" s="233" t="s">
        <v>90</v>
      </c>
      <c r="AV186" s="15" t="s">
        <v>167</v>
      </c>
      <c r="AW186" s="15" t="s">
        <v>41</v>
      </c>
      <c r="AX186" s="15" t="s">
        <v>21</v>
      </c>
      <c r="AY186" s="233" t="s">
        <v>160</v>
      </c>
    </row>
    <row r="187" spans="1:65" s="2" customFormat="1" ht="16.5" customHeight="1">
      <c r="A187" s="38"/>
      <c r="B187" s="39"/>
      <c r="C187" s="245" t="s">
        <v>339</v>
      </c>
      <c r="D187" s="245" t="s">
        <v>380</v>
      </c>
      <c r="E187" s="246" t="s">
        <v>2138</v>
      </c>
      <c r="F187" s="247" t="s">
        <v>2139</v>
      </c>
      <c r="G187" s="248" t="s">
        <v>165</v>
      </c>
      <c r="H187" s="249">
        <v>1005.96</v>
      </c>
      <c r="I187" s="250"/>
      <c r="J187" s="251">
        <f>ROUND(I187*H187,2)</f>
        <v>0</v>
      </c>
      <c r="K187" s="247" t="s">
        <v>166</v>
      </c>
      <c r="L187" s="252"/>
      <c r="M187" s="253" t="s">
        <v>35</v>
      </c>
      <c r="N187" s="254" t="s">
        <v>52</v>
      </c>
      <c r="O187" s="68"/>
      <c r="P187" s="191">
        <f>O187*H187</f>
        <v>0</v>
      </c>
      <c r="Q187" s="191">
        <v>0.216</v>
      </c>
      <c r="R187" s="191">
        <f>Q187*H187</f>
        <v>217.28736000000001</v>
      </c>
      <c r="S187" s="191">
        <v>0</v>
      </c>
      <c r="T187" s="19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93" t="s">
        <v>220</v>
      </c>
      <c r="AT187" s="193" t="s">
        <v>380</v>
      </c>
      <c r="AU187" s="193" t="s">
        <v>90</v>
      </c>
      <c r="AY187" s="20" t="s">
        <v>160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20" t="s">
        <v>21</v>
      </c>
      <c r="BK187" s="194">
        <f>ROUND(I187*H187,2)</f>
        <v>0</v>
      </c>
      <c r="BL187" s="20" t="s">
        <v>167</v>
      </c>
      <c r="BM187" s="193" t="s">
        <v>2140</v>
      </c>
    </row>
    <row r="188" spans="1:65" s="2" customFormat="1" ht="11.25">
      <c r="A188" s="38"/>
      <c r="B188" s="39"/>
      <c r="C188" s="40"/>
      <c r="D188" s="195" t="s">
        <v>169</v>
      </c>
      <c r="E188" s="40"/>
      <c r="F188" s="196" t="s">
        <v>2139</v>
      </c>
      <c r="G188" s="40"/>
      <c r="H188" s="40"/>
      <c r="I188" s="197"/>
      <c r="J188" s="40"/>
      <c r="K188" s="40"/>
      <c r="L188" s="43"/>
      <c r="M188" s="198"/>
      <c r="N188" s="199"/>
      <c r="O188" s="68"/>
      <c r="P188" s="68"/>
      <c r="Q188" s="68"/>
      <c r="R188" s="68"/>
      <c r="S188" s="68"/>
      <c r="T188" s="69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20" t="s">
        <v>169</v>
      </c>
      <c r="AU188" s="20" t="s">
        <v>90</v>
      </c>
    </row>
    <row r="189" spans="1:65" s="14" customFormat="1" ht="11.25">
      <c r="B189" s="212"/>
      <c r="C189" s="213"/>
      <c r="D189" s="195" t="s">
        <v>173</v>
      </c>
      <c r="E189" s="214" t="s">
        <v>35</v>
      </c>
      <c r="F189" s="215" t="s">
        <v>2141</v>
      </c>
      <c r="G189" s="213"/>
      <c r="H189" s="216">
        <v>1005.96</v>
      </c>
      <c r="I189" s="217"/>
      <c r="J189" s="213"/>
      <c r="K189" s="213"/>
      <c r="L189" s="218"/>
      <c r="M189" s="219"/>
      <c r="N189" s="220"/>
      <c r="O189" s="220"/>
      <c r="P189" s="220"/>
      <c r="Q189" s="220"/>
      <c r="R189" s="220"/>
      <c r="S189" s="220"/>
      <c r="T189" s="221"/>
      <c r="AT189" s="222" t="s">
        <v>173</v>
      </c>
      <c r="AU189" s="222" t="s">
        <v>90</v>
      </c>
      <c r="AV189" s="14" t="s">
        <v>90</v>
      </c>
      <c r="AW189" s="14" t="s">
        <v>41</v>
      </c>
      <c r="AX189" s="14" t="s">
        <v>81</v>
      </c>
      <c r="AY189" s="222" t="s">
        <v>160</v>
      </c>
    </row>
    <row r="190" spans="1:65" s="15" customFormat="1" ht="11.25">
      <c r="B190" s="223"/>
      <c r="C190" s="224"/>
      <c r="D190" s="195" t="s">
        <v>173</v>
      </c>
      <c r="E190" s="225" t="s">
        <v>35</v>
      </c>
      <c r="F190" s="226" t="s">
        <v>176</v>
      </c>
      <c r="G190" s="224"/>
      <c r="H190" s="227">
        <v>1005.96</v>
      </c>
      <c r="I190" s="228"/>
      <c r="J190" s="224"/>
      <c r="K190" s="224"/>
      <c r="L190" s="229"/>
      <c r="M190" s="230"/>
      <c r="N190" s="231"/>
      <c r="O190" s="231"/>
      <c r="P190" s="231"/>
      <c r="Q190" s="231"/>
      <c r="R190" s="231"/>
      <c r="S190" s="231"/>
      <c r="T190" s="232"/>
      <c r="AT190" s="233" t="s">
        <v>173</v>
      </c>
      <c r="AU190" s="233" t="s">
        <v>90</v>
      </c>
      <c r="AV190" s="15" t="s">
        <v>167</v>
      </c>
      <c r="AW190" s="15" t="s">
        <v>41</v>
      </c>
      <c r="AX190" s="15" t="s">
        <v>21</v>
      </c>
      <c r="AY190" s="233" t="s">
        <v>160</v>
      </c>
    </row>
    <row r="191" spans="1:65" s="12" customFormat="1" ht="22.9" customHeight="1">
      <c r="B191" s="166"/>
      <c r="C191" s="167"/>
      <c r="D191" s="168" t="s">
        <v>80</v>
      </c>
      <c r="E191" s="180" t="s">
        <v>220</v>
      </c>
      <c r="F191" s="180" t="s">
        <v>876</v>
      </c>
      <c r="G191" s="167"/>
      <c r="H191" s="167"/>
      <c r="I191" s="170"/>
      <c r="J191" s="181">
        <f>BK191</f>
        <v>0</v>
      </c>
      <c r="K191" s="167"/>
      <c r="L191" s="172"/>
      <c r="M191" s="173"/>
      <c r="N191" s="174"/>
      <c r="O191" s="174"/>
      <c r="P191" s="175">
        <f>SUM(P192:P251)</f>
        <v>0</v>
      </c>
      <c r="Q191" s="174"/>
      <c r="R191" s="175">
        <f>SUM(R192:R251)</f>
        <v>4.30288</v>
      </c>
      <c r="S191" s="174"/>
      <c r="T191" s="176">
        <f>SUM(T192:T251)</f>
        <v>0</v>
      </c>
      <c r="AR191" s="177" t="s">
        <v>21</v>
      </c>
      <c r="AT191" s="178" t="s">
        <v>80</v>
      </c>
      <c r="AU191" s="178" t="s">
        <v>21</v>
      </c>
      <c r="AY191" s="177" t="s">
        <v>160</v>
      </c>
      <c r="BK191" s="179">
        <f>SUM(BK192:BK251)</f>
        <v>0</v>
      </c>
    </row>
    <row r="192" spans="1:65" s="2" customFormat="1" ht="24.2" customHeight="1">
      <c r="A192" s="38"/>
      <c r="B192" s="39"/>
      <c r="C192" s="182" t="s">
        <v>346</v>
      </c>
      <c r="D192" s="182" t="s">
        <v>162</v>
      </c>
      <c r="E192" s="183" t="s">
        <v>2142</v>
      </c>
      <c r="F192" s="184" t="s">
        <v>2143</v>
      </c>
      <c r="G192" s="185" t="s">
        <v>523</v>
      </c>
      <c r="H192" s="186">
        <v>4</v>
      </c>
      <c r="I192" s="187"/>
      <c r="J192" s="188">
        <f>ROUND(I192*H192,2)</f>
        <v>0</v>
      </c>
      <c r="K192" s="184" t="s">
        <v>166</v>
      </c>
      <c r="L192" s="43"/>
      <c r="M192" s="189" t="s">
        <v>35</v>
      </c>
      <c r="N192" s="190" t="s">
        <v>52</v>
      </c>
      <c r="O192" s="68"/>
      <c r="P192" s="191">
        <f>O192*H192</f>
        <v>0</v>
      </c>
      <c r="Q192" s="191">
        <v>0.12422</v>
      </c>
      <c r="R192" s="191">
        <f>Q192*H192</f>
        <v>0.49687999999999999</v>
      </c>
      <c r="S192" s="191">
        <v>0</v>
      </c>
      <c r="T192" s="19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93" t="s">
        <v>167</v>
      </c>
      <c r="AT192" s="193" t="s">
        <v>162</v>
      </c>
      <c r="AU192" s="193" t="s">
        <v>90</v>
      </c>
      <c r="AY192" s="20" t="s">
        <v>160</v>
      </c>
      <c r="BE192" s="194">
        <f>IF(N192="základní",J192,0)</f>
        <v>0</v>
      </c>
      <c r="BF192" s="194">
        <f>IF(N192="snížená",J192,0)</f>
        <v>0</v>
      </c>
      <c r="BG192" s="194">
        <f>IF(N192="zákl. přenesená",J192,0)</f>
        <v>0</v>
      </c>
      <c r="BH192" s="194">
        <f>IF(N192="sníž. přenesená",J192,0)</f>
        <v>0</v>
      </c>
      <c r="BI192" s="194">
        <f>IF(N192="nulová",J192,0)</f>
        <v>0</v>
      </c>
      <c r="BJ192" s="20" t="s">
        <v>21</v>
      </c>
      <c r="BK192" s="194">
        <f>ROUND(I192*H192,2)</f>
        <v>0</v>
      </c>
      <c r="BL192" s="20" t="s">
        <v>167</v>
      </c>
      <c r="BM192" s="193" t="s">
        <v>2144</v>
      </c>
    </row>
    <row r="193" spans="1:65" s="2" customFormat="1" ht="11.25">
      <c r="A193" s="38"/>
      <c r="B193" s="39"/>
      <c r="C193" s="40"/>
      <c r="D193" s="195" t="s">
        <v>169</v>
      </c>
      <c r="E193" s="40"/>
      <c r="F193" s="196" t="s">
        <v>2145</v>
      </c>
      <c r="G193" s="40"/>
      <c r="H193" s="40"/>
      <c r="I193" s="197"/>
      <c r="J193" s="40"/>
      <c r="K193" s="40"/>
      <c r="L193" s="43"/>
      <c r="M193" s="198"/>
      <c r="N193" s="199"/>
      <c r="O193" s="68"/>
      <c r="P193" s="68"/>
      <c r="Q193" s="68"/>
      <c r="R193" s="68"/>
      <c r="S193" s="68"/>
      <c r="T193" s="69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20" t="s">
        <v>169</v>
      </c>
      <c r="AU193" s="20" t="s">
        <v>90</v>
      </c>
    </row>
    <row r="194" spans="1:65" s="2" customFormat="1" ht="11.25">
      <c r="A194" s="38"/>
      <c r="B194" s="39"/>
      <c r="C194" s="40"/>
      <c r="D194" s="200" t="s">
        <v>171</v>
      </c>
      <c r="E194" s="40"/>
      <c r="F194" s="201" t="s">
        <v>2146</v>
      </c>
      <c r="G194" s="40"/>
      <c r="H194" s="40"/>
      <c r="I194" s="197"/>
      <c r="J194" s="40"/>
      <c r="K194" s="40"/>
      <c r="L194" s="43"/>
      <c r="M194" s="198"/>
      <c r="N194" s="199"/>
      <c r="O194" s="68"/>
      <c r="P194" s="68"/>
      <c r="Q194" s="68"/>
      <c r="R194" s="68"/>
      <c r="S194" s="68"/>
      <c r="T194" s="69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20" t="s">
        <v>171</v>
      </c>
      <c r="AU194" s="20" t="s">
        <v>90</v>
      </c>
    </row>
    <row r="195" spans="1:65" s="13" customFormat="1" ht="11.25">
      <c r="B195" s="202"/>
      <c r="C195" s="203"/>
      <c r="D195" s="195" t="s">
        <v>173</v>
      </c>
      <c r="E195" s="204" t="s">
        <v>35</v>
      </c>
      <c r="F195" s="205" t="s">
        <v>2147</v>
      </c>
      <c r="G195" s="203"/>
      <c r="H195" s="204" t="s">
        <v>35</v>
      </c>
      <c r="I195" s="206"/>
      <c r="J195" s="203"/>
      <c r="K195" s="203"/>
      <c r="L195" s="207"/>
      <c r="M195" s="208"/>
      <c r="N195" s="209"/>
      <c r="O195" s="209"/>
      <c r="P195" s="209"/>
      <c r="Q195" s="209"/>
      <c r="R195" s="209"/>
      <c r="S195" s="209"/>
      <c r="T195" s="210"/>
      <c r="AT195" s="211" t="s">
        <v>173</v>
      </c>
      <c r="AU195" s="211" t="s">
        <v>90</v>
      </c>
      <c r="AV195" s="13" t="s">
        <v>21</v>
      </c>
      <c r="AW195" s="13" t="s">
        <v>41</v>
      </c>
      <c r="AX195" s="13" t="s">
        <v>81</v>
      </c>
      <c r="AY195" s="211" t="s">
        <v>160</v>
      </c>
    </row>
    <row r="196" spans="1:65" s="14" customFormat="1" ht="11.25">
      <c r="B196" s="212"/>
      <c r="C196" s="213"/>
      <c r="D196" s="195" t="s">
        <v>173</v>
      </c>
      <c r="E196" s="214" t="s">
        <v>35</v>
      </c>
      <c r="F196" s="215" t="s">
        <v>935</v>
      </c>
      <c r="G196" s="213"/>
      <c r="H196" s="216">
        <v>4</v>
      </c>
      <c r="I196" s="217"/>
      <c r="J196" s="213"/>
      <c r="K196" s="213"/>
      <c r="L196" s="218"/>
      <c r="M196" s="219"/>
      <c r="N196" s="220"/>
      <c r="O196" s="220"/>
      <c r="P196" s="220"/>
      <c r="Q196" s="220"/>
      <c r="R196" s="220"/>
      <c r="S196" s="220"/>
      <c r="T196" s="221"/>
      <c r="AT196" s="222" t="s">
        <v>173</v>
      </c>
      <c r="AU196" s="222" t="s">
        <v>90</v>
      </c>
      <c r="AV196" s="14" t="s">
        <v>90</v>
      </c>
      <c r="AW196" s="14" t="s">
        <v>41</v>
      </c>
      <c r="AX196" s="14" t="s">
        <v>81</v>
      </c>
      <c r="AY196" s="222" t="s">
        <v>160</v>
      </c>
    </row>
    <row r="197" spans="1:65" s="15" customFormat="1" ht="11.25">
      <c r="B197" s="223"/>
      <c r="C197" s="224"/>
      <c r="D197" s="195" t="s">
        <v>173</v>
      </c>
      <c r="E197" s="225" t="s">
        <v>35</v>
      </c>
      <c r="F197" s="226" t="s">
        <v>176</v>
      </c>
      <c r="G197" s="224"/>
      <c r="H197" s="227">
        <v>4</v>
      </c>
      <c r="I197" s="228"/>
      <c r="J197" s="224"/>
      <c r="K197" s="224"/>
      <c r="L197" s="229"/>
      <c r="M197" s="230"/>
      <c r="N197" s="231"/>
      <c r="O197" s="231"/>
      <c r="P197" s="231"/>
      <c r="Q197" s="231"/>
      <c r="R197" s="231"/>
      <c r="S197" s="231"/>
      <c r="T197" s="232"/>
      <c r="AT197" s="233" t="s">
        <v>173</v>
      </c>
      <c r="AU197" s="233" t="s">
        <v>90</v>
      </c>
      <c r="AV197" s="15" t="s">
        <v>167</v>
      </c>
      <c r="AW197" s="15" t="s">
        <v>41</v>
      </c>
      <c r="AX197" s="15" t="s">
        <v>21</v>
      </c>
      <c r="AY197" s="233" t="s">
        <v>160</v>
      </c>
    </row>
    <row r="198" spans="1:65" s="2" customFormat="1" ht="21.75" customHeight="1">
      <c r="A198" s="38"/>
      <c r="B198" s="39"/>
      <c r="C198" s="245" t="s">
        <v>7</v>
      </c>
      <c r="D198" s="245" t="s">
        <v>380</v>
      </c>
      <c r="E198" s="246" t="s">
        <v>2148</v>
      </c>
      <c r="F198" s="247" t="s">
        <v>2149</v>
      </c>
      <c r="G198" s="248" t="s">
        <v>523</v>
      </c>
      <c r="H198" s="249">
        <v>4</v>
      </c>
      <c r="I198" s="250"/>
      <c r="J198" s="251">
        <f>ROUND(I198*H198,2)</f>
        <v>0</v>
      </c>
      <c r="K198" s="247" t="s">
        <v>166</v>
      </c>
      <c r="L198" s="252"/>
      <c r="M198" s="253" t="s">
        <v>35</v>
      </c>
      <c r="N198" s="254" t="s">
        <v>52</v>
      </c>
      <c r="O198" s="68"/>
      <c r="P198" s="191">
        <f>O198*H198</f>
        <v>0</v>
      </c>
      <c r="Q198" s="191">
        <v>6.7000000000000004E-2</v>
      </c>
      <c r="R198" s="191">
        <f>Q198*H198</f>
        <v>0.26800000000000002</v>
      </c>
      <c r="S198" s="191">
        <v>0</v>
      </c>
      <c r="T198" s="19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93" t="s">
        <v>220</v>
      </c>
      <c r="AT198" s="193" t="s">
        <v>380</v>
      </c>
      <c r="AU198" s="193" t="s">
        <v>90</v>
      </c>
      <c r="AY198" s="20" t="s">
        <v>160</v>
      </c>
      <c r="BE198" s="194">
        <f>IF(N198="základní",J198,0)</f>
        <v>0</v>
      </c>
      <c r="BF198" s="194">
        <f>IF(N198="snížená",J198,0)</f>
        <v>0</v>
      </c>
      <c r="BG198" s="194">
        <f>IF(N198="zákl. přenesená",J198,0)</f>
        <v>0</v>
      </c>
      <c r="BH198" s="194">
        <f>IF(N198="sníž. přenesená",J198,0)</f>
        <v>0</v>
      </c>
      <c r="BI198" s="194">
        <f>IF(N198="nulová",J198,0)</f>
        <v>0</v>
      </c>
      <c r="BJ198" s="20" t="s">
        <v>21</v>
      </c>
      <c r="BK198" s="194">
        <f>ROUND(I198*H198,2)</f>
        <v>0</v>
      </c>
      <c r="BL198" s="20" t="s">
        <v>167</v>
      </c>
      <c r="BM198" s="193" t="s">
        <v>2150</v>
      </c>
    </row>
    <row r="199" spans="1:65" s="2" customFormat="1" ht="11.25">
      <c r="A199" s="38"/>
      <c r="B199" s="39"/>
      <c r="C199" s="40"/>
      <c r="D199" s="195" t="s">
        <v>169</v>
      </c>
      <c r="E199" s="40"/>
      <c r="F199" s="196" t="s">
        <v>2149</v>
      </c>
      <c r="G199" s="40"/>
      <c r="H199" s="40"/>
      <c r="I199" s="197"/>
      <c r="J199" s="40"/>
      <c r="K199" s="40"/>
      <c r="L199" s="43"/>
      <c r="M199" s="198"/>
      <c r="N199" s="199"/>
      <c r="O199" s="68"/>
      <c r="P199" s="68"/>
      <c r="Q199" s="68"/>
      <c r="R199" s="68"/>
      <c r="S199" s="68"/>
      <c r="T199" s="69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20" t="s">
        <v>169</v>
      </c>
      <c r="AU199" s="20" t="s">
        <v>90</v>
      </c>
    </row>
    <row r="200" spans="1:65" s="13" customFormat="1" ht="11.25">
      <c r="B200" s="202"/>
      <c r="C200" s="203"/>
      <c r="D200" s="195" t="s">
        <v>173</v>
      </c>
      <c r="E200" s="204" t="s">
        <v>35</v>
      </c>
      <c r="F200" s="205" t="s">
        <v>2147</v>
      </c>
      <c r="G200" s="203"/>
      <c r="H200" s="204" t="s">
        <v>35</v>
      </c>
      <c r="I200" s="206"/>
      <c r="J200" s="203"/>
      <c r="K200" s="203"/>
      <c r="L200" s="207"/>
      <c r="M200" s="208"/>
      <c r="N200" s="209"/>
      <c r="O200" s="209"/>
      <c r="P200" s="209"/>
      <c r="Q200" s="209"/>
      <c r="R200" s="209"/>
      <c r="S200" s="209"/>
      <c r="T200" s="210"/>
      <c r="AT200" s="211" t="s">
        <v>173</v>
      </c>
      <c r="AU200" s="211" t="s">
        <v>90</v>
      </c>
      <c r="AV200" s="13" t="s">
        <v>21</v>
      </c>
      <c r="AW200" s="13" t="s">
        <v>41</v>
      </c>
      <c r="AX200" s="13" t="s">
        <v>81</v>
      </c>
      <c r="AY200" s="211" t="s">
        <v>160</v>
      </c>
    </row>
    <row r="201" spans="1:65" s="14" customFormat="1" ht="11.25">
      <c r="B201" s="212"/>
      <c r="C201" s="213"/>
      <c r="D201" s="195" t="s">
        <v>173</v>
      </c>
      <c r="E201" s="214" t="s">
        <v>35</v>
      </c>
      <c r="F201" s="215" t="s">
        <v>935</v>
      </c>
      <c r="G201" s="213"/>
      <c r="H201" s="216">
        <v>4</v>
      </c>
      <c r="I201" s="217"/>
      <c r="J201" s="213"/>
      <c r="K201" s="213"/>
      <c r="L201" s="218"/>
      <c r="M201" s="219"/>
      <c r="N201" s="220"/>
      <c r="O201" s="220"/>
      <c r="P201" s="220"/>
      <c r="Q201" s="220"/>
      <c r="R201" s="220"/>
      <c r="S201" s="220"/>
      <c r="T201" s="221"/>
      <c r="AT201" s="222" t="s">
        <v>173</v>
      </c>
      <c r="AU201" s="222" t="s">
        <v>90</v>
      </c>
      <c r="AV201" s="14" t="s">
        <v>90</v>
      </c>
      <c r="AW201" s="14" t="s">
        <v>41</v>
      </c>
      <c r="AX201" s="14" t="s">
        <v>81</v>
      </c>
      <c r="AY201" s="222" t="s">
        <v>160</v>
      </c>
    </row>
    <row r="202" spans="1:65" s="15" customFormat="1" ht="11.25">
      <c r="B202" s="223"/>
      <c r="C202" s="224"/>
      <c r="D202" s="195" t="s">
        <v>173</v>
      </c>
      <c r="E202" s="225" t="s">
        <v>35</v>
      </c>
      <c r="F202" s="226" t="s">
        <v>176</v>
      </c>
      <c r="G202" s="224"/>
      <c r="H202" s="227">
        <v>4</v>
      </c>
      <c r="I202" s="228"/>
      <c r="J202" s="224"/>
      <c r="K202" s="224"/>
      <c r="L202" s="229"/>
      <c r="M202" s="230"/>
      <c r="N202" s="231"/>
      <c r="O202" s="231"/>
      <c r="P202" s="231"/>
      <c r="Q202" s="231"/>
      <c r="R202" s="231"/>
      <c r="S202" s="231"/>
      <c r="T202" s="232"/>
      <c r="AT202" s="233" t="s">
        <v>173</v>
      </c>
      <c r="AU202" s="233" t="s">
        <v>90</v>
      </c>
      <c r="AV202" s="15" t="s">
        <v>167</v>
      </c>
      <c r="AW202" s="15" t="s">
        <v>41</v>
      </c>
      <c r="AX202" s="15" t="s">
        <v>21</v>
      </c>
      <c r="AY202" s="233" t="s">
        <v>160</v>
      </c>
    </row>
    <row r="203" spans="1:65" s="2" customFormat="1" ht="24.2" customHeight="1">
      <c r="A203" s="38"/>
      <c r="B203" s="39"/>
      <c r="C203" s="182" t="s">
        <v>379</v>
      </c>
      <c r="D203" s="182" t="s">
        <v>162</v>
      </c>
      <c r="E203" s="183" t="s">
        <v>2151</v>
      </c>
      <c r="F203" s="184" t="s">
        <v>2152</v>
      </c>
      <c r="G203" s="185" t="s">
        <v>523</v>
      </c>
      <c r="H203" s="186">
        <v>4</v>
      </c>
      <c r="I203" s="187"/>
      <c r="J203" s="188">
        <f>ROUND(I203*H203,2)</f>
        <v>0</v>
      </c>
      <c r="K203" s="184" t="s">
        <v>166</v>
      </c>
      <c r="L203" s="43"/>
      <c r="M203" s="189" t="s">
        <v>35</v>
      </c>
      <c r="N203" s="190" t="s">
        <v>52</v>
      </c>
      <c r="O203" s="68"/>
      <c r="P203" s="191">
        <f>O203*H203</f>
        <v>0</v>
      </c>
      <c r="Q203" s="191">
        <v>2.972E-2</v>
      </c>
      <c r="R203" s="191">
        <f>Q203*H203</f>
        <v>0.11888</v>
      </c>
      <c r="S203" s="191">
        <v>0</v>
      </c>
      <c r="T203" s="19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93" t="s">
        <v>167</v>
      </c>
      <c r="AT203" s="193" t="s">
        <v>162</v>
      </c>
      <c r="AU203" s="193" t="s">
        <v>90</v>
      </c>
      <c r="AY203" s="20" t="s">
        <v>160</v>
      </c>
      <c r="BE203" s="194">
        <f>IF(N203="základní",J203,0)</f>
        <v>0</v>
      </c>
      <c r="BF203" s="194">
        <f>IF(N203="snížená",J203,0)</f>
        <v>0</v>
      </c>
      <c r="BG203" s="194">
        <f>IF(N203="zákl. přenesená",J203,0)</f>
        <v>0</v>
      </c>
      <c r="BH203" s="194">
        <f>IF(N203="sníž. přenesená",J203,0)</f>
        <v>0</v>
      </c>
      <c r="BI203" s="194">
        <f>IF(N203="nulová",J203,0)</f>
        <v>0</v>
      </c>
      <c r="BJ203" s="20" t="s">
        <v>21</v>
      </c>
      <c r="BK203" s="194">
        <f>ROUND(I203*H203,2)</f>
        <v>0</v>
      </c>
      <c r="BL203" s="20" t="s">
        <v>167</v>
      </c>
      <c r="BM203" s="193" t="s">
        <v>2153</v>
      </c>
    </row>
    <row r="204" spans="1:65" s="2" customFormat="1" ht="19.5">
      <c r="A204" s="38"/>
      <c r="B204" s="39"/>
      <c r="C204" s="40"/>
      <c r="D204" s="195" t="s">
        <v>169</v>
      </c>
      <c r="E204" s="40"/>
      <c r="F204" s="196" t="s">
        <v>2154</v>
      </c>
      <c r="G204" s="40"/>
      <c r="H204" s="40"/>
      <c r="I204" s="197"/>
      <c r="J204" s="40"/>
      <c r="K204" s="40"/>
      <c r="L204" s="43"/>
      <c r="M204" s="198"/>
      <c r="N204" s="199"/>
      <c r="O204" s="68"/>
      <c r="P204" s="68"/>
      <c r="Q204" s="68"/>
      <c r="R204" s="68"/>
      <c r="S204" s="68"/>
      <c r="T204" s="69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20" t="s">
        <v>169</v>
      </c>
      <c r="AU204" s="20" t="s">
        <v>90</v>
      </c>
    </row>
    <row r="205" spans="1:65" s="2" customFormat="1" ht="11.25">
      <c r="A205" s="38"/>
      <c r="B205" s="39"/>
      <c r="C205" s="40"/>
      <c r="D205" s="200" t="s">
        <v>171</v>
      </c>
      <c r="E205" s="40"/>
      <c r="F205" s="201" t="s">
        <v>2155</v>
      </c>
      <c r="G205" s="40"/>
      <c r="H205" s="40"/>
      <c r="I205" s="197"/>
      <c r="J205" s="40"/>
      <c r="K205" s="40"/>
      <c r="L205" s="43"/>
      <c r="M205" s="198"/>
      <c r="N205" s="199"/>
      <c r="O205" s="68"/>
      <c r="P205" s="68"/>
      <c r="Q205" s="68"/>
      <c r="R205" s="68"/>
      <c r="S205" s="68"/>
      <c r="T205" s="69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20" t="s">
        <v>171</v>
      </c>
      <c r="AU205" s="20" t="s">
        <v>90</v>
      </c>
    </row>
    <row r="206" spans="1:65" s="13" customFormat="1" ht="11.25">
      <c r="B206" s="202"/>
      <c r="C206" s="203"/>
      <c r="D206" s="195" t="s">
        <v>173</v>
      </c>
      <c r="E206" s="204" t="s">
        <v>35</v>
      </c>
      <c r="F206" s="205" t="s">
        <v>2147</v>
      </c>
      <c r="G206" s="203"/>
      <c r="H206" s="204" t="s">
        <v>35</v>
      </c>
      <c r="I206" s="206"/>
      <c r="J206" s="203"/>
      <c r="K206" s="203"/>
      <c r="L206" s="207"/>
      <c r="M206" s="208"/>
      <c r="N206" s="209"/>
      <c r="O206" s="209"/>
      <c r="P206" s="209"/>
      <c r="Q206" s="209"/>
      <c r="R206" s="209"/>
      <c r="S206" s="209"/>
      <c r="T206" s="210"/>
      <c r="AT206" s="211" t="s">
        <v>173</v>
      </c>
      <c r="AU206" s="211" t="s">
        <v>90</v>
      </c>
      <c r="AV206" s="13" t="s">
        <v>21</v>
      </c>
      <c r="AW206" s="13" t="s">
        <v>41</v>
      </c>
      <c r="AX206" s="13" t="s">
        <v>81</v>
      </c>
      <c r="AY206" s="211" t="s">
        <v>160</v>
      </c>
    </row>
    <row r="207" spans="1:65" s="14" customFormat="1" ht="11.25">
      <c r="B207" s="212"/>
      <c r="C207" s="213"/>
      <c r="D207" s="195" t="s">
        <v>173</v>
      </c>
      <c r="E207" s="214" t="s">
        <v>35</v>
      </c>
      <c r="F207" s="215" t="s">
        <v>935</v>
      </c>
      <c r="G207" s="213"/>
      <c r="H207" s="216">
        <v>4</v>
      </c>
      <c r="I207" s="217"/>
      <c r="J207" s="213"/>
      <c r="K207" s="213"/>
      <c r="L207" s="218"/>
      <c r="M207" s="219"/>
      <c r="N207" s="220"/>
      <c r="O207" s="220"/>
      <c r="P207" s="220"/>
      <c r="Q207" s="220"/>
      <c r="R207" s="220"/>
      <c r="S207" s="220"/>
      <c r="T207" s="221"/>
      <c r="AT207" s="222" t="s">
        <v>173</v>
      </c>
      <c r="AU207" s="222" t="s">
        <v>90</v>
      </c>
      <c r="AV207" s="14" t="s">
        <v>90</v>
      </c>
      <c r="AW207" s="14" t="s">
        <v>41</v>
      </c>
      <c r="AX207" s="14" t="s">
        <v>81</v>
      </c>
      <c r="AY207" s="222" t="s">
        <v>160</v>
      </c>
    </row>
    <row r="208" spans="1:65" s="15" customFormat="1" ht="11.25">
      <c r="B208" s="223"/>
      <c r="C208" s="224"/>
      <c r="D208" s="195" t="s">
        <v>173</v>
      </c>
      <c r="E208" s="225" t="s">
        <v>35</v>
      </c>
      <c r="F208" s="226" t="s">
        <v>176</v>
      </c>
      <c r="G208" s="224"/>
      <c r="H208" s="227">
        <v>4</v>
      </c>
      <c r="I208" s="228"/>
      <c r="J208" s="224"/>
      <c r="K208" s="224"/>
      <c r="L208" s="229"/>
      <c r="M208" s="230"/>
      <c r="N208" s="231"/>
      <c r="O208" s="231"/>
      <c r="P208" s="231"/>
      <c r="Q208" s="231"/>
      <c r="R208" s="231"/>
      <c r="S208" s="231"/>
      <c r="T208" s="232"/>
      <c r="AT208" s="233" t="s">
        <v>173</v>
      </c>
      <c r="AU208" s="233" t="s">
        <v>90</v>
      </c>
      <c r="AV208" s="15" t="s">
        <v>167</v>
      </c>
      <c r="AW208" s="15" t="s">
        <v>41</v>
      </c>
      <c r="AX208" s="15" t="s">
        <v>21</v>
      </c>
      <c r="AY208" s="233" t="s">
        <v>160</v>
      </c>
    </row>
    <row r="209" spans="1:65" s="2" customFormat="1" ht="21.75" customHeight="1">
      <c r="A209" s="38"/>
      <c r="B209" s="39"/>
      <c r="C209" s="245" t="s">
        <v>386</v>
      </c>
      <c r="D209" s="245" t="s">
        <v>380</v>
      </c>
      <c r="E209" s="246" t="s">
        <v>2156</v>
      </c>
      <c r="F209" s="247" t="s">
        <v>2157</v>
      </c>
      <c r="G209" s="248" t="s">
        <v>523</v>
      </c>
      <c r="H209" s="249">
        <v>4</v>
      </c>
      <c r="I209" s="250"/>
      <c r="J209" s="251">
        <f>ROUND(I209*H209,2)</f>
        <v>0</v>
      </c>
      <c r="K209" s="247" t="s">
        <v>166</v>
      </c>
      <c r="L209" s="252"/>
      <c r="M209" s="253" t="s">
        <v>35</v>
      </c>
      <c r="N209" s="254" t="s">
        <v>52</v>
      </c>
      <c r="O209" s="68"/>
      <c r="P209" s="191">
        <f>O209*H209</f>
        <v>0</v>
      </c>
      <c r="Q209" s="191">
        <v>5.8000000000000003E-2</v>
      </c>
      <c r="R209" s="191">
        <f>Q209*H209</f>
        <v>0.23200000000000001</v>
      </c>
      <c r="S209" s="191">
        <v>0</v>
      </c>
      <c r="T209" s="19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93" t="s">
        <v>220</v>
      </c>
      <c r="AT209" s="193" t="s">
        <v>380</v>
      </c>
      <c r="AU209" s="193" t="s">
        <v>90</v>
      </c>
      <c r="AY209" s="20" t="s">
        <v>160</v>
      </c>
      <c r="BE209" s="194">
        <f>IF(N209="základní",J209,0)</f>
        <v>0</v>
      </c>
      <c r="BF209" s="194">
        <f>IF(N209="snížená",J209,0)</f>
        <v>0</v>
      </c>
      <c r="BG209" s="194">
        <f>IF(N209="zákl. přenesená",J209,0)</f>
        <v>0</v>
      </c>
      <c r="BH209" s="194">
        <f>IF(N209="sníž. přenesená",J209,0)</f>
        <v>0</v>
      </c>
      <c r="BI209" s="194">
        <f>IF(N209="nulová",J209,0)</f>
        <v>0</v>
      </c>
      <c r="BJ209" s="20" t="s">
        <v>21</v>
      </c>
      <c r="BK209" s="194">
        <f>ROUND(I209*H209,2)</f>
        <v>0</v>
      </c>
      <c r="BL209" s="20" t="s">
        <v>167</v>
      </c>
      <c r="BM209" s="193" t="s">
        <v>2158</v>
      </c>
    </row>
    <row r="210" spans="1:65" s="2" customFormat="1" ht="11.25">
      <c r="A210" s="38"/>
      <c r="B210" s="39"/>
      <c r="C210" s="40"/>
      <c r="D210" s="195" t="s">
        <v>169</v>
      </c>
      <c r="E210" s="40"/>
      <c r="F210" s="196" t="s">
        <v>2157</v>
      </c>
      <c r="G210" s="40"/>
      <c r="H210" s="40"/>
      <c r="I210" s="197"/>
      <c r="J210" s="40"/>
      <c r="K210" s="40"/>
      <c r="L210" s="43"/>
      <c r="M210" s="198"/>
      <c r="N210" s="199"/>
      <c r="O210" s="68"/>
      <c r="P210" s="68"/>
      <c r="Q210" s="68"/>
      <c r="R210" s="68"/>
      <c r="S210" s="68"/>
      <c r="T210" s="69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20" t="s">
        <v>169</v>
      </c>
      <c r="AU210" s="20" t="s">
        <v>90</v>
      </c>
    </row>
    <row r="211" spans="1:65" s="13" customFormat="1" ht="11.25">
      <c r="B211" s="202"/>
      <c r="C211" s="203"/>
      <c r="D211" s="195" t="s">
        <v>173</v>
      </c>
      <c r="E211" s="204" t="s">
        <v>35</v>
      </c>
      <c r="F211" s="205" t="s">
        <v>2147</v>
      </c>
      <c r="G211" s="203"/>
      <c r="H211" s="204" t="s">
        <v>35</v>
      </c>
      <c r="I211" s="206"/>
      <c r="J211" s="203"/>
      <c r="K211" s="203"/>
      <c r="L211" s="207"/>
      <c r="M211" s="208"/>
      <c r="N211" s="209"/>
      <c r="O211" s="209"/>
      <c r="P211" s="209"/>
      <c r="Q211" s="209"/>
      <c r="R211" s="209"/>
      <c r="S211" s="209"/>
      <c r="T211" s="210"/>
      <c r="AT211" s="211" t="s">
        <v>173</v>
      </c>
      <c r="AU211" s="211" t="s">
        <v>90</v>
      </c>
      <c r="AV211" s="13" t="s">
        <v>21</v>
      </c>
      <c r="AW211" s="13" t="s">
        <v>41</v>
      </c>
      <c r="AX211" s="13" t="s">
        <v>81</v>
      </c>
      <c r="AY211" s="211" t="s">
        <v>160</v>
      </c>
    </row>
    <row r="212" spans="1:65" s="14" customFormat="1" ht="11.25">
      <c r="B212" s="212"/>
      <c r="C212" s="213"/>
      <c r="D212" s="195" t="s">
        <v>173</v>
      </c>
      <c r="E212" s="214" t="s">
        <v>35</v>
      </c>
      <c r="F212" s="215" t="s">
        <v>935</v>
      </c>
      <c r="G212" s="213"/>
      <c r="H212" s="216">
        <v>4</v>
      </c>
      <c r="I212" s="217"/>
      <c r="J212" s="213"/>
      <c r="K212" s="213"/>
      <c r="L212" s="218"/>
      <c r="M212" s="219"/>
      <c r="N212" s="220"/>
      <c r="O212" s="220"/>
      <c r="P212" s="220"/>
      <c r="Q212" s="220"/>
      <c r="R212" s="220"/>
      <c r="S212" s="220"/>
      <c r="T212" s="221"/>
      <c r="AT212" s="222" t="s">
        <v>173</v>
      </c>
      <c r="AU212" s="222" t="s">
        <v>90</v>
      </c>
      <c r="AV212" s="14" t="s">
        <v>90</v>
      </c>
      <c r="AW212" s="14" t="s">
        <v>41</v>
      </c>
      <c r="AX212" s="14" t="s">
        <v>81</v>
      </c>
      <c r="AY212" s="222" t="s">
        <v>160</v>
      </c>
    </row>
    <row r="213" spans="1:65" s="15" customFormat="1" ht="11.25">
      <c r="B213" s="223"/>
      <c r="C213" s="224"/>
      <c r="D213" s="195" t="s">
        <v>173</v>
      </c>
      <c r="E213" s="225" t="s">
        <v>35</v>
      </c>
      <c r="F213" s="226" t="s">
        <v>176</v>
      </c>
      <c r="G213" s="224"/>
      <c r="H213" s="227">
        <v>4</v>
      </c>
      <c r="I213" s="228"/>
      <c r="J213" s="224"/>
      <c r="K213" s="224"/>
      <c r="L213" s="229"/>
      <c r="M213" s="230"/>
      <c r="N213" s="231"/>
      <c r="O213" s="231"/>
      <c r="P213" s="231"/>
      <c r="Q213" s="231"/>
      <c r="R213" s="231"/>
      <c r="S213" s="231"/>
      <c r="T213" s="232"/>
      <c r="AT213" s="233" t="s">
        <v>173</v>
      </c>
      <c r="AU213" s="233" t="s">
        <v>90</v>
      </c>
      <c r="AV213" s="15" t="s">
        <v>167</v>
      </c>
      <c r="AW213" s="15" t="s">
        <v>41</v>
      </c>
      <c r="AX213" s="15" t="s">
        <v>21</v>
      </c>
      <c r="AY213" s="233" t="s">
        <v>160</v>
      </c>
    </row>
    <row r="214" spans="1:65" s="2" customFormat="1" ht="24.2" customHeight="1">
      <c r="A214" s="38"/>
      <c r="B214" s="39"/>
      <c r="C214" s="182" t="s">
        <v>401</v>
      </c>
      <c r="D214" s="182" t="s">
        <v>162</v>
      </c>
      <c r="E214" s="183" t="s">
        <v>2159</v>
      </c>
      <c r="F214" s="184" t="s">
        <v>2160</v>
      </c>
      <c r="G214" s="185" t="s">
        <v>523</v>
      </c>
      <c r="H214" s="186">
        <v>4</v>
      </c>
      <c r="I214" s="187"/>
      <c r="J214" s="188">
        <f>ROUND(I214*H214,2)</f>
        <v>0</v>
      </c>
      <c r="K214" s="184" t="s">
        <v>166</v>
      </c>
      <c r="L214" s="43"/>
      <c r="M214" s="189" t="s">
        <v>35</v>
      </c>
      <c r="N214" s="190" t="s">
        <v>52</v>
      </c>
      <c r="O214" s="68"/>
      <c r="P214" s="191">
        <f>O214*H214</f>
        <v>0</v>
      </c>
      <c r="Q214" s="191">
        <v>2.972E-2</v>
      </c>
      <c r="R214" s="191">
        <f>Q214*H214</f>
        <v>0.11888</v>
      </c>
      <c r="S214" s="191">
        <v>0</v>
      </c>
      <c r="T214" s="19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93" t="s">
        <v>167</v>
      </c>
      <c r="AT214" s="193" t="s">
        <v>162</v>
      </c>
      <c r="AU214" s="193" t="s">
        <v>90</v>
      </c>
      <c r="AY214" s="20" t="s">
        <v>160</v>
      </c>
      <c r="BE214" s="194">
        <f>IF(N214="základní",J214,0)</f>
        <v>0</v>
      </c>
      <c r="BF214" s="194">
        <f>IF(N214="snížená",J214,0)</f>
        <v>0</v>
      </c>
      <c r="BG214" s="194">
        <f>IF(N214="zákl. přenesená",J214,0)</f>
        <v>0</v>
      </c>
      <c r="BH214" s="194">
        <f>IF(N214="sníž. přenesená",J214,0)</f>
        <v>0</v>
      </c>
      <c r="BI214" s="194">
        <f>IF(N214="nulová",J214,0)</f>
        <v>0</v>
      </c>
      <c r="BJ214" s="20" t="s">
        <v>21</v>
      </c>
      <c r="BK214" s="194">
        <f>ROUND(I214*H214,2)</f>
        <v>0</v>
      </c>
      <c r="BL214" s="20" t="s">
        <v>167</v>
      </c>
      <c r="BM214" s="193" t="s">
        <v>2161</v>
      </c>
    </row>
    <row r="215" spans="1:65" s="2" customFormat="1" ht="19.5">
      <c r="A215" s="38"/>
      <c r="B215" s="39"/>
      <c r="C215" s="40"/>
      <c r="D215" s="195" t="s">
        <v>169</v>
      </c>
      <c r="E215" s="40"/>
      <c r="F215" s="196" t="s">
        <v>2162</v>
      </c>
      <c r="G215" s="40"/>
      <c r="H215" s="40"/>
      <c r="I215" s="197"/>
      <c r="J215" s="40"/>
      <c r="K215" s="40"/>
      <c r="L215" s="43"/>
      <c r="M215" s="198"/>
      <c r="N215" s="199"/>
      <c r="O215" s="68"/>
      <c r="P215" s="68"/>
      <c r="Q215" s="68"/>
      <c r="R215" s="68"/>
      <c r="S215" s="68"/>
      <c r="T215" s="69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20" t="s">
        <v>169</v>
      </c>
      <c r="AU215" s="20" t="s">
        <v>90</v>
      </c>
    </row>
    <row r="216" spans="1:65" s="2" customFormat="1" ht="11.25">
      <c r="A216" s="38"/>
      <c r="B216" s="39"/>
      <c r="C216" s="40"/>
      <c r="D216" s="200" t="s">
        <v>171</v>
      </c>
      <c r="E216" s="40"/>
      <c r="F216" s="201" t="s">
        <v>2163</v>
      </c>
      <c r="G216" s="40"/>
      <c r="H216" s="40"/>
      <c r="I216" s="197"/>
      <c r="J216" s="40"/>
      <c r="K216" s="40"/>
      <c r="L216" s="43"/>
      <c r="M216" s="198"/>
      <c r="N216" s="199"/>
      <c r="O216" s="68"/>
      <c r="P216" s="68"/>
      <c r="Q216" s="68"/>
      <c r="R216" s="68"/>
      <c r="S216" s="68"/>
      <c r="T216" s="69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20" t="s">
        <v>171</v>
      </c>
      <c r="AU216" s="20" t="s">
        <v>90</v>
      </c>
    </row>
    <row r="217" spans="1:65" s="13" customFormat="1" ht="11.25">
      <c r="B217" s="202"/>
      <c r="C217" s="203"/>
      <c r="D217" s="195" t="s">
        <v>173</v>
      </c>
      <c r="E217" s="204" t="s">
        <v>35</v>
      </c>
      <c r="F217" s="205" t="s">
        <v>2147</v>
      </c>
      <c r="G217" s="203"/>
      <c r="H217" s="204" t="s">
        <v>35</v>
      </c>
      <c r="I217" s="206"/>
      <c r="J217" s="203"/>
      <c r="K217" s="203"/>
      <c r="L217" s="207"/>
      <c r="M217" s="208"/>
      <c r="N217" s="209"/>
      <c r="O217" s="209"/>
      <c r="P217" s="209"/>
      <c r="Q217" s="209"/>
      <c r="R217" s="209"/>
      <c r="S217" s="209"/>
      <c r="T217" s="210"/>
      <c r="AT217" s="211" t="s">
        <v>173</v>
      </c>
      <c r="AU217" s="211" t="s">
        <v>90</v>
      </c>
      <c r="AV217" s="13" t="s">
        <v>21</v>
      </c>
      <c r="AW217" s="13" t="s">
        <v>41</v>
      </c>
      <c r="AX217" s="13" t="s">
        <v>81</v>
      </c>
      <c r="AY217" s="211" t="s">
        <v>160</v>
      </c>
    </row>
    <row r="218" spans="1:65" s="14" customFormat="1" ht="11.25">
      <c r="B218" s="212"/>
      <c r="C218" s="213"/>
      <c r="D218" s="195" t="s">
        <v>173</v>
      </c>
      <c r="E218" s="214" t="s">
        <v>35</v>
      </c>
      <c r="F218" s="215" t="s">
        <v>935</v>
      </c>
      <c r="G218" s="213"/>
      <c r="H218" s="216">
        <v>4</v>
      </c>
      <c r="I218" s="217"/>
      <c r="J218" s="213"/>
      <c r="K218" s="213"/>
      <c r="L218" s="218"/>
      <c r="M218" s="219"/>
      <c r="N218" s="220"/>
      <c r="O218" s="220"/>
      <c r="P218" s="220"/>
      <c r="Q218" s="220"/>
      <c r="R218" s="220"/>
      <c r="S218" s="220"/>
      <c r="T218" s="221"/>
      <c r="AT218" s="222" t="s">
        <v>173</v>
      </c>
      <c r="AU218" s="222" t="s">
        <v>90</v>
      </c>
      <c r="AV218" s="14" t="s">
        <v>90</v>
      </c>
      <c r="AW218" s="14" t="s">
        <v>41</v>
      </c>
      <c r="AX218" s="14" t="s">
        <v>81</v>
      </c>
      <c r="AY218" s="222" t="s">
        <v>160</v>
      </c>
    </row>
    <row r="219" spans="1:65" s="15" customFormat="1" ht="11.25">
      <c r="B219" s="223"/>
      <c r="C219" s="224"/>
      <c r="D219" s="195" t="s">
        <v>173</v>
      </c>
      <c r="E219" s="225" t="s">
        <v>35</v>
      </c>
      <c r="F219" s="226" t="s">
        <v>176</v>
      </c>
      <c r="G219" s="224"/>
      <c r="H219" s="227">
        <v>4</v>
      </c>
      <c r="I219" s="228"/>
      <c r="J219" s="224"/>
      <c r="K219" s="224"/>
      <c r="L219" s="229"/>
      <c r="M219" s="230"/>
      <c r="N219" s="231"/>
      <c r="O219" s="231"/>
      <c r="P219" s="231"/>
      <c r="Q219" s="231"/>
      <c r="R219" s="231"/>
      <c r="S219" s="231"/>
      <c r="T219" s="232"/>
      <c r="AT219" s="233" t="s">
        <v>173</v>
      </c>
      <c r="AU219" s="233" t="s">
        <v>90</v>
      </c>
      <c r="AV219" s="15" t="s">
        <v>167</v>
      </c>
      <c r="AW219" s="15" t="s">
        <v>41</v>
      </c>
      <c r="AX219" s="15" t="s">
        <v>21</v>
      </c>
      <c r="AY219" s="233" t="s">
        <v>160</v>
      </c>
    </row>
    <row r="220" spans="1:65" s="2" customFormat="1" ht="24.2" customHeight="1">
      <c r="A220" s="38"/>
      <c r="B220" s="39"/>
      <c r="C220" s="245" t="s">
        <v>409</v>
      </c>
      <c r="D220" s="245" t="s">
        <v>380</v>
      </c>
      <c r="E220" s="246" t="s">
        <v>2164</v>
      </c>
      <c r="F220" s="247" t="s">
        <v>2165</v>
      </c>
      <c r="G220" s="248" t="s">
        <v>523</v>
      </c>
      <c r="H220" s="249">
        <v>4</v>
      </c>
      <c r="I220" s="250"/>
      <c r="J220" s="251">
        <f>ROUND(I220*H220,2)</f>
        <v>0</v>
      </c>
      <c r="K220" s="247" t="s">
        <v>166</v>
      </c>
      <c r="L220" s="252"/>
      <c r="M220" s="253" t="s">
        <v>35</v>
      </c>
      <c r="N220" s="254" t="s">
        <v>52</v>
      </c>
      <c r="O220" s="68"/>
      <c r="P220" s="191">
        <f>O220*H220</f>
        <v>0</v>
      </c>
      <c r="Q220" s="191">
        <v>0.11</v>
      </c>
      <c r="R220" s="191">
        <f>Q220*H220</f>
        <v>0.44</v>
      </c>
      <c r="S220" s="191">
        <v>0</v>
      </c>
      <c r="T220" s="192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193" t="s">
        <v>220</v>
      </c>
      <c r="AT220" s="193" t="s">
        <v>380</v>
      </c>
      <c r="AU220" s="193" t="s">
        <v>90</v>
      </c>
      <c r="AY220" s="20" t="s">
        <v>160</v>
      </c>
      <c r="BE220" s="194">
        <f>IF(N220="základní",J220,0)</f>
        <v>0</v>
      </c>
      <c r="BF220" s="194">
        <f>IF(N220="snížená",J220,0)</f>
        <v>0</v>
      </c>
      <c r="BG220" s="194">
        <f>IF(N220="zákl. přenesená",J220,0)</f>
        <v>0</v>
      </c>
      <c r="BH220" s="194">
        <f>IF(N220="sníž. přenesená",J220,0)</f>
        <v>0</v>
      </c>
      <c r="BI220" s="194">
        <f>IF(N220="nulová",J220,0)</f>
        <v>0</v>
      </c>
      <c r="BJ220" s="20" t="s">
        <v>21</v>
      </c>
      <c r="BK220" s="194">
        <f>ROUND(I220*H220,2)</f>
        <v>0</v>
      </c>
      <c r="BL220" s="20" t="s">
        <v>167</v>
      </c>
      <c r="BM220" s="193" t="s">
        <v>2166</v>
      </c>
    </row>
    <row r="221" spans="1:65" s="2" customFormat="1" ht="11.25">
      <c r="A221" s="38"/>
      <c r="B221" s="39"/>
      <c r="C221" s="40"/>
      <c r="D221" s="195" t="s">
        <v>169</v>
      </c>
      <c r="E221" s="40"/>
      <c r="F221" s="196" t="s">
        <v>2165</v>
      </c>
      <c r="G221" s="40"/>
      <c r="H221" s="40"/>
      <c r="I221" s="197"/>
      <c r="J221" s="40"/>
      <c r="K221" s="40"/>
      <c r="L221" s="43"/>
      <c r="M221" s="198"/>
      <c r="N221" s="199"/>
      <c r="O221" s="68"/>
      <c r="P221" s="68"/>
      <c r="Q221" s="68"/>
      <c r="R221" s="68"/>
      <c r="S221" s="68"/>
      <c r="T221" s="69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20" t="s">
        <v>169</v>
      </c>
      <c r="AU221" s="20" t="s">
        <v>90</v>
      </c>
    </row>
    <row r="222" spans="1:65" s="13" customFormat="1" ht="11.25">
      <c r="B222" s="202"/>
      <c r="C222" s="203"/>
      <c r="D222" s="195" t="s">
        <v>173</v>
      </c>
      <c r="E222" s="204" t="s">
        <v>35</v>
      </c>
      <c r="F222" s="205" t="s">
        <v>2147</v>
      </c>
      <c r="G222" s="203"/>
      <c r="H222" s="204" t="s">
        <v>35</v>
      </c>
      <c r="I222" s="206"/>
      <c r="J222" s="203"/>
      <c r="K222" s="203"/>
      <c r="L222" s="207"/>
      <c r="M222" s="208"/>
      <c r="N222" s="209"/>
      <c r="O222" s="209"/>
      <c r="P222" s="209"/>
      <c r="Q222" s="209"/>
      <c r="R222" s="209"/>
      <c r="S222" s="209"/>
      <c r="T222" s="210"/>
      <c r="AT222" s="211" t="s">
        <v>173</v>
      </c>
      <c r="AU222" s="211" t="s">
        <v>90</v>
      </c>
      <c r="AV222" s="13" t="s">
        <v>21</v>
      </c>
      <c r="AW222" s="13" t="s">
        <v>41</v>
      </c>
      <c r="AX222" s="13" t="s">
        <v>81</v>
      </c>
      <c r="AY222" s="211" t="s">
        <v>160</v>
      </c>
    </row>
    <row r="223" spans="1:65" s="14" customFormat="1" ht="11.25">
      <c r="B223" s="212"/>
      <c r="C223" s="213"/>
      <c r="D223" s="195" t="s">
        <v>173</v>
      </c>
      <c r="E223" s="214" t="s">
        <v>35</v>
      </c>
      <c r="F223" s="215" t="s">
        <v>935</v>
      </c>
      <c r="G223" s="213"/>
      <c r="H223" s="216">
        <v>4</v>
      </c>
      <c r="I223" s="217"/>
      <c r="J223" s="213"/>
      <c r="K223" s="213"/>
      <c r="L223" s="218"/>
      <c r="M223" s="219"/>
      <c r="N223" s="220"/>
      <c r="O223" s="220"/>
      <c r="P223" s="220"/>
      <c r="Q223" s="220"/>
      <c r="R223" s="220"/>
      <c r="S223" s="220"/>
      <c r="T223" s="221"/>
      <c r="AT223" s="222" t="s">
        <v>173</v>
      </c>
      <c r="AU223" s="222" t="s">
        <v>90</v>
      </c>
      <c r="AV223" s="14" t="s">
        <v>90</v>
      </c>
      <c r="AW223" s="14" t="s">
        <v>41</v>
      </c>
      <c r="AX223" s="14" t="s">
        <v>81</v>
      </c>
      <c r="AY223" s="222" t="s">
        <v>160</v>
      </c>
    </row>
    <row r="224" spans="1:65" s="15" customFormat="1" ht="11.25">
      <c r="B224" s="223"/>
      <c r="C224" s="224"/>
      <c r="D224" s="195" t="s">
        <v>173</v>
      </c>
      <c r="E224" s="225" t="s">
        <v>35</v>
      </c>
      <c r="F224" s="226" t="s">
        <v>176</v>
      </c>
      <c r="G224" s="224"/>
      <c r="H224" s="227">
        <v>4</v>
      </c>
      <c r="I224" s="228"/>
      <c r="J224" s="224"/>
      <c r="K224" s="224"/>
      <c r="L224" s="229"/>
      <c r="M224" s="230"/>
      <c r="N224" s="231"/>
      <c r="O224" s="231"/>
      <c r="P224" s="231"/>
      <c r="Q224" s="231"/>
      <c r="R224" s="231"/>
      <c r="S224" s="231"/>
      <c r="T224" s="232"/>
      <c r="AT224" s="233" t="s">
        <v>173</v>
      </c>
      <c r="AU224" s="233" t="s">
        <v>90</v>
      </c>
      <c r="AV224" s="15" t="s">
        <v>167</v>
      </c>
      <c r="AW224" s="15" t="s">
        <v>41</v>
      </c>
      <c r="AX224" s="15" t="s">
        <v>21</v>
      </c>
      <c r="AY224" s="233" t="s">
        <v>160</v>
      </c>
    </row>
    <row r="225" spans="1:65" s="2" customFormat="1" ht="24.2" customHeight="1">
      <c r="A225" s="38"/>
      <c r="B225" s="39"/>
      <c r="C225" s="182" t="s">
        <v>416</v>
      </c>
      <c r="D225" s="182" t="s">
        <v>162</v>
      </c>
      <c r="E225" s="183" t="s">
        <v>2167</v>
      </c>
      <c r="F225" s="184" t="s">
        <v>2168</v>
      </c>
      <c r="G225" s="185" t="s">
        <v>523</v>
      </c>
      <c r="H225" s="186">
        <v>4</v>
      </c>
      <c r="I225" s="187"/>
      <c r="J225" s="188">
        <f>ROUND(I225*H225,2)</f>
        <v>0</v>
      </c>
      <c r="K225" s="184" t="s">
        <v>166</v>
      </c>
      <c r="L225" s="43"/>
      <c r="M225" s="189" t="s">
        <v>35</v>
      </c>
      <c r="N225" s="190" t="s">
        <v>52</v>
      </c>
      <c r="O225" s="68"/>
      <c r="P225" s="191">
        <f>O225*H225</f>
        <v>0</v>
      </c>
      <c r="Q225" s="191">
        <v>2.972E-2</v>
      </c>
      <c r="R225" s="191">
        <f>Q225*H225</f>
        <v>0.11888</v>
      </c>
      <c r="S225" s="191">
        <v>0</v>
      </c>
      <c r="T225" s="192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93" t="s">
        <v>167</v>
      </c>
      <c r="AT225" s="193" t="s">
        <v>162</v>
      </c>
      <c r="AU225" s="193" t="s">
        <v>90</v>
      </c>
      <c r="AY225" s="20" t="s">
        <v>160</v>
      </c>
      <c r="BE225" s="194">
        <f>IF(N225="základní",J225,0)</f>
        <v>0</v>
      </c>
      <c r="BF225" s="194">
        <f>IF(N225="snížená",J225,0)</f>
        <v>0</v>
      </c>
      <c r="BG225" s="194">
        <f>IF(N225="zákl. přenesená",J225,0)</f>
        <v>0</v>
      </c>
      <c r="BH225" s="194">
        <f>IF(N225="sníž. přenesená",J225,0)</f>
        <v>0</v>
      </c>
      <c r="BI225" s="194">
        <f>IF(N225="nulová",J225,0)</f>
        <v>0</v>
      </c>
      <c r="BJ225" s="20" t="s">
        <v>21</v>
      </c>
      <c r="BK225" s="194">
        <f>ROUND(I225*H225,2)</f>
        <v>0</v>
      </c>
      <c r="BL225" s="20" t="s">
        <v>167</v>
      </c>
      <c r="BM225" s="193" t="s">
        <v>2169</v>
      </c>
    </row>
    <row r="226" spans="1:65" s="2" customFormat="1" ht="19.5">
      <c r="A226" s="38"/>
      <c r="B226" s="39"/>
      <c r="C226" s="40"/>
      <c r="D226" s="195" t="s">
        <v>169</v>
      </c>
      <c r="E226" s="40"/>
      <c r="F226" s="196" t="s">
        <v>2170</v>
      </c>
      <c r="G226" s="40"/>
      <c r="H226" s="40"/>
      <c r="I226" s="197"/>
      <c r="J226" s="40"/>
      <c r="K226" s="40"/>
      <c r="L226" s="43"/>
      <c r="M226" s="198"/>
      <c r="N226" s="199"/>
      <c r="O226" s="68"/>
      <c r="P226" s="68"/>
      <c r="Q226" s="68"/>
      <c r="R226" s="68"/>
      <c r="S226" s="68"/>
      <c r="T226" s="69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20" t="s">
        <v>169</v>
      </c>
      <c r="AU226" s="20" t="s">
        <v>90</v>
      </c>
    </row>
    <row r="227" spans="1:65" s="2" customFormat="1" ht="11.25">
      <c r="A227" s="38"/>
      <c r="B227" s="39"/>
      <c r="C227" s="40"/>
      <c r="D227" s="200" t="s">
        <v>171</v>
      </c>
      <c r="E227" s="40"/>
      <c r="F227" s="201" t="s">
        <v>2171</v>
      </c>
      <c r="G227" s="40"/>
      <c r="H227" s="40"/>
      <c r="I227" s="197"/>
      <c r="J227" s="40"/>
      <c r="K227" s="40"/>
      <c r="L227" s="43"/>
      <c r="M227" s="198"/>
      <c r="N227" s="199"/>
      <c r="O227" s="68"/>
      <c r="P227" s="68"/>
      <c r="Q227" s="68"/>
      <c r="R227" s="68"/>
      <c r="S227" s="68"/>
      <c r="T227" s="69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20" t="s">
        <v>171</v>
      </c>
      <c r="AU227" s="20" t="s">
        <v>90</v>
      </c>
    </row>
    <row r="228" spans="1:65" s="13" customFormat="1" ht="11.25">
      <c r="B228" s="202"/>
      <c r="C228" s="203"/>
      <c r="D228" s="195" t="s">
        <v>173</v>
      </c>
      <c r="E228" s="204" t="s">
        <v>35</v>
      </c>
      <c r="F228" s="205" t="s">
        <v>2147</v>
      </c>
      <c r="G228" s="203"/>
      <c r="H228" s="204" t="s">
        <v>35</v>
      </c>
      <c r="I228" s="206"/>
      <c r="J228" s="203"/>
      <c r="K228" s="203"/>
      <c r="L228" s="207"/>
      <c r="M228" s="208"/>
      <c r="N228" s="209"/>
      <c r="O228" s="209"/>
      <c r="P228" s="209"/>
      <c r="Q228" s="209"/>
      <c r="R228" s="209"/>
      <c r="S228" s="209"/>
      <c r="T228" s="210"/>
      <c r="AT228" s="211" t="s">
        <v>173</v>
      </c>
      <c r="AU228" s="211" t="s">
        <v>90</v>
      </c>
      <c r="AV228" s="13" t="s">
        <v>21</v>
      </c>
      <c r="AW228" s="13" t="s">
        <v>41</v>
      </c>
      <c r="AX228" s="13" t="s">
        <v>81</v>
      </c>
      <c r="AY228" s="211" t="s">
        <v>160</v>
      </c>
    </row>
    <row r="229" spans="1:65" s="14" customFormat="1" ht="11.25">
      <c r="B229" s="212"/>
      <c r="C229" s="213"/>
      <c r="D229" s="195" t="s">
        <v>173</v>
      </c>
      <c r="E229" s="214" t="s">
        <v>35</v>
      </c>
      <c r="F229" s="215" t="s">
        <v>935</v>
      </c>
      <c r="G229" s="213"/>
      <c r="H229" s="216">
        <v>4</v>
      </c>
      <c r="I229" s="217"/>
      <c r="J229" s="213"/>
      <c r="K229" s="213"/>
      <c r="L229" s="218"/>
      <c r="M229" s="219"/>
      <c r="N229" s="220"/>
      <c r="O229" s="220"/>
      <c r="P229" s="220"/>
      <c r="Q229" s="220"/>
      <c r="R229" s="220"/>
      <c r="S229" s="220"/>
      <c r="T229" s="221"/>
      <c r="AT229" s="222" t="s">
        <v>173</v>
      </c>
      <c r="AU229" s="222" t="s">
        <v>90</v>
      </c>
      <c r="AV229" s="14" t="s">
        <v>90</v>
      </c>
      <c r="AW229" s="14" t="s">
        <v>41</v>
      </c>
      <c r="AX229" s="14" t="s">
        <v>81</v>
      </c>
      <c r="AY229" s="222" t="s">
        <v>160</v>
      </c>
    </row>
    <row r="230" spans="1:65" s="15" customFormat="1" ht="11.25">
      <c r="B230" s="223"/>
      <c r="C230" s="224"/>
      <c r="D230" s="195" t="s">
        <v>173</v>
      </c>
      <c r="E230" s="225" t="s">
        <v>35</v>
      </c>
      <c r="F230" s="226" t="s">
        <v>176</v>
      </c>
      <c r="G230" s="224"/>
      <c r="H230" s="227">
        <v>4</v>
      </c>
      <c r="I230" s="228"/>
      <c r="J230" s="224"/>
      <c r="K230" s="224"/>
      <c r="L230" s="229"/>
      <c r="M230" s="230"/>
      <c r="N230" s="231"/>
      <c r="O230" s="231"/>
      <c r="P230" s="231"/>
      <c r="Q230" s="231"/>
      <c r="R230" s="231"/>
      <c r="S230" s="231"/>
      <c r="T230" s="232"/>
      <c r="AT230" s="233" t="s">
        <v>173</v>
      </c>
      <c r="AU230" s="233" t="s">
        <v>90</v>
      </c>
      <c r="AV230" s="15" t="s">
        <v>167</v>
      </c>
      <c r="AW230" s="15" t="s">
        <v>41</v>
      </c>
      <c r="AX230" s="15" t="s">
        <v>21</v>
      </c>
      <c r="AY230" s="233" t="s">
        <v>160</v>
      </c>
    </row>
    <row r="231" spans="1:65" s="2" customFormat="1" ht="33" customHeight="1">
      <c r="A231" s="38"/>
      <c r="B231" s="39"/>
      <c r="C231" s="245" t="s">
        <v>423</v>
      </c>
      <c r="D231" s="245" t="s">
        <v>380</v>
      </c>
      <c r="E231" s="246" t="s">
        <v>2172</v>
      </c>
      <c r="F231" s="247" t="s">
        <v>2173</v>
      </c>
      <c r="G231" s="248" t="s">
        <v>523</v>
      </c>
      <c r="H231" s="249">
        <v>4</v>
      </c>
      <c r="I231" s="250"/>
      <c r="J231" s="251">
        <f>ROUND(I231*H231,2)</f>
        <v>0</v>
      </c>
      <c r="K231" s="247" t="s">
        <v>166</v>
      </c>
      <c r="L231" s="252"/>
      <c r="M231" s="253" t="s">
        <v>35</v>
      </c>
      <c r="N231" s="254" t="s">
        <v>52</v>
      </c>
      <c r="O231" s="68"/>
      <c r="P231" s="191">
        <f>O231*H231</f>
        <v>0</v>
      </c>
      <c r="Q231" s="191">
        <v>0.29799999999999999</v>
      </c>
      <c r="R231" s="191">
        <f>Q231*H231</f>
        <v>1.1919999999999999</v>
      </c>
      <c r="S231" s="191">
        <v>0</v>
      </c>
      <c r="T231" s="192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93" t="s">
        <v>220</v>
      </c>
      <c r="AT231" s="193" t="s">
        <v>380</v>
      </c>
      <c r="AU231" s="193" t="s">
        <v>90</v>
      </c>
      <c r="AY231" s="20" t="s">
        <v>160</v>
      </c>
      <c r="BE231" s="194">
        <f>IF(N231="základní",J231,0)</f>
        <v>0</v>
      </c>
      <c r="BF231" s="194">
        <f>IF(N231="snížená",J231,0)</f>
        <v>0</v>
      </c>
      <c r="BG231" s="194">
        <f>IF(N231="zákl. přenesená",J231,0)</f>
        <v>0</v>
      </c>
      <c r="BH231" s="194">
        <f>IF(N231="sníž. přenesená",J231,0)</f>
        <v>0</v>
      </c>
      <c r="BI231" s="194">
        <f>IF(N231="nulová",J231,0)</f>
        <v>0</v>
      </c>
      <c r="BJ231" s="20" t="s">
        <v>21</v>
      </c>
      <c r="BK231" s="194">
        <f>ROUND(I231*H231,2)</f>
        <v>0</v>
      </c>
      <c r="BL231" s="20" t="s">
        <v>167</v>
      </c>
      <c r="BM231" s="193" t="s">
        <v>2174</v>
      </c>
    </row>
    <row r="232" spans="1:65" s="2" customFormat="1" ht="19.5">
      <c r="A232" s="38"/>
      <c r="B232" s="39"/>
      <c r="C232" s="40"/>
      <c r="D232" s="195" t="s">
        <v>169</v>
      </c>
      <c r="E232" s="40"/>
      <c r="F232" s="196" t="s">
        <v>2173</v>
      </c>
      <c r="G232" s="40"/>
      <c r="H232" s="40"/>
      <c r="I232" s="197"/>
      <c r="J232" s="40"/>
      <c r="K232" s="40"/>
      <c r="L232" s="43"/>
      <c r="M232" s="198"/>
      <c r="N232" s="199"/>
      <c r="O232" s="68"/>
      <c r="P232" s="68"/>
      <c r="Q232" s="68"/>
      <c r="R232" s="68"/>
      <c r="S232" s="68"/>
      <c r="T232" s="69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20" t="s">
        <v>169</v>
      </c>
      <c r="AU232" s="20" t="s">
        <v>90</v>
      </c>
    </row>
    <row r="233" spans="1:65" s="13" customFormat="1" ht="11.25">
      <c r="B233" s="202"/>
      <c r="C233" s="203"/>
      <c r="D233" s="195" t="s">
        <v>173</v>
      </c>
      <c r="E233" s="204" t="s">
        <v>35</v>
      </c>
      <c r="F233" s="205" t="s">
        <v>2147</v>
      </c>
      <c r="G233" s="203"/>
      <c r="H233" s="204" t="s">
        <v>35</v>
      </c>
      <c r="I233" s="206"/>
      <c r="J233" s="203"/>
      <c r="K233" s="203"/>
      <c r="L233" s="207"/>
      <c r="M233" s="208"/>
      <c r="N233" s="209"/>
      <c r="O233" s="209"/>
      <c r="P233" s="209"/>
      <c r="Q233" s="209"/>
      <c r="R233" s="209"/>
      <c r="S233" s="209"/>
      <c r="T233" s="210"/>
      <c r="AT233" s="211" t="s">
        <v>173</v>
      </c>
      <c r="AU233" s="211" t="s">
        <v>90</v>
      </c>
      <c r="AV233" s="13" t="s">
        <v>21</v>
      </c>
      <c r="AW233" s="13" t="s">
        <v>41</v>
      </c>
      <c r="AX233" s="13" t="s">
        <v>81</v>
      </c>
      <c r="AY233" s="211" t="s">
        <v>160</v>
      </c>
    </row>
    <row r="234" spans="1:65" s="14" customFormat="1" ht="11.25">
      <c r="B234" s="212"/>
      <c r="C234" s="213"/>
      <c r="D234" s="195" t="s">
        <v>173</v>
      </c>
      <c r="E234" s="214" t="s">
        <v>35</v>
      </c>
      <c r="F234" s="215" t="s">
        <v>935</v>
      </c>
      <c r="G234" s="213"/>
      <c r="H234" s="216">
        <v>4</v>
      </c>
      <c r="I234" s="217"/>
      <c r="J234" s="213"/>
      <c r="K234" s="213"/>
      <c r="L234" s="218"/>
      <c r="M234" s="219"/>
      <c r="N234" s="220"/>
      <c r="O234" s="220"/>
      <c r="P234" s="220"/>
      <c r="Q234" s="220"/>
      <c r="R234" s="220"/>
      <c r="S234" s="220"/>
      <c r="T234" s="221"/>
      <c r="AT234" s="222" t="s">
        <v>173</v>
      </c>
      <c r="AU234" s="222" t="s">
        <v>90</v>
      </c>
      <c r="AV234" s="14" t="s">
        <v>90</v>
      </c>
      <c r="AW234" s="14" t="s">
        <v>41</v>
      </c>
      <c r="AX234" s="14" t="s">
        <v>81</v>
      </c>
      <c r="AY234" s="222" t="s">
        <v>160</v>
      </c>
    </row>
    <row r="235" spans="1:65" s="15" customFormat="1" ht="11.25">
      <c r="B235" s="223"/>
      <c r="C235" s="224"/>
      <c r="D235" s="195" t="s">
        <v>173</v>
      </c>
      <c r="E235" s="225" t="s">
        <v>35</v>
      </c>
      <c r="F235" s="226" t="s">
        <v>176</v>
      </c>
      <c r="G235" s="224"/>
      <c r="H235" s="227">
        <v>4</v>
      </c>
      <c r="I235" s="228"/>
      <c r="J235" s="224"/>
      <c r="K235" s="224"/>
      <c r="L235" s="229"/>
      <c r="M235" s="230"/>
      <c r="N235" s="231"/>
      <c r="O235" s="231"/>
      <c r="P235" s="231"/>
      <c r="Q235" s="231"/>
      <c r="R235" s="231"/>
      <c r="S235" s="231"/>
      <c r="T235" s="232"/>
      <c r="AT235" s="233" t="s">
        <v>173</v>
      </c>
      <c r="AU235" s="233" t="s">
        <v>90</v>
      </c>
      <c r="AV235" s="15" t="s">
        <v>167</v>
      </c>
      <c r="AW235" s="15" t="s">
        <v>41</v>
      </c>
      <c r="AX235" s="15" t="s">
        <v>21</v>
      </c>
      <c r="AY235" s="233" t="s">
        <v>160</v>
      </c>
    </row>
    <row r="236" spans="1:65" s="2" customFormat="1" ht="24.2" customHeight="1">
      <c r="A236" s="38"/>
      <c r="B236" s="39"/>
      <c r="C236" s="182" t="s">
        <v>430</v>
      </c>
      <c r="D236" s="182" t="s">
        <v>162</v>
      </c>
      <c r="E236" s="183" t="s">
        <v>2175</v>
      </c>
      <c r="F236" s="184" t="s">
        <v>2176</v>
      </c>
      <c r="G236" s="185" t="s">
        <v>523</v>
      </c>
      <c r="H236" s="186">
        <v>4</v>
      </c>
      <c r="I236" s="187"/>
      <c r="J236" s="188">
        <f>ROUND(I236*H236,2)</f>
        <v>0</v>
      </c>
      <c r="K236" s="184" t="s">
        <v>166</v>
      </c>
      <c r="L236" s="43"/>
      <c r="M236" s="189" t="s">
        <v>35</v>
      </c>
      <c r="N236" s="190" t="s">
        <v>52</v>
      </c>
      <c r="O236" s="68"/>
      <c r="P236" s="191">
        <f>O236*H236</f>
        <v>0</v>
      </c>
      <c r="Q236" s="191">
        <v>0.21734000000000001</v>
      </c>
      <c r="R236" s="191">
        <f>Q236*H236</f>
        <v>0.86936000000000002</v>
      </c>
      <c r="S236" s="191">
        <v>0</v>
      </c>
      <c r="T236" s="192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93" t="s">
        <v>167</v>
      </c>
      <c r="AT236" s="193" t="s">
        <v>162</v>
      </c>
      <c r="AU236" s="193" t="s">
        <v>90</v>
      </c>
      <c r="AY236" s="20" t="s">
        <v>160</v>
      </c>
      <c r="BE236" s="194">
        <f>IF(N236="základní",J236,0)</f>
        <v>0</v>
      </c>
      <c r="BF236" s="194">
        <f>IF(N236="snížená",J236,0)</f>
        <v>0</v>
      </c>
      <c r="BG236" s="194">
        <f>IF(N236="zákl. přenesená",J236,0)</f>
        <v>0</v>
      </c>
      <c r="BH236" s="194">
        <f>IF(N236="sníž. přenesená",J236,0)</f>
        <v>0</v>
      </c>
      <c r="BI236" s="194">
        <f>IF(N236="nulová",J236,0)</f>
        <v>0</v>
      </c>
      <c r="BJ236" s="20" t="s">
        <v>21</v>
      </c>
      <c r="BK236" s="194">
        <f>ROUND(I236*H236,2)</f>
        <v>0</v>
      </c>
      <c r="BL236" s="20" t="s">
        <v>167</v>
      </c>
      <c r="BM236" s="193" t="s">
        <v>2177</v>
      </c>
    </row>
    <row r="237" spans="1:65" s="2" customFormat="1" ht="19.5">
      <c r="A237" s="38"/>
      <c r="B237" s="39"/>
      <c r="C237" s="40"/>
      <c r="D237" s="195" t="s">
        <v>169</v>
      </c>
      <c r="E237" s="40"/>
      <c r="F237" s="196" t="s">
        <v>2176</v>
      </c>
      <c r="G237" s="40"/>
      <c r="H237" s="40"/>
      <c r="I237" s="197"/>
      <c r="J237" s="40"/>
      <c r="K237" s="40"/>
      <c r="L237" s="43"/>
      <c r="M237" s="198"/>
      <c r="N237" s="199"/>
      <c r="O237" s="68"/>
      <c r="P237" s="68"/>
      <c r="Q237" s="68"/>
      <c r="R237" s="68"/>
      <c r="S237" s="68"/>
      <c r="T237" s="69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20" t="s">
        <v>169</v>
      </c>
      <c r="AU237" s="20" t="s">
        <v>90</v>
      </c>
    </row>
    <row r="238" spans="1:65" s="2" customFormat="1" ht="11.25">
      <c r="A238" s="38"/>
      <c r="B238" s="39"/>
      <c r="C238" s="40"/>
      <c r="D238" s="200" t="s">
        <v>171</v>
      </c>
      <c r="E238" s="40"/>
      <c r="F238" s="201" t="s">
        <v>2178</v>
      </c>
      <c r="G238" s="40"/>
      <c r="H238" s="40"/>
      <c r="I238" s="197"/>
      <c r="J238" s="40"/>
      <c r="K238" s="40"/>
      <c r="L238" s="43"/>
      <c r="M238" s="198"/>
      <c r="N238" s="199"/>
      <c r="O238" s="68"/>
      <c r="P238" s="68"/>
      <c r="Q238" s="68"/>
      <c r="R238" s="68"/>
      <c r="S238" s="68"/>
      <c r="T238" s="69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20" t="s">
        <v>171</v>
      </c>
      <c r="AU238" s="20" t="s">
        <v>90</v>
      </c>
    </row>
    <row r="239" spans="1:65" s="13" customFormat="1" ht="11.25">
      <c r="B239" s="202"/>
      <c r="C239" s="203"/>
      <c r="D239" s="195" t="s">
        <v>173</v>
      </c>
      <c r="E239" s="204" t="s">
        <v>35</v>
      </c>
      <c r="F239" s="205" t="s">
        <v>2147</v>
      </c>
      <c r="G239" s="203"/>
      <c r="H239" s="204" t="s">
        <v>35</v>
      </c>
      <c r="I239" s="206"/>
      <c r="J239" s="203"/>
      <c r="K239" s="203"/>
      <c r="L239" s="207"/>
      <c r="M239" s="208"/>
      <c r="N239" s="209"/>
      <c r="O239" s="209"/>
      <c r="P239" s="209"/>
      <c r="Q239" s="209"/>
      <c r="R239" s="209"/>
      <c r="S239" s="209"/>
      <c r="T239" s="210"/>
      <c r="AT239" s="211" t="s">
        <v>173</v>
      </c>
      <c r="AU239" s="211" t="s">
        <v>90</v>
      </c>
      <c r="AV239" s="13" t="s">
        <v>21</v>
      </c>
      <c r="AW239" s="13" t="s">
        <v>41</v>
      </c>
      <c r="AX239" s="13" t="s">
        <v>81</v>
      </c>
      <c r="AY239" s="211" t="s">
        <v>160</v>
      </c>
    </row>
    <row r="240" spans="1:65" s="14" customFormat="1" ht="11.25">
      <c r="B240" s="212"/>
      <c r="C240" s="213"/>
      <c r="D240" s="195" t="s">
        <v>173</v>
      </c>
      <c r="E240" s="214" t="s">
        <v>35</v>
      </c>
      <c r="F240" s="215" t="s">
        <v>935</v>
      </c>
      <c r="G240" s="213"/>
      <c r="H240" s="216">
        <v>4</v>
      </c>
      <c r="I240" s="217"/>
      <c r="J240" s="213"/>
      <c r="K240" s="213"/>
      <c r="L240" s="218"/>
      <c r="M240" s="219"/>
      <c r="N240" s="220"/>
      <c r="O240" s="220"/>
      <c r="P240" s="220"/>
      <c r="Q240" s="220"/>
      <c r="R240" s="220"/>
      <c r="S240" s="220"/>
      <c r="T240" s="221"/>
      <c r="AT240" s="222" t="s">
        <v>173</v>
      </c>
      <c r="AU240" s="222" t="s">
        <v>90</v>
      </c>
      <c r="AV240" s="14" t="s">
        <v>90</v>
      </c>
      <c r="AW240" s="14" t="s">
        <v>41</v>
      </c>
      <c r="AX240" s="14" t="s">
        <v>81</v>
      </c>
      <c r="AY240" s="222" t="s">
        <v>160</v>
      </c>
    </row>
    <row r="241" spans="1:65" s="15" customFormat="1" ht="11.25">
      <c r="B241" s="223"/>
      <c r="C241" s="224"/>
      <c r="D241" s="195" t="s">
        <v>173</v>
      </c>
      <c r="E241" s="225" t="s">
        <v>35</v>
      </c>
      <c r="F241" s="226" t="s">
        <v>176</v>
      </c>
      <c r="G241" s="224"/>
      <c r="H241" s="227">
        <v>4</v>
      </c>
      <c r="I241" s="228"/>
      <c r="J241" s="224"/>
      <c r="K241" s="224"/>
      <c r="L241" s="229"/>
      <c r="M241" s="230"/>
      <c r="N241" s="231"/>
      <c r="O241" s="231"/>
      <c r="P241" s="231"/>
      <c r="Q241" s="231"/>
      <c r="R241" s="231"/>
      <c r="S241" s="231"/>
      <c r="T241" s="232"/>
      <c r="AT241" s="233" t="s">
        <v>173</v>
      </c>
      <c r="AU241" s="233" t="s">
        <v>90</v>
      </c>
      <c r="AV241" s="15" t="s">
        <v>167</v>
      </c>
      <c r="AW241" s="15" t="s">
        <v>41</v>
      </c>
      <c r="AX241" s="15" t="s">
        <v>21</v>
      </c>
      <c r="AY241" s="233" t="s">
        <v>160</v>
      </c>
    </row>
    <row r="242" spans="1:65" s="2" customFormat="1" ht="24.2" customHeight="1">
      <c r="A242" s="38"/>
      <c r="B242" s="39"/>
      <c r="C242" s="245" t="s">
        <v>437</v>
      </c>
      <c r="D242" s="245" t="s">
        <v>380</v>
      </c>
      <c r="E242" s="246" t="s">
        <v>2179</v>
      </c>
      <c r="F242" s="247" t="s">
        <v>2180</v>
      </c>
      <c r="G242" s="248" t="s">
        <v>523</v>
      </c>
      <c r="H242" s="249">
        <v>4</v>
      </c>
      <c r="I242" s="250"/>
      <c r="J242" s="251">
        <f>ROUND(I242*H242,2)</f>
        <v>0</v>
      </c>
      <c r="K242" s="247" t="s">
        <v>166</v>
      </c>
      <c r="L242" s="252"/>
      <c r="M242" s="253" t="s">
        <v>35</v>
      </c>
      <c r="N242" s="254" t="s">
        <v>52</v>
      </c>
      <c r="O242" s="68"/>
      <c r="P242" s="191">
        <f>O242*H242</f>
        <v>0</v>
      </c>
      <c r="Q242" s="191">
        <v>0.108</v>
      </c>
      <c r="R242" s="191">
        <f>Q242*H242</f>
        <v>0.432</v>
      </c>
      <c r="S242" s="191">
        <v>0</v>
      </c>
      <c r="T242" s="192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193" t="s">
        <v>220</v>
      </c>
      <c r="AT242" s="193" t="s">
        <v>380</v>
      </c>
      <c r="AU242" s="193" t="s">
        <v>90</v>
      </c>
      <c r="AY242" s="20" t="s">
        <v>160</v>
      </c>
      <c r="BE242" s="194">
        <f>IF(N242="základní",J242,0)</f>
        <v>0</v>
      </c>
      <c r="BF242" s="194">
        <f>IF(N242="snížená",J242,0)</f>
        <v>0</v>
      </c>
      <c r="BG242" s="194">
        <f>IF(N242="zákl. přenesená",J242,0)</f>
        <v>0</v>
      </c>
      <c r="BH242" s="194">
        <f>IF(N242="sníž. přenesená",J242,0)</f>
        <v>0</v>
      </c>
      <c r="BI242" s="194">
        <f>IF(N242="nulová",J242,0)</f>
        <v>0</v>
      </c>
      <c r="BJ242" s="20" t="s">
        <v>21</v>
      </c>
      <c r="BK242" s="194">
        <f>ROUND(I242*H242,2)</f>
        <v>0</v>
      </c>
      <c r="BL242" s="20" t="s">
        <v>167</v>
      </c>
      <c r="BM242" s="193" t="s">
        <v>2181</v>
      </c>
    </row>
    <row r="243" spans="1:65" s="2" customFormat="1" ht="11.25">
      <c r="A243" s="38"/>
      <c r="B243" s="39"/>
      <c r="C243" s="40"/>
      <c r="D243" s="195" t="s">
        <v>169</v>
      </c>
      <c r="E243" s="40"/>
      <c r="F243" s="196" t="s">
        <v>2180</v>
      </c>
      <c r="G243" s="40"/>
      <c r="H243" s="40"/>
      <c r="I243" s="197"/>
      <c r="J243" s="40"/>
      <c r="K243" s="40"/>
      <c r="L243" s="43"/>
      <c r="M243" s="198"/>
      <c r="N243" s="199"/>
      <c r="O243" s="68"/>
      <c r="P243" s="68"/>
      <c r="Q243" s="68"/>
      <c r="R243" s="68"/>
      <c r="S243" s="68"/>
      <c r="T243" s="69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20" t="s">
        <v>169</v>
      </c>
      <c r="AU243" s="20" t="s">
        <v>90</v>
      </c>
    </row>
    <row r="244" spans="1:65" s="13" customFormat="1" ht="11.25">
      <c r="B244" s="202"/>
      <c r="C244" s="203"/>
      <c r="D244" s="195" t="s">
        <v>173</v>
      </c>
      <c r="E244" s="204" t="s">
        <v>35</v>
      </c>
      <c r="F244" s="205" t="s">
        <v>2147</v>
      </c>
      <c r="G244" s="203"/>
      <c r="H244" s="204" t="s">
        <v>35</v>
      </c>
      <c r="I244" s="206"/>
      <c r="J244" s="203"/>
      <c r="K244" s="203"/>
      <c r="L244" s="207"/>
      <c r="M244" s="208"/>
      <c r="N244" s="209"/>
      <c r="O244" s="209"/>
      <c r="P244" s="209"/>
      <c r="Q244" s="209"/>
      <c r="R244" s="209"/>
      <c r="S244" s="209"/>
      <c r="T244" s="210"/>
      <c r="AT244" s="211" t="s">
        <v>173</v>
      </c>
      <c r="AU244" s="211" t="s">
        <v>90</v>
      </c>
      <c r="AV244" s="13" t="s">
        <v>21</v>
      </c>
      <c r="AW244" s="13" t="s">
        <v>41</v>
      </c>
      <c r="AX244" s="13" t="s">
        <v>81</v>
      </c>
      <c r="AY244" s="211" t="s">
        <v>160</v>
      </c>
    </row>
    <row r="245" spans="1:65" s="14" customFormat="1" ht="11.25">
      <c r="B245" s="212"/>
      <c r="C245" s="213"/>
      <c r="D245" s="195" t="s">
        <v>173</v>
      </c>
      <c r="E245" s="214" t="s">
        <v>35</v>
      </c>
      <c r="F245" s="215" t="s">
        <v>935</v>
      </c>
      <c r="G245" s="213"/>
      <c r="H245" s="216">
        <v>4</v>
      </c>
      <c r="I245" s="217"/>
      <c r="J245" s="213"/>
      <c r="K245" s="213"/>
      <c r="L245" s="218"/>
      <c r="M245" s="219"/>
      <c r="N245" s="220"/>
      <c r="O245" s="220"/>
      <c r="P245" s="220"/>
      <c r="Q245" s="220"/>
      <c r="R245" s="220"/>
      <c r="S245" s="220"/>
      <c r="T245" s="221"/>
      <c r="AT245" s="222" t="s">
        <v>173</v>
      </c>
      <c r="AU245" s="222" t="s">
        <v>90</v>
      </c>
      <c r="AV245" s="14" t="s">
        <v>90</v>
      </c>
      <c r="AW245" s="14" t="s">
        <v>41</v>
      </c>
      <c r="AX245" s="14" t="s">
        <v>81</v>
      </c>
      <c r="AY245" s="222" t="s">
        <v>160</v>
      </c>
    </row>
    <row r="246" spans="1:65" s="15" customFormat="1" ht="11.25">
      <c r="B246" s="223"/>
      <c r="C246" s="224"/>
      <c r="D246" s="195" t="s">
        <v>173</v>
      </c>
      <c r="E246" s="225" t="s">
        <v>35</v>
      </c>
      <c r="F246" s="226" t="s">
        <v>176</v>
      </c>
      <c r="G246" s="224"/>
      <c r="H246" s="227">
        <v>4</v>
      </c>
      <c r="I246" s="228"/>
      <c r="J246" s="224"/>
      <c r="K246" s="224"/>
      <c r="L246" s="229"/>
      <c r="M246" s="230"/>
      <c r="N246" s="231"/>
      <c r="O246" s="231"/>
      <c r="P246" s="231"/>
      <c r="Q246" s="231"/>
      <c r="R246" s="231"/>
      <c r="S246" s="231"/>
      <c r="T246" s="232"/>
      <c r="AT246" s="233" t="s">
        <v>173</v>
      </c>
      <c r="AU246" s="233" t="s">
        <v>90</v>
      </c>
      <c r="AV246" s="15" t="s">
        <v>167</v>
      </c>
      <c r="AW246" s="15" t="s">
        <v>41</v>
      </c>
      <c r="AX246" s="15" t="s">
        <v>21</v>
      </c>
      <c r="AY246" s="233" t="s">
        <v>160</v>
      </c>
    </row>
    <row r="247" spans="1:65" s="2" customFormat="1" ht="24.2" customHeight="1">
      <c r="A247" s="38"/>
      <c r="B247" s="39"/>
      <c r="C247" s="245" t="s">
        <v>444</v>
      </c>
      <c r="D247" s="245" t="s">
        <v>380</v>
      </c>
      <c r="E247" s="246" t="s">
        <v>2182</v>
      </c>
      <c r="F247" s="247" t="s">
        <v>2183</v>
      </c>
      <c r="G247" s="248" t="s">
        <v>523</v>
      </c>
      <c r="H247" s="249">
        <v>4</v>
      </c>
      <c r="I247" s="250"/>
      <c r="J247" s="251">
        <f>ROUND(I247*H247,2)</f>
        <v>0</v>
      </c>
      <c r="K247" s="247" t="s">
        <v>166</v>
      </c>
      <c r="L247" s="252"/>
      <c r="M247" s="253" t="s">
        <v>35</v>
      </c>
      <c r="N247" s="254" t="s">
        <v>52</v>
      </c>
      <c r="O247" s="68"/>
      <c r="P247" s="191">
        <f>O247*H247</f>
        <v>0</v>
      </c>
      <c r="Q247" s="191">
        <v>4.0000000000000001E-3</v>
      </c>
      <c r="R247" s="191">
        <f>Q247*H247</f>
        <v>1.6E-2</v>
      </c>
      <c r="S247" s="191">
        <v>0</v>
      </c>
      <c r="T247" s="192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93" t="s">
        <v>220</v>
      </c>
      <c r="AT247" s="193" t="s">
        <v>380</v>
      </c>
      <c r="AU247" s="193" t="s">
        <v>90</v>
      </c>
      <c r="AY247" s="20" t="s">
        <v>160</v>
      </c>
      <c r="BE247" s="194">
        <f>IF(N247="základní",J247,0)</f>
        <v>0</v>
      </c>
      <c r="BF247" s="194">
        <f>IF(N247="snížená",J247,0)</f>
        <v>0</v>
      </c>
      <c r="BG247" s="194">
        <f>IF(N247="zákl. přenesená",J247,0)</f>
        <v>0</v>
      </c>
      <c r="BH247" s="194">
        <f>IF(N247="sníž. přenesená",J247,0)</f>
        <v>0</v>
      </c>
      <c r="BI247" s="194">
        <f>IF(N247="nulová",J247,0)</f>
        <v>0</v>
      </c>
      <c r="BJ247" s="20" t="s">
        <v>21</v>
      </c>
      <c r="BK247" s="194">
        <f>ROUND(I247*H247,2)</f>
        <v>0</v>
      </c>
      <c r="BL247" s="20" t="s">
        <v>167</v>
      </c>
      <c r="BM247" s="193" t="s">
        <v>2184</v>
      </c>
    </row>
    <row r="248" spans="1:65" s="2" customFormat="1" ht="11.25">
      <c r="A248" s="38"/>
      <c r="B248" s="39"/>
      <c r="C248" s="40"/>
      <c r="D248" s="195" t="s">
        <v>169</v>
      </c>
      <c r="E248" s="40"/>
      <c r="F248" s="196" t="s">
        <v>2183</v>
      </c>
      <c r="G248" s="40"/>
      <c r="H248" s="40"/>
      <c r="I248" s="197"/>
      <c r="J248" s="40"/>
      <c r="K248" s="40"/>
      <c r="L248" s="43"/>
      <c r="M248" s="198"/>
      <c r="N248" s="199"/>
      <c r="O248" s="68"/>
      <c r="P248" s="68"/>
      <c r="Q248" s="68"/>
      <c r="R248" s="68"/>
      <c r="S248" s="68"/>
      <c r="T248" s="69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20" t="s">
        <v>169</v>
      </c>
      <c r="AU248" s="20" t="s">
        <v>90</v>
      </c>
    </row>
    <row r="249" spans="1:65" s="13" customFormat="1" ht="11.25">
      <c r="B249" s="202"/>
      <c r="C249" s="203"/>
      <c r="D249" s="195" t="s">
        <v>173</v>
      </c>
      <c r="E249" s="204" t="s">
        <v>35</v>
      </c>
      <c r="F249" s="205" t="s">
        <v>2147</v>
      </c>
      <c r="G249" s="203"/>
      <c r="H249" s="204" t="s">
        <v>35</v>
      </c>
      <c r="I249" s="206"/>
      <c r="J249" s="203"/>
      <c r="K249" s="203"/>
      <c r="L249" s="207"/>
      <c r="M249" s="208"/>
      <c r="N249" s="209"/>
      <c r="O249" s="209"/>
      <c r="P249" s="209"/>
      <c r="Q249" s="209"/>
      <c r="R249" s="209"/>
      <c r="S249" s="209"/>
      <c r="T249" s="210"/>
      <c r="AT249" s="211" t="s">
        <v>173</v>
      </c>
      <c r="AU249" s="211" t="s">
        <v>90</v>
      </c>
      <c r="AV249" s="13" t="s">
        <v>21</v>
      </c>
      <c r="AW249" s="13" t="s">
        <v>41</v>
      </c>
      <c r="AX249" s="13" t="s">
        <v>81</v>
      </c>
      <c r="AY249" s="211" t="s">
        <v>160</v>
      </c>
    </row>
    <row r="250" spans="1:65" s="14" customFormat="1" ht="11.25">
      <c r="B250" s="212"/>
      <c r="C250" s="213"/>
      <c r="D250" s="195" t="s">
        <v>173</v>
      </c>
      <c r="E250" s="214" t="s">
        <v>35</v>
      </c>
      <c r="F250" s="215" t="s">
        <v>935</v>
      </c>
      <c r="G250" s="213"/>
      <c r="H250" s="216">
        <v>4</v>
      </c>
      <c r="I250" s="217"/>
      <c r="J250" s="213"/>
      <c r="K250" s="213"/>
      <c r="L250" s="218"/>
      <c r="M250" s="219"/>
      <c r="N250" s="220"/>
      <c r="O250" s="220"/>
      <c r="P250" s="220"/>
      <c r="Q250" s="220"/>
      <c r="R250" s="220"/>
      <c r="S250" s="220"/>
      <c r="T250" s="221"/>
      <c r="AT250" s="222" t="s">
        <v>173</v>
      </c>
      <c r="AU250" s="222" t="s">
        <v>90</v>
      </c>
      <c r="AV250" s="14" t="s">
        <v>90</v>
      </c>
      <c r="AW250" s="14" t="s">
        <v>41</v>
      </c>
      <c r="AX250" s="14" t="s">
        <v>81</v>
      </c>
      <c r="AY250" s="222" t="s">
        <v>160</v>
      </c>
    </row>
    <row r="251" spans="1:65" s="15" customFormat="1" ht="11.25">
      <c r="B251" s="223"/>
      <c r="C251" s="224"/>
      <c r="D251" s="195" t="s">
        <v>173</v>
      </c>
      <c r="E251" s="225" t="s">
        <v>35</v>
      </c>
      <c r="F251" s="226" t="s">
        <v>176</v>
      </c>
      <c r="G251" s="224"/>
      <c r="H251" s="227">
        <v>4</v>
      </c>
      <c r="I251" s="228"/>
      <c r="J251" s="224"/>
      <c r="K251" s="224"/>
      <c r="L251" s="229"/>
      <c r="M251" s="230"/>
      <c r="N251" s="231"/>
      <c r="O251" s="231"/>
      <c r="P251" s="231"/>
      <c r="Q251" s="231"/>
      <c r="R251" s="231"/>
      <c r="S251" s="231"/>
      <c r="T251" s="232"/>
      <c r="AT251" s="233" t="s">
        <v>173</v>
      </c>
      <c r="AU251" s="233" t="s">
        <v>90</v>
      </c>
      <c r="AV251" s="15" t="s">
        <v>167</v>
      </c>
      <c r="AW251" s="15" t="s">
        <v>41</v>
      </c>
      <c r="AX251" s="15" t="s">
        <v>21</v>
      </c>
      <c r="AY251" s="233" t="s">
        <v>160</v>
      </c>
    </row>
    <row r="252" spans="1:65" s="12" customFormat="1" ht="22.9" customHeight="1">
      <c r="B252" s="166"/>
      <c r="C252" s="167"/>
      <c r="D252" s="168" t="s">
        <v>80</v>
      </c>
      <c r="E252" s="180" t="s">
        <v>226</v>
      </c>
      <c r="F252" s="180" t="s">
        <v>1097</v>
      </c>
      <c r="G252" s="167"/>
      <c r="H252" s="167"/>
      <c r="I252" s="170"/>
      <c r="J252" s="181">
        <f>BK252</f>
        <v>0</v>
      </c>
      <c r="K252" s="167"/>
      <c r="L252" s="172"/>
      <c r="M252" s="173"/>
      <c r="N252" s="174"/>
      <c r="O252" s="174"/>
      <c r="P252" s="175">
        <f>SUM(P253:P282)</f>
        <v>0</v>
      </c>
      <c r="Q252" s="174"/>
      <c r="R252" s="175">
        <f>SUM(R253:R282)</f>
        <v>62.571564000000009</v>
      </c>
      <c r="S252" s="174"/>
      <c r="T252" s="176">
        <f>SUM(T253:T282)</f>
        <v>0</v>
      </c>
      <c r="AR252" s="177" t="s">
        <v>21</v>
      </c>
      <c r="AT252" s="178" t="s">
        <v>80</v>
      </c>
      <c r="AU252" s="178" t="s">
        <v>21</v>
      </c>
      <c r="AY252" s="177" t="s">
        <v>160</v>
      </c>
      <c r="BK252" s="179">
        <f>SUM(BK253:BK282)</f>
        <v>0</v>
      </c>
    </row>
    <row r="253" spans="1:65" s="2" customFormat="1" ht="24.2" customHeight="1">
      <c r="A253" s="38"/>
      <c r="B253" s="39"/>
      <c r="C253" s="182" t="s">
        <v>451</v>
      </c>
      <c r="D253" s="182" t="s">
        <v>162</v>
      </c>
      <c r="E253" s="183" t="s">
        <v>2185</v>
      </c>
      <c r="F253" s="184" t="s">
        <v>2186</v>
      </c>
      <c r="G253" s="185" t="s">
        <v>194</v>
      </c>
      <c r="H253" s="186">
        <v>4.4000000000000004</v>
      </c>
      <c r="I253" s="187"/>
      <c r="J253" s="188">
        <f>ROUND(I253*H253,2)</f>
        <v>0</v>
      </c>
      <c r="K253" s="184" t="s">
        <v>166</v>
      </c>
      <c r="L253" s="43"/>
      <c r="M253" s="189" t="s">
        <v>35</v>
      </c>
      <c r="N253" s="190" t="s">
        <v>52</v>
      </c>
      <c r="O253" s="68"/>
      <c r="P253" s="191">
        <f>O253*H253</f>
        <v>0</v>
      </c>
      <c r="Q253" s="191">
        <v>0.20219000000000001</v>
      </c>
      <c r="R253" s="191">
        <f>Q253*H253</f>
        <v>0.88963600000000009</v>
      </c>
      <c r="S253" s="191">
        <v>0</v>
      </c>
      <c r="T253" s="192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93" t="s">
        <v>167</v>
      </c>
      <c r="AT253" s="193" t="s">
        <v>162</v>
      </c>
      <c r="AU253" s="193" t="s">
        <v>90</v>
      </c>
      <c r="AY253" s="20" t="s">
        <v>160</v>
      </c>
      <c r="BE253" s="194">
        <f>IF(N253="základní",J253,0)</f>
        <v>0</v>
      </c>
      <c r="BF253" s="194">
        <f>IF(N253="snížená",J253,0)</f>
        <v>0</v>
      </c>
      <c r="BG253" s="194">
        <f>IF(N253="zákl. přenesená",J253,0)</f>
        <v>0</v>
      </c>
      <c r="BH253" s="194">
        <f>IF(N253="sníž. přenesená",J253,0)</f>
        <v>0</v>
      </c>
      <c r="BI253" s="194">
        <f>IF(N253="nulová",J253,0)</f>
        <v>0</v>
      </c>
      <c r="BJ253" s="20" t="s">
        <v>21</v>
      </c>
      <c r="BK253" s="194">
        <f>ROUND(I253*H253,2)</f>
        <v>0</v>
      </c>
      <c r="BL253" s="20" t="s">
        <v>167</v>
      </c>
      <c r="BM253" s="193" t="s">
        <v>2187</v>
      </c>
    </row>
    <row r="254" spans="1:65" s="2" customFormat="1" ht="29.25">
      <c r="A254" s="38"/>
      <c r="B254" s="39"/>
      <c r="C254" s="40"/>
      <c r="D254" s="195" t="s">
        <v>169</v>
      </c>
      <c r="E254" s="40"/>
      <c r="F254" s="196" t="s">
        <v>2188</v>
      </c>
      <c r="G254" s="40"/>
      <c r="H254" s="40"/>
      <c r="I254" s="197"/>
      <c r="J254" s="40"/>
      <c r="K254" s="40"/>
      <c r="L254" s="43"/>
      <c r="M254" s="198"/>
      <c r="N254" s="199"/>
      <c r="O254" s="68"/>
      <c r="P254" s="68"/>
      <c r="Q254" s="68"/>
      <c r="R254" s="68"/>
      <c r="S254" s="68"/>
      <c r="T254" s="69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20" t="s">
        <v>169</v>
      </c>
      <c r="AU254" s="20" t="s">
        <v>90</v>
      </c>
    </row>
    <row r="255" spans="1:65" s="2" customFormat="1" ht="11.25">
      <c r="A255" s="38"/>
      <c r="B255" s="39"/>
      <c r="C255" s="40"/>
      <c r="D255" s="200" t="s">
        <v>171</v>
      </c>
      <c r="E255" s="40"/>
      <c r="F255" s="201" t="s">
        <v>2189</v>
      </c>
      <c r="G255" s="40"/>
      <c r="H255" s="40"/>
      <c r="I255" s="197"/>
      <c r="J255" s="40"/>
      <c r="K255" s="40"/>
      <c r="L255" s="43"/>
      <c r="M255" s="198"/>
      <c r="N255" s="199"/>
      <c r="O255" s="68"/>
      <c r="P255" s="68"/>
      <c r="Q255" s="68"/>
      <c r="R255" s="68"/>
      <c r="S255" s="68"/>
      <c r="T255" s="69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20" t="s">
        <v>171</v>
      </c>
      <c r="AU255" s="20" t="s">
        <v>90</v>
      </c>
    </row>
    <row r="256" spans="1:65" s="13" customFormat="1" ht="11.25">
      <c r="B256" s="202"/>
      <c r="C256" s="203"/>
      <c r="D256" s="195" t="s">
        <v>173</v>
      </c>
      <c r="E256" s="204" t="s">
        <v>35</v>
      </c>
      <c r="F256" s="205" t="s">
        <v>956</v>
      </c>
      <c r="G256" s="203"/>
      <c r="H256" s="204" t="s">
        <v>35</v>
      </c>
      <c r="I256" s="206"/>
      <c r="J256" s="203"/>
      <c r="K256" s="203"/>
      <c r="L256" s="207"/>
      <c r="M256" s="208"/>
      <c r="N256" s="209"/>
      <c r="O256" s="209"/>
      <c r="P256" s="209"/>
      <c r="Q256" s="209"/>
      <c r="R256" s="209"/>
      <c r="S256" s="209"/>
      <c r="T256" s="210"/>
      <c r="AT256" s="211" t="s">
        <v>173</v>
      </c>
      <c r="AU256" s="211" t="s">
        <v>90</v>
      </c>
      <c r="AV256" s="13" t="s">
        <v>21</v>
      </c>
      <c r="AW256" s="13" t="s">
        <v>41</v>
      </c>
      <c r="AX256" s="13" t="s">
        <v>81</v>
      </c>
      <c r="AY256" s="211" t="s">
        <v>160</v>
      </c>
    </row>
    <row r="257" spans="1:65" s="14" customFormat="1" ht="11.25">
      <c r="B257" s="212"/>
      <c r="C257" s="213"/>
      <c r="D257" s="195" t="s">
        <v>173</v>
      </c>
      <c r="E257" s="214" t="s">
        <v>35</v>
      </c>
      <c r="F257" s="215" t="s">
        <v>2190</v>
      </c>
      <c r="G257" s="213"/>
      <c r="H257" s="216">
        <v>4.4000000000000004</v>
      </c>
      <c r="I257" s="217"/>
      <c r="J257" s="213"/>
      <c r="K257" s="213"/>
      <c r="L257" s="218"/>
      <c r="M257" s="219"/>
      <c r="N257" s="220"/>
      <c r="O257" s="220"/>
      <c r="P257" s="220"/>
      <c r="Q257" s="220"/>
      <c r="R257" s="220"/>
      <c r="S257" s="220"/>
      <c r="T257" s="221"/>
      <c r="AT257" s="222" t="s">
        <v>173</v>
      </c>
      <c r="AU257" s="222" t="s">
        <v>90</v>
      </c>
      <c r="AV257" s="14" t="s">
        <v>90</v>
      </c>
      <c r="AW257" s="14" t="s">
        <v>41</v>
      </c>
      <c r="AX257" s="14" t="s">
        <v>81</v>
      </c>
      <c r="AY257" s="222" t="s">
        <v>160</v>
      </c>
    </row>
    <row r="258" spans="1:65" s="15" customFormat="1" ht="11.25">
      <c r="B258" s="223"/>
      <c r="C258" s="224"/>
      <c r="D258" s="195" t="s">
        <v>173</v>
      </c>
      <c r="E258" s="225" t="s">
        <v>35</v>
      </c>
      <c r="F258" s="226" t="s">
        <v>176</v>
      </c>
      <c r="G258" s="224"/>
      <c r="H258" s="227">
        <v>4.4000000000000004</v>
      </c>
      <c r="I258" s="228"/>
      <c r="J258" s="224"/>
      <c r="K258" s="224"/>
      <c r="L258" s="229"/>
      <c r="M258" s="230"/>
      <c r="N258" s="231"/>
      <c r="O258" s="231"/>
      <c r="P258" s="231"/>
      <c r="Q258" s="231"/>
      <c r="R258" s="231"/>
      <c r="S258" s="231"/>
      <c r="T258" s="232"/>
      <c r="AT258" s="233" t="s">
        <v>173</v>
      </c>
      <c r="AU258" s="233" t="s">
        <v>90</v>
      </c>
      <c r="AV258" s="15" t="s">
        <v>167</v>
      </c>
      <c r="AW258" s="15" t="s">
        <v>41</v>
      </c>
      <c r="AX258" s="15" t="s">
        <v>21</v>
      </c>
      <c r="AY258" s="233" t="s">
        <v>160</v>
      </c>
    </row>
    <row r="259" spans="1:65" s="2" customFormat="1" ht="16.5" customHeight="1">
      <c r="A259" s="38"/>
      <c r="B259" s="39"/>
      <c r="C259" s="245" t="s">
        <v>459</v>
      </c>
      <c r="D259" s="245" t="s">
        <v>380</v>
      </c>
      <c r="E259" s="246" t="s">
        <v>2191</v>
      </c>
      <c r="F259" s="247" t="s">
        <v>2192</v>
      </c>
      <c r="G259" s="248" t="s">
        <v>194</v>
      </c>
      <c r="H259" s="249">
        <v>4.4880000000000004</v>
      </c>
      <c r="I259" s="250"/>
      <c r="J259" s="251">
        <f>ROUND(I259*H259,2)</f>
        <v>0</v>
      </c>
      <c r="K259" s="247" t="s">
        <v>166</v>
      </c>
      <c r="L259" s="252"/>
      <c r="M259" s="253" t="s">
        <v>35</v>
      </c>
      <c r="N259" s="254" t="s">
        <v>52</v>
      </c>
      <c r="O259" s="68"/>
      <c r="P259" s="191">
        <f>O259*H259</f>
        <v>0</v>
      </c>
      <c r="Q259" s="191">
        <v>0.15</v>
      </c>
      <c r="R259" s="191">
        <f>Q259*H259</f>
        <v>0.67320000000000002</v>
      </c>
      <c r="S259" s="191">
        <v>0</v>
      </c>
      <c r="T259" s="192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93" t="s">
        <v>220</v>
      </c>
      <c r="AT259" s="193" t="s">
        <v>380</v>
      </c>
      <c r="AU259" s="193" t="s">
        <v>90</v>
      </c>
      <c r="AY259" s="20" t="s">
        <v>160</v>
      </c>
      <c r="BE259" s="194">
        <f>IF(N259="základní",J259,0)</f>
        <v>0</v>
      </c>
      <c r="BF259" s="194">
        <f>IF(N259="snížená",J259,0)</f>
        <v>0</v>
      </c>
      <c r="BG259" s="194">
        <f>IF(N259="zákl. přenesená",J259,0)</f>
        <v>0</v>
      </c>
      <c r="BH259" s="194">
        <f>IF(N259="sníž. přenesená",J259,0)</f>
        <v>0</v>
      </c>
      <c r="BI259" s="194">
        <f>IF(N259="nulová",J259,0)</f>
        <v>0</v>
      </c>
      <c r="BJ259" s="20" t="s">
        <v>21</v>
      </c>
      <c r="BK259" s="194">
        <f>ROUND(I259*H259,2)</f>
        <v>0</v>
      </c>
      <c r="BL259" s="20" t="s">
        <v>167</v>
      </c>
      <c r="BM259" s="193" t="s">
        <v>2193</v>
      </c>
    </row>
    <row r="260" spans="1:65" s="2" customFormat="1" ht="11.25">
      <c r="A260" s="38"/>
      <c r="B260" s="39"/>
      <c r="C260" s="40"/>
      <c r="D260" s="195" t="s">
        <v>169</v>
      </c>
      <c r="E260" s="40"/>
      <c r="F260" s="196" t="s">
        <v>2192</v>
      </c>
      <c r="G260" s="40"/>
      <c r="H260" s="40"/>
      <c r="I260" s="197"/>
      <c r="J260" s="40"/>
      <c r="K260" s="40"/>
      <c r="L260" s="43"/>
      <c r="M260" s="198"/>
      <c r="N260" s="199"/>
      <c r="O260" s="68"/>
      <c r="P260" s="68"/>
      <c r="Q260" s="68"/>
      <c r="R260" s="68"/>
      <c r="S260" s="68"/>
      <c r="T260" s="69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20" t="s">
        <v>169</v>
      </c>
      <c r="AU260" s="20" t="s">
        <v>90</v>
      </c>
    </row>
    <row r="261" spans="1:65" s="14" customFormat="1" ht="11.25">
      <c r="B261" s="212"/>
      <c r="C261" s="213"/>
      <c r="D261" s="195" t="s">
        <v>173</v>
      </c>
      <c r="E261" s="214" t="s">
        <v>35</v>
      </c>
      <c r="F261" s="215" t="s">
        <v>2194</v>
      </c>
      <c r="G261" s="213"/>
      <c r="H261" s="216">
        <v>4.4880000000000004</v>
      </c>
      <c r="I261" s="217"/>
      <c r="J261" s="213"/>
      <c r="K261" s="213"/>
      <c r="L261" s="218"/>
      <c r="M261" s="219"/>
      <c r="N261" s="220"/>
      <c r="O261" s="220"/>
      <c r="P261" s="220"/>
      <c r="Q261" s="220"/>
      <c r="R261" s="220"/>
      <c r="S261" s="220"/>
      <c r="T261" s="221"/>
      <c r="AT261" s="222" t="s">
        <v>173</v>
      </c>
      <c r="AU261" s="222" t="s">
        <v>90</v>
      </c>
      <c r="AV261" s="14" t="s">
        <v>90</v>
      </c>
      <c r="AW261" s="14" t="s">
        <v>41</v>
      </c>
      <c r="AX261" s="14" t="s">
        <v>81</v>
      </c>
      <c r="AY261" s="222" t="s">
        <v>160</v>
      </c>
    </row>
    <row r="262" spans="1:65" s="15" customFormat="1" ht="11.25">
      <c r="B262" s="223"/>
      <c r="C262" s="224"/>
      <c r="D262" s="195" t="s">
        <v>173</v>
      </c>
      <c r="E262" s="225" t="s">
        <v>35</v>
      </c>
      <c r="F262" s="226" t="s">
        <v>176</v>
      </c>
      <c r="G262" s="224"/>
      <c r="H262" s="227">
        <v>4.4880000000000004</v>
      </c>
      <c r="I262" s="228"/>
      <c r="J262" s="224"/>
      <c r="K262" s="224"/>
      <c r="L262" s="229"/>
      <c r="M262" s="230"/>
      <c r="N262" s="231"/>
      <c r="O262" s="231"/>
      <c r="P262" s="231"/>
      <c r="Q262" s="231"/>
      <c r="R262" s="231"/>
      <c r="S262" s="231"/>
      <c r="T262" s="232"/>
      <c r="AT262" s="233" t="s">
        <v>173</v>
      </c>
      <c r="AU262" s="233" t="s">
        <v>90</v>
      </c>
      <c r="AV262" s="15" t="s">
        <v>167</v>
      </c>
      <c r="AW262" s="15" t="s">
        <v>41</v>
      </c>
      <c r="AX262" s="15" t="s">
        <v>21</v>
      </c>
      <c r="AY262" s="233" t="s">
        <v>160</v>
      </c>
    </row>
    <row r="263" spans="1:65" s="2" customFormat="1" ht="33" customHeight="1">
      <c r="A263" s="38"/>
      <c r="B263" s="39"/>
      <c r="C263" s="182" t="s">
        <v>467</v>
      </c>
      <c r="D263" s="182" t="s">
        <v>162</v>
      </c>
      <c r="E263" s="183" t="s">
        <v>2195</v>
      </c>
      <c r="F263" s="184" t="s">
        <v>2196</v>
      </c>
      <c r="G263" s="185" t="s">
        <v>194</v>
      </c>
      <c r="H263" s="186">
        <v>160.6</v>
      </c>
      <c r="I263" s="187"/>
      <c r="J263" s="188">
        <f>ROUND(I263*H263,2)</f>
        <v>0</v>
      </c>
      <c r="K263" s="184" t="s">
        <v>166</v>
      </c>
      <c r="L263" s="43"/>
      <c r="M263" s="189" t="s">
        <v>35</v>
      </c>
      <c r="N263" s="190" t="s">
        <v>52</v>
      </c>
      <c r="O263" s="68"/>
      <c r="P263" s="191">
        <f>O263*H263</f>
        <v>0</v>
      </c>
      <c r="Q263" s="191">
        <v>0.15540000000000001</v>
      </c>
      <c r="R263" s="191">
        <f>Q263*H263</f>
        <v>24.957240000000002</v>
      </c>
      <c r="S263" s="191">
        <v>0</v>
      </c>
      <c r="T263" s="192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193" t="s">
        <v>167</v>
      </c>
      <c r="AT263" s="193" t="s">
        <v>162</v>
      </c>
      <c r="AU263" s="193" t="s">
        <v>90</v>
      </c>
      <c r="AY263" s="20" t="s">
        <v>160</v>
      </c>
      <c r="BE263" s="194">
        <f>IF(N263="základní",J263,0)</f>
        <v>0</v>
      </c>
      <c r="BF263" s="194">
        <f>IF(N263="snížená",J263,0)</f>
        <v>0</v>
      </c>
      <c r="BG263" s="194">
        <f>IF(N263="zákl. přenesená",J263,0)</f>
        <v>0</v>
      </c>
      <c r="BH263" s="194">
        <f>IF(N263="sníž. přenesená",J263,0)</f>
        <v>0</v>
      </c>
      <c r="BI263" s="194">
        <f>IF(N263="nulová",J263,0)</f>
        <v>0</v>
      </c>
      <c r="BJ263" s="20" t="s">
        <v>21</v>
      </c>
      <c r="BK263" s="194">
        <f>ROUND(I263*H263,2)</f>
        <v>0</v>
      </c>
      <c r="BL263" s="20" t="s">
        <v>167</v>
      </c>
      <c r="BM263" s="193" t="s">
        <v>2197</v>
      </c>
    </row>
    <row r="264" spans="1:65" s="2" customFormat="1" ht="29.25">
      <c r="A264" s="38"/>
      <c r="B264" s="39"/>
      <c r="C264" s="40"/>
      <c r="D264" s="195" t="s">
        <v>169</v>
      </c>
      <c r="E264" s="40"/>
      <c r="F264" s="196" t="s">
        <v>2198</v>
      </c>
      <c r="G264" s="40"/>
      <c r="H264" s="40"/>
      <c r="I264" s="197"/>
      <c r="J264" s="40"/>
      <c r="K264" s="40"/>
      <c r="L264" s="43"/>
      <c r="M264" s="198"/>
      <c r="N264" s="199"/>
      <c r="O264" s="68"/>
      <c r="P264" s="68"/>
      <c r="Q264" s="68"/>
      <c r="R264" s="68"/>
      <c r="S264" s="68"/>
      <c r="T264" s="69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20" t="s">
        <v>169</v>
      </c>
      <c r="AU264" s="20" t="s">
        <v>90</v>
      </c>
    </row>
    <row r="265" spans="1:65" s="2" customFormat="1" ht="11.25">
      <c r="A265" s="38"/>
      <c r="B265" s="39"/>
      <c r="C265" s="40"/>
      <c r="D265" s="200" t="s">
        <v>171</v>
      </c>
      <c r="E265" s="40"/>
      <c r="F265" s="201" t="s">
        <v>2199</v>
      </c>
      <c r="G265" s="40"/>
      <c r="H265" s="40"/>
      <c r="I265" s="197"/>
      <c r="J265" s="40"/>
      <c r="K265" s="40"/>
      <c r="L265" s="43"/>
      <c r="M265" s="198"/>
      <c r="N265" s="199"/>
      <c r="O265" s="68"/>
      <c r="P265" s="68"/>
      <c r="Q265" s="68"/>
      <c r="R265" s="68"/>
      <c r="S265" s="68"/>
      <c r="T265" s="69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20" t="s">
        <v>171</v>
      </c>
      <c r="AU265" s="20" t="s">
        <v>90</v>
      </c>
    </row>
    <row r="266" spans="1:65" s="13" customFormat="1" ht="11.25">
      <c r="B266" s="202"/>
      <c r="C266" s="203"/>
      <c r="D266" s="195" t="s">
        <v>173</v>
      </c>
      <c r="E266" s="204" t="s">
        <v>35</v>
      </c>
      <c r="F266" s="205" t="s">
        <v>1022</v>
      </c>
      <c r="G266" s="203"/>
      <c r="H266" s="204" t="s">
        <v>35</v>
      </c>
      <c r="I266" s="206"/>
      <c r="J266" s="203"/>
      <c r="K266" s="203"/>
      <c r="L266" s="207"/>
      <c r="M266" s="208"/>
      <c r="N266" s="209"/>
      <c r="O266" s="209"/>
      <c r="P266" s="209"/>
      <c r="Q266" s="209"/>
      <c r="R266" s="209"/>
      <c r="S266" s="209"/>
      <c r="T266" s="210"/>
      <c r="AT266" s="211" t="s">
        <v>173</v>
      </c>
      <c r="AU266" s="211" t="s">
        <v>90</v>
      </c>
      <c r="AV266" s="13" t="s">
        <v>21</v>
      </c>
      <c r="AW266" s="13" t="s">
        <v>41</v>
      </c>
      <c r="AX266" s="13" t="s">
        <v>81</v>
      </c>
      <c r="AY266" s="211" t="s">
        <v>160</v>
      </c>
    </row>
    <row r="267" spans="1:65" s="14" customFormat="1" ht="11.25">
      <c r="B267" s="212"/>
      <c r="C267" s="213"/>
      <c r="D267" s="195" t="s">
        <v>173</v>
      </c>
      <c r="E267" s="214" t="s">
        <v>35</v>
      </c>
      <c r="F267" s="215" t="s">
        <v>2200</v>
      </c>
      <c r="G267" s="213"/>
      <c r="H267" s="216">
        <v>160.6</v>
      </c>
      <c r="I267" s="217"/>
      <c r="J267" s="213"/>
      <c r="K267" s="213"/>
      <c r="L267" s="218"/>
      <c r="M267" s="219"/>
      <c r="N267" s="220"/>
      <c r="O267" s="220"/>
      <c r="P267" s="220"/>
      <c r="Q267" s="220"/>
      <c r="R267" s="220"/>
      <c r="S267" s="220"/>
      <c r="T267" s="221"/>
      <c r="AT267" s="222" t="s">
        <v>173</v>
      </c>
      <c r="AU267" s="222" t="s">
        <v>90</v>
      </c>
      <c r="AV267" s="14" t="s">
        <v>90</v>
      </c>
      <c r="AW267" s="14" t="s">
        <v>41</v>
      </c>
      <c r="AX267" s="14" t="s">
        <v>81</v>
      </c>
      <c r="AY267" s="222" t="s">
        <v>160</v>
      </c>
    </row>
    <row r="268" spans="1:65" s="15" customFormat="1" ht="11.25">
      <c r="B268" s="223"/>
      <c r="C268" s="224"/>
      <c r="D268" s="195" t="s">
        <v>173</v>
      </c>
      <c r="E268" s="225" t="s">
        <v>35</v>
      </c>
      <c r="F268" s="226" t="s">
        <v>176</v>
      </c>
      <c r="G268" s="224"/>
      <c r="H268" s="227">
        <v>160.6</v>
      </c>
      <c r="I268" s="228"/>
      <c r="J268" s="224"/>
      <c r="K268" s="224"/>
      <c r="L268" s="229"/>
      <c r="M268" s="230"/>
      <c r="N268" s="231"/>
      <c r="O268" s="231"/>
      <c r="P268" s="231"/>
      <c r="Q268" s="231"/>
      <c r="R268" s="231"/>
      <c r="S268" s="231"/>
      <c r="T268" s="232"/>
      <c r="AT268" s="233" t="s">
        <v>173</v>
      </c>
      <c r="AU268" s="233" t="s">
        <v>90</v>
      </c>
      <c r="AV268" s="15" t="s">
        <v>167</v>
      </c>
      <c r="AW268" s="15" t="s">
        <v>41</v>
      </c>
      <c r="AX268" s="15" t="s">
        <v>21</v>
      </c>
      <c r="AY268" s="233" t="s">
        <v>160</v>
      </c>
    </row>
    <row r="269" spans="1:65" s="2" customFormat="1" ht="16.5" customHeight="1">
      <c r="A269" s="38"/>
      <c r="B269" s="39"/>
      <c r="C269" s="245" t="s">
        <v>476</v>
      </c>
      <c r="D269" s="245" t="s">
        <v>380</v>
      </c>
      <c r="E269" s="246" t="s">
        <v>2201</v>
      </c>
      <c r="F269" s="247" t="s">
        <v>2202</v>
      </c>
      <c r="G269" s="248" t="s">
        <v>194</v>
      </c>
      <c r="H269" s="249">
        <v>163.81200000000001</v>
      </c>
      <c r="I269" s="250"/>
      <c r="J269" s="251">
        <f>ROUND(I269*H269,2)</f>
        <v>0</v>
      </c>
      <c r="K269" s="247" t="s">
        <v>166</v>
      </c>
      <c r="L269" s="252"/>
      <c r="M269" s="253" t="s">
        <v>35</v>
      </c>
      <c r="N269" s="254" t="s">
        <v>52</v>
      </c>
      <c r="O269" s="68"/>
      <c r="P269" s="191">
        <f>O269*H269</f>
        <v>0</v>
      </c>
      <c r="Q269" s="191">
        <v>0.08</v>
      </c>
      <c r="R269" s="191">
        <f>Q269*H269</f>
        <v>13.104960000000002</v>
      </c>
      <c r="S269" s="191">
        <v>0</v>
      </c>
      <c r="T269" s="192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193" t="s">
        <v>220</v>
      </c>
      <c r="AT269" s="193" t="s">
        <v>380</v>
      </c>
      <c r="AU269" s="193" t="s">
        <v>90</v>
      </c>
      <c r="AY269" s="20" t="s">
        <v>160</v>
      </c>
      <c r="BE269" s="194">
        <f>IF(N269="základní",J269,0)</f>
        <v>0</v>
      </c>
      <c r="BF269" s="194">
        <f>IF(N269="snížená",J269,0)</f>
        <v>0</v>
      </c>
      <c r="BG269" s="194">
        <f>IF(N269="zákl. přenesená",J269,0)</f>
        <v>0</v>
      </c>
      <c r="BH269" s="194">
        <f>IF(N269="sníž. přenesená",J269,0)</f>
        <v>0</v>
      </c>
      <c r="BI269" s="194">
        <f>IF(N269="nulová",J269,0)</f>
        <v>0</v>
      </c>
      <c r="BJ269" s="20" t="s">
        <v>21</v>
      </c>
      <c r="BK269" s="194">
        <f>ROUND(I269*H269,2)</f>
        <v>0</v>
      </c>
      <c r="BL269" s="20" t="s">
        <v>167</v>
      </c>
      <c r="BM269" s="193" t="s">
        <v>2203</v>
      </c>
    </row>
    <row r="270" spans="1:65" s="2" customFormat="1" ht="11.25">
      <c r="A270" s="38"/>
      <c r="B270" s="39"/>
      <c r="C270" s="40"/>
      <c r="D270" s="195" t="s">
        <v>169</v>
      </c>
      <c r="E270" s="40"/>
      <c r="F270" s="196" t="s">
        <v>2202</v>
      </c>
      <c r="G270" s="40"/>
      <c r="H270" s="40"/>
      <c r="I270" s="197"/>
      <c r="J270" s="40"/>
      <c r="K270" s="40"/>
      <c r="L270" s="43"/>
      <c r="M270" s="198"/>
      <c r="N270" s="199"/>
      <c r="O270" s="68"/>
      <c r="P270" s="68"/>
      <c r="Q270" s="68"/>
      <c r="R270" s="68"/>
      <c r="S270" s="68"/>
      <c r="T270" s="69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20" t="s">
        <v>169</v>
      </c>
      <c r="AU270" s="20" t="s">
        <v>90</v>
      </c>
    </row>
    <row r="271" spans="1:65" s="14" customFormat="1" ht="11.25">
      <c r="B271" s="212"/>
      <c r="C271" s="213"/>
      <c r="D271" s="195" t="s">
        <v>173</v>
      </c>
      <c r="E271" s="214" t="s">
        <v>35</v>
      </c>
      <c r="F271" s="215" t="s">
        <v>2204</v>
      </c>
      <c r="G271" s="213"/>
      <c r="H271" s="216">
        <v>163.81200000000001</v>
      </c>
      <c r="I271" s="217"/>
      <c r="J271" s="213"/>
      <c r="K271" s="213"/>
      <c r="L271" s="218"/>
      <c r="M271" s="219"/>
      <c r="N271" s="220"/>
      <c r="O271" s="220"/>
      <c r="P271" s="220"/>
      <c r="Q271" s="220"/>
      <c r="R271" s="220"/>
      <c r="S271" s="220"/>
      <c r="T271" s="221"/>
      <c r="AT271" s="222" t="s">
        <v>173</v>
      </c>
      <c r="AU271" s="222" t="s">
        <v>90</v>
      </c>
      <c r="AV271" s="14" t="s">
        <v>90</v>
      </c>
      <c r="AW271" s="14" t="s">
        <v>41</v>
      </c>
      <c r="AX271" s="14" t="s">
        <v>81</v>
      </c>
      <c r="AY271" s="222" t="s">
        <v>160</v>
      </c>
    </row>
    <row r="272" spans="1:65" s="15" customFormat="1" ht="11.25">
      <c r="B272" s="223"/>
      <c r="C272" s="224"/>
      <c r="D272" s="195" t="s">
        <v>173</v>
      </c>
      <c r="E272" s="225" t="s">
        <v>35</v>
      </c>
      <c r="F272" s="226" t="s">
        <v>176</v>
      </c>
      <c r="G272" s="224"/>
      <c r="H272" s="227">
        <v>163.81200000000001</v>
      </c>
      <c r="I272" s="228"/>
      <c r="J272" s="224"/>
      <c r="K272" s="224"/>
      <c r="L272" s="229"/>
      <c r="M272" s="230"/>
      <c r="N272" s="231"/>
      <c r="O272" s="231"/>
      <c r="P272" s="231"/>
      <c r="Q272" s="231"/>
      <c r="R272" s="231"/>
      <c r="S272" s="231"/>
      <c r="T272" s="232"/>
      <c r="AT272" s="233" t="s">
        <v>173</v>
      </c>
      <c r="AU272" s="233" t="s">
        <v>90</v>
      </c>
      <c r="AV272" s="15" t="s">
        <v>167</v>
      </c>
      <c r="AW272" s="15" t="s">
        <v>41</v>
      </c>
      <c r="AX272" s="15" t="s">
        <v>21</v>
      </c>
      <c r="AY272" s="233" t="s">
        <v>160</v>
      </c>
    </row>
    <row r="273" spans="1:65" s="2" customFormat="1" ht="24.2" customHeight="1">
      <c r="A273" s="38"/>
      <c r="B273" s="39"/>
      <c r="C273" s="182" t="s">
        <v>483</v>
      </c>
      <c r="D273" s="182" t="s">
        <v>162</v>
      </c>
      <c r="E273" s="183" t="s">
        <v>2205</v>
      </c>
      <c r="F273" s="184" t="s">
        <v>2206</v>
      </c>
      <c r="G273" s="185" t="s">
        <v>194</v>
      </c>
      <c r="H273" s="186">
        <v>160.6</v>
      </c>
      <c r="I273" s="187"/>
      <c r="J273" s="188">
        <f>ROUND(I273*H273,2)</f>
        <v>0</v>
      </c>
      <c r="K273" s="184" t="s">
        <v>166</v>
      </c>
      <c r="L273" s="43"/>
      <c r="M273" s="189" t="s">
        <v>35</v>
      </c>
      <c r="N273" s="190" t="s">
        <v>52</v>
      </c>
      <c r="O273" s="68"/>
      <c r="P273" s="191">
        <f>O273*H273</f>
        <v>0</v>
      </c>
      <c r="Q273" s="191">
        <v>8.5760000000000003E-2</v>
      </c>
      <c r="R273" s="191">
        <f>Q273*H273</f>
        <v>13.773056</v>
      </c>
      <c r="S273" s="191">
        <v>0</v>
      </c>
      <c r="T273" s="192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193" t="s">
        <v>167</v>
      </c>
      <c r="AT273" s="193" t="s">
        <v>162</v>
      </c>
      <c r="AU273" s="193" t="s">
        <v>90</v>
      </c>
      <c r="AY273" s="20" t="s">
        <v>160</v>
      </c>
      <c r="BE273" s="194">
        <f>IF(N273="základní",J273,0)</f>
        <v>0</v>
      </c>
      <c r="BF273" s="194">
        <f>IF(N273="snížená",J273,0)</f>
        <v>0</v>
      </c>
      <c r="BG273" s="194">
        <f>IF(N273="zákl. přenesená",J273,0)</f>
        <v>0</v>
      </c>
      <c r="BH273" s="194">
        <f>IF(N273="sníž. přenesená",J273,0)</f>
        <v>0</v>
      </c>
      <c r="BI273" s="194">
        <f>IF(N273="nulová",J273,0)</f>
        <v>0</v>
      </c>
      <c r="BJ273" s="20" t="s">
        <v>21</v>
      </c>
      <c r="BK273" s="194">
        <f>ROUND(I273*H273,2)</f>
        <v>0</v>
      </c>
      <c r="BL273" s="20" t="s">
        <v>167</v>
      </c>
      <c r="BM273" s="193" t="s">
        <v>2207</v>
      </c>
    </row>
    <row r="274" spans="1:65" s="2" customFormat="1" ht="29.25">
      <c r="A274" s="38"/>
      <c r="B274" s="39"/>
      <c r="C274" s="40"/>
      <c r="D274" s="195" t="s">
        <v>169</v>
      </c>
      <c r="E274" s="40"/>
      <c r="F274" s="196" t="s">
        <v>2208</v>
      </c>
      <c r="G274" s="40"/>
      <c r="H274" s="40"/>
      <c r="I274" s="197"/>
      <c r="J274" s="40"/>
      <c r="K274" s="40"/>
      <c r="L274" s="43"/>
      <c r="M274" s="198"/>
      <c r="N274" s="199"/>
      <c r="O274" s="68"/>
      <c r="P274" s="68"/>
      <c r="Q274" s="68"/>
      <c r="R274" s="68"/>
      <c r="S274" s="68"/>
      <c r="T274" s="69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20" t="s">
        <v>169</v>
      </c>
      <c r="AU274" s="20" t="s">
        <v>90</v>
      </c>
    </row>
    <row r="275" spans="1:65" s="2" customFormat="1" ht="11.25">
      <c r="A275" s="38"/>
      <c r="B275" s="39"/>
      <c r="C275" s="40"/>
      <c r="D275" s="200" t="s">
        <v>171</v>
      </c>
      <c r="E275" s="40"/>
      <c r="F275" s="201" t="s">
        <v>2209</v>
      </c>
      <c r="G275" s="40"/>
      <c r="H275" s="40"/>
      <c r="I275" s="197"/>
      <c r="J275" s="40"/>
      <c r="K275" s="40"/>
      <c r="L275" s="43"/>
      <c r="M275" s="198"/>
      <c r="N275" s="199"/>
      <c r="O275" s="68"/>
      <c r="P275" s="68"/>
      <c r="Q275" s="68"/>
      <c r="R275" s="68"/>
      <c r="S275" s="68"/>
      <c r="T275" s="69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20" t="s">
        <v>171</v>
      </c>
      <c r="AU275" s="20" t="s">
        <v>90</v>
      </c>
    </row>
    <row r="276" spans="1:65" s="13" customFormat="1" ht="11.25">
      <c r="B276" s="202"/>
      <c r="C276" s="203"/>
      <c r="D276" s="195" t="s">
        <v>173</v>
      </c>
      <c r="E276" s="204" t="s">
        <v>35</v>
      </c>
      <c r="F276" s="205" t="s">
        <v>1022</v>
      </c>
      <c r="G276" s="203"/>
      <c r="H276" s="204" t="s">
        <v>35</v>
      </c>
      <c r="I276" s="206"/>
      <c r="J276" s="203"/>
      <c r="K276" s="203"/>
      <c r="L276" s="207"/>
      <c r="M276" s="208"/>
      <c r="N276" s="209"/>
      <c r="O276" s="209"/>
      <c r="P276" s="209"/>
      <c r="Q276" s="209"/>
      <c r="R276" s="209"/>
      <c r="S276" s="209"/>
      <c r="T276" s="210"/>
      <c r="AT276" s="211" t="s">
        <v>173</v>
      </c>
      <c r="AU276" s="211" t="s">
        <v>90</v>
      </c>
      <c r="AV276" s="13" t="s">
        <v>21</v>
      </c>
      <c r="AW276" s="13" t="s">
        <v>41</v>
      </c>
      <c r="AX276" s="13" t="s">
        <v>81</v>
      </c>
      <c r="AY276" s="211" t="s">
        <v>160</v>
      </c>
    </row>
    <row r="277" spans="1:65" s="14" customFormat="1" ht="11.25">
      <c r="B277" s="212"/>
      <c r="C277" s="213"/>
      <c r="D277" s="195" t="s">
        <v>173</v>
      </c>
      <c r="E277" s="214" t="s">
        <v>35</v>
      </c>
      <c r="F277" s="215" t="s">
        <v>2210</v>
      </c>
      <c r="G277" s="213"/>
      <c r="H277" s="216">
        <v>160.6</v>
      </c>
      <c r="I277" s="217"/>
      <c r="J277" s="213"/>
      <c r="K277" s="213"/>
      <c r="L277" s="218"/>
      <c r="M277" s="219"/>
      <c r="N277" s="220"/>
      <c r="O277" s="220"/>
      <c r="P277" s="220"/>
      <c r="Q277" s="220"/>
      <c r="R277" s="220"/>
      <c r="S277" s="220"/>
      <c r="T277" s="221"/>
      <c r="AT277" s="222" t="s">
        <v>173</v>
      </c>
      <c r="AU277" s="222" t="s">
        <v>90</v>
      </c>
      <c r="AV277" s="14" t="s">
        <v>90</v>
      </c>
      <c r="AW277" s="14" t="s">
        <v>41</v>
      </c>
      <c r="AX277" s="14" t="s">
        <v>81</v>
      </c>
      <c r="AY277" s="222" t="s">
        <v>160</v>
      </c>
    </row>
    <row r="278" spans="1:65" s="15" customFormat="1" ht="11.25">
      <c r="B278" s="223"/>
      <c r="C278" s="224"/>
      <c r="D278" s="195" t="s">
        <v>173</v>
      </c>
      <c r="E278" s="225" t="s">
        <v>35</v>
      </c>
      <c r="F278" s="226" t="s">
        <v>176</v>
      </c>
      <c r="G278" s="224"/>
      <c r="H278" s="227">
        <v>160.6</v>
      </c>
      <c r="I278" s="228"/>
      <c r="J278" s="224"/>
      <c r="K278" s="224"/>
      <c r="L278" s="229"/>
      <c r="M278" s="230"/>
      <c r="N278" s="231"/>
      <c r="O278" s="231"/>
      <c r="P278" s="231"/>
      <c r="Q278" s="231"/>
      <c r="R278" s="231"/>
      <c r="S278" s="231"/>
      <c r="T278" s="232"/>
      <c r="AT278" s="233" t="s">
        <v>173</v>
      </c>
      <c r="AU278" s="233" t="s">
        <v>90</v>
      </c>
      <c r="AV278" s="15" t="s">
        <v>167</v>
      </c>
      <c r="AW278" s="15" t="s">
        <v>41</v>
      </c>
      <c r="AX278" s="15" t="s">
        <v>21</v>
      </c>
      <c r="AY278" s="233" t="s">
        <v>160</v>
      </c>
    </row>
    <row r="279" spans="1:65" s="2" customFormat="1" ht="16.5" customHeight="1">
      <c r="A279" s="38"/>
      <c r="B279" s="39"/>
      <c r="C279" s="245" t="s">
        <v>492</v>
      </c>
      <c r="D279" s="245" t="s">
        <v>380</v>
      </c>
      <c r="E279" s="246" t="s">
        <v>2211</v>
      </c>
      <c r="F279" s="247" t="s">
        <v>2212</v>
      </c>
      <c r="G279" s="248" t="s">
        <v>194</v>
      </c>
      <c r="H279" s="249">
        <v>163.81200000000001</v>
      </c>
      <c r="I279" s="250"/>
      <c r="J279" s="251">
        <f>ROUND(I279*H279,2)</f>
        <v>0</v>
      </c>
      <c r="K279" s="247" t="s">
        <v>166</v>
      </c>
      <c r="L279" s="252"/>
      <c r="M279" s="253" t="s">
        <v>35</v>
      </c>
      <c r="N279" s="254" t="s">
        <v>52</v>
      </c>
      <c r="O279" s="68"/>
      <c r="P279" s="191">
        <f>O279*H279</f>
        <v>0</v>
      </c>
      <c r="Q279" s="191">
        <v>5.6000000000000001E-2</v>
      </c>
      <c r="R279" s="191">
        <f>Q279*H279</f>
        <v>9.1734720000000003</v>
      </c>
      <c r="S279" s="191">
        <v>0</v>
      </c>
      <c r="T279" s="192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193" t="s">
        <v>220</v>
      </c>
      <c r="AT279" s="193" t="s">
        <v>380</v>
      </c>
      <c r="AU279" s="193" t="s">
        <v>90</v>
      </c>
      <c r="AY279" s="20" t="s">
        <v>160</v>
      </c>
      <c r="BE279" s="194">
        <f>IF(N279="základní",J279,0)</f>
        <v>0</v>
      </c>
      <c r="BF279" s="194">
        <f>IF(N279="snížená",J279,0)</f>
        <v>0</v>
      </c>
      <c r="BG279" s="194">
        <f>IF(N279="zákl. přenesená",J279,0)</f>
        <v>0</v>
      </c>
      <c r="BH279" s="194">
        <f>IF(N279="sníž. přenesená",J279,0)</f>
        <v>0</v>
      </c>
      <c r="BI279" s="194">
        <f>IF(N279="nulová",J279,0)</f>
        <v>0</v>
      </c>
      <c r="BJ279" s="20" t="s">
        <v>21</v>
      </c>
      <c r="BK279" s="194">
        <f>ROUND(I279*H279,2)</f>
        <v>0</v>
      </c>
      <c r="BL279" s="20" t="s">
        <v>167</v>
      </c>
      <c r="BM279" s="193" t="s">
        <v>2213</v>
      </c>
    </row>
    <row r="280" spans="1:65" s="2" customFormat="1" ht="11.25">
      <c r="A280" s="38"/>
      <c r="B280" s="39"/>
      <c r="C280" s="40"/>
      <c r="D280" s="195" t="s">
        <v>169</v>
      </c>
      <c r="E280" s="40"/>
      <c r="F280" s="196" t="s">
        <v>2214</v>
      </c>
      <c r="G280" s="40"/>
      <c r="H280" s="40"/>
      <c r="I280" s="197"/>
      <c r="J280" s="40"/>
      <c r="K280" s="40"/>
      <c r="L280" s="43"/>
      <c r="M280" s="198"/>
      <c r="N280" s="199"/>
      <c r="O280" s="68"/>
      <c r="P280" s="68"/>
      <c r="Q280" s="68"/>
      <c r="R280" s="68"/>
      <c r="S280" s="68"/>
      <c r="T280" s="69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20" t="s">
        <v>169</v>
      </c>
      <c r="AU280" s="20" t="s">
        <v>90</v>
      </c>
    </row>
    <row r="281" spans="1:65" s="14" customFormat="1" ht="11.25">
      <c r="B281" s="212"/>
      <c r="C281" s="213"/>
      <c r="D281" s="195" t="s">
        <v>173</v>
      </c>
      <c r="E281" s="214" t="s">
        <v>35</v>
      </c>
      <c r="F281" s="215" t="s">
        <v>2204</v>
      </c>
      <c r="G281" s="213"/>
      <c r="H281" s="216">
        <v>163.81200000000001</v>
      </c>
      <c r="I281" s="217"/>
      <c r="J281" s="213"/>
      <c r="K281" s="213"/>
      <c r="L281" s="218"/>
      <c r="M281" s="219"/>
      <c r="N281" s="220"/>
      <c r="O281" s="220"/>
      <c r="P281" s="220"/>
      <c r="Q281" s="220"/>
      <c r="R281" s="220"/>
      <c r="S281" s="220"/>
      <c r="T281" s="221"/>
      <c r="AT281" s="222" t="s">
        <v>173</v>
      </c>
      <c r="AU281" s="222" t="s">
        <v>90</v>
      </c>
      <c r="AV281" s="14" t="s">
        <v>90</v>
      </c>
      <c r="AW281" s="14" t="s">
        <v>41</v>
      </c>
      <c r="AX281" s="14" t="s">
        <v>81</v>
      </c>
      <c r="AY281" s="222" t="s">
        <v>160</v>
      </c>
    </row>
    <row r="282" spans="1:65" s="15" customFormat="1" ht="11.25">
      <c r="B282" s="223"/>
      <c r="C282" s="224"/>
      <c r="D282" s="195" t="s">
        <v>173</v>
      </c>
      <c r="E282" s="225" t="s">
        <v>35</v>
      </c>
      <c r="F282" s="226" t="s">
        <v>176</v>
      </c>
      <c r="G282" s="224"/>
      <c r="H282" s="227">
        <v>163.81200000000001</v>
      </c>
      <c r="I282" s="228"/>
      <c r="J282" s="224"/>
      <c r="K282" s="224"/>
      <c r="L282" s="229"/>
      <c r="M282" s="230"/>
      <c r="N282" s="231"/>
      <c r="O282" s="231"/>
      <c r="P282" s="231"/>
      <c r="Q282" s="231"/>
      <c r="R282" s="231"/>
      <c r="S282" s="231"/>
      <c r="T282" s="232"/>
      <c r="AT282" s="233" t="s">
        <v>173</v>
      </c>
      <c r="AU282" s="233" t="s">
        <v>90</v>
      </c>
      <c r="AV282" s="15" t="s">
        <v>167</v>
      </c>
      <c r="AW282" s="15" t="s">
        <v>41</v>
      </c>
      <c r="AX282" s="15" t="s">
        <v>21</v>
      </c>
      <c r="AY282" s="233" t="s">
        <v>160</v>
      </c>
    </row>
    <row r="283" spans="1:65" s="12" customFormat="1" ht="22.9" customHeight="1">
      <c r="B283" s="166"/>
      <c r="C283" s="167"/>
      <c r="D283" s="168" t="s">
        <v>80</v>
      </c>
      <c r="E283" s="180" t="s">
        <v>1141</v>
      </c>
      <c r="F283" s="180" t="s">
        <v>1142</v>
      </c>
      <c r="G283" s="167"/>
      <c r="H283" s="167"/>
      <c r="I283" s="170"/>
      <c r="J283" s="181">
        <f>BK283</f>
        <v>0</v>
      </c>
      <c r="K283" s="167"/>
      <c r="L283" s="172"/>
      <c r="M283" s="173"/>
      <c r="N283" s="174"/>
      <c r="O283" s="174"/>
      <c r="P283" s="175">
        <f>SUM(P284:P286)</f>
        <v>0</v>
      </c>
      <c r="Q283" s="174"/>
      <c r="R283" s="175">
        <f>SUM(R284:R286)</f>
        <v>0</v>
      </c>
      <c r="S283" s="174"/>
      <c r="T283" s="176">
        <f>SUM(T284:T286)</f>
        <v>0</v>
      </c>
      <c r="AR283" s="177" t="s">
        <v>21</v>
      </c>
      <c r="AT283" s="178" t="s">
        <v>80</v>
      </c>
      <c r="AU283" s="178" t="s">
        <v>21</v>
      </c>
      <c r="AY283" s="177" t="s">
        <v>160</v>
      </c>
      <c r="BK283" s="179">
        <f>SUM(BK284:BK286)</f>
        <v>0</v>
      </c>
    </row>
    <row r="284" spans="1:65" s="2" customFormat="1" ht="24.2" customHeight="1">
      <c r="A284" s="38"/>
      <c r="B284" s="39"/>
      <c r="C284" s="182" t="s">
        <v>508</v>
      </c>
      <c r="D284" s="182" t="s">
        <v>162</v>
      </c>
      <c r="E284" s="183" t="s">
        <v>2215</v>
      </c>
      <c r="F284" s="184" t="s">
        <v>2216</v>
      </c>
      <c r="G284" s="185" t="s">
        <v>334</v>
      </c>
      <c r="H284" s="186">
        <v>396.76499999999999</v>
      </c>
      <c r="I284" s="187"/>
      <c r="J284" s="188">
        <f>ROUND(I284*H284,2)</f>
        <v>0</v>
      </c>
      <c r="K284" s="184" t="s">
        <v>166</v>
      </c>
      <c r="L284" s="43"/>
      <c r="M284" s="189" t="s">
        <v>35</v>
      </c>
      <c r="N284" s="190" t="s">
        <v>52</v>
      </c>
      <c r="O284" s="68"/>
      <c r="P284" s="191">
        <f>O284*H284</f>
        <v>0</v>
      </c>
      <c r="Q284" s="191">
        <v>0</v>
      </c>
      <c r="R284" s="191">
        <f>Q284*H284</f>
        <v>0</v>
      </c>
      <c r="S284" s="191">
        <v>0</v>
      </c>
      <c r="T284" s="192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193" t="s">
        <v>167</v>
      </c>
      <c r="AT284" s="193" t="s">
        <v>162</v>
      </c>
      <c r="AU284" s="193" t="s">
        <v>90</v>
      </c>
      <c r="AY284" s="20" t="s">
        <v>160</v>
      </c>
      <c r="BE284" s="194">
        <f>IF(N284="základní",J284,0)</f>
        <v>0</v>
      </c>
      <c r="BF284" s="194">
        <f>IF(N284="snížená",J284,0)</f>
        <v>0</v>
      </c>
      <c r="BG284" s="194">
        <f>IF(N284="zákl. přenesená",J284,0)</f>
        <v>0</v>
      </c>
      <c r="BH284" s="194">
        <f>IF(N284="sníž. přenesená",J284,0)</f>
        <v>0</v>
      </c>
      <c r="BI284" s="194">
        <f>IF(N284="nulová",J284,0)</f>
        <v>0</v>
      </c>
      <c r="BJ284" s="20" t="s">
        <v>21</v>
      </c>
      <c r="BK284" s="194">
        <f>ROUND(I284*H284,2)</f>
        <v>0</v>
      </c>
      <c r="BL284" s="20" t="s">
        <v>167</v>
      </c>
      <c r="BM284" s="193" t="s">
        <v>2217</v>
      </c>
    </row>
    <row r="285" spans="1:65" s="2" customFormat="1" ht="19.5">
      <c r="A285" s="38"/>
      <c r="B285" s="39"/>
      <c r="C285" s="40"/>
      <c r="D285" s="195" t="s">
        <v>169</v>
      </c>
      <c r="E285" s="40"/>
      <c r="F285" s="196" t="s">
        <v>2218</v>
      </c>
      <c r="G285" s="40"/>
      <c r="H285" s="40"/>
      <c r="I285" s="197"/>
      <c r="J285" s="40"/>
      <c r="K285" s="40"/>
      <c r="L285" s="43"/>
      <c r="M285" s="198"/>
      <c r="N285" s="199"/>
      <c r="O285" s="68"/>
      <c r="P285" s="68"/>
      <c r="Q285" s="68"/>
      <c r="R285" s="68"/>
      <c r="S285" s="68"/>
      <c r="T285" s="69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20" t="s">
        <v>169</v>
      </c>
      <c r="AU285" s="20" t="s">
        <v>90</v>
      </c>
    </row>
    <row r="286" spans="1:65" s="2" customFormat="1" ht="11.25">
      <c r="A286" s="38"/>
      <c r="B286" s="39"/>
      <c r="C286" s="40"/>
      <c r="D286" s="200" t="s">
        <v>171</v>
      </c>
      <c r="E286" s="40"/>
      <c r="F286" s="201" t="s">
        <v>2219</v>
      </c>
      <c r="G286" s="40"/>
      <c r="H286" s="40"/>
      <c r="I286" s="197"/>
      <c r="J286" s="40"/>
      <c r="K286" s="40"/>
      <c r="L286" s="43"/>
      <c r="M286" s="259"/>
      <c r="N286" s="260"/>
      <c r="O286" s="261"/>
      <c r="P286" s="261"/>
      <c r="Q286" s="261"/>
      <c r="R286" s="261"/>
      <c r="S286" s="261"/>
      <c r="T286" s="26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20" t="s">
        <v>171</v>
      </c>
      <c r="AU286" s="20" t="s">
        <v>90</v>
      </c>
    </row>
    <row r="287" spans="1:65" s="2" customFormat="1" ht="6.95" customHeight="1">
      <c r="A287" s="38"/>
      <c r="B287" s="51"/>
      <c r="C287" s="52"/>
      <c r="D287" s="52"/>
      <c r="E287" s="52"/>
      <c r="F287" s="52"/>
      <c r="G287" s="52"/>
      <c r="H287" s="52"/>
      <c r="I287" s="52"/>
      <c r="J287" s="52"/>
      <c r="K287" s="52"/>
      <c r="L287" s="43"/>
      <c r="M287" s="38"/>
      <c r="O287" s="38"/>
      <c r="P287" s="38"/>
      <c r="Q287" s="38"/>
      <c r="R287" s="38"/>
      <c r="S287" s="38"/>
      <c r="T287" s="38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</row>
  </sheetData>
  <sheetProtection algorithmName="SHA-512" hashValue="KCxEOufFVo4vUDPVzPB1AWXFDmyuODPAUDdyhMg+GmuBTGNAn/OxJM0C294P5aWY+CbFgiUo9qWL6hwa+CYm/g==" saltValue="KR/maXExvCGIcCT4eWTIlpXxmu981XmYCLDBKdCyQtTucxcuXwZjvwgk8ausnjKH9x2/G5VZHRNd0MkGc8XcYw==" spinCount="100000" sheet="1" objects="1" scenarios="1" formatColumns="0" formatRows="0" autoFilter="0"/>
  <autoFilter ref="C84:K286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/>
    <hyperlink ref="F98" r:id="rId2"/>
    <hyperlink ref="F103" r:id="rId3"/>
    <hyperlink ref="F109" r:id="rId4"/>
    <hyperlink ref="F114" r:id="rId5"/>
    <hyperlink ref="F119" r:id="rId6"/>
    <hyperlink ref="F124" r:id="rId7"/>
    <hyperlink ref="F130" r:id="rId8"/>
    <hyperlink ref="F135" r:id="rId9"/>
    <hyperlink ref="F140" r:id="rId10"/>
    <hyperlink ref="F146" r:id="rId11"/>
    <hyperlink ref="F155" r:id="rId12"/>
    <hyperlink ref="F160" r:id="rId13"/>
    <hyperlink ref="F165" r:id="rId14"/>
    <hyperlink ref="F171" r:id="rId15"/>
    <hyperlink ref="F177" r:id="rId16"/>
    <hyperlink ref="F183" r:id="rId17"/>
    <hyperlink ref="F194" r:id="rId18"/>
    <hyperlink ref="F205" r:id="rId19"/>
    <hyperlink ref="F216" r:id="rId20"/>
    <hyperlink ref="F227" r:id="rId21"/>
    <hyperlink ref="F238" r:id="rId22"/>
    <hyperlink ref="F255" r:id="rId23"/>
    <hyperlink ref="F265" r:id="rId24"/>
    <hyperlink ref="F275" r:id="rId25"/>
    <hyperlink ref="F286" r:id="rId2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20" t="s">
        <v>98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3"/>
      <c r="AT3" s="20" t="s">
        <v>90</v>
      </c>
    </row>
    <row r="4" spans="1:46" s="1" customFormat="1" ht="24.95" customHeight="1">
      <c r="B4" s="23"/>
      <c r="D4" s="114" t="s">
        <v>109</v>
      </c>
      <c r="L4" s="23"/>
      <c r="M4" s="115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16" t="s">
        <v>16</v>
      </c>
      <c r="L6" s="23"/>
    </row>
    <row r="7" spans="1:46" s="1" customFormat="1" ht="16.5" customHeight="1">
      <c r="B7" s="23"/>
      <c r="E7" s="394" t="str">
        <f>'Rekapitulace stavby'!K6</f>
        <v>Novostavba hasičárny - Dýšina</v>
      </c>
      <c r="F7" s="395"/>
      <c r="G7" s="395"/>
      <c r="H7" s="395"/>
      <c r="L7" s="23"/>
    </row>
    <row r="8" spans="1:46" s="1" customFormat="1" ht="12" customHeight="1">
      <c r="B8" s="23"/>
      <c r="D8" s="116" t="s">
        <v>110</v>
      </c>
      <c r="L8" s="23"/>
    </row>
    <row r="9" spans="1:46" s="2" customFormat="1" ht="16.5" customHeight="1">
      <c r="A9" s="38"/>
      <c r="B9" s="43"/>
      <c r="C9" s="38"/>
      <c r="D9" s="38"/>
      <c r="E9" s="394" t="s">
        <v>2220</v>
      </c>
      <c r="F9" s="397"/>
      <c r="G9" s="397"/>
      <c r="H9" s="397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46" s="2" customFormat="1" ht="12" customHeight="1">
      <c r="A10" s="38"/>
      <c r="B10" s="43"/>
      <c r="C10" s="38"/>
      <c r="D10" s="116" t="s">
        <v>2221</v>
      </c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1:46" s="2" customFormat="1" ht="16.5" customHeight="1">
      <c r="A11" s="38"/>
      <c r="B11" s="43"/>
      <c r="C11" s="38"/>
      <c r="D11" s="38"/>
      <c r="E11" s="396" t="s">
        <v>2222</v>
      </c>
      <c r="F11" s="397"/>
      <c r="G11" s="397"/>
      <c r="H11" s="397"/>
      <c r="I11" s="38"/>
      <c r="J11" s="38"/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1:46" s="2" customFormat="1" ht="11.25">
      <c r="A12" s="38"/>
      <c r="B12" s="43"/>
      <c r="C12" s="38"/>
      <c r="D12" s="38"/>
      <c r="E12" s="38"/>
      <c r="F12" s="38"/>
      <c r="G12" s="38"/>
      <c r="H12" s="38"/>
      <c r="I12" s="38"/>
      <c r="J12" s="38"/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1:46" s="2" customFormat="1" ht="12" customHeight="1">
      <c r="A13" s="38"/>
      <c r="B13" s="43"/>
      <c r="C13" s="38"/>
      <c r="D13" s="116" t="s">
        <v>18</v>
      </c>
      <c r="E13" s="38"/>
      <c r="F13" s="107" t="s">
        <v>35</v>
      </c>
      <c r="G13" s="38"/>
      <c r="H13" s="38"/>
      <c r="I13" s="116" t="s">
        <v>20</v>
      </c>
      <c r="J13" s="107" t="s">
        <v>35</v>
      </c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1:46" s="2" customFormat="1" ht="12" customHeight="1">
      <c r="A14" s="38"/>
      <c r="B14" s="43"/>
      <c r="C14" s="38"/>
      <c r="D14" s="116" t="s">
        <v>22</v>
      </c>
      <c r="E14" s="38"/>
      <c r="F14" s="107" t="s">
        <v>2223</v>
      </c>
      <c r="G14" s="38"/>
      <c r="H14" s="38"/>
      <c r="I14" s="116" t="s">
        <v>24</v>
      </c>
      <c r="J14" s="118" t="str">
        <f>'Rekapitulace stavby'!AN8</f>
        <v>1. 10. 2023</v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46" s="2" customFormat="1" ht="10.9" customHeight="1">
      <c r="A15" s="38"/>
      <c r="B15" s="43"/>
      <c r="C15" s="38"/>
      <c r="D15" s="38"/>
      <c r="E15" s="38"/>
      <c r="F15" s="38"/>
      <c r="G15" s="38"/>
      <c r="H15" s="38"/>
      <c r="I15" s="38"/>
      <c r="J15" s="38"/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1:46" s="2" customFormat="1" ht="12" customHeight="1">
      <c r="A16" s="38"/>
      <c r="B16" s="43"/>
      <c r="C16" s="38"/>
      <c r="D16" s="116" t="s">
        <v>30</v>
      </c>
      <c r="E16" s="38"/>
      <c r="F16" s="38"/>
      <c r="G16" s="38"/>
      <c r="H16" s="38"/>
      <c r="I16" s="116" t="s">
        <v>31</v>
      </c>
      <c r="J16" s="107" t="s">
        <v>35</v>
      </c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1:31" s="2" customFormat="1" ht="18" customHeight="1">
      <c r="A17" s="38"/>
      <c r="B17" s="43"/>
      <c r="C17" s="38"/>
      <c r="D17" s="38"/>
      <c r="E17" s="107" t="s">
        <v>2223</v>
      </c>
      <c r="F17" s="38"/>
      <c r="G17" s="38"/>
      <c r="H17" s="38"/>
      <c r="I17" s="116" t="s">
        <v>34</v>
      </c>
      <c r="J17" s="107" t="s">
        <v>35</v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pans="1:31" s="2" customFormat="1" ht="6.95" customHeight="1">
      <c r="A18" s="38"/>
      <c r="B18" s="43"/>
      <c r="C18" s="38"/>
      <c r="D18" s="38"/>
      <c r="E18" s="38"/>
      <c r="F18" s="38"/>
      <c r="G18" s="38"/>
      <c r="H18" s="38"/>
      <c r="I18" s="38"/>
      <c r="J18" s="38"/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pans="1:31" s="2" customFormat="1" ht="12" customHeight="1">
      <c r="A19" s="38"/>
      <c r="B19" s="43"/>
      <c r="C19" s="38"/>
      <c r="D19" s="116" t="s">
        <v>36</v>
      </c>
      <c r="E19" s="38"/>
      <c r="F19" s="38"/>
      <c r="G19" s="38"/>
      <c r="H19" s="38"/>
      <c r="I19" s="116" t="s">
        <v>31</v>
      </c>
      <c r="J19" s="33" t="str">
        <f>'Rekapitulace stavby'!AN13</f>
        <v>Vyplň údaj</v>
      </c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pans="1:31" s="2" customFormat="1" ht="18" customHeight="1">
      <c r="A20" s="38"/>
      <c r="B20" s="43"/>
      <c r="C20" s="38"/>
      <c r="D20" s="38"/>
      <c r="E20" s="398" t="str">
        <f>'Rekapitulace stavby'!E14</f>
        <v>Vyplň údaj</v>
      </c>
      <c r="F20" s="399"/>
      <c r="G20" s="399"/>
      <c r="H20" s="399"/>
      <c r="I20" s="116" t="s">
        <v>34</v>
      </c>
      <c r="J20" s="33" t="str">
        <f>'Rekapitulace stavby'!AN14</f>
        <v>Vyplň údaj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pans="1:31" s="2" customFormat="1" ht="6.95" customHeight="1">
      <c r="A21" s="38"/>
      <c r="B21" s="43"/>
      <c r="C21" s="38"/>
      <c r="D21" s="38"/>
      <c r="E21" s="38"/>
      <c r="F21" s="38"/>
      <c r="G21" s="38"/>
      <c r="H21" s="38"/>
      <c r="I21" s="38"/>
      <c r="J21" s="38"/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1:31" s="2" customFormat="1" ht="12" customHeight="1">
      <c r="A22" s="38"/>
      <c r="B22" s="43"/>
      <c r="C22" s="38"/>
      <c r="D22" s="116" t="s">
        <v>38</v>
      </c>
      <c r="E22" s="38"/>
      <c r="F22" s="38"/>
      <c r="G22" s="38"/>
      <c r="H22" s="38"/>
      <c r="I22" s="116" t="s">
        <v>31</v>
      </c>
      <c r="J22" s="107" t="s">
        <v>35</v>
      </c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1:31" s="2" customFormat="1" ht="18" customHeight="1">
      <c r="A23" s="38"/>
      <c r="B23" s="43"/>
      <c r="C23" s="38"/>
      <c r="D23" s="38"/>
      <c r="E23" s="107" t="s">
        <v>2223</v>
      </c>
      <c r="F23" s="38"/>
      <c r="G23" s="38"/>
      <c r="H23" s="38"/>
      <c r="I23" s="116" t="s">
        <v>34</v>
      </c>
      <c r="J23" s="107" t="s">
        <v>35</v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31" s="2" customFormat="1" ht="6.95" customHeight="1">
      <c r="A24" s="38"/>
      <c r="B24" s="43"/>
      <c r="C24" s="38"/>
      <c r="D24" s="38"/>
      <c r="E24" s="38"/>
      <c r="F24" s="38"/>
      <c r="G24" s="38"/>
      <c r="H24" s="38"/>
      <c r="I24" s="38"/>
      <c r="J24" s="38"/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31" s="2" customFormat="1" ht="12" customHeight="1">
      <c r="A25" s="38"/>
      <c r="B25" s="43"/>
      <c r="C25" s="38"/>
      <c r="D25" s="116" t="s">
        <v>42</v>
      </c>
      <c r="E25" s="38"/>
      <c r="F25" s="38"/>
      <c r="G25" s="38"/>
      <c r="H25" s="38"/>
      <c r="I25" s="116" t="s">
        <v>31</v>
      </c>
      <c r="J25" s="107" t="s">
        <v>35</v>
      </c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31" s="2" customFormat="1" ht="18" customHeight="1">
      <c r="A26" s="38"/>
      <c r="B26" s="43"/>
      <c r="C26" s="38"/>
      <c r="D26" s="38"/>
      <c r="E26" s="107" t="s">
        <v>2223</v>
      </c>
      <c r="F26" s="38"/>
      <c r="G26" s="38"/>
      <c r="H26" s="38"/>
      <c r="I26" s="116" t="s">
        <v>34</v>
      </c>
      <c r="J26" s="107" t="s">
        <v>35</v>
      </c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31" s="2" customFormat="1" ht="6.95" customHeight="1">
      <c r="A27" s="38"/>
      <c r="B27" s="43"/>
      <c r="C27" s="38"/>
      <c r="D27" s="38"/>
      <c r="E27" s="38"/>
      <c r="F27" s="38"/>
      <c r="G27" s="38"/>
      <c r="H27" s="38"/>
      <c r="I27" s="38"/>
      <c r="J27" s="38"/>
      <c r="K27" s="38"/>
      <c r="L27" s="11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pans="1:31" s="2" customFormat="1" ht="12" customHeight="1">
      <c r="A28" s="38"/>
      <c r="B28" s="43"/>
      <c r="C28" s="38"/>
      <c r="D28" s="116" t="s">
        <v>45</v>
      </c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31" s="8" customFormat="1" ht="16.5" customHeight="1">
      <c r="A29" s="119"/>
      <c r="B29" s="120"/>
      <c r="C29" s="119"/>
      <c r="D29" s="119"/>
      <c r="E29" s="400" t="s">
        <v>35</v>
      </c>
      <c r="F29" s="400"/>
      <c r="G29" s="400"/>
      <c r="H29" s="400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8"/>
      <c r="B30" s="43"/>
      <c r="C30" s="38"/>
      <c r="D30" s="38"/>
      <c r="E30" s="38"/>
      <c r="F30" s="38"/>
      <c r="G30" s="38"/>
      <c r="H30" s="38"/>
      <c r="I30" s="38"/>
      <c r="J30" s="38"/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s="2" customFormat="1" ht="6.95" customHeight="1">
      <c r="A31" s="38"/>
      <c r="B31" s="43"/>
      <c r="C31" s="38"/>
      <c r="D31" s="122"/>
      <c r="E31" s="122"/>
      <c r="F31" s="122"/>
      <c r="G31" s="122"/>
      <c r="H31" s="122"/>
      <c r="I31" s="122"/>
      <c r="J31" s="122"/>
      <c r="K31" s="122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s="2" customFormat="1" ht="25.35" customHeight="1">
      <c r="A32" s="38"/>
      <c r="B32" s="43"/>
      <c r="C32" s="38"/>
      <c r="D32" s="123" t="s">
        <v>47</v>
      </c>
      <c r="E32" s="38"/>
      <c r="F32" s="38"/>
      <c r="G32" s="38"/>
      <c r="H32" s="38"/>
      <c r="I32" s="38"/>
      <c r="J32" s="124">
        <f>ROUND(J92, 2)</f>
        <v>0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s="2" customFormat="1" ht="6.95" customHeight="1">
      <c r="A33" s="38"/>
      <c r="B33" s="43"/>
      <c r="C33" s="38"/>
      <c r="D33" s="122"/>
      <c r="E33" s="122"/>
      <c r="F33" s="122"/>
      <c r="G33" s="122"/>
      <c r="H33" s="122"/>
      <c r="I33" s="122"/>
      <c r="J33" s="122"/>
      <c r="K33" s="122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s="2" customFormat="1" ht="14.45" customHeight="1">
      <c r="A34" s="38"/>
      <c r="B34" s="43"/>
      <c r="C34" s="38"/>
      <c r="D34" s="38"/>
      <c r="E34" s="38"/>
      <c r="F34" s="125" t="s">
        <v>49</v>
      </c>
      <c r="G34" s="38"/>
      <c r="H34" s="38"/>
      <c r="I34" s="125" t="s">
        <v>48</v>
      </c>
      <c r="J34" s="125" t="s">
        <v>50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s="2" customFormat="1" ht="14.45" customHeight="1">
      <c r="A35" s="38"/>
      <c r="B35" s="43"/>
      <c r="C35" s="38"/>
      <c r="D35" s="126" t="s">
        <v>51</v>
      </c>
      <c r="E35" s="116" t="s">
        <v>52</v>
      </c>
      <c r="F35" s="127">
        <f>ROUND((SUM(BE92:BE243)),  2)</f>
        <v>0</v>
      </c>
      <c r="G35" s="38"/>
      <c r="H35" s="38"/>
      <c r="I35" s="128">
        <v>0.21</v>
      </c>
      <c r="J35" s="127">
        <f>ROUND(((SUM(BE92:BE243))*I35),  2)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2" customFormat="1" ht="14.45" customHeight="1">
      <c r="A36" s="38"/>
      <c r="B36" s="43"/>
      <c r="C36" s="38"/>
      <c r="D36" s="38"/>
      <c r="E36" s="116" t="s">
        <v>53</v>
      </c>
      <c r="F36" s="127">
        <f>ROUND((SUM(BF92:BF243)),  2)</f>
        <v>0</v>
      </c>
      <c r="G36" s="38"/>
      <c r="H36" s="38"/>
      <c r="I36" s="128">
        <v>0.15</v>
      </c>
      <c r="J36" s="127">
        <f>ROUND(((SUM(BF92:BF243))*I36),  2)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s="2" customFormat="1" ht="14.45" hidden="1" customHeight="1">
      <c r="A37" s="38"/>
      <c r="B37" s="43"/>
      <c r="C37" s="38"/>
      <c r="D37" s="38"/>
      <c r="E37" s="116" t="s">
        <v>54</v>
      </c>
      <c r="F37" s="127">
        <f>ROUND((SUM(BG92:BG243)),  2)</f>
        <v>0</v>
      </c>
      <c r="G37" s="38"/>
      <c r="H37" s="38"/>
      <c r="I37" s="128">
        <v>0.21</v>
      </c>
      <c r="J37" s="127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s="2" customFormat="1" ht="14.45" hidden="1" customHeight="1">
      <c r="A38" s="38"/>
      <c r="B38" s="43"/>
      <c r="C38" s="38"/>
      <c r="D38" s="38"/>
      <c r="E38" s="116" t="s">
        <v>55</v>
      </c>
      <c r="F38" s="127">
        <f>ROUND((SUM(BH92:BH243)),  2)</f>
        <v>0</v>
      </c>
      <c r="G38" s="38"/>
      <c r="H38" s="38"/>
      <c r="I38" s="128">
        <v>0.15</v>
      </c>
      <c r="J38" s="127">
        <f>0</f>
        <v>0</v>
      </c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s="2" customFormat="1" ht="14.45" hidden="1" customHeight="1">
      <c r="A39" s="38"/>
      <c r="B39" s="43"/>
      <c r="C39" s="38"/>
      <c r="D39" s="38"/>
      <c r="E39" s="116" t="s">
        <v>56</v>
      </c>
      <c r="F39" s="127">
        <f>ROUND((SUM(BI92:BI243)),  2)</f>
        <v>0</v>
      </c>
      <c r="G39" s="38"/>
      <c r="H39" s="38"/>
      <c r="I39" s="128">
        <v>0</v>
      </c>
      <c r="J39" s="127">
        <f>0</f>
        <v>0</v>
      </c>
      <c r="K39" s="38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s="2" customFormat="1" ht="6.95" customHeight="1">
      <c r="A40" s="38"/>
      <c r="B40" s="43"/>
      <c r="C40" s="38"/>
      <c r="D40" s="38"/>
      <c r="E40" s="38"/>
      <c r="F40" s="38"/>
      <c r="G40" s="38"/>
      <c r="H40" s="38"/>
      <c r="I40" s="38"/>
      <c r="J40" s="38"/>
      <c r="K40" s="38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pans="1:31" s="2" customFormat="1" ht="25.35" customHeight="1">
      <c r="A41" s="38"/>
      <c r="B41" s="43"/>
      <c r="C41" s="129"/>
      <c r="D41" s="130" t="s">
        <v>57</v>
      </c>
      <c r="E41" s="131"/>
      <c r="F41" s="131"/>
      <c r="G41" s="132" t="s">
        <v>58</v>
      </c>
      <c r="H41" s="133" t="s">
        <v>59</v>
      </c>
      <c r="I41" s="131"/>
      <c r="J41" s="134">
        <f>SUM(J32:J39)</f>
        <v>0</v>
      </c>
      <c r="K41" s="135"/>
      <c r="L41" s="11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pans="1:31" s="2" customFormat="1" ht="14.45" customHeight="1">
      <c r="A42" s="38"/>
      <c r="B42" s="136"/>
      <c r="C42" s="137"/>
      <c r="D42" s="137"/>
      <c r="E42" s="137"/>
      <c r="F42" s="137"/>
      <c r="G42" s="137"/>
      <c r="H42" s="137"/>
      <c r="I42" s="137"/>
      <c r="J42" s="137"/>
      <c r="K42" s="137"/>
      <c r="L42" s="11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pans="1:31" s="2" customFormat="1" ht="6.95" customHeight="1">
      <c r="A46" s="38"/>
      <c r="B46" s="138"/>
      <c r="C46" s="139"/>
      <c r="D46" s="139"/>
      <c r="E46" s="139"/>
      <c r="F46" s="139"/>
      <c r="G46" s="139"/>
      <c r="H46" s="139"/>
      <c r="I46" s="139"/>
      <c r="J46" s="139"/>
      <c r="K46" s="139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s="2" customFormat="1" ht="24.95" customHeight="1">
      <c r="A47" s="38"/>
      <c r="B47" s="39"/>
      <c r="C47" s="26" t="s">
        <v>112</v>
      </c>
      <c r="D47" s="40"/>
      <c r="E47" s="40"/>
      <c r="F47" s="40"/>
      <c r="G47" s="40"/>
      <c r="H47" s="40"/>
      <c r="I47" s="40"/>
      <c r="J47" s="40"/>
      <c r="K47" s="40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31" s="2" customFormat="1" ht="6.95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47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47" s="2" customFormat="1" ht="16.5" customHeight="1">
      <c r="A50" s="38"/>
      <c r="B50" s="39"/>
      <c r="C50" s="40"/>
      <c r="D50" s="40"/>
      <c r="E50" s="401" t="str">
        <f>E7</f>
        <v>Novostavba hasičárny - Dýšina</v>
      </c>
      <c r="F50" s="402"/>
      <c r="G50" s="402"/>
      <c r="H50" s="402"/>
      <c r="I50" s="40"/>
      <c r="J50" s="40"/>
      <c r="K50" s="40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1:47" s="1" customFormat="1" ht="12" customHeight="1">
      <c r="B51" s="24"/>
      <c r="C51" s="32" t="s">
        <v>110</v>
      </c>
      <c r="D51" s="25"/>
      <c r="E51" s="25"/>
      <c r="F51" s="25"/>
      <c r="G51" s="25"/>
      <c r="H51" s="25"/>
      <c r="I51" s="25"/>
      <c r="J51" s="25"/>
      <c r="K51" s="25"/>
      <c r="L51" s="23"/>
    </row>
    <row r="52" spans="1:47" s="2" customFormat="1" ht="16.5" customHeight="1">
      <c r="A52" s="38"/>
      <c r="B52" s="39"/>
      <c r="C52" s="40"/>
      <c r="D52" s="40"/>
      <c r="E52" s="401" t="s">
        <v>2220</v>
      </c>
      <c r="F52" s="403"/>
      <c r="G52" s="403"/>
      <c r="H52" s="403"/>
      <c r="I52" s="40"/>
      <c r="J52" s="40"/>
      <c r="K52" s="40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1:47" s="2" customFormat="1" ht="12" customHeight="1">
      <c r="A53" s="38"/>
      <c r="B53" s="39"/>
      <c r="C53" s="32" t="s">
        <v>2221</v>
      </c>
      <c r="D53" s="40"/>
      <c r="E53" s="40"/>
      <c r="F53" s="40"/>
      <c r="G53" s="40"/>
      <c r="H53" s="40"/>
      <c r="I53" s="40"/>
      <c r="J53" s="40"/>
      <c r="K53" s="40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1:47" s="2" customFormat="1" ht="16.5" customHeight="1">
      <c r="A54" s="38"/>
      <c r="B54" s="39"/>
      <c r="C54" s="40"/>
      <c r="D54" s="40"/>
      <c r="E54" s="350" t="str">
        <f>E11</f>
        <v>Ústřední vytápění - Novostavba hasičárny - Dýšina</v>
      </c>
      <c r="F54" s="403"/>
      <c r="G54" s="403"/>
      <c r="H54" s="403"/>
      <c r="I54" s="40"/>
      <c r="J54" s="40"/>
      <c r="K54" s="40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1:47" s="2" customFormat="1" ht="6.95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1:47" s="2" customFormat="1" ht="12" customHeight="1">
      <c r="A56" s="38"/>
      <c r="B56" s="39"/>
      <c r="C56" s="32" t="s">
        <v>22</v>
      </c>
      <c r="D56" s="40"/>
      <c r="E56" s="40"/>
      <c r="F56" s="30" t="str">
        <f>F14</f>
        <v xml:space="preserve"> </v>
      </c>
      <c r="G56" s="40"/>
      <c r="H56" s="40"/>
      <c r="I56" s="32" t="s">
        <v>24</v>
      </c>
      <c r="J56" s="63" t="str">
        <f>IF(J14="","",J14)</f>
        <v>1. 10. 2023</v>
      </c>
      <c r="K56" s="40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1:47" s="2" customFormat="1" ht="6.95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1:47" s="2" customFormat="1" ht="15.2" customHeight="1">
      <c r="A58" s="38"/>
      <c r="B58" s="39"/>
      <c r="C58" s="32" t="s">
        <v>30</v>
      </c>
      <c r="D58" s="40"/>
      <c r="E58" s="40"/>
      <c r="F58" s="30" t="str">
        <f>E17</f>
        <v xml:space="preserve"> </v>
      </c>
      <c r="G58" s="40"/>
      <c r="H58" s="40"/>
      <c r="I58" s="32" t="s">
        <v>38</v>
      </c>
      <c r="J58" s="36" t="str">
        <f>E23</f>
        <v xml:space="preserve"> </v>
      </c>
      <c r="K58" s="40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1:47" s="2" customFormat="1" ht="15.2" customHeight="1">
      <c r="A59" s="38"/>
      <c r="B59" s="39"/>
      <c r="C59" s="32" t="s">
        <v>36</v>
      </c>
      <c r="D59" s="40"/>
      <c r="E59" s="40"/>
      <c r="F59" s="30" t="str">
        <f>IF(E20="","",E20)</f>
        <v>Vyplň údaj</v>
      </c>
      <c r="G59" s="40"/>
      <c r="H59" s="40"/>
      <c r="I59" s="32" t="s">
        <v>42</v>
      </c>
      <c r="J59" s="36" t="str">
        <f>E26</f>
        <v xml:space="preserve"> </v>
      </c>
      <c r="K59" s="40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pans="1:47" s="2" customFormat="1" ht="10.35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1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pans="1:47" s="2" customFormat="1" ht="29.25" customHeight="1">
      <c r="A61" s="38"/>
      <c r="B61" s="39"/>
      <c r="C61" s="140" t="s">
        <v>113</v>
      </c>
      <c r="D61" s="141"/>
      <c r="E61" s="141"/>
      <c r="F61" s="141"/>
      <c r="G61" s="141"/>
      <c r="H61" s="141"/>
      <c r="I61" s="141"/>
      <c r="J61" s="142" t="s">
        <v>114</v>
      </c>
      <c r="K61" s="141"/>
      <c r="L61" s="11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pans="1:47" s="2" customFormat="1" ht="10.35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1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pans="1:47" s="2" customFormat="1" ht="22.9" customHeight="1">
      <c r="A63" s="38"/>
      <c r="B63" s="39"/>
      <c r="C63" s="143" t="s">
        <v>79</v>
      </c>
      <c r="D63" s="40"/>
      <c r="E63" s="40"/>
      <c r="F63" s="40"/>
      <c r="G63" s="40"/>
      <c r="H63" s="40"/>
      <c r="I63" s="40"/>
      <c r="J63" s="81">
        <f>J92</f>
        <v>0</v>
      </c>
      <c r="K63" s="40"/>
      <c r="L63" s="11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20" t="s">
        <v>115</v>
      </c>
    </row>
    <row r="64" spans="1:47" s="9" customFormat="1" ht="24.95" customHeight="1">
      <c r="B64" s="144"/>
      <c r="C64" s="145"/>
      <c r="D64" s="146" t="s">
        <v>127</v>
      </c>
      <c r="E64" s="147"/>
      <c r="F64" s="147"/>
      <c r="G64" s="147"/>
      <c r="H64" s="147"/>
      <c r="I64" s="147"/>
      <c r="J64" s="148">
        <f>J93</f>
        <v>0</v>
      </c>
      <c r="K64" s="145"/>
      <c r="L64" s="149"/>
    </row>
    <row r="65" spans="1:31" s="10" customFormat="1" ht="19.899999999999999" customHeight="1">
      <c r="B65" s="150"/>
      <c r="C65" s="101"/>
      <c r="D65" s="151" t="s">
        <v>129</v>
      </c>
      <c r="E65" s="152"/>
      <c r="F65" s="152"/>
      <c r="G65" s="152"/>
      <c r="H65" s="152"/>
      <c r="I65" s="152"/>
      <c r="J65" s="153">
        <f>J94</f>
        <v>0</v>
      </c>
      <c r="K65" s="101"/>
      <c r="L65" s="154"/>
    </row>
    <row r="66" spans="1:31" s="10" customFormat="1" ht="19.899999999999999" customHeight="1">
      <c r="B66" s="150"/>
      <c r="C66" s="101"/>
      <c r="D66" s="151" t="s">
        <v>2224</v>
      </c>
      <c r="E66" s="152"/>
      <c r="F66" s="152"/>
      <c r="G66" s="152"/>
      <c r="H66" s="152"/>
      <c r="I66" s="152"/>
      <c r="J66" s="153">
        <f>J117</f>
        <v>0</v>
      </c>
      <c r="K66" s="101"/>
      <c r="L66" s="154"/>
    </row>
    <row r="67" spans="1:31" s="10" customFormat="1" ht="19.899999999999999" customHeight="1">
      <c r="B67" s="150"/>
      <c r="C67" s="101"/>
      <c r="D67" s="151" t="s">
        <v>2225</v>
      </c>
      <c r="E67" s="152"/>
      <c r="F67" s="152"/>
      <c r="G67" s="152"/>
      <c r="H67" s="152"/>
      <c r="I67" s="152"/>
      <c r="J67" s="153">
        <f>J142</f>
        <v>0</v>
      </c>
      <c r="K67" s="101"/>
      <c r="L67" s="154"/>
    </row>
    <row r="68" spans="1:31" s="10" customFormat="1" ht="19.899999999999999" customHeight="1">
      <c r="B68" s="150"/>
      <c r="C68" s="101"/>
      <c r="D68" s="151" t="s">
        <v>2226</v>
      </c>
      <c r="E68" s="152"/>
      <c r="F68" s="152"/>
      <c r="G68" s="152"/>
      <c r="H68" s="152"/>
      <c r="I68" s="152"/>
      <c r="J68" s="153">
        <f>J161</f>
        <v>0</v>
      </c>
      <c r="K68" s="101"/>
      <c r="L68" s="154"/>
    </row>
    <row r="69" spans="1:31" s="10" customFormat="1" ht="19.899999999999999" customHeight="1">
      <c r="B69" s="150"/>
      <c r="C69" s="101"/>
      <c r="D69" s="151" t="s">
        <v>2227</v>
      </c>
      <c r="E69" s="152"/>
      <c r="F69" s="152"/>
      <c r="G69" s="152"/>
      <c r="H69" s="152"/>
      <c r="I69" s="152"/>
      <c r="J69" s="153">
        <f>J206</f>
        <v>0</v>
      </c>
      <c r="K69" s="101"/>
      <c r="L69" s="154"/>
    </row>
    <row r="70" spans="1:31" s="9" customFormat="1" ht="24.95" customHeight="1">
      <c r="B70" s="144"/>
      <c r="C70" s="145"/>
      <c r="D70" s="146" t="s">
        <v>2228</v>
      </c>
      <c r="E70" s="147"/>
      <c r="F70" s="147"/>
      <c r="G70" s="147"/>
      <c r="H70" s="147"/>
      <c r="I70" s="147"/>
      <c r="J70" s="148">
        <f>J235</f>
        <v>0</v>
      </c>
      <c r="K70" s="145"/>
      <c r="L70" s="149"/>
    </row>
    <row r="71" spans="1:31" s="2" customFormat="1" ht="21.75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1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pans="1:31" s="2" customFormat="1" ht="6.95" customHeight="1">
      <c r="A72" s="38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11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pans="1:31" s="2" customFormat="1" ht="6.95" customHeight="1">
      <c r="A76" s="38"/>
      <c r="B76" s="53"/>
      <c r="C76" s="54"/>
      <c r="D76" s="54"/>
      <c r="E76" s="54"/>
      <c r="F76" s="54"/>
      <c r="G76" s="54"/>
      <c r="H76" s="54"/>
      <c r="I76" s="54"/>
      <c r="J76" s="54"/>
      <c r="K76" s="54"/>
      <c r="L76" s="11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pans="1:31" s="2" customFormat="1" ht="24.95" customHeight="1">
      <c r="A77" s="38"/>
      <c r="B77" s="39"/>
      <c r="C77" s="26" t="s">
        <v>145</v>
      </c>
      <c r="D77" s="40"/>
      <c r="E77" s="40"/>
      <c r="F77" s="40"/>
      <c r="G77" s="40"/>
      <c r="H77" s="40"/>
      <c r="I77" s="40"/>
      <c r="J77" s="40"/>
      <c r="K77" s="40"/>
      <c r="L77" s="11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pans="1:31" s="2" customFormat="1" ht="6.95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1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pans="1:31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1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pans="1:31" s="2" customFormat="1" ht="16.5" customHeight="1">
      <c r="A80" s="38"/>
      <c r="B80" s="39"/>
      <c r="C80" s="40"/>
      <c r="D80" s="40"/>
      <c r="E80" s="401" t="str">
        <f>E7</f>
        <v>Novostavba hasičárny - Dýšina</v>
      </c>
      <c r="F80" s="402"/>
      <c r="G80" s="402"/>
      <c r="H80" s="402"/>
      <c r="I80" s="40"/>
      <c r="J80" s="40"/>
      <c r="K80" s="40"/>
      <c r="L80" s="11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pans="1:65" s="1" customFormat="1" ht="12" customHeight="1">
      <c r="B81" s="24"/>
      <c r="C81" s="32" t="s">
        <v>110</v>
      </c>
      <c r="D81" s="25"/>
      <c r="E81" s="25"/>
      <c r="F81" s="25"/>
      <c r="G81" s="25"/>
      <c r="H81" s="25"/>
      <c r="I81" s="25"/>
      <c r="J81" s="25"/>
      <c r="K81" s="25"/>
      <c r="L81" s="23"/>
    </row>
    <row r="82" spans="1:65" s="2" customFormat="1" ht="16.5" customHeight="1">
      <c r="A82" s="38"/>
      <c r="B82" s="39"/>
      <c r="C82" s="40"/>
      <c r="D82" s="40"/>
      <c r="E82" s="401" t="s">
        <v>2220</v>
      </c>
      <c r="F82" s="403"/>
      <c r="G82" s="403"/>
      <c r="H82" s="403"/>
      <c r="I82" s="40"/>
      <c r="J82" s="40"/>
      <c r="K82" s="40"/>
      <c r="L82" s="11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pans="1:65" s="2" customFormat="1" ht="12" customHeight="1">
      <c r="A83" s="38"/>
      <c r="B83" s="39"/>
      <c r="C83" s="32" t="s">
        <v>2221</v>
      </c>
      <c r="D83" s="40"/>
      <c r="E83" s="40"/>
      <c r="F83" s="40"/>
      <c r="G83" s="40"/>
      <c r="H83" s="40"/>
      <c r="I83" s="40"/>
      <c r="J83" s="40"/>
      <c r="K83" s="40"/>
      <c r="L83" s="11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pans="1:65" s="2" customFormat="1" ht="16.5" customHeight="1">
      <c r="A84" s="38"/>
      <c r="B84" s="39"/>
      <c r="C84" s="40"/>
      <c r="D84" s="40"/>
      <c r="E84" s="350" t="str">
        <f>E11</f>
        <v>Ústřední vytápění - Novostavba hasičárny - Dýšina</v>
      </c>
      <c r="F84" s="403"/>
      <c r="G84" s="403"/>
      <c r="H84" s="403"/>
      <c r="I84" s="40"/>
      <c r="J84" s="40"/>
      <c r="K84" s="40"/>
      <c r="L84" s="11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pans="1:65" s="2" customFormat="1" ht="6.95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1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pans="1:65" s="2" customFormat="1" ht="12" customHeight="1">
      <c r="A86" s="38"/>
      <c r="B86" s="39"/>
      <c r="C86" s="32" t="s">
        <v>22</v>
      </c>
      <c r="D86" s="40"/>
      <c r="E86" s="40"/>
      <c r="F86" s="30" t="str">
        <f>F14</f>
        <v xml:space="preserve"> </v>
      </c>
      <c r="G86" s="40"/>
      <c r="H86" s="40"/>
      <c r="I86" s="32" t="s">
        <v>24</v>
      </c>
      <c r="J86" s="63" t="str">
        <f>IF(J14="","",J14)</f>
        <v>1. 10. 2023</v>
      </c>
      <c r="K86" s="40"/>
      <c r="L86" s="11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pans="1:65" s="2" customFormat="1" ht="6.95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1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pans="1:65" s="2" customFormat="1" ht="15.2" customHeight="1">
      <c r="A88" s="38"/>
      <c r="B88" s="39"/>
      <c r="C88" s="32" t="s">
        <v>30</v>
      </c>
      <c r="D88" s="40"/>
      <c r="E88" s="40"/>
      <c r="F88" s="30" t="str">
        <f>E17</f>
        <v xml:space="preserve"> </v>
      </c>
      <c r="G88" s="40"/>
      <c r="H88" s="40"/>
      <c r="I88" s="32" t="s">
        <v>38</v>
      </c>
      <c r="J88" s="36" t="str">
        <f>E23</f>
        <v xml:space="preserve"> </v>
      </c>
      <c r="K88" s="40"/>
      <c r="L88" s="117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pans="1:65" s="2" customFormat="1" ht="15.2" customHeight="1">
      <c r="A89" s="38"/>
      <c r="B89" s="39"/>
      <c r="C89" s="32" t="s">
        <v>36</v>
      </c>
      <c r="D89" s="40"/>
      <c r="E89" s="40"/>
      <c r="F89" s="30" t="str">
        <f>IF(E20="","",E20)</f>
        <v>Vyplň údaj</v>
      </c>
      <c r="G89" s="40"/>
      <c r="H89" s="40"/>
      <c r="I89" s="32" t="s">
        <v>42</v>
      </c>
      <c r="J89" s="36" t="str">
        <f>E26</f>
        <v xml:space="preserve"> </v>
      </c>
      <c r="K89" s="40"/>
      <c r="L89" s="117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pans="1:65" s="2" customFormat="1" ht="10.35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17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pans="1:65" s="11" customFormat="1" ht="29.25" customHeight="1">
      <c r="A91" s="155"/>
      <c r="B91" s="156"/>
      <c r="C91" s="157" t="s">
        <v>146</v>
      </c>
      <c r="D91" s="158" t="s">
        <v>66</v>
      </c>
      <c r="E91" s="158" t="s">
        <v>62</v>
      </c>
      <c r="F91" s="158" t="s">
        <v>63</v>
      </c>
      <c r="G91" s="158" t="s">
        <v>147</v>
      </c>
      <c r="H91" s="158" t="s">
        <v>148</v>
      </c>
      <c r="I91" s="158" t="s">
        <v>149</v>
      </c>
      <c r="J91" s="158" t="s">
        <v>114</v>
      </c>
      <c r="K91" s="159" t="s">
        <v>150</v>
      </c>
      <c r="L91" s="160"/>
      <c r="M91" s="72" t="s">
        <v>35</v>
      </c>
      <c r="N91" s="73" t="s">
        <v>51</v>
      </c>
      <c r="O91" s="73" t="s">
        <v>151</v>
      </c>
      <c r="P91" s="73" t="s">
        <v>152</v>
      </c>
      <c r="Q91" s="73" t="s">
        <v>153</v>
      </c>
      <c r="R91" s="73" t="s">
        <v>154</v>
      </c>
      <c r="S91" s="73" t="s">
        <v>155</v>
      </c>
      <c r="T91" s="74" t="s">
        <v>156</v>
      </c>
      <c r="U91" s="155"/>
      <c r="V91" s="155"/>
      <c r="W91" s="155"/>
      <c r="X91" s="155"/>
      <c r="Y91" s="155"/>
      <c r="Z91" s="155"/>
      <c r="AA91" s="155"/>
      <c r="AB91" s="155"/>
      <c r="AC91" s="155"/>
      <c r="AD91" s="155"/>
      <c r="AE91" s="155"/>
    </row>
    <row r="92" spans="1:65" s="2" customFormat="1" ht="22.9" customHeight="1">
      <c r="A92" s="38"/>
      <c r="B92" s="39"/>
      <c r="C92" s="79" t="s">
        <v>157</v>
      </c>
      <c r="D92" s="40"/>
      <c r="E92" s="40"/>
      <c r="F92" s="40"/>
      <c r="G92" s="40"/>
      <c r="H92" s="40"/>
      <c r="I92" s="40"/>
      <c r="J92" s="161">
        <f>BK92</f>
        <v>0</v>
      </c>
      <c r="K92" s="40"/>
      <c r="L92" s="43"/>
      <c r="M92" s="75"/>
      <c r="N92" s="162"/>
      <c r="O92" s="76"/>
      <c r="P92" s="163">
        <f>P93+P235</f>
        <v>0</v>
      </c>
      <c r="Q92" s="76"/>
      <c r="R92" s="163">
        <f>R93+R235</f>
        <v>1.9312100000000001</v>
      </c>
      <c r="S92" s="76"/>
      <c r="T92" s="164">
        <f>T93+T235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20" t="s">
        <v>80</v>
      </c>
      <c r="AU92" s="20" t="s">
        <v>115</v>
      </c>
      <c r="BK92" s="165">
        <f>BK93+BK235</f>
        <v>0</v>
      </c>
    </row>
    <row r="93" spans="1:65" s="12" customFormat="1" ht="25.9" customHeight="1">
      <c r="B93" s="166"/>
      <c r="C93" s="167"/>
      <c r="D93" s="168" t="s">
        <v>80</v>
      </c>
      <c r="E93" s="169" t="s">
        <v>1149</v>
      </c>
      <c r="F93" s="169" t="s">
        <v>1150</v>
      </c>
      <c r="G93" s="167"/>
      <c r="H93" s="167"/>
      <c r="I93" s="170"/>
      <c r="J93" s="171">
        <f>BK93</f>
        <v>0</v>
      </c>
      <c r="K93" s="167"/>
      <c r="L93" s="172"/>
      <c r="M93" s="173"/>
      <c r="N93" s="174"/>
      <c r="O93" s="174"/>
      <c r="P93" s="175">
        <f>P94+P117+P142+P161+P206</f>
        <v>0</v>
      </c>
      <c r="Q93" s="174"/>
      <c r="R93" s="175">
        <f>R94+R117+R142+R161+R206</f>
        <v>1.9312100000000001</v>
      </c>
      <c r="S93" s="174"/>
      <c r="T93" s="176">
        <f>T94+T117+T142+T161+T206</f>
        <v>0</v>
      </c>
      <c r="AR93" s="177" t="s">
        <v>90</v>
      </c>
      <c r="AT93" s="178" t="s">
        <v>80</v>
      </c>
      <c r="AU93" s="178" t="s">
        <v>81</v>
      </c>
      <c r="AY93" s="177" t="s">
        <v>160</v>
      </c>
      <c r="BK93" s="179">
        <f>BK94+BK117+BK142+BK161+BK206</f>
        <v>0</v>
      </c>
    </row>
    <row r="94" spans="1:65" s="12" customFormat="1" ht="22.9" customHeight="1">
      <c r="B94" s="166"/>
      <c r="C94" s="167"/>
      <c r="D94" s="168" t="s">
        <v>80</v>
      </c>
      <c r="E94" s="180" t="s">
        <v>1218</v>
      </c>
      <c r="F94" s="180" t="s">
        <v>1219</v>
      </c>
      <c r="G94" s="167"/>
      <c r="H94" s="167"/>
      <c r="I94" s="170"/>
      <c r="J94" s="181">
        <f>BK94</f>
        <v>0</v>
      </c>
      <c r="K94" s="167"/>
      <c r="L94" s="172"/>
      <c r="M94" s="173"/>
      <c r="N94" s="174"/>
      <c r="O94" s="174"/>
      <c r="P94" s="175">
        <f>SUM(P95:P116)</f>
        <v>0</v>
      </c>
      <c r="Q94" s="174"/>
      <c r="R94" s="175">
        <f>SUM(R95:R116)</f>
        <v>4.3979999999999998E-2</v>
      </c>
      <c r="S94" s="174"/>
      <c r="T94" s="176">
        <f>SUM(T95:T116)</f>
        <v>0</v>
      </c>
      <c r="AR94" s="177" t="s">
        <v>90</v>
      </c>
      <c r="AT94" s="178" t="s">
        <v>80</v>
      </c>
      <c r="AU94" s="178" t="s">
        <v>21</v>
      </c>
      <c r="AY94" s="177" t="s">
        <v>160</v>
      </c>
      <c r="BK94" s="179">
        <f>SUM(BK95:BK116)</f>
        <v>0</v>
      </c>
    </row>
    <row r="95" spans="1:65" s="2" customFormat="1" ht="33" customHeight="1">
      <c r="A95" s="38"/>
      <c r="B95" s="39"/>
      <c r="C95" s="182" t="s">
        <v>21</v>
      </c>
      <c r="D95" s="182" t="s">
        <v>162</v>
      </c>
      <c r="E95" s="183" t="s">
        <v>2229</v>
      </c>
      <c r="F95" s="184" t="s">
        <v>2230</v>
      </c>
      <c r="G95" s="185" t="s">
        <v>194</v>
      </c>
      <c r="H95" s="186">
        <v>24</v>
      </c>
      <c r="I95" s="187"/>
      <c r="J95" s="188">
        <f>ROUND(I95*H95,2)</f>
        <v>0</v>
      </c>
      <c r="K95" s="184" t="s">
        <v>35</v>
      </c>
      <c r="L95" s="43"/>
      <c r="M95" s="189" t="s">
        <v>35</v>
      </c>
      <c r="N95" s="190" t="s">
        <v>52</v>
      </c>
      <c r="O95" s="68"/>
      <c r="P95" s="191">
        <f>O95*H95</f>
        <v>0</v>
      </c>
      <c r="Q95" s="191">
        <v>9.0000000000000006E-5</v>
      </c>
      <c r="R95" s="191">
        <f>Q95*H95</f>
        <v>2.16E-3</v>
      </c>
      <c r="S95" s="191">
        <v>0</v>
      </c>
      <c r="T95" s="19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93" t="s">
        <v>317</v>
      </c>
      <c r="AT95" s="193" t="s">
        <v>162</v>
      </c>
      <c r="AU95" s="193" t="s">
        <v>90</v>
      </c>
      <c r="AY95" s="20" t="s">
        <v>160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20" t="s">
        <v>21</v>
      </c>
      <c r="BK95" s="194">
        <f>ROUND(I95*H95,2)</f>
        <v>0</v>
      </c>
      <c r="BL95" s="20" t="s">
        <v>317</v>
      </c>
      <c r="BM95" s="193" t="s">
        <v>2231</v>
      </c>
    </row>
    <row r="96" spans="1:65" s="2" customFormat="1" ht="19.5">
      <c r="A96" s="38"/>
      <c r="B96" s="39"/>
      <c r="C96" s="40"/>
      <c r="D96" s="195" t="s">
        <v>169</v>
      </c>
      <c r="E96" s="40"/>
      <c r="F96" s="196" t="s">
        <v>2230</v>
      </c>
      <c r="G96" s="40"/>
      <c r="H96" s="40"/>
      <c r="I96" s="197"/>
      <c r="J96" s="40"/>
      <c r="K96" s="40"/>
      <c r="L96" s="43"/>
      <c r="M96" s="198"/>
      <c r="N96" s="199"/>
      <c r="O96" s="68"/>
      <c r="P96" s="68"/>
      <c r="Q96" s="68"/>
      <c r="R96" s="68"/>
      <c r="S96" s="68"/>
      <c r="T96" s="69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20" t="s">
        <v>169</v>
      </c>
      <c r="AU96" s="20" t="s">
        <v>90</v>
      </c>
    </row>
    <row r="97" spans="1:65" s="2" customFormat="1" ht="24.2" customHeight="1">
      <c r="A97" s="38"/>
      <c r="B97" s="39"/>
      <c r="C97" s="245" t="s">
        <v>90</v>
      </c>
      <c r="D97" s="245" t="s">
        <v>380</v>
      </c>
      <c r="E97" s="246" t="s">
        <v>2232</v>
      </c>
      <c r="F97" s="247" t="s">
        <v>2233</v>
      </c>
      <c r="G97" s="248" t="s">
        <v>194</v>
      </c>
      <c r="H97" s="249">
        <v>6</v>
      </c>
      <c r="I97" s="250"/>
      <c r="J97" s="251">
        <f>ROUND(I97*H97,2)</f>
        <v>0</v>
      </c>
      <c r="K97" s="247" t="s">
        <v>35</v>
      </c>
      <c r="L97" s="252"/>
      <c r="M97" s="253" t="s">
        <v>35</v>
      </c>
      <c r="N97" s="254" t="s">
        <v>52</v>
      </c>
      <c r="O97" s="68"/>
      <c r="P97" s="191">
        <f>O97*H97</f>
        <v>0</v>
      </c>
      <c r="Q97" s="191">
        <v>3.2000000000000003E-4</v>
      </c>
      <c r="R97" s="191">
        <f>Q97*H97</f>
        <v>1.9200000000000003E-3</v>
      </c>
      <c r="S97" s="191">
        <v>0</v>
      </c>
      <c r="T97" s="192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193" t="s">
        <v>459</v>
      </c>
      <c r="AT97" s="193" t="s">
        <v>380</v>
      </c>
      <c r="AU97" s="193" t="s">
        <v>90</v>
      </c>
      <c r="AY97" s="20" t="s">
        <v>160</v>
      </c>
      <c r="BE97" s="194">
        <f>IF(N97="základní",J97,0)</f>
        <v>0</v>
      </c>
      <c r="BF97" s="194">
        <f>IF(N97="snížená",J97,0)</f>
        <v>0</v>
      </c>
      <c r="BG97" s="194">
        <f>IF(N97="zákl. přenesená",J97,0)</f>
        <v>0</v>
      </c>
      <c r="BH97" s="194">
        <f>IF(N97="sníž. přenesená",J97,0)</f>
        <v>0</v>
      </c>
      <c r="BI97" s="194">
        <f>IF(N97="nulová",J97,0)</f>
        <v>0</v>
      </c>
      <c r="BJ97" s="20" t="s">
        <v>21</v>
      </c>
      <c r="BK97" s="194">
        <f>ROUND(I97*H97,2)</f>
        <v>0</v>
      </c>
      <c r="BL97" s="20" t="s">
        <v>317</v>
      </c>
      <c r="BM97" s="193" t="s">
        <v>2234</v>
      </c>
    </row>
    <row r="98" spans="1:65" s="2" customFormat="1" ht="19.5">
      <c r="A98" s="38"/>
      <c r="B98" s="39"/>
      <c r="C98" s="40"/>
      <c r="D98" s="195" t="s">
        <v>169</v>
      </c>
      <c r="E98" s="40"/>
      <c r="F98" s="196" t="s">
        <v>2233</v>
      </c>
      <c r="G98" s="40"/>
      <c r="H98" s="40"/>
      <c r="I98" s="197"/>
      <c r="J98" s="40"/>
      <c r="K98" s="40"/>
      <c r="L98" s="43"/>
      <c r="M98" s="198"/>
      <c r="N98" s="199"/>
      <c r="O98" s="68"/>
      <c r="P98" s="68"/>
      <c r="Q98" s="68"/>
      <c r="R98" s="68"/>
      <c r="S98" s="68"/>
      <c r="T98" s="69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20" t="s">
        <v>169</v>
      </c>
      <c r="AU98" s="20" t="s">
        <v>90</v>
      </c>
    </row>
    <row r="99" spans="1:65" s="2" customFormat="1" ht="24.2" customHeight="1">
      <c r="A99" s="38"/>
      <c r="B99" s="39"/>
      <c r="C99" s="245" t="s">
        <v>184</v>
      </c>
      <c r="D99" s="245" t="s">
        <v>380</v>
      </c>
      <c r="E99" s="246" t="s">
        <v>2235</v>
      </c>
      <c r="F99" s="247" t="s">
        <v>2236</v>
      </c>
      <c r="G99" s="248" t="s">
        <v>194</v>
      </c>
      <c r="H99" s="249">
        <v>4</v>
      </c>
      <c r="I99" s="250"/>
      <c r="J99" s="251">
        <f>ROUND(I99*H99,2)</f>
        <v>0</v>
      </c>
      <c r="K99" s="247" t="s">
        <v>35</v>
      </c>
      <c r="L99" s="252"/>
      <c r="M99" s="253" t="s">
        <v>35</v>
      </c>
      <c r="N99" s="254" t="s">
        <v>52</v>
      </c>
      <c r="O99" s="68"/>
      <c r="P99" s="191">
        <f>O99*H99</f>
        <v>0</v>
      </c>
      <c r="Q99" s="191">
        <v>3.6999999999999999E-4</v>
      </c>
      <c r="R99" s="191">
        <f>Q99*H99</f>
        <v>1.48E-3</v>
      </c>
      <c r="S99" s="191">
        <v>0</v>
      </c>
      <c r="T99" s="19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93" t="s">
        <v>459</v>
      </c>
      <c r="AT99" s="193" t="s">
        <v>380</v>
      </c>
      <c r="AU99" s="193" t="s">
        <v>90</v>
      </c>
      <c r="AY99" s="20" t="s">
        <v>160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20" t="s">
        <v>21</v>
      </c>
      <c r="BK99" s="194">
        <f>ROUND(I99*H99,2)</f>
        <v>0</v>
      </c>
      <c r="BL99" s="20" t="s">
        <v>317</v>
      </c>
      <c r="BM99" s="193" t="s">
        <v>2237</v>
      </c>
    </row>
    <row r="100" spans="1:65" s="2" customFormat="1" ht="19.5">
      <c r="A100" s="38"/>
      <c r="B100" s="39"/>
      <c r="C100" s="40"/>
      <c r="D100" s="195" t="s">
        <v>169</v>
      </c>
      <c r="E100" s="40"/>
      <c r="F100" s="196" t="s">
        <v>2236</v>
      </c>
      <c r="G100" s="40"/>
      <c r="H100" s="40"/>
      <c r="I100" s="197"/>
      <c r="J100" s="40"/>
      <c r="K100" s="40"/>
      <c r="L100" s="43"/>
      <c r="M100" s="198"/>
      <c r="N100" s="199"/>
      <c r="O100" s="68"/>
      <c r="P100" s="68"/>
      <c r="Q100" s="68"/>
      <c r="R100" s="68"/>
      <c r="S100" s="68"/>
      <c r="T100" s="69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20" t="s">
        <v>169</v>
      </c>
      <c r="AU100" s="20" t="s">
        <v>90</v>
      </c>
    </row>
    <row r="101" spans="1:65" s="2" customFormat="1" ht="24.2" customHeight="1">
      <c r="A101" s="38"/>
      <c r="B101" s="39"/>
      <c r="C101" s="245" t="s">
        <v>167</v>
      </c>
      <c r="D101" s="245" t="s">
        <v>380</v>
      </c>
      <c r="E101" s="246" t="s">
        <v>2238</v>
      </c>
      <c r="F101" s="247" t="s">
        <v>2239</v>
      </c>
      <c r="G101" s="248" t="s">
        <v>194</v>
      </c>
      <c r="H101" s="249">
        <v>14</v>
      </c>
      <c r="I101" s="250"/>
      <c r="J101" s="251">
        <f>ROUND(I101*H101,2)</f>
        <v>0</v>
      </c>
      <c r="K101" s="247" t="s">
        <v>35</v>
      </c>
      <c r="L101" s="252"/>
      <c r="M101" s="253" t="s">
        <v>35</v>
      </c>
      <c r="N101" s="254" t="s">
        <v>52</v>
      </c>
      <c r="O101" s="68"/>
      <c r="P101" s="191">
        <f>O101*H101</f>
        <v>0</v>
      </c>
      <c r="Q101" s="191">
        <v>2.9E-4</v>
      </c>
      <c r="R101" s="191">
        <f>Q101*H101</f>
        <v>4.0600000000000002E-3</v>
      </c>
      <c r="S101" s="191">
        <v>0</v>
      </c>
      <c r="T101" s="19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93" t="s">
        <v>459</v>
      </c>
      <c r="AT101" s="193" t="s">
        <v>380</v>
      </c>
      <c r="AU101" s="193" t="s">
        <v>90</v>
      </c>
      <c r="AY101" s="20" t="s">
        <v>160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20" t="s">
        <v>21</v>
      </c>
      <c r="BK101" s="194">
        <f>ROUND(I101*H101,2)</f>
        <v>0</v>
      </c>
      <c r="BL101" s="20" t="s">
        <v>317</v>
      </c>
      <c r="BM101" s="193" t="s">
        <v>2240</v>
      </c>
    </row>
    <row r="102" spans="1:65" s="2" customFormat="1" ht="19.5">
      <c r="A102" s="38"/>
      <c r="B102" s="39"/>
      <c r="C102" s="40"/>
      <c r="D102" s="195" t="s">
        <v>169</v>
      </c>
      <c r="E102" s="40"/>
      <c r="F102" s="196" t="s">
        <v>2239</v>
      </c>
      <c r="G102" s="40"/>
      <c r="H102" s="40"/>
      <c r="I102" s="197"/>
      <c r="J102" s="40"/>
      <c r="K102" s="40"/>
      <c r="L102" s="43"/>
      <c r="M102" s="198"/>
      <c r="N102" s="199"/>
      <c r="O102" s="68"/>
      <c r="P102" s="68"/>
      <c r="Q102" s="68"/>
      <c r="R102" s="68"/>
      <c r="S102" s="68"/>
      <c r="T102" s="69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20" t="s">
        <v>169</v>
      </c>
      <c r="AU102" s="20" t="s">
        <v>90</v>
      </c>
    </row>
    <row r="103" spans="1:65" s="2" customFormat="1" ht="24.2" customHeight="1">
      <c r="A103" s="38"/>
      <c r="B103" s="39"/>
      <c r="C103" s="182" t="s">
        <v>200</v>
      </c>
      <c r="D103" s="182" t="s">
        <v>162</v>
      </c>
      <c r="E103" s="183" t="s">
        <v>2241</v>
      </c>
      <c r="F103" s="184" t="s">
        <v>2242</v>
      </c>
      <c r="G103" s="185" t="s">
        <v>194</v>
      </c>
      <c r="H103" s="186">
        <v>278</v>
      </c>
      <c r="I103" s="187"/>
      <c r="J103" s="188">
        <f>ROUND(I103*H103,2)</f>
        <v>0</v>
      </c>
      <c r="K103" s="184" t="s">
        <v>35</v>
      </c>
      <c r="L103" s="43"/>
      <c r="M103" s="189" t="s">
        <v>35</v>
      </c>
      <c r="N103" s="190" t="s">
        <v>52</v>
      </c>
      <c r="O103" s="68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93" t="s">
        <v>317</v>
      </c>
      <c r="AT103" s="193" t="s">
        <v>162</v>
      </c>
      <c r="AU103" s="193" t="s">
        <v>90</v>
      </c>
      <c r="AY103" s="20" t="s">
        <v>160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20" t="s">
        <v>21</v>
      </c>
      <c r="BK103" s="194">
        <f>ROUND(I103*H103,2)</f>
        <v>0</v>
      </c>
      <c r="BL103" s="20" t="s">
        <v>317</v>
      </c>
      <c r="BM103" s="193" t="s">
        <v>2243</v>
      </c>
    </row>
    <row r="104" spans="1:65" s="2" customFormat="1" ht="19.5">
      <c r="A104" s="38"/>
      <c r="B104" s="39"/>
      <c r="C104" s="40"/>
      <c r="D104" s="195" t="s">
        <v>169</v>
      </c>
      <c r="E104" s="40"/>
      <c r="F104" s="196" t="s">
        <v>2242</v>
      </c>
      <c r="G104" s="40"/>
      <c r="H104" s="40"/>
      <c r="I104" s="197"/>
      <c r="J104" s="40"/>
      <c r="K104" s="40"/>
      <c r="L104" s="43"/>
      <c r="M104" s="198"/>
      <c r="N104" s="199"/>
      <c r="O104" s="68"/>
      <c r="P104" s="68"/>
      <c r="Q104" s="68"/>
      <c r="R104" s="68"/>
      <c r="S104" s="68"/>
      <c r="T104" s="69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20" t="s">
        <v>169</v>
      </c>
      <c r="AU104" s="20" t="s">
        <v>90</v>
      </c>
    </row>
    <row r="105" spans="1:65" s="2" customFormat="1" ht="24.2" customHeight="1">
      <c r="A105" s="38"/>
      <c r="B105" s="39"/>
      <c r="C105" s="245" t="s">
        <v>207</v>
      </c>
      <c r="D105" s="245" t="s">
        <v>380</v>
      </c>
      <c r="E105" s="246" t="s">
        <v>2244</v>
      </c>
      <c r="F105" s="247" t="s">
        <v>2245</v>
      </c>
      <c r="G105" s="248" t="s">
        <v>194</v>
      </c>
      <c r="H105" s="249">
        <v>70</v>
      </c>
      <c r="I105" s="250"/>
      <c r="J105" s="251">
        <f>ROUND(I105*H105,2)</f>
        <v>0</v>
      </c>
      <c r="K105" s="247" t="s">
        <v>35</v>
      </c>
      <c r="L105" s="252"/>
      <c r="M105" s="253" t="s">
        <v>35</v>
      </c>
      <c r="N105" s="254" t="s">
        <v>52</v>
      </c>
      <c r="O105" s="68"/>
      <c r="P105" s="191">
        <f>O105*H105</f>
        <v>0</v>
      </c>
      <c r="Q105" s="191">
        <v>3.0000000000000001E-5</v>
      </c>
      <c r="R105" s="191">
        <f>Q105*H105</f>
        <v>2.0999999999999999E-3</v>
      </c>
      <c r="S105" s="191">
        <v>0</v>
      </c>
      <c r="T105" s="19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193" t="s">
        <v>459</v>
      </c>
      <c r="AT105" s="193" t="s">
        <v>380</v>
      </c>
      <c r="AU105" s="193" t="s">
        <v>90</v>
      </c>
      <c r="AY105" s="20" t="s">
        <v>160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20" t="s">
        <v>21</v>
      </c>
      <c r="BK105" s="194">
        <f>ROUND(I105*H105,2)</f>
        <v>0</v>
      </c>
      <c r="BL105" s="20" t="s">
        <v>317</v>
      </c>
      <c r="BM105" s="193" t="s">
        <v>2246</v>
      </c>
    </row>
    <row r="106" spans="1:65" s="2" customFormat="1" ht="11.25">
      <c r="A106" s="38"/>
      <c r="B106" s="39"/>
      <c r="C106" s="40"/>
      <c r="D106" s="195" t="s">
        <v>169</v>
      </c>
      <c r="E106" s="40"/>
      <c r="F106" s="196" t="s">
        <v>2245</v>
      </c>
      <c r="G106" s="40"/>
      <c r="H106" s="40"/>
      <c r="I106" s="197"/>
      <c r="J106" s="40"/>
      <c r="K106" s="40"/>
      <c r="L106" s="43"/>
      <c r="M106" s="198"/>
      <c r="N106" s="199"/>
      <c r="O106" s="68"/>
      <c r="P106" s="68"/>
      <c r="Q106" s="68"/>
      <c r="R106" s="68"/>
      <c r="S106" s="68"/>
      <c r="T106" s="69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20" t="s">
        <v>169</v>
      </c>
      <c r="AU106" s="20" t="s">
        <v>90</v>
      </c>
    </row>
    <row r="107" spans="1:65" s="2" customFormat="1" ht="24.2" customHeight="1">
      <c r="A107" s="38"/>
      <c r="B107" s="39"/>
      <c r="C107" s="245" t="s">
        <v>213</v>
      </c>
      <c r="D107" s="245" t="s">
        <v>380</v>
      </c>
      <c r="E107" s="246" t="s">
        <v>2247</v>
      </c>
      <c r="F107" s="247" t="s">
        <v>2248</v>
      </c>
      <c r="G107" s="248" t="s">
        <v>194</v>
      </c>
      <c r="H107" s="249">
        <v>58</v>
      </c>
      <c r="I107" s="250"/>
      <c r="J107" s="251">
        <f>ROUND(I107*H107,2)</f>
        <v>0</v>
      </c>
      <c r="K107" s="247" t="s">
        <v>35</v>
      </c>
      <c r="L107" s="252"/>
      <c r="M107" s="253" t="s">
        <v>35</v>
      </c>
      <c r="N107" s="254" t="s">
        <v>52</v>
      </c>
      <c r="O107" s="68"/>
      <c r="P107" s="191">
        <f>O107*H107</f>
        <v>0</v>
      </c>
      <c r="Q107" s="191">
        <v>4.0000000000000003E-5</v>
      </c>
      <c r="R107" s="191">
        <f>Q107*H107</f>
        <v>2.32E-3</v>
      </c>
      <c r="S107" s="191">
        <v>0</v>
      </c>
      <c r="T107" s="19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193" t="s">
        <v>459</v>
      </c>
      <c r="AT107" s="193" t="s">
        <v>380</v>
      </c>
      <c r="AU107" s="193" t="s">
        <v>90</v>
      </c>
      <c r="AY107" s="20" t="s">
        <v>160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20" t="s">
        <v>21</v>
      </c>
      <c r="BK107" s="194">
        <f>ROUND(I107*H107,2)</f>
        <v>0</v>
      </c>
      <c r="BL107" s="20" t="s">
        <v>317</v>
      </c>
      <c r="BM107" s="193" t="s">
        <v>2249</v>
      </c>
    </row>
    <row r="108" spans="1:65" s="2" customFormat="1" ht="11.25">
      <c r="A108" s="38"/>
      <c r="B108" s="39"/>
      <c r="C108" s="40"/>
      <c r="D108" s="195" t="s">
        <v>169</v>
      </c>
      <c r="E108" s="40"/>
      <c r="F108" s="196" t="s">
        <v>2248</v>
      </c>
      <c r="G108" s="40"/>
      <c r="H108" s="40"/>
      <c r="I108" s="197"/>
      <c r="J108" s="40"/>
      <c r="K108" s="40"/>
      <c r="L108" s="43"/>
      <c r="M108" s="198"/>
      <c r="N108" s="199"/>
      <c r="O108" s="68"/>
      <c r="P108" s="68"/>
      <c r="Q108" s="68"/>
      <c r="R108" s="68"/>
      <c r="S108" s="68"/>
      <c r="T108" s="69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20" t="s">
        <v>169</v>
      </c>
      <c r="AU108" s="20" t="s">
        <v>90</v>
      </c>
    </row>
    <row r="109" spans="1:65" s="2" customFormat="1" ht="24.2" customHeight="1">
      <c r="A109" s="38"/>
      <c r="B109" s="39"/>
      <c r="C109" s="245" t="s">
        <v>220</v>
      </c>
      <c r="D109" s="245" t="s">
        <v>380</v>
      </c>
      <c r="E109" s="246" t="s">
        <v>2250</v>
      </c>
      <c r="F109" s="247" t="s">
        <v>2251</v>
      </c>
      <c r="G109" s="248" t="s">
        <v>194</v>
      </c>
      <c r="H109" s="249">
        <v>66</v>
      </c>
      <c r="I109" s="250"/>
      <c r="J109" s="251">
        <f>ROUND(I109*H109,2)</f>
        <v>0</v>
      </c>
      <c r="K109" s="247" t="s">
        <v>35</v>
      </c>
      <c r="L109" s="252"/>
      <c r="M109" s="253" t="s">
        <v>35</v>
      </c>
      <c r="N109" s="254" t="s">
        <v>52</v>
      </c>
      <c r="O109" s="68"/>
      <c r="P109" s="191">
        <f>O109*H109</f>
        <v>0</v>
      </c>
      <c r="Q109" s="191">
        <v>4.0000000000000003E-5</v>
      </c>
      <c r="R109" s="191">
        <f>Q109*H109</f>
        <v>2.6400000000000004E-3</v>
      </c>
      <c r="S109" s="191">
        <v>0</v>
      </c>
      <c r="T109" s="19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193" t="s">
        <v>459</v>
      </c>
      <c r="AT109" s="193" t="s">
        <v>380</v>
      </c>
      <c r="AU109" s="193" t="s">
        <v>90</v>
      </c>
      <c r="AY109" s="20" t="s">
        <v>160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20" t="s">
        <v>21</v>
      </c>
      <c r="BK109" s="194">
        <f>ROUND(I109*H109,2)</f>
        <v>0</v>
      </c>
      <c r="BL109" s="20" t="s">
        <v>317</v>
      </c>
      <c r="BM109" s="193" t="s">
        <v>2252</v>
      </c>
    </row>
    <row r="110" spans="1:65" s="2" customFormat="1" ht="11.25">
      <c r="A110" s="38"/>
      <c r="B110" s="39"/>
      <c r="C110" s="40"/>
      <c r="D110" s="195" t="s">
        <v>169</v>
      </c>
      <c r="E110" s="40"/>
      <c r="F110" s="196" t="s">
        <v>2251</v>
      </c>
      <c r="G110" s="40"/>
      <c r="H110" s="40"/>
      <c r="I110" s="197"/>
      <c r="J110" s="40"/>
      <c r="K110" s="40"/>
      <c r="L110" s="43"/>
      <c r="M110" s="198"/>
      <c r="N110" s="199"/>
      <c r="O110" s="68"/>
      <c r="P110" s="68"/>
      <c r="Q110" s="68"/>
      <c r="R110" s="68"/>
      <c r="S110" s="68"/>
      <c r="T110" s="69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20" t="s">
        <v>169</v>
      </c>
      <c r="AU110" s="20" t="s">
        <v>90</v>
      </c>
    </row>
    <row r="111" spans="1:65" s="2" customFormat="1" ht="24.2" customHeight="1">
      <c r="A111" s="38"/>
      <c r="B111" s="39"/>
      <c r="C111" s="245" t="s">
        <v>226</v>
      </c>
      <c r="D111" s="245" t="s">
        <v>380</v>
      </c>
      <c r="E111" s="246" t="s">
        <v>2253</v>
      </c>
      <c r="F111" s="247" t="s">
        <v>2254</v>
      </c>
      <c r="G111" s="248" t="s">
        <v>194</v>
      </c>
      <c r="H111" s="249">
        <v>54</v>
      </c>
      <c r="I111" s="250"/>
      <c r="J111" s="251">
        <f>ROUND(I111*H111,2)</f>
        <v>0</v>
      </c>
      <c r="K111" s="247" t="s">
        <v>35</v>
      </c>
      <c r="L111" s="252"/>
      <c r="M111" s="253" t="s">
        <v>35</v>
      </c>
      <c r="N111" s="254" t="s">
        <v>52</v>
      </c>
      <c r="O111" s="68"/>
      <c r="P111" s="191">
        <f>O111*H111</f>
        <v>0</v>
      </c>
      <c r="Q111" s="191">
        <v>9.0000000000000006E-5</v>
      </c>
      <c r="R111" s="191">
        <f>Q111*H111</f>
        <v>4.8600000000000006E-3</v>
      </c>
      <c r="S111" s="191">
        <v>0</v>
      </c>
      <c r="T111" s="19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193" t="s">
        <v>459</v>
      </c>
      <c r="AT111" s="193" t="s">
        <v>380</v>
      </c>
      <c r="AU111" s="193" t="s">
        <v>90</v>
      </c>
      <c r="AY111" s="20" t="s">
        <v>160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20" t="s">
        <v>21</v>
      </c>
      <c r="BK111" s="194">
        <f>ROUND(I111*H111,2)</f>
        <v>0</v>
      </c>
      <c r="BL111" s="20" t="s">
        <v>317</v>
      </c>
      <c r="BM111" s="193" t="s">
        <v>2255</v>
      </c>
    </row>
    <row r="112" spans="1:65" s="2" customFormat="1" ht="11.25">
      <c r="A112" s="38"/>
      <c r="B112" s="39"/>
      <c r="C112" s="40"/>
      <c r="D112" s="195" t="s">
        <v>169</v>
      </c>
      <c r="E112" s="40"/>
      <c r="F112" s="196" t="s">
        <v>2254</v>
      </c>
      <c r="G112" s="40"/>
      <c r="H112" s="40"/>
      <c r="I112" s="197"/>
      <c r="J112" s="40"/>
      <c r="K112" s="40"/>
      <c r="L112" s="43"/>
      <c r="M112" s="198"/>
      <c r="N112" s="199"/>
      <c r="O112" s="68"/>
      <c r="P112" s="68"/>
      <c r="Q112" s="68"/>
      <c r="R112" s="68"/>
      <c r="S112" s="68"/>
      <c r="T112" s="69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20" t="s">
        <v>169</v>
      </c>
      <c r="AU112" s="20" t="s">
        <v>90</v>
      </c>
    </row>
    <row r="113" spans="1:65" s="2" customFormat="1" ht="24.2" customHeight="1">
      <c r="A113" s="38"/>
      <c r="B113" s="39"/>
      <c r="C113" s="245" t="s">
        <v>236</v>
      </c>
      <c r="D113" s="245" t="s">
        <v>380</v>
      </c>
      <c r="E113" s="246" t="s">
        <v>2256</v>
      </c>
      <c r="F113" s="247" t="s">
        <v>2257</v>
      </c>
      <c r="G113" s="248" t="s">
        <v>194</v>
      </c>
      <c r="H113" s="249">
        <v>22</v>
      </c>
      <c r="I113" s="250"/>
      <c r="J113" s="251">
        <f>ROUND(I113*H113,2)</f>
        <v>0</v>
      </c>
      <c r="K113" s="247" t="s">
        <v>35</v>
      </c>
      <c r="L113" s="252"/>
      <c r="M113" s="253" t="s">
        <v>35</v>
      </c>
      <c r="N113" s="254" t="s">
        <v>52</v>
      </c>
      <c r="O113" s="68"/>
      <c r="P113" s="191">
        <f>O113*H113</f>
        <v>0</v>
      </c>
      <c r="Q113" s="191">
        <v>9.7999999999999997E-4</v>
      </c>
      <c r="R113" s="191">
        <f>Q113*H113</f>
        <v>2.1559999999999999E-2</v>
      </c>
      <c r="S113" s="191">
        <v>0</v>
      </c>
      <c r="T113" s="19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193" t="s">
        <v>459</v>
      </c>
      <c r="AT113" s="193" t="s">
        <v>380</v>
      </c>
      <c r="AU113" s="193" t="s">
        <v>90</v>
      </c>
      <c r="AY113" s="20" t="s">
        <v>160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20" t="s">
        <v>21</v>
      </c>
      <c r="BK113" s="194">
        <f>ROUND(I113*H113,2)</f>
        <v>0</v>
      </c>
      <c r="BL113" s="20" t="s">
        <v>317</v>
      </c>
      <c r="BM113" s="193" t="s">
        <v>2258</v>
      </c>
    </row>
    <row r="114" spans="1:65" s="2" customFormat="1" ht="11.25">
      <c r="A114" s="38"/>
      <c r="B114" s="39"/>
      <c r="C114" s="40"/>
      <c r="D114" s="195" t="s">
        <v>169</v>
      </c>
      <c r="E114" s="40"/>
      <c r="F114" s="196" t="s">
        <v>2257</v>
      </c>
      <c r="G114" s="40"/>
      <c r="H114" s="40"/>
      <c r="I114" s="197"/>
      <c r="J114" s="40"/>
      <c r="K114" s="40"/>
      <c r="L114" s="43"/>
      <c r="M114" s="198"/>
      <c r="N114" s="199"/>
      <c r="O114" s="68"/>
      <c r="P114" s="68"/>
      <c r="Q114" s="68"/>
      <c r="R114" s="68"/>
      <c r="S114" s="68"/>
      <c r="T114" s="69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20" t="s">
        <v>169</v>
      </c>
      <c r="AU114" s="20" t="s">
        <v>90</v>
      </c>
    </row>
    <row r="115" spans="1:65" s="2" customFormat="1" ht="24.2" customHeight="1">
      <c r="A115" s="38"/>
      <c r="B115" s="39"/>
      <c r="C115" s="245" t="s">
        <v>245</v>
      </c>
      <c r="D115" s="245" t="s">
        <v>380</v>
      </c>
      <c r="E115" s="246" t="s">
        <v>2259</v>
      </c>
      <c r="F115" s="247" t="s">
        <v>2260</v>
      </c>
      <c r="G115" s="248" t="s">
        <v>194</v>
      </c>
      <c r="H115" s="249">
        <v>8</v>
      </c>
      <c r="I115" s="250"/>
      <c r="J115" s="251">
        <f>ROUND(I115*H115,2)</f>
        <v>0</v>
      </c>
      <c r="K115" s="247" t="s">
        <v>35</v>
      </c>
      <c r="L115" s="252"/>
      <c r="M115" s="253" t="s">
        <v>35</v>
      </c>
      <c r="N115" s="254" t="s">
        <v>52</v>
      </c>
      <c r="O115" s="68"/>
      <c r="P115" s="191">
        <f>O115*H115</f>
        <v>0</v>
      </c>
      <c r="Q115" s="191">
        <v>1.1E-4</v>
      </c>
      <c r="R115" s="191">
        <f>Q115*H115</f>
        <v>8.8000000000000003E-4</v>
      </c>
      <c r="S115" s="191">
        <v>0</v>
      </c>
      <c r="T115" s="19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193" t="s">
        <v>459</v>
      </c>
      <c r="AT115" s="193" t="s">
        <v>380</v>
      </c>
      <c r="AU115" s="193" t="s">
        <v>90</v>
      </c>
      <c r="AY115" s="20" t="s">
        <v>160</v>
      </c>
      <c r="BE115" s="194">
        <f>IF(N115="základní",J115,0)</f>
        <v>0</v>
      </c>
      <c r="BF115" s="194">
        <f>IF(N115="snížená",J115,0)</f>
        <v>0</v>
      </c>
      <c r="BG115" s="194">
        <f>IF(N115="zákl. přenesená",J115,0)</f>
        <v>0</v>
      </c>
      <c r="BH115" s="194">
        <f>IF(N115="sníž. přenesená",J115,0)</f>
        <v>0</v>
      </c>
      <c r="BI115" s="194">
        <f>IF(N115="nulová",J115,0)</f>
        <v>0</v>
      </c>
      <c r="BJ115" s="20" t="s">
        <v>21</v>
      </c>
      <c r="BK115" s="194">
        <f>ROUND(I115*H115,2)</f>
        <v>0</v>
      </c>
      <c r="BL115" s="20" t="s">
        <v>317</v>
      </c>
      <c r="BM115" s="193" t="s">
        <v>2261</v>
      </c>
    </row>
    <row r="116" spans="1:65" s="2" customFormat="1" ht="11.25">
      <c r="A116" s="38"/>
      <c r="B116" s="39"/>
      <c r="C116" s="40"/>
      <c r="D116" s="195" t="s">
        <v>169</v>
      </c>
      <c r="E116" s="40"/>
      <c r="F116" s="196" t="s">
        <v>2260</v>
      </c>
      <c r="G116" s="40"/>
      <c r="H116" s="40"/>
      <c r="I116" s="197"/>
      <c r="J116" s="40"/>
      <c r="K116" s="40"/>
      <c r="L116" s="43"/>
      <c r="M116" s="198"/>
      <c r="N116" s="199"/>
      <c r="O116" s="68"/>
      <c r="P116" s="68"/>
      <c r="Q116" s="68"/>
      <c r="R116" s="68"/>
      <c r="S116" s="68"/>
      <c r="T116" s="69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20" t="s">
        <v>169</v>
      </c>
      <c r="AU116" s="20" t="s">
        <v>90</v>
      </c>
    </row>
    <row r="117" spans="1:65" s="12" customFormat="1" ht="22.9" customHeight="1">
      <c r="B117" s="166"/>
      <c r="C117" s="167"/>
      <c r="D117" s="168" t="s">
        <v>80</v>
      </c>
      <c r="E117" s="180" t="s">
        <v>2262</v>
      </c>
      <c r="F117" s="180" t="s">
        <v>2263</v>
      </c>
      <c r="G117" s="167"/>
      <c r="H117" s="167"/>
      <c r="I117" s="170"/>
      <c r="J117" s="181">
        <f>BK117</f>
        <v>0</v>
      </c>
      <c r="K117" s="167"/>
      <c r="L117" s="172"/>
      <c r="M117" s="173"/>
      <c r="N117" s="174"/>
      <c r="O117" s="174"/>
      <c r="P117" s="175">
        <f>SUM(P118:P141)</f>
        <v>0</v>
      </c>
      <c r="Q117" s="174"/>
      <c r="R117" s="175">
        <f>SUM(R118:R141)</f>
        <v>0.25096999999999997</v>
      </c>
      <c r="S117" s="174"/>
      <c r="T117" s="176">
        <f>SUM(T118:T141)</f>
        <v>0</v>
      </c>
      <c r="AR117" s="177" t="s">
        <v>90</v>
      </c>
      <c r="AT117" s="178" t="s">
        <v>80</v>
      </c>
      <c r="AU117" s="178" t="s">
        <v>21</v>
      </c>
      <c r="AY117" s="177" t="s">
        <v>160</v>
      </c>
      <c r="BK117" s="179">
        <f>SUM(BK118:BK141)</f>
        <v>0</v>
      </c>
    </row>
    <row r="118" spans="1:65" s="2" customFormat="1" ht="37.9" customHeight="1">
      <c r="A118" s="38"/>
      <c r="B118" s="39"/>
      <c r="C118" s="182" t="s">
        <v>254</v>
      </c>
      <c r="D118" s="182" t="s">
        <v>162</v>
      </c>
      <c r="E118" s="183" t="s">
        <v>2264</v>
      </c>
      <c r="F118" s="184" t="s">
        <v>2265</v>
      </c>
      <c r="G118" s="185" t="s">
        <v>1407</v>
      </c>
      <c r="H118" s="186">
        <v>1</v>
      </c>
      <c r="I118" s="187"/>
      <c r="J118" s="188">
        <f>ROUND(I118*H118,2)</f>
        <v>0</v>
      </c>
      <c r="K118" s="184" t="s">
        <v>35</v>
      </c>
      <c r="L118" s="43"/>
      <c r="M118" s="189" t="s">
        <v>35</v>
      </c>
      <c r="N118" s="190" t="s">
        <v>52</v>
      </c>
      <c r="O118" s="68"/>
      <c r="P118" s="191">
        <f>O118*H118</f>
        <v>0</v>
      </c>
      <c r="Q118" s="191">
        <v>4.5700000000000003E-3</v>
      </c>
      <c r="R118" s="191">
        <f>Q118*H118</f>
        <v>4.5700000000000003E-3</v>
      </c>
      <c r="S118" s="191">
        <v>0</v>
      </c>
      <c r="T118" s="19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193" t="s">
        <v>317</v>
      </c>
      <c r="AT118" s="193" t="s">
        <v>162</v>
      </c>
      <c r="AU118" s="193" t="s">
        <v>90</v>
      </c>
      <c r="AY118" s="20" t="s">
        <v>160</v>
      </c>
      <c r="BE118" s="194">
        <f>IF(N118="základní",J118,0)</f>
        <v>0</v>
      </c>
      <c r="BF118" s="194">
        <f>IF(N118="snížená",J118,0)</f>
        <v>0</v>
      </c>
      <c r="BG118" s="194">
        <f>IF(N118="zákl. přenesená",J118,0)</f>
        <v>0</v>
      </c>
      <c r="BH118" s="194">
        <f>IF(N118="sníž. přenesená",J118,0)</f>
        <v>0</v>
      </c>
      <c r="BI118" s="194">
        <f>IF(N118="nulová",J118,0)</f>
        <v>0</v>
      </c>
      <c r="BJ118" s="20" t="s">
        <v>21</v>
      </c>
      <c r="BK118" s="194">
        <f>ROUND(I118*H118,2)</f>
        <v>0</v>
      </c>
      <c r="BL118" s="20" t="s">
        <v>317</v>
      </c>
      <c r="BM118" s="193" t="s">
        <v>2266</v>
      </c>
    </row>
    <row r="119" spans="1:65" s="2" customFormat="1" ht="19.5">
      <c r="A119" s="38"/>
      <c r="B119" s="39"/>
      <c r="C119" s="40"/>
      <c r="D119" s="195" t="s">
        <v>169</v>
      </c>
      <c r="E119" s="40"/>
      <c r="F119" s="196" t="s">
        <v>2265</v>
      </c>
      <c r="G119" s="40"/>
      <c r="H119" s="40"/>
      <c r="I119" s="197"/>
      <c r="J119" s="40"/>
      <c r="K119" s="40"/>
      <c r="L119" s="43"/>
      <c r="M119" s="198"/>
      <c r="N119" s="199"/>
      <c r="O119" s="68"/>
      <c r="P119" s="68"/>
      <c r="Q119" s="68"/>
      <c r="R119" s="68"/>
      <c r="S119" s="68"/>
      <c r="T119" s="69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20" t="s">
        <v>169</v>
      </c>
      <c r="AU119" s="20" t="s">
        <v>90</v>
      </c>
    </row>
    <row r="120" spans="1:65" s="2" customFormat="1" ht="24.2" customHeight="1">
      <c r="A120" s="38"/>
      <c r="B120" s="39"/>
      <c r="C120" s="182" t="s">
        <v>282</v>
      </c>
      <c r="D120" s="182" t="s">
        <v>162</v>
      </c>
      <c r="E120" s="183" t="s">
        <v>2267</v>
      </c>
      <c r="F120" s="184" t="s">
        <v>2268</v>
      </c>
      <c r="G120" s="185" t="s">
        <v>523</v>
      </c>
      <c r="H120" s="186">
        <v>1</v>
      </c>
      <c r="I120" s="187"/>
      <c r="J120" s="188">
        <f>ROUND(I120*H120,2)</f>
        <v>0</v>
      </c>
      <c r="K120" s="184" t="s">
        <v>35</v>
      </c>
      <c r="L120" s="43"/>
      <c r="M120" s="189" t="s">
        <v>35</v>
      </c>
      <c r="N120" s="190" t="s">
        <v>52</v>
      </c>
      <c r="O120" s="68"/>
      <c r="P120" s="191">
        <f>O120*H120</f>
        <v>0</v>
      </c>
      <c r="Q120" s="191">
        <v>6.8000000000000005E-4</v>
      </c>
      <c r="R120" s="191">
        <f>Q120*H120</f>
        <v>6.8000000000000005E-4</v>
      </c>
      <c r="S120" s="191">
        <v>0</v>
      </c>
      <c r="T120" s="19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193" t="s">
        <v>317</v>
      </c>
      <c r="AT120" s="193" t="s">
        <v>162</v>
      </c>
      <c r="AU120" s="193" t="s">
        <v>90</v>
      </c>
      <c r="AY120" s="20" t="s">
        <v>160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20" t="s">
        <v>21</v>
      </c>
      <c r="BK120" s="194">
        <f>ROUND(I120*H120,2)</f>
        <v>0</v>
      </c>
      <c r="BL120" s="20" t="s">
        <v>317</v>
      </c>
      <c r="BM120" s="193" t="s">
        <v>2269</v>
      </c>
    </row>
    <row r="121" spans="1:65" s="2" customFormat="1" ht="19.5">
      <c r="A121" s="38"/>
      <c r="B121" s="39"/>
      <c r="C121" s="40"/>
      <c r="D121" s="195" t="s">
        <v>169</v>
      </c>
      <c r="E121" s="40"/>
      <c r="F121" s="196" t="s">
        <v>2268</v>
      </c>
      <c r="G121" s="40"/>
      <c r="H121" s="40"/>
      <c r="I121" s="197"/>
      <c r="J121" s="40"/>
      <c r="K121" s="40"/>
      <c r="L121" s="43"/>
      <c r="M121" s="198"/>
      <c r="N121" s="199"/>
      <c r="O121" s="68"/>
      <c r="P121" s="68"/>
      <c r="Q121" s="68"/>
      <c r="R121" s="68"/>
      <c r="S121" s="68"/>
      <c r="T121" s="69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20" t="s">
        <v>169</v>
      </c>
      <c r="AU121" s="20" t="s">
        <v>90</v>
      </c>
    </row>
    <row r="122" spans="1:65" s="2" customFormat="1" ht="37.9" customHeight="1">
      <c r="A122" s="38"/>
      <c r="B122" s="39"/>
      <c r="C122" s="182" t="s">
        <v>289</v>
      </c>
      <c r="D122" s="182" t="s">
        <v>162</v>
      </c>
      <c r="E122" s="183" t="s">
        <v>2270</v>
      </c>
      <c r="F122" s="184" t="s">
        <v>2271</v>
      </c>
      <c r="G122" s="185" t="s">
        <v>1407</v>
      </c>
      <c r="H122" s="186">
        <v>1</v>
      </c>
      <c r="I122" s="187"/>
      <c r="J122" s="188">
        <f>ROUND(I122*H122,2)</f>
        <v>0</v>
      </c>
      <c r="K122" s="184" t="s">
        <v>35</v>
      </c>
      <c r="L122" s="43"/>
      <c r="M122" s="189" t="s">
        <v>35</v>
      </c>
      <c r="N122" s="190" t="s">
        <v>52</v>
      </c>
      <c r="O122" s="68"/>
      <c r="P122" s="191">
        <f>O122*H122</f>
        <v>0</v>
      </c>
      <c r="Q122" s="191">
        <v>6.0800000000000003E-3</v>
      </c>
      <c r="R122" s="191">
        <f>Q122*H122</f>
        <v>6.0800000000000003E-3</v>
      </c>
      <c r="S122" s="191">
        <v>0</v>
      </c>
      <c r="T122" s="19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93" t="s">
        <v>317</v>
      </c>
      <c r="AT122" s="193" t="s">
        <v>162</v>
      </c>
      <c r="AU122" s="193" t="s">
        <v>90</v>
      </c>
      <c r="AY122" s="20" t="s">
        <v>160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20" t="s">
        <v>21</v>
      </c>
      <c r="BK122" s="194">
        <f>ROUND(I122*H122,2)</f>
        <v>0</v>
      </c>
      <c r="BL122" s="20" t="s">
        <v>317</v>
      </c>
      <c r="BM122" s="193" t="s">
        <v>2272</v>
      </c>
    </row>
    <row r="123" spans="1:65" s="2" customFormat="1" ht="19.5">
      <c r="A123" s="38"/>
      <c r="B123" s="39"/>
      <c r="C123" s="40"/>
      <c r="D123" s="195" t="s">
        <v>169</v>
      </c>
      <c r="E123" s="40"/>
      <c r="F123" s="196" t="s">
        <v>2271</v>
      </c>
      <c r="G123" s="40"/>
      <c r="H123" s="40"/>
      <c r="I123" s="197"/>
      <c r="J123" s="40"/>
      <c r="K123" s="40"/>
      <c r="L123" s="43"/>
      <c r="M123" s="198"/>
      <c r="N123" s="199"/>
      <c r="O123" s="68"/>
      <c r="P123" s="68"/>
      <c r="Q123" s="68"/>
      <c r="R123" s="68"/>
      <c r="S123" s="68"/>
      <c r="T123" s="69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20" t="s">
        <v>169</v>
      </c>
      <c r="AU123" s="20" t="s">
        <v>90</v>
      </c>
    </row>
    <row r="124" spans="1:65" s="2" customFormat="1" ht="55.5" customHeight="1">
      <c r="A124" s="38"/>
      <c r="B124" s="39"/>
      <c r="C124" s="182" t="s">
        <v>8</v>
      </c>
      <c r="D124" s="182" t="s">
        <v>162</v>
      </c>
      <c r="E124" s="183" t="s">
        <v>2273</v>
      </c>
      <c r="F124" s="184" t="s">
        <v>2274</v>
      </c>
      <c r="G124" s="185" t="s">
        <v>1407</v>
      </c>
      <c r="H124" s="186">
        <v>1</v>
      </c>
      <c r="I124" s="187"/>
      <c r="J124" s="188">
        <f>ROUND(I124*H124,2)</f>
        <v>0</v>
      </c>
      <c r="K124" s="184" t="s">
        <v>35</v>
      </c>
      <c r="L124" s="43"/>
      <c r="M124" s="189" t="s">
        <v>35</v>
      </c>
      <c r="N124" s="190" t="s">
        <v>52</v>
      </c>
      <c r="O124" s="68"/>
      <c r="P124" s="191">
        <f>O124*H124</f>
        <v>0</v>
      </c>
      <c r="Q124" s="191">
        <v>0.23963999999999999</v>
      </c>
      <c r="R124" s="191">
        <f>Q124*H124</f>
        <v>0.23963999999999999</v>
      </c>
      <c r="S124" s="191">
        <v>0</v>
      </c>
      <c r="T124" s="19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93" t="s">
        <v>317</v>
      </c>
      <c r="AT124" s="193" t="s">
        <v>162</v>
      </c>
      <c r="AU124" s="193" t="s">
        <v>90</v>
      </c>
      <c r="AY124" s="20" t="s">
        <v>160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20" t="s">
        <v>21</v>
      </c>
      <c r="BK124" s="194">
        <f>ROUND(I124*H124,2)</f>
        <v>0</v>
      </c>
      <c r="BL124" s="20" t="s">
        <v>317</v>
      </c>
      <c r="BM124" s="193" t="s">
        <v>2275</v>
      </c>
    </row>
    <row r="125" spans="1:65" s="2" customFormat="1" ht="39">
      <c r="A125" s="38"/>
      <c r="B125" s="39"/>
      <c r="C125" s="40"/>
      <c r="D125" s="195" t="s">
        <v>169</v>
      </c>
      <c r="E125" s="40"/>
      <c r="F125" s="196" t="s">
        <v>2274</v>
      </c>
      <c r="G125" s="40"/>
      <c r="H125" s="40"/>
      <c r="I125" s="197"/>
      <c r="J125" s="40"/>
      <c r="K125" s="40"/>
      <c r="L125" s="43"/>
      <c r="M125" s="198"/>
      <c r="N125" s="199"/>
      <c r="O125" s="68"/>
      <c r="P125" s="68"/>
      <c r="Q125" s="68"/>
      <c r="R125" s="68"/>
      <c r="S125" s="68"/>
      <c r="T125" s="69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20" t="s">
        <v>169</v>
      </c>
      <c r="AU125" s="20" t="s">
        <v>90</v>
      </c>
    </row>
    <row r="126" spans="1:65" s="14" customFormat="1" ht="11.25">
      <c r="B126" s="212"/>
      <c r="C126" s="213"/>
      <c r="D126" s="195" t="s">
        <v>173</v>
      </c>
      <c r="E126" s="214" t="s">
        <v>35</v>
      </c>
      <c r="F126" s="215" t="s">
        <v>2276</v>
      </c>
      <c r="G126" s="213"/>
      <c r="H126" s="216">
        <v>1</v>
      </c>
      <c r="I126" s="217"/>
      <c r="J126" s="213"/>
      <c r="K126" s="213"/>
      <c r="L126" s="218"/>
      <c r="M126" s="219"/>
      <c r="N126" s="220"/>
      <c r="O126" s="220"/>
      <c r="P126" s="220"/>
      <c r="Q126" s="220"/>
      <c r="R126" s="220"/>
      <c r="S126" s="220"/>
      <c r="T126" s="221"/>
      <c r="AT126" s="222" t="s">
        <v>173</v>
      </c>
      <c r="AU126" s="222" t="s">
        <v>90</v>
      </c>
      <c r="AV126" s="14" t="s">
        <v>90</v>
      </c>
      <c r="AW126" s="14" t="s">
        <v>41</v>
      </c>
      <c r="AX126" s="14" t="s">
        <v>81</v>
      </c>
      <c r="AY126" s="222" t="s">
        <v>160</v>
      </c>
    </row>
    <row r="127" spans="1:65" s="14" customFormat="1" ht="11.25">
      <c r="B127" s="212"/>
      <c r="C127" s="213"/>
      <c r="D127" s="195" t="s">
        <v>173</v>
      </c>
      <c r="E127" s="214" t="s">
        <v>35</v>
      </c>
      <c r="F127" s="215" t="s">
        <v>2277</v>
      </c>
      <c r="G127" s="213"/>
      <c r="H127" s="216">
        <v>1</v>
      </c>
      <c r="I127" s="217"/>
      <c r="J127" s="213"/>
      <c r="K127" s="213"/>
      <c r="L127" s="218"/>
      <c r="M127" s="219"/>
      <c r="N127" s="220"/>
      <c r="O127" s="220"/>
      <c r="P127" s="220"/>
      <c r="Q127" s="220"/>
      <c r="R127" s="220"/>
      <c r="S127" s="220"/>
      <c r="T127" s="221"/>
      <c r="AT127" s="222" t="s">
        <v>173</v>
      </c>
      <c r="AU127" s="222" t="s">
        <v>90</v>
      </c>
      <c r="AV127" s="14" t="s">
        <v>90</v>
      </c>
      <c r="AW127" s="14" t="s">
        <v>41</v>
      </c>
      <c r="AX127" s="14" t="s">
        <v>81</v>
      </c>
      <c r="AY127" s="222" t="s">
        <v>160</v>
      </c>
    </row>
    <row r="128" spans="1:65" s="14" customFormat="1" ht="11.25">
      <c r="B128" s="212"/>
      <c r="C128" s="213"/>
      <c r="D128" s="195" t="s">
        <v>173</v>
      </c>
      <c r="E128" s="214" t="s">
        <v>35</v>
      </c>
      <c r="F128" s="215" t="s">
        <v>2278</v>
      </c>
      <c r="G128" s="213"/>
      <c r="H128" s="216">
        <v>2</v>
      </c>
      <c r="I128" s="217"/>
      <c r="J128" s="213"/>
      <c r="K128" s="213"/>
      <c r="L128" s="218"/>
      <c r="M128" s="219"/>
      <c r="N128" s="220"/>
      <c r="O128" s="220"/>
      <c r="P128" s="220"/>
      <c r="Q128" s="220"/>
      <c r="R128" s="220"/>
      <c r="S128" s="220"/>
      <c r="T128" s="221"/>
      <c r="AT128" s="222" t="s">
        <v>173</v>
      </c>
      <c r="AU128" s="222" t="s">
        <v>90</v>
      </c>
      <c r="AV128" s="14" t="s">
        <v>90</v>
      </c>
      <c r="AW128" s="14" t="s">
        <v>41</v>
      </c>
      <c r="AX128" s="14" t="s">
        <v>81</v>
      </c>
      <c r="AY128" s="222" t="s">
        <v>160</v>
      </c>
    </row>
    <row r="129" spans="1:65" s="14" customFormat="1" ht="11.25">
      <c r="B129" s="212"/>
      <c r="C129" s="213"/>
      <c r="D129" s="195" t="s">
        <v>173</v>
      </c>
      <c r="E129" s="214" t="s">
        <v>35</v>
      </c>
      <c r="F129" s="215" t="s">
        <v>2279</v>
      </c>
      <c r="G129" s="213"/>
      <c r="H129" s="216">
        <v>2</v>
      </c>
      <c r="I129" s="217"/>
      <c r="J129" s="213"/>
      <c r="K129" s="213"/>
      <c r="L129" s="218"/>
      <c r="M129" s="219"/>
      <c r="N129" s="220"/>
      <c r="O129" s="220"/>
      <c r="P129" s="220"/>
      <c r="Q129" s="220"/>
      <c r="R129" s="220"/>
      <c r="S129" s="220"/>
      <c r="T129" s="221"/>
      <c r="AT129" s="222" t="s">
        <v>173</v>
      </c>
      <c r="AU129" s="222" t="s">
        <v>90</v>
      </c>
      <c r="AV129" s="14" t="s">
        <v>90</v>
      </c>
      <c r="AW129" s="14" t="s">
        <v>41</v>
      </c>
      <c r="AX129" s="14" t="s">
        <v>81</v>
      </c>
      <c r="AY129" s="222" t="s">
        <v>160</v>
      </c>
    </row>
    <row r="130" spans="1:65" s="14" customFormat="1" ht="22.5">
      <c r="B130" s="212"/>
      <c r="C130" s="213"/>
      <c r="D130" s="195" t="s">
        <v>173</v>
      </c>
      <c r="E130" s="214" t="s">
        <v>35</v>
      </c>
      <c r="F130" s="215" t="s">
        <v>2280</v>
      </c>
      <c r="G130" s="213"/>
      <c r="H130" s="216">
        <v>16</v>
      </c>
      <c r="I130" s="217"/>
      <c r="J130" s="213"/>
      <c r="K130" s="213"/>
      <c r="L130" s="218"/>
      <c r="M130" s="219"/>
      <c r="N130" s="220"/>
      <c r="O130" s="220"/>
      <c r="P130" s="220"/>
      <c r="Q130" s="220"/>
      <c r="R130" s="220"/>
      <c r="S130" s="220"/>
      <c r="T130" s="221"/>
      <c r="AT130" s="222" t="s">
        <v>173</v>
      </c>
      <c r="AU130" s="222" t="s">
        <v>90</v>
      </c>
      <c r="AV130" s="14" t="s">
        <v>90</v>
      </c>
      <c r="AW130" s="14" t="s">
        <v>41</v>
      </c>
      <c r="AX130" s="14" t="s">
        <v>81</v>
      </c>
      <c r="AY130" s="222" t="s">
        <v>160</v>
      </c>
    </row>
    <row r="131" spans="1:65" s="14" customFormat="1" ht="33.75">
      <c r="B131" s="212"/>
      <c r="C131" s="213"/>
      <c r="D131" s="195" t="s">
        <v>173</v>
      </c>
      <c r="E131" s="214" t="s">
        <v>35</v>
      </c>
      <c r="F131" s="215" t="s">
        <v>2281</v>
      </c>
      <c r="G131" s="213"/>
      <c r="H131" s="216">
        <v>1</v>
      </c>
      <c r="I131" s="217"/>
      <c r="J131" s="213"/>
      <c r="K131" s="213"/>
      <c r="L131" s="218"/>
      <c r="M131" s="219"/>
      <c r="N131" s="220"/>
      <c r="O131" s="220"/>
      <c r="P131" s="220"/>
      <c r="Q131" s="220"/>
      <c r="R131" s="220"/>
      <c r="S131" s="220"/>
      <c r="T131" s="221"/>
      <c r="AT131" s="222" t="s">
        <v>173</v>
      </c>
      <c r="AU131" s="222" t="s">
        <v>90</v>
      </c>
      <c r="AV131" s="14" t="s">
        <v>90</v>
      </c>
      <c r="AW131" s="14" t="s">
        <v>41</v>
      </c>
      <c r="AX131" s="14" t="s">
        <v>81</v>
      </c>
      <c r="AY131" s="222" t="s">
        <v>160</v>
      </c>
    </row>
    <row r="132" spans="1:65" s="14" customFormat="1" ht="22.5">
      <c r="B132" s="212"/>
      <c r="C132" s="213"/>
      <c r="D132" s="195" t="s">
        <v>173</v>
      </c>
      <c r="E132" s="214" t="s">
        <v>35</v>
      </c>
      <c r="F132" s="215" t="s">
        <v>2282</v>
      </c>
      <c r="G132" s="213"/>
      <c r="H132" s="216">
        <v>1</v>
      </c>
      <c r="I132" s="217"/>
      <c r="J132" s="213"/>
      <c r="K132" s="213"/>
      <c r="L132" s="218"/>
      <c r="M132" s="219"/>
      <c r="N132" s="220"/>
      <c r="O132" s="220"/>
      <c r="P132" s="220"/>
      <c r="Q132" s="220"/>
      <c r="R132" s="220"/>
      <c r="S132" s="220"/>
      <c r="T132" s="221"/>
      <c r="AT132" s="222" t="s">
        <v>173</v>
      </c>
      <c r="AU132" s="222" t="s">
        <v>90</v>
      </c>
      <c r="AV132" s="14" t="s">
        <v>90</v>
      </c>
      <c r="AW132" s="14" t="s">
        <v>41</v>
      </c>
      <c r="AX132" s="14" t="s">
        <v>81</v>
      </c>
      <c r="AY132" s="222" t="s">
        <v>160</v>
      </c>
    </row>
    <row r="133" spans="1:65" s="14" customFormat="1" ht="11.25">
      <c r="B133" s="212"/>
      <c r="C133" s="213"/>
      <c r="D133" s="195" t="s">
        <v>173</v>
      </c>
      <c r="E133" s="214" t="s">
        <v>35</v>
      </c>
      <c r="F133" s="215" t="s">
        <v>2283</v>
      </c>
      <c r="G133" s="213"/>
      <c r="H133" s="216">
        <v>2</v>
      </c>
      <c r="I133" s="217"/>
      <c r="J133" s="213"/>
      <c r="K133" s="213"/>
      <c r="L133" s="218"/>
      <c r="M133" s="219"/>
      <c r="N133" s="220"/>
      <c r="O133" s="220"/>
      <c r="P133" s="220"/>
      <c r="Q133" s="220"/>
      <c r="R133" s="220"/>
      <c r="S133" s="220"/>
      <c r="T133" s="221"/>
      <c r="AT133" s="222" t="s">
        <v>173</v>
      </c>
      <c r="AU133" s="222" t="s">
        <v>90</v>
      </c>
      <c r="AV133" s="14" t="s">
        <v>90</v>
      </c>
      <c r="AW133" s="14" t="s">
        <v>41</v>
      </c>
      <c r="AX133" s="14" t="s">
        <v>81</v>
      </c>
      <c r="AY133" s="222" t="s">
        <v>160</v>
      </c>
    </row>
    <row r="134" spans="1:65" s="14" customFormat="1" ht="11.25">
      <c r="B134" s="212"/>
      <c r="C134" s="213"/>
      <c r="D134" s="195" t="s">
        <v>173</v>
      </c>
      <c r="E134" s="214" t="s">
        <v>35</v>
      </c>
      <c r="F134" s="215" t="s">
        <v>2284</v>
      </c>
      <c r="G134" s="213"/>
      <c r="H134" s="216">
        <v>1</v>
      </c>
      <c r="I134" s="217"/>
      <c r="J134" s="213"/>
      <c r="K134" s="213"/>
      <c r="L134" s="218"/>
      <c r="M134" s="219"/>
      <c r="N134" s="220"/>
      <c r="O134" s="220"/>
      <c r="P134" s="220"/>
      <c r="Q134" s="220"/>
      <c r="R134" s="220"/>
      <c r="S134" s="220"/>
      <c r="T134" s="221"/>
      <c r="AT134" s="222" t="s">
        <v>173</v>
      </c>
      <c r="AU134" s="222" t="s">
        <v>90</v>
      </c>
      <c r="AV134" s="14" t="s">
        <v>90</v>
      </c>
      <c r="AW134" s="14" t="s">
        <v>41</v>
      </c>
      <c r="AX134" s="14" t="s">
        <v>81</v>
      </c>
      <c r="AY134" s="222" t="s">
        <v>160</v>
      </c>
    </row>
    <row r="135" spans="1:65" s="14" customFormat="1" ht="22.5">
      <c r="B135" s="212"/>
      <c r="C135" s="213"/>
      <c r="D135" s="195" t="s">
        <v>173</v>
      </c>
      <c r="E135" s="214" t="s">
        <v>35</v>
      </c>
      <c r="F135" s="215" t="s">
        <v>2285</v>
      </c>
      <c r="G135" s="213"/>
      <c r="H135" s="216">
        <v>1</v>
      </c>
      <c r="I135" s="217"/>
      <c r="J135" s="213"/>
      <c r="K135" s="213"/>
      <c r="L135" s="218"/>
      <c r="M135" s="219"/>
      <c r="N135" s="220"/>
      <c r="O135" s="220"/>
      <c r="P135" s="220"/>
      <c r="Q135" s="220"/>
      <c r="R135" s="220"/>
      <c r="S135" s="220"/>
      <c r="T135" s="221"/>
      <c r="AT135" s="222" t="s">
        <v>173</v>
      </c>
      <c r="AU135" s="222" t="s">
        <v>90</v>
      </c>
      <c r="AV135" s="14" t="s">
        <v>90</v>
      </c>
      <c r="AW135" s="14" t="s">
        <v>41</v>
      </c>
      <c r="AX135" s="14" t="s">
        <v>81</v>
      </c>
      <c r="AY135" s="222" t="s">
        <v>160</v>
      </c>
    </row>
    <row r="136" spans="1:65" s="14" customFormat="1" ht="11.25">
      <c r="B136" s="212"/>
      <c r="C136" s="213"/>
      <c r="D136" s="195" t="s">
        <v>173</v>
      </c>
      <c r="E136" s="214" t="s">
        <v>35</v>
      </c>
      <c r="F136" s="215" t="s">
        <v>2286</v>
      </c>
      <c r="G136" s="213"/>
      <c r="H136" s="216">
        <v>1</v>
      </c>
      <c r="I136" s="217"/>
      <c r="J136" s="213"/>
      <c r="K136" s="213"/>
      <c r="L136" s="218"/>
      <c r="M136" s="219"/>
      <c r="N136" s="220"/>
      <c r="O136" s="220"/>
      <c r="P136" s="220"/>
      <c r="Q136" s="220"/>
      <c r="R136" s="220"/>
      <c r="S136" s="220"/>
      <c r="T136" s="221"/>
      <c r="AT136" s="222" t="s">
        <v>173</v>
      </c>
      <c r="AU136" s="222" t="s">
        <v>90</v>
      </c>
      <c r="AV136" s="14" t="s">
        <v>90</v>
      </c>
      <c r="AW136" s="14" t="s">
        <v>41</v>
      </c>
      <c r="AX136" s="14" t="s">
        <v>81</v>
      </c>
      <c r="AY136" s="222" t="s">
        <v>160</v>
      </c>
    </row>
    <row r="137" spans="1:65" s="14" customFormat="1" ht="11.25">
      <c r="B137" s="212"/>
      <c r="C137" s="213"/>
      <c r="D137" s="195" t="s">
        <v>173</v>
      </c>
      <c r="E137" s="214" t="s">
        <v>35</v>
      </c>
      <c r="F137" s="215" t="s">
        <v>2287</v>
      </c>
      <c r="G137" s="213"/>
      <c r="H137" s="216">
        <v>1</v>
      </c>
      <c r="I137" s="217"/>
      <c r="J137" s="213"/>
      <c r="K137" s="213"/>
      <c r="L137" s="218"/>
      <c r="M137" s="219"/>
      <c r="N137" s="220"/>
      <c r="O137" s="220"/>
      <c r="P137" s="220"/>
      <c r="Q137" s="220"/>
      <c r="R137" s="220"/>
      <c r="S137" s="220"/>
      <c r="T137" s="221"/>
      <c r="AT137" s="222" t="s">
        <v>173</v>
      </c>
      <c r="AU137" s="222" t="s">
        <v>90</v>
      </c>
      <c r="AV137" s="14" t="s">
        <v>90</v>
      </c>
      <c r="AW137" s="14" t="s">
        <v>41</v>
      </c>
      <c r="AX137" s="14" t="s">
        <v>81</v>
      </c>
      <c r="AY137" s="222" t="s">
        <v>160</v>
      </c>
    </row>
    <row r="138" spans="1:65" s="14" customFormat="1" ht="11.25">
      <c r="B138" s="212"/>
      <c r="C138" s="213"/>
      <c r="D138" s="195" t="s">
        <v>173</v>
      </c>
      <c r="E138" s="214" t="s">
        <v>35</v>
      </c>
      <c r="F138" s="215" t="s">
        <v>2288</v>
      </c>
      <c r="G138" s="213"/>
      <c r="H138" s="216">
        <v>1</v>
      </c>
      <c r="I138" s="217"/>
      <c r="J138" s="213"/>
      <c r="K138" s="213"/>
      <c r="L138" s="218"/>
      <c r="M138" s="219"/>
      <c r="N138" s="220"/>
      <c r="O138" s="220"/>
      <c r="P138" s="220"/>
      <c r="Q138" s="220"/>
      <c r="R138" s="220"/>
      <c r="S138" s="220"/>
      <c r="T138" s="221"/>
      <c r="AT138" s="222" t="s">
        <v>173</v>
      </c>
      <c r="AU138" s="222" t="s">
        <v>90</v>
      </c>
      <c r="AV138" s="14" t="s">
        <v>90</v>
      </c>
      <c r="AW138" s="14" t="s">
        <v>41</v>
      </c>
      <c r="AX138" s="14" t="s">
        <v>81</v>
      </c>
      <c r="AY138" s="222" t="s">
        <v>160</v>
      </c>
    </row>
    <row r="139" spans="1:65" s="14" customFormat="1" ht="11.25">
      <c r="B139" s="212"/>
      <c r="C139" s="213"/>
      <c r="D139" s="195" t="s">
        <v>173</v>
      </c>
      <c r="E139" s="214" t="s">
        <v>35</v>
      </c>
      <c r="F139" s="215" t="s">
        <v>2289</v>
      </c>
      <c r="G139" s="213"/>
      <c r="H139" s="216">
        <v>1</v>
      </c>
      <c r="I139" s="217"/>
      <c r="J139" s="213"/>
      <c r="K139" s="213"/>
      <c r="L139" s="218"/>
      <c r="M139" s="219"/>
      <c r="N139" s="220"/>
      <c r="O139" s="220"/>
      <c r="P139" s="220"/>
      <c r="Q139" s="220"/>
      <c r="R139" s="220"/>
      <c r="S139" s="220"/>
      <c r="T139" s="221"/>
      <c r="AT139" s="222" t="s">
        <v>173</v>
      </c>
      <c r="AU139" s="222" t="s">
        <v>90</v>
      </c>
      <c r="AV139" s="14" t="s">
        <v>90</v>
      </c>
      <c r="AW139" s="14" t="s">
        <v>41</v>
      </c>
      <c r="AX139" s="14" t="s">
        <v>21</v>
      </c>
      <c r="AY139" s="222" t="s">
        <v>160</v>
      </c>
    </row>
    <row r="140" spans="1:65" s="2" customFormat="1" ht="21.75" customHeight="1">
      <c r="A140" s="38"/>
      <c r="B140" s="39"/>
      <c r="C140" s="182" t="s">
        <v>317</v>
      </c>
      <c r="D140" s="182" t="s">
        <v>162</v>
      </c>
      <c r="E140" s="183" t="s">
        <v>2290</v>
      </c>
      <c r="F140" s="184" t="s">
        <v>2291</v>
      </c>
      <c r="G140" s="185" t="s">
        <v>334</v>
      </c>
      <c r="H140" s="186">
        <v>0.251</v>
      </c>
      <c r="I140" s="187"/>
      <c r="J140" s="188">
        <f>ROUND(I140*H140,2)</f>
        <v>0</v>
      </c>
      <c r="K140" s="184" t="s">
        <v>35</v>
      </c>
      <c r="L140" s="43"/>
      <c r="M140" s="189" t="s">
        <v>35</v>
      </c>
      <c r="N140" s="190" t="s">
        <v>52</v>
      </c>
      <c r="O140" s="68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93" t="s">
        <v>317</v>
      </c>
      <c r="AT140" s="193" t="s">
        <v>162</v>
      </c>
      <c r="AU140" s="193" t="s">
        <v>90</v>
      </c>
      <c r="AY140" s="20" t="s">
        <v>160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20" t="s">
        <v>21</v>
      </c>
      <c r="BK140" s="194">
        <f>ROUND(I140*H140,2)</f>
        <v>0</v>
      </c>
      <c r="BL140" s="20" t="s">
        <v>317</v>
      </c>
      <c r="BM140" s="193" t="s">
        <v>2292</v>
      </c>
    </row>
    <row r="141" spans="1:65" s="2" customFormat="1" ht="11.25">
      <c r="A141" s="38"/>
      <c r="B141" s="39"/>
      <c r="C141" s="40"/>
      <c r="D141" s="195" t="s">
        <v>169</v>
      </c>
      <c r="E141" s="40"/>
      <c r="F141" s="196" t="s">
        <v>2291</v>
      </c>
      <c r="G141" s="40"/>
      <c r="H141" s="40"/>
      <c r="I141" s="197"/>
      <c r="J141" s="40"/>
      <c r="K141" s="40"/>
      <c r="L141" s="43"/>
      <c r="M141" s="198"/>
      <c r="N141" s="199"/>
      <c r="O141" s="68"/>
      <c r="P141" s="68"/>
      <c r="Q141" s="68"/>
      <c r="R141" s="68"/>
      <c r="S141" s="68"/>
      <c r="T141" s="69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20" t="s">
        <v>169</v>
      </c>
      <c r="AU141" s="20" t="s">
        <v>90</v>
      </c>
    </row>
    <row r="142" spans="1:65" s="12" customFormat="1" ht="22.9" customHeight="1">
      <c r="B142" s="166"/>
      <c r="C142" s="167"/>
      <c r="D142" s="168" t="s">
        <v>80</v>
      </c>
      <c r="E142" s="180" t="s">
        <v>2293</v>
      </c>
      <c r="F142" s="180" t="s">
        <v>2294</v>
      </c>
      <c r="G142" s="167"/>
      <c r="H142" s="167"/>
      <c r="I142" s="170"/>
      <c r="J142" s="181">
        <f>BK142</f>
        <v>0</v>
      </c>
      <c r="K142" s="167"/>
      <c r="L142" s="172"/>
      <c r="M142" s="173"/>
      <c r="N142" s="174"/>
      <c r="O142" s="174"/>
      <c r="P142" s="175">
        <f>SUM(P143:P160)</f>
        <v>0</v>
      </c>
      <c r="Q142" s="174"/>
      <c r="R142" s="175">
        <f>SUM(R143:R160)</f>
        <v>0.26496000000000003</v>
      </c>
      <c r="S142" s="174"/>
      <c r="T142" s="176">
        <f>SUM(T143:T160)</f>
        <v>0</v>
      </c>
      <c r="AR142" s="177" t="s">
        <v>90</v>
      </c>
      <c r="AT142" s="178" t="s">
        <v>80</v>
      </c>
      <c r="AU142" s="178" t="s">
        <v>21</v>
      </c>
      <c r="AY142" s="177" t="s">
        <v>160</v>
      </c>
      <c r="BK142" s="179">
        <f>SUM(BK143:BK160)</f>
        <v>0</v>
      </c>
    </row>
    <row r="143" spans="1:65" s="2" customFormat="1" ht="21.75" customHeight="1">
      <c r="A143" s="38"/>
      <c r="B143" s="39"/>
      <c r="C143" s="182" t="s">
        <v>324</v>
      </c>
      <c r="D143" s="182" t="s">
        <v>162</v>
      </c>
      <c r="E143" s="183" t="s">
        <v>2295</v>
      </c>
      <c r="F143" s="184" t="s">
        <v>2296</v>
      </c>
      <c r="G143" s="185" t="s">
        <v>194</v>
      </c>
      <c r="H143" s="186">
        <v>70</v>
      </c>
      <c r="I143" s="187"/>
      <c r="J143" s="188">
        <f>ROUND(I143*H143,2)</f>
        <v>0</v>
      </c>
      <c r="K143" s="184" t="s">
        <v>35</v>
      </c>
      <c r="L143" s="43"/>
      <c r="M143" s="189" t="s">
        <v>35</v>
      </c>
      <c r="N143" s="190" t="s">
        <v>52</v>
      </c>
      <c r="O143" s="68"/>
      <c r="P143" s="191">
        <f>O143*H143</f>
        <v>0</v>
      </c>
      <c r="Q143" s="191">
        <v>4.6000000000000001E-4</v>
      </c>
      <c r="R143" s="191">
        <f>Q143*H143</f>
        <v>3.2199999999999999E-2</v>
      </c>
      <c r="S143" s="191">
        <v>0</v>
      </c>
      <c r="T143" s="19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3" t="s">
        <v>317</v>
      </c>
      <c r="AT143" s="193" t="s">
        <v>162</v>
      </c>
      <c r="AU143" s="193" t="s">
        <v>90</v>
      </c>
      <c r="AY143" s="20" t="s">
        <v>160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20" t="s">
        <v>21</v>
      </c>
      <c r="BK143" s="194">
        <f>ROUND(I143*H143,2)</f>
        <v>0</v>
      </c>
      <c r="BL143" s="20" t="s">
        <v>317</v>
      </c>
      <c r="BM143" s="193" t="s">
        <v>2297</v>
      </c>
    </row>
    <row r="144" spans="1:65" s="2" customFormat="1" ht="11.25">
      <c r="A144" s="38"/>
      <c r="B144" s="39"/>
      <c r="C144" s="40"/>
      <c r="D144" s="195" t="s">
        <v>169</v>
      </c>
      <c r="E144" s="40"/>
      <c r="F144" s="196" t="s">
        <v>2296</v>
      </c>
      <c r="G144" s="40"/>
      <c r="H144" s="40"/>
      <c r="I144" s="197"/>
      <c r="J144" s="40"/>
      <c r="K144" s="40"/>
      <c r="L144" s="43"/>
      <c r="M144" s="198"/>
      <c r="N144" s="199"/>
      <c r="O144" s="68"/>
      <c r="P144" s="68"/>
      <c r="Q144" s="68"/>
      <c r="R144" s="68"/>
      <c r="S144" s="68"/>
      <c r="T144" s="69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20" t="s">
        <v>169</v>
      </c>
      <c r="AU144" s="20" t="s">
        <v>90</v>
      </c>
    </row>
    <row r="145" spans="1:65" s="2" customFormat="1" ht="21.75" customHeight="1">
      <c r="A145" s="38"/>
      <c r="B145" s="39"/>
      <c r="C145" s="182" t="s">
        <v>331</v>
      </c>
      <c r="D145" s="182" t="s">
        <v>162</v>
      </c>
      <c r="E145" s="183" t="s">
        <v>2298</v>
      </c>
      <c r="F145" s="184" t="s">
        <v>2299</v>
      </c>
      <c r="G145" s="185" t="s">
        <v>194</v>
      </c>
      <c r="H145" s="186">
        <v>58</v>
      </c>
      <c r="I145" s="187"/>
      <c r="J145" s="188">
        <f>ROUND(I145*H145,2)</f>
        <v>0</v>
      </c>
      <c r="K145" s="184" t="s">
        <v>35</v>
      </c>
      <c r="L145" s="43"/>
      <c r="M145" s="189" t="s">
        <v>35</v>
      </c>
      <c r="N145" s="190" t="s">
        <v>52</v>
      </c>
      <c r="O145" s="68"/>
      <c r="P145" s="191">
        <f>O145*H145</f>
        <v>0</v>
      </c>
      <c r="Q145" s="191">
        <v>5.5000000000000003E-4</v>
      </c>
      <c r="R145" s="191">
        <f>Q145*H145</f>
        <v>3.1900000000000005E-2</v>
      </c>
      <c r="S145" s="191">
        <v>0</v>
      </c>
      <c r="T145" s="19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3" t="s">
        <v>317</v>
      </c>
      <c r="AT145" s="193" t="s">
        <v>162</v>
      </c>
      <c r="AU145" s="193" t="s">
        <v>90</v>
      </c>
      <c r="AY145" s="20" t="s">
        <v>160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20" t="s">
        <v>21</v>
      </c>
      <c r="BK145" s="194">
        <f>ROUND(I145*H145,2)</f>
        <v>0</v>
      </c>
      <c r="BL145" s="20" t="s">
        <v>317</v>
      </c>
      <c r="BM145" s="193" t="s">
        <v>2300</v>
      </c>
    </row>
    <row r="146" spans="1:65" s="2" customFormat="1" ht="11.25">
      <c r="A146" s="38"/>
      <c r="B146" s="39"/>
      <c r="C146" s="40"/>
      <c r="D146" s="195" t="s">
        <v>169</v>
      </c>
      <c r="E146" s="40"/>
      <c r="F146" s="196" t="s">
        <v>2299</v>
      </c>
      <c r="G146" s="40"/>
      <c r="H146" s="40"/>
      <c r="I146" s="197"/>
      <c r="J146" s="40"/>
      <c r="K146" s="40"/>
      <c r="L146" s="43"/>
      <c r="M146" s="198"/>
      <c r="N146" s="199"/>
      <c r="O146" s="68"/>
      <c r="P146" s="68"/>
      <c r="Q146" s="68"/>
      <c r="R146" s="68"/>
      <c r="S146" s="68"/>
      <c r="T146" s="69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20" t="s">
        <v>169</v>
      </c>
      <c r="AU146" s="20" t="s">
        <v>90</v>
      </c>
    </row>
    <row r="147" spans="1:65" s="2" customFormat="1" ht="21.75" customHeight="1">
      <c r="A147" s="38"/>
      <c r="B147" s="39"/>
      <c r="C147" s="182" t="s">
        <v>339</v>
      </c>
      <c r="D147" s="182" t="s">
        <v>162</v>
      </c>
      <c r="E147" s="183" t="s">
        <v>2301</v>
      </c>
      <c r="F147" s="184" t="s">
        <v>2302</v>
      </c>
      <c r="G147" s="185" t="s">
        <v>194</v>
      </c>
      <c r="H147" s="186">
        <v>66</v>
      </c>
      <c r="I147" s="187"/>
      <c r="J147" s="188">
        <f>ROUND(I147*H147,2)</f>
        <v>0</v>
      </c>
      <c r="K147" s="184" t="s">
        <v>35</v>
      </c>
      <c r="L147" s="43"/>
      <c r="M147" s="189" t="s">
        <v>35</v>
      </c>
      <c r="N147" s="190" t="s">
        <v>52</v>
      </c>
      <c r="O147" s="68"/>
      <c r="P147" s="191">
        <f>O147*H147</f>
        <v>0</v>
      </c>
      <c r="Q147" s="191">
        <v>7.1000000000000002E-4</v>
      </c>
      <c r="R147" s="191">
        <f>Q147*H147</f>
        <v>4.6859999999999999E-2</v>
      </c>
      <c r="S147" s="191">
        <v>0</v>
      </c>
      <c r="T147" s="19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3" t="s">
        <v>317</v>
      </c>
      <c r="AT147" s="193" t="s">
        <v>162</v>
      </c>
      <c r="AU147" s="193" t="s">
        <v>90</v>
      </c>
      <c r="AY147" s="20" t="s">
        <v>160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20" t="s">
        <v>21</v>
      </c>
      <c r="BK147" s="194">
        <f>ROUND(I147*H147,2)</f>
        <v>0</v>
      </c>
      <c r="BL147" s="20" t="s">
        <v>317</v>
      </c>
      <c r="BM147" s="193" t="s">
        <v>2303</v>
      </c>
    </row>
    <row r="148" spans="1:65" s="2" customFormat="1" ht="11.25">
      <c r="A148" s="38"/>
      <c r="B148" s="39"/>
      <c r="C148" s="40"/>
      <c r="D148" s="195" t="s">
        <v>169</v>
      </c>
      <c r="E148" s="40"/>
      <c r="F148" s="196" t="s">
        <v>2302</v>
      </c>
      <c r="G148" s="40"/>
      <c r="H148" s="40"/>
      <c r="I148" s="197"/>
      <c r="J148" s="40"/>
      <c r="K148" s="40"/>
      <c r="L148" s="43"/>
      <c r="M148" s="198"/>
      <c r="N148" s="199"/>
      <c r="O148" s="68"/>
      <c r="P148" s="68"/>
      <c r="Q148" s="68"/>
      <c r="R148" s="68"/>
      <c r="S148" s="68"/>
      <c r="T148" s="69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20" t="s">
        <v>169</v>
      </c>
      <c r="AU148" s="20" t="s">
        <v>90</v>
      </c>
    </row>
    <row r="149" spans="1:65" s="2" customFormat="1" ht="24.2" customHeight="1">
      <c r="A149" s="38"/>
      <c r="B149" s="39"/>
      <c r="C149" s="182" t="s">
        <v>346</v>
      </c>
      <c r="D149" s="182" t="s">
        <v>162</v>
      </c>
      <c r="E149" s="183" t="s">
        <v>2304</v>
      </c>
      <c r="F149" s="184" t="s">
        <v>2305</v>
      </c>
      <c r="G149" s="185" t="s">
        <v>194</v>
      </c>
      <c r="H149" s="186">
        <v>68</v>
      </c>
      <c r="I149" s="187"/>
      <c r="J149" s="188">
        <f>ROUND(I149*H149,2)</f>
        <v>0</v>
      </c>
      <c r="K149" s="184" t="s">
        <v>35</v>
      </c>
      <c r="L149" s="43"/>
      <c r="M149" s="189" t="s">
        <v>35</v>
      </c>
      <c r="N149" s="190" t="s">
        <v>52</v>
      </c>
      <c r="O149" s="68"/>
      <c r="P149" s="191">
        <f>O149*H149</f>
        <v>0</v>
      </c>
      <c r="Q149" s="191">
        <v>1.25E-3</v>
      </c>
      <c r="R149" s="191">
        <f>Q149*H149</f>
        <v>8.5000000000000006E-2</v>
      </c>
      <c r="S149" s="191">
        <v>0</v>
      </c>
      <c r="T149" s="19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93" t="s">
        <v>317</v>
      </c>
      <c r="AT149" s="193" t="s">
        <v>162</v>
      </c>
      <c r="AU149" s="193" t="s">
        <v>90</v>
      </c>
      <c r="AY149" s="20" t="s">
        <v>160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20" t="s">
        <v>21</v>
      </c>
      <c r="BK149" s="194">
        <f>ROUND(I149*H149,2)</f>
        <v>0</v>
      </c>
      <c r="BL149" s="20" t="s">
        <v>317</v>
      </c>
      <c r="BM149" s="193" t="s">
        <v>2306</v>
      </c>
    </row>
    <row r="150" spans="1:65" s="2" customFormat="1" ht="11.25">
      <c r="A150" s="38"/>
      <c r="B150" s="39"/>
      <c r="C150" s="40"/>
      <c r="D150" s="195" t="s">
        <v>169</v>
      </c>
      <c r="E150" s="40"/>
      <c r="F150" s="196" t="s">
        <v>2305</v>
      </c>
      <c r="G150" s="40"/>
      <c r="H150" s="40"/>
      <c r="I150" s="197"/>
      <c r="J150" s="40"/>
      <c r="K150" s="40"/>
      <c r="L150" s="43"/>
      <c r="M150" s="198"/>
      <c r="N150" s="199"/>
      <c r="O150" s="68"/>
      <c r="P150" s="68"/>
      <c r="Q150" s="68"/>
      <c r="R150" s="68"/>
      <c r="S150" s="68"/>
      <c r="T150" s="69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20" t="s">
        <v>169</v>
      </c>
      <c r="AU150" s="20" t="s">
        <v>90</v>
      </c>
    </row>
    <row r="151" spans="1:65" s="2" customFormat="1" ht="24.2" customHeight="1">
      <c r="A151" s="38"/>
      <c r="B151" s="39"/>
      <c r="C151" s="182" t="s">
        <v>7</v>
      </c>
      <c r="D151" s="182" t="s">
        <v>162</v>
      </c>
      <c r="E151" s="183" t="s">
        <v>2307</v>
      </c>
      <c r="F151" s="184" t="s">
        <v>2308</v>
      </c>
      <c r="G151" s="185" t="s">
        <v>194</v>
      </c>
      <c r="H151" s="186">
        <v>28</v>
      </c>
      <c r="I151" s="187"/>
      <c r="J151" s="188">
        <f>ROUND(I151*H151,2)</f>
        <v>0</v>
      </c>
      <c r="K151" s="184" t="s">
        <v>35</v>
      </c>
      <c r="L151" s="43"/>
      <c r="M151" s="189" t="s">
        <v>35</v>
      </c>
      <c r="N151" s="190" t="s">
        <v>52</v>
      </c>
      <c r="O151" s="68"/>
      <c r="P151" s="191">
        <f>O151*H151</f>
        <v>0</v>
      </c>
      <c r="Q151" s="191">
        <v>1.6199999999999999E-3</v>
      </c>
      <c r="R151" s="191">
        <f>Q151*H151</f>
        <v>4.5359999999999998E-2</v>
      </c>
      <c r="S151" s="191">
        <v>0</v>
      </c>
      <c r="T151" s="19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3" t="s">
        <v>317</v>
      </c>
      <c r="AT151" s="193" t="s">
        <v>162</v>
      </c>
      <c r="AU151" s="193" t="s">
        <v>90</v>
      </c>
      <c r="AY151" s="20" t="s">
        <v>160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20" t="s">
        <v>21</v>
      </c>
      <c r="BK151" s="194">
        <f>ROUND(I151*H151,2)</f>
        <v>0</v>
      </c>
      <c r="BL151" s="20" t="s">
        <v>317</v>
      </c>
      <c r="BM151" s="193" t="s">
        <v>2309</v>
      </c>
    </row>
    <row r="152" spans="1:65" s="2" customFormat="1" ht="11.25">
      <c r="A152" s="38"/>
      <c r="B152" s="39"/>
      <c r="C152" s="40"/>
      <c r="D152" s="195" t="s">
        <v>169</v>
      </c>
      <c r="E152" s="40"/>
      <c r="F152" s="196" t="s">
        <v>2308</v>
      </c>
      <c r="G152" s="40"/>
      <c r="H152" s="40"/>
      <c r="I152" s="197"/>
      <c r="J152" s="40"/>
      <c r="K152" s="40"/>
      <c r="L152" s="43"/>
      <c r="M152" s="198"/>
      <c r="N152" s="199"/>
      <c r="O152" s="68"/>
      <c r="P152" s="68"/>
      <c r="Q152" s="68"/>
      <c r="R152" s="68"/>
      <c r="S152" s="68"/>
      <c r="T152" s="69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20" t="s">
        <v>169</v>
      </c>
      <c r="AU152" s="20" t="s">
        <v>90</v>
      </c>
    </row>
    <row r="153" spans="1:65" s="2" customFormat="1" ht="24.2" customHeight="1">
      <c r="A153" s="38"/>
      <c r="B153" s="39"/>
      <c r="C153" s="182" t="s">
        <v>379</v>
      </c>
      <c r="D153" s="182" t="s">
        <v>162</v>
      </c>
      <c r="E153" s="183" t="s">
        <v>2310</v>
      </c>
      <c r="F153" s="184" t="s">
        <v>2311</v>
      </c>
      <c r="G153" s="185" t="s">
        <v>194</v>
      </c>
      <c r="H153" s="186">
        <v>12</v>
      </c>
      <c r="I153" s="187"/>
      <c r="J153" s="188">
        <f>ROUND(I153*H153,2)</f>
        <v>0</v>
      </c>
      <c r="K153" s="184" t="s">
        <v>35</v>
      </c>
      <c r="L153" s="43"/>
      <c r="M153" s="189" t="s">
        <v>35</v>
      </c>
      <c r="N153" s="190" t="s">
        <v>52</v>
      </c>
      <c r="O153" s="68"/>
      <c r="P153" s="191">
        <f>O153*H153</f>
        <v>0</v>
      </c>
      <c r="Q153" s="191">
        <v>1.97E-3</v>
      </c>
      <c r="R153" s="191">
        <f>Q153*H153</f>
        <v>2.3640000000000001E-2</v>
      </c>
      <c r="S153" s="191">
        <v>0</v>
      </c>
      <c r="T153" s="19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93" t="s">
        <v>317</v>
      </c>
      <c r="AT153" s="193" t="s">
        <v>162</v>
      </c>
      <c r="AU153" s="193" t="s">
        <v>90</v>
      </c>
      <c r="AY153" s="20" t="s">
        <v>160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20" t="s">
        <v>21</v>
      </c>
      <c r="BK153" s="194">
        <f>ROUND(I153*H153,2)</f>
        <v>0</v>
      </c>
      <c r="BL153" s="20" t="s">
        <v>317</v>
      </c>
      <c r="BM153" s="193" t="s">
        <v>2312</v>
      </c>
    </row>
    <row r="154" spans="1:65" s="2" customFormat="1" ht="11.25">
      <c r="A154" s="38"/>
      <c r="B154" s="39"/>
      <c r="C154" s="40"/>
      <c r="D154" s="195" t="s">
        <v>169</v>
      </c>
      <c r="E154" s="40"/>
      <c r="F154" s="196" t="s">
        <v>2311</v>
      </c>
      <c r="G154" s="40"/>
      <c r="H154" s="40"/>
      <c r="I154" s="197"/>
      <c r="J154" s="40"/>
      <c r="K154" s="40"/>
      <c r="L154" s="43"/>
      <c r="M154" s="198"/>
      <c r="N154" s="199"/>
      <c r="O154" s="68"/>
      <c r="P154" s="68"/>
      <c r="Q154" s="68"/>
      <c r="R154" s="68"/>
      <c r="S154" s="68"/>
      <c r="T154" s="69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20" t="s">
        <v>169</v>
      </c>
      <c r="AU154" s="20" t="s">
        <v>90</v>
      </c>
    </row>
    <row r="155" spans="1:65" s="2" customFormat="1" ht="16.5" customHeight="1">
      <c r="A155" s="38"/>
      <c r="B155" s="39"/>
      <c r="C155" s="182" t="s">
        <v>386</v>
      </c>
      <c r="D155" s="182" t="s">
        <v>162</v>
      </c>
      <c r="E155" s="183" t="s">
        <v>2313</v>
      </c>
      <c r="F155" s="184" t="s">
        <v>2314</v>
      </c>
      <c r="G155" s="185" t="s">
        <v>194</v>
      </c>
      <c r="H155" s="186">
        <v>290</v>
      </c>
      <c r="I155" s="187"/>
      <c r="J155" s="188">
        <f>ROUND(I155*H155,2)</f>
        <v>0</v>
      </c>
      <c r="K155" s="184" t="s">
        <v>35</v>
      </c>
      <c r="L155" s="43"/>
      <c r="M155" s="189" t="s">
        <v>35</v>
      </c>
      <c r="N155" s="190" t="s">
        <v>52</v>
      </c>
      <c r="O155" s="68"/>
      <c r="P155" s="191">
        <f>O155*H155</f>
        <v>0</v>
      </c>
      <c r="Q155" s="191">
        <v>0</v>
      </c>
      <c r="R155" s="191">
        <f>Q155*H155</f>
        <v>0</v>
      </c>
      <c r="S155" s="191">
        <v>0</v>
      </c>
      <c r="T155" s="19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93" t="s">
        <v>317</v>
      </c>
      <c r="AT155" s="193" t="s">
        <v>162</v>
      </c>
      <c r="AU155" s="193" t="s">
        <v>90</v>
      </c>
      <c r="AY155" s="20" t="s">
        <v>160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20" t="s">
        <v>21</v>
      </c>
      <c r="BK155" s="194">
        <f>ROUND(I155*H155,2)</f>
        <v>0</v>
      </c>
      <c r="BL155" s="20" t="s">
        <v>317</v>
      </c>
      <c r="BM155" s="193" t="s">
        <v>2315</v>
      </c>
    </row>
    <row r="156" spans="1:65" s="2" customFormat="1" ht="11.25">
      <c r="A156" s="38"/>
      <c r="B156" s="39"/>
      <c r="C156" s="40"/>
      <c r="D156" s="195" t="s">
        <v>169</v>
      </c>
      <c r="E156" s="40"/>
      <c r="F156" s="196" t="s">
        <v>2314</v>
      </c>
      <c r="G156" s="40"/>
      <c r="H156" s="40"/>
      <c r="I156" s="197"/>
      <c r="J156" s="40"/>
      <c r="K156" s="40"/>
      <c r="L156" s="43"/>
      <c r="M156" s="198"/>
      <c r="N156" s="199"/>
      <c r="O156" s="68"/>
      <c r="P156" s="68"/>
      <c r="Q156" s="68"/>
      <c r="R156" s="68"/>
      <c r="S156" s="68"/>
      <c r="T156" s="69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20" t="s">
        <v>169</v>
      </c>
      <c r="AU156" s="20" t="s">
        <v>90</v>
      </c>
    </row>
    <row r="157" spans="1:65" s="2" customFormat="1" ht="24.2" customHeight="1">
      <c r="A157" s="38"/>
      <c r="B157" s="39"/>
      <c r="C157" s="182" t="s">
        <v>401</v>
      </c>
      <c r="D157" s="182" t="s">
        <v>162</v>
      </c>
      <c r="E157" s="183" t="s">
        <v>2316</v>
      </c>
      <c r="F157" s="184" t="s">
        <v>2317</v>
      </c>
      <c r="G157" s="185" t="s">
        <v>194</v>
      </c>
      <c r="H157" s="186">
        <v>12</v>
      </c>
      <c r="I157" s="187"/>
      <c r="J157" s="188">
        <f>ROUND(I157*H157,2)</f>
        <v>0</v>
      </c>
      <c r="K157" s="184" t="s">
        <v>35</v>
      </c>
      <c r="L157" s="43"/>
      <c r="M157" s="189" t="s">
        <v>35</v>
      </c>
      <c r="N157" s="190" t="s">
        <v>52</v>
      </c>
      <c r="O157" s="68"/>
      <c r="P157" s="191">
        <f>O157*H157</f>
        <v>0</v>
      </c>
      <c r="Q157" s="191">
        <v>0</v>
      </c>
      <c r="R157" s="191">
        <f>Q157*H157</f>
        <v>0</v>
      </c>
      <c r="S157" s="191">
        <v>0</v>
      </c>
      <c r="T157" s="19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93" t="s">
        <v>317</v>
      </c>
      <c r="AT157" s="193" t="s">
        <v>162</v>
      </c>
      <c r="AU157" s="193" t="s">
        <v>90</v>
      </c>
      <c r="AY157" s="20" t="s">
        <v>160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20" t="s">
        <v>21</v>
      </c>
      <c r="BK157" s="194">
        <f>ROUND(I157*H157,2)</f>
        <v>0</v>
      </c>
      <c r="BL157" s="20" t="s">
        <v>317</v>
      </c>
      <c r="BM157" s="193" t="s">
        <v>2318</v>
      </c>
    </row>
    <row r="158" spans="1:65" s="2" customFormat="1" ht="11.25">
      <c r="A158" s="38"/>
      <c r="B158" s="39"/>
      <c r="C158" s="40"/>
      <c r="D158" s="195" t="s">
        <v>169</v>
      </c>
      <c r="E158" s="40"/>
      <c r="F158" s="196" t="s">
        <v>2317</v>
      </c>
      <c r="G158" s="40"/>
      <c r="H158" s="40"/>
      <c r="I158" s="197"/>
      <c r="J158" s="40"/>
      <c r="K158" s="40"/>
      <c r="L158" s="43"/>
      <c r="M158" s="198"/>
      <c r="N158" s="199"/>
      <c r="O158" s="68"/>
      <c r="P158" s="68"/>
      <c r="Q158" s="68"/>
      <c r="R158" s="68"/>
      <c r="S158" s="68"/>
      <c r="T158" s="69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20" t="s">
        <v>169</v>
      </c>
      <c r="AU158" s="20" t="s">
        <v>90</v>
      </c>
    </row>
    <row r="159" spans="1:65" s="2" customFormat="1" ht="24.2" customHeight="1">
      <c r="A159" s="38"/>
      <c r="B159" s="39"/>
      <c r="C159" s="182" t="s">
        <v>409</v>
      </c>
      <c r="D159" s="182" t="s">
        <v>162</v>
      </c>
      <c r="E159" s="183" t="s">
        <v>2319</v>
      </c>
      <c r="F159" s="184" t="s">
        <v>2320</v>
      </c>
      <c r="G159" s="185" t="s">
        <v>334</v>
      </c>
      <c r="H159" s="186">
        <v>0.26500000000000001</v>
      </c>
      <c r="I159" s="187"/>
      <c r="J159" s="188">
        <f>ROUND(I159*H159,2)</f>
        <v>0</v>
      </c>
      <c r="K159" s="184" t="s">
        <v>35</v>
      </c>
      <c r="L159" s="43"/>
      <c r="M159" s="189" t="s">
        <v>35</v>
      </c>
      <c r="N159" s="190" t="s">
        <v>52</v>
      </c>
      <c r="O159" s="68"/>
      <c r="P159" s="191">
        <f>O159*H159</f>
        <v>0</v>
      </c>
      <c r="Q159" s="191">
        <v>0</v>
      </c>
      <c r="R159" s="191">
        <f>Q159*H159</f>
        <v>0</v>
      </c>
      <c r="S159" s="191">
        <v>0</v>
      </c>
      <c r="T159" s="19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93" t="s">
        <v>317</v>
      </c>
      <c r="AT159" s="193" t="s">
        <v>162</v>
      </c>
      <c r="AU159" s="193" t="s">
        <v>90</v>
      </c>
      <c r="AY159" s="20" t="s">
        <v>160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20" t="s">
        <v>21</v>
      </c>
      <c r="BK159" s="194">
        <f>ROUND(I159*H159,2)</f>
        <v>0</v>
      </c>
      <c r="BL159" s="20" t="s">
        <v>317</v>
      </c>
      <c r="BM159" s="193" t="s">
        <v>2321</v>
      </c>
    </row>
    <row r="160" spans="1:65" s="2" customFormat="1" ht="11.25">
      <c r="A160" s="38"/>
      <c r="B160" s="39"/>
      <c r="C160" s="40"/>
      <c r="D160" s="195" t="s">
        <v>169</v>
      </c>
      <c r="E160" s="40"/>
      <c r="F160" s="196" t="s">
        <v>2320</v>
      </c>
      <c r="G160" s="40"/>
      <c r="H160" s="40"/>
      <c r="I160" s="197"/>
      <c r="J160" s="40"/>
      <c r="K160" s="40"/>
      <c r="L160" s="43"/>
      <c r="M160" s="198"/>
      <c r="N160" s="199"/>
      <c r="O160" s="68"/>
      <c r="P160" s="68"/>
      <c r="Q160" s="68"/>
      <c r="R160" s="68"/>
      <c r="S160" s="68"/>
      <c r="T160" s="69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20" t="s">
        <v>169</v>
      </c>
      <c r="AU160" s="20" t="s">
        <v>90</v>
      </c>
    </row>
    <row r="161" spans="1:65" s="12" customFormat="1" ht="22.9" customHeight="1">
      <c r="B161" s="166"/>
      <c r="C161" s="167"/>
      <c r="D161" s="168" t="s">
        <v>80</v>
      </c>
      <c r="E161" s="180" t="s">
        <v>2322</v>
      </c>
      <c r="F161" s="180" t="s">
        <v>2323</v>
      </c>
      <c r="G161" s="167"/>
      <c r="H161" s="167"/>
      <c r="I161" s="170"/>
      <c r="J161" s="181">
        <f>BK161</f>
        <v>0</v>
      </c>
      <c r="K161" s="167"/>
      <c r="L161" s="172"/>
      <c r="M161" s="173"/>
      <c r="N161" s="174"/>
      <c r="O161" s="174"/>
      <c r="P161" s="175">
        <f>SUM(P162:P205)</f>
        <v>0</v>
      </c>
      <c r="Q161" s="174"/>
      <c r="R161" s="175">
        <f>SUM(R162:R205)</f>
        <v>4.2499999999999996E-2</v>
      </c>
      <c r="S161" s="174"/>
      <c r="T161" s="176">
        <f>SUM(T162:T205)</f>
        <v>0</v>
      </c>
      <c r="AR161" s="177" t="s">
        <v>90</v>
      </c>
      <c r="AT161" s="178" t="s">
        <v>80</v>
      </c>
      <c r="AU161" s="178" t="s">
        <v>21</v>
      </c>
      <c r="AY161" s="177" t="s">
        <v>160</v>
      </c>
      <c r="BK161" s="179">
        <f>SUM(BK162:BK205)</f>
        <v>0</v>
      </c>
    </row>
    <row r="162" spans="1:65" s="2" customFormat="1" ht="21.75" customHeight="1">
      <c r="A162" s="38"/>
      <c r="B162" s="39"/>
      <c r="C162" s="182" t="s">
        <v>416</v>
      </c>
      <c r="D162" s="182" t="s">
        <v>162</v>
      </c>
      <c r="E162" s="183" t="s">
        <v>2324</v>
      </c>
      <c r="F162" s="184" t="s">
        <v>2325</v>
      </c>
      <c r="G162" s="185" t="s">
        <v>523</v>
      </c>
      <c r="H162" s="186">
        <v>6</v>
      </c>
      <c r="I162" s="187"/>
      <c r="J162" s="188">
        <f>ROUND(I162*H162,2)</f>
        <v>0</v>
      </c>
      <c r="K162" s="184" t="s">
        <v>35</v>
      </c>
      <c r="L162" s="43"/>
      <c r="M162" s="189" t="s">
        <v>35</v>
      </c>
      <c r="N162" s="190" t="s">
        <v>52</v>
      </c>
      <c r="O162" s="68"/>
      <c r="P162" s="191">
        <f>O162*H162</f>
        <v>0</v>
      </c>
      <c r="Q162" s="191">
        <v>3.0000000000000001E-5</v>
      </c>
      <c r="R162" s="191">
        <f>Q162*H162</f>
        <v>1.8000000000000001E-4</v>
      </c>
      <c r="S162" s="191">
        <v>0</v>
      </c>
      <c r="T162" s="19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93" t="s">
        <v>317</v>
      </c>
      <c r="AT162" s="193" t="s">
        <v>162</v>
      </c>
      <c r="AU162" s="193" t="s">
        <v>90</v>
      </c>
      <c r="AY162" s="20" t="s">
        <v>160</v>
      </c>
      <c r="BE162" s="194">
        <f>IF(N162="základní",J162,0)</f>
        <v>0</v>
      </c>
      <c r="BF162" s="194">
        <f>IF(N162="snížená",J162,0)</f>
        <v>0</v>
      </c>
      <c r="BG162" s="194">
        <f>IF(N162="zákl. přenesená",J162,0)</f>
        <v>0</v>
      </c>
      <c r="BH162" s="194">
        <f>IF(N162="sníž. přenesená",J162,0)</f>
        <v>0</v>
      </c>
      <c r="BI162" s="194">
        <f>IF(N162="nulová",J162,0)</f>
        <v>0</v>
      </c>
      <c r="BJ162" s="20" t="s">
        <v>21</v>
      </c>
      <c r="BK162" s="194">
        <f>ROUND(I162*H162,2)</f>
        <v>0</v>
      </c>
      <c r="BL162" s="20" t="s">
        <v>317</v>
      </c>
      <c r="BM162" s="193" t="s">
        <v>2326</v>
      </c>
    </row>
    <row r="163" spans="1:65" s="2" customFormat="1" ht="11.25">
      <c r="A163" s="38"/>
      <c r="B163" s="39"/>
      <c r="C163" s="40"/>
      <c r="D163" s="195" t="s">
        <v>169</v>
      </c>
      <c r="E163" s="40"/>
      <c r="F163" s="196" t="s">
        <v>2325</v>
      </c>
      <c r="G163" s="40"/>
      <c r="H163" s="40"/>
      <c r="I163" s="197"/>
      <c r="J163" s="40"/>
      <c r="K163" s="40"/>
      <c r="L163" s="43"/>
      <c r="M163" s="198"/>
      <c r="N163" s="199"/>
      <c r="O163" s="68"/>
      <c r="P163" s="68"/>
      <c r="Q163" s="68"/>
      <c r="R163" s="68"/>
      <c r="S163" s="68"/>
      <c r="T163" s="69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20" t="s">
        <v>169</v>
      </c>
      <c r="AU163" s="20" t="s">
        <v>90</v>
      </c>
    </row>
    <row r="164" spans="1:65" s="2" customFormat="1" ht="24.2" customHeight="1">
      <c r="A164" s="38"/>
      <c r="B164" s="39"/>
      <c r="C164" s="245" t="s">
        <v>423</v>
      </c>
      <c r="D164" s="245" t="s">
        <v>380</v>
      </c>
      <c r="E164" s="246" t="s">
        <v>2327</v>
      </c>
      <c r="F164" s="247" t="s">
        <v>2328</v>
      </c>
      <c r="G164" s="248" t="s">
        <v>523</v>
      </c>
      <c r="H164" s="249">
        <v>6</v>
      </c>
      <c r="I164" s="250"/>
      <c r="J164" s="251">
        <f>ROUND(I164*H164,2)</f>
        <v>0</v>
      </c>
      <c r="K164" s="247" t="s">
        <v>35</v>
      </c>
      <c r="L164" s="252"/>
      <c r="M164" s="253" t="s">
        <v>35</v>
      </c>
      <c r="N164" s="254" t="s">
        <v>52</v>
      </c>
      <c r="O164" s="68"/>
      <c r="P164" s="191">
        <f>O164*H164</f>
        <v>0</v>
      </c>
      <c r="Q164" s="191">
        <v>1.4999999999999999E-4</v>
      </c>
      <c r="R164" s="191">
        <f>Q164*H164</f>
        <v>8.9999999999999998E-4</v>
      </c>
      <c r="S164" s="191">
        <v>0</v>
      </c>
      <c r="T164" s="19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3" t="s">
        <v>459</v>
      </c>
      <c r="AT164" s="193" t="s">
        <v>380</v>
      </c>
      <c r="AU164" s="193" t="s">
        <v>90</v>
      </c>
      <c r="AY164" s="20" t="s">
        <v>160</v>
      </c>
      <c r="BE164" s="194">
        <f>IF(N164="základní",J164,0)</f>
        <v>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20" t="s">
        <v>21</v>
      </c>
      <c r="BK164" s="194">
        <f>ROUND(I164*H164,2)</f>
        <v>0</v>
      </c>
      <c r="BL164" s="20" t="s">
        <v>317</v>
      </c>
      <c r="BM164" s="193" t="s">
        <v>2329</v>
      </c>
    </row>
    <row r="165" spans="1:65" s="2" customFormat="1" ht="19.5">
      <c r="A165" s="38"/>
      <c r="B165" s="39"/>
      <c r="C165" s="40"/>
      <c r="D165" s="195" t="s">
        <v>169</v>
      </c>
      <c r="E165" s="40"/>
      <c r="F165" s="196" t="s">
        <v>2328</v>
      </c>
      <c r="G165" s="40"/>
      <c r="H165" s="40"/>
      <c r="I165" s="197"/>
      <c r="J165" s="40"/>
      <c r="K165" s="40"/>
      <c r="L165" s="43"/>
      <c r="M165" s="198"/>
      <c r="N165" s="199"/>
      <c r="O165" s="68"/>
      <c r="P165" s="68"/>
      <c r="Q165" s="68"/>
      <c r="R165" s="68"/>
      <c r="S165" s="68"/>
      <c r="T165" s="69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20" t="s">
        <v>169</v>
      </c>
      <c r="AU165" s="20" t="s">
        <v>90</v>
      </c>
    </row>
    <row r="166" spans="1:65" s="2" customFormat="1" ht="21.75" customHeight="1">
      <c r="A166" s="38"/>
      <c r="B166" s="39"/>
      <c r="C166" s="182" t="s">
        <v>430</v>
      </c>
      <c r="D166" s="182" t="s">
        <v>162</v>
      </c>
      <c r="E166" s="183" t="s">
        <v>2330</v>
      </c>
      <c r="F166" s="184" t="s">
        <v>2331</v>
      </c>
      <c r="G166" s="185" t="s">
        <v>523</v>
      </c>
      <c r="H166" s="186">
        <v>6</v>
      </c>
      <c r="I166" s="187"/>
      <c r="J166" s="188">
        <f>ROUND(I166*H166,2)</f>
        <v>0</v>
      </c>
      <c r="K166" s="184" t="s">
        <v>35</v>
      </c>
      <c r="L166" s="43"/>
      <c r="M166" s="189" t="s">
        <v>35</v>
      </c>
      <c r="N166" s="190" t="s">
        <v>52</v>
      </c>
      <c r="O166" s="68"/>
      <c r="P166" s="191">
        <f>O166*H166</f>
        <v>0</v>
      </c>
      <c r="Q166" s="191">
        <v>3.0000000000000001E-5</v>
      </c>
      <c r="R166" s="191">
        <f>Q166*H166</f>
        <v>1.8000000000000001E-4</v>
      </c>
      <c r="S166" s="191">
        <v>0</v>
      </c>
      <c r="T166" s="19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93" t="s">
        <v>317</v>
      </c>
      <c r="AT166" s="193" t="s">
        <v>162</v>
      </c>
      <c r="AU166" s="193" t="s">
        <v>90</v>
      </c>
      <c r="AY166" s="20" t="s">
        <v>160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20" t="s">
        <v>21</v>
      </c>
      <c r="BK166" s="194">
        <f>ROUND(I166*H166,2)</f>
        <v>0</v>
      </c>
      <c r="BL166" s="20" t="s">
        <v>317</v>
      </c>
      <c r="BM166" s="193" t="s">
        <v>2332</v>
      </c>
    </row>
    <row r="167" spans="1:65" s="2" customFormat="1" ht="11.25">
      <c r="A167" s="38"/>
      <c r="B167" s="39"/>
      <c r="C167" s="40"/>
      <c r="D167" s="195" t="s">
        <v>169</v>
      </c>
      <c r="E167" s="40"/>
      <c r="F167" s="196" t="s">
        <v>2331</v>
      </c>
      <c r="G167" s="40"/>
      <c r="H167" s="40"/>
      <c r="I167" s="197"/>
      <c r="J167" s="40"/>
      <c r="K167" s="40"/>
      <c r="L167" s="43"/>
      <c r="M167" s="198"/>
      <c r="N167" s="199"/>
      <c r="O167" s="68"/>
      <c r="P167" s="68"/>
      <c r="Q167" s="68"/>
      <c r="R167" s="68"/>
      <c r="S167" s="68"/>
      <c r="T167" s="69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20" t="s">
        <v>169</v>
      </c>
      <c r="AU167" s="20" t="s">
        <v>90</v>
      </c>
    </row>
    <row r="168" spans="1:65" s="2" customFormat="1" ht="24.2" customHeight="1">
      <c r="A168" s="38"/>
      <c r="B168" s="39"/>
      <c r="C168" s="245" t="s">
        <v>437</v>
      </c>
      <c r="D168" s="245" t="s">
        <v>380</v>
      </c>
      <c r="E168" s="246" t="s">
        <v>2333</v>
      </c>
      <c r="F168" s="247" t="s">
        <v>2334</v>
      </c>
      <c r="G168" s="248" t="s">
        <v>523</v>
      </c>
      <c r="H168" s="249">
        <v>2</v>
      </c>
      <c r="I168" s="250"/>
      <c r="J168" s="251">
        <f>ROUND(I168*H168,2)</f>
        <v>0</v>
      </c>
      <c r="K168" s="247" t="s">
        <v>35</v>
      </c>
      <c r="L168" s="252"/>
      <c r="M168" s="253" t="s">
        <v>35</v>
      </c>
      <c r="N168" s="254" t="s">
        <v>52</v>
      </c>
      <c r="O168" s="68"/>
      <c r="P168" s="191">
        <f>O168*H168</f>
        <v>0</v>
      </c>
      <c r="Q168" s="191">
        <v>1.9000000000000001E-4</v>
      </c>
      <c r="R168" s="191">
        <f>Q168*H168</f>
        <v>3.8000000000000002E-4</v>
      </c>
      <c r="S168" s="191">
        <v>0</v>
      </c>
      <c r="T168" s="19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3" t="s">
        <v>459</v>
      </c>
      <c r="AT168" s="193" t="s">
        <v>380</v>
      </c>
      <c r="AU168" s="193" t="s">
        <v>90</v>
      </c>
      <c r="AY168" s="20" t="s">
        <v>160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20" t="s">
        <v>21</v>
      </c>
      <c r="BK168" s="194">
        <f>ROUND(I168*H168,2)</f>
        <v>0</v>
      </c>
      <c r="BL168" s="20" t="s">
        <v>317</v>
      </c>
      <c r="BM168" s="193" t="s">
        <v>2335</v>
      </c>
    </row>
    <row r="169" spans="1:65" s="2" customFormat="1" ht="19.5">
      <c r="A169" s="38"/>
      <c r="B169" s="39"/>
      <c r="C169" s="40"/>
      <c r="D169" s="195" t="s">
        <v>169</v>
      </c>
      <c r="E169" s="40"/>
      <c r="F169" s="196" t="s">
        <v>2334</v>
      </c>
      <c r="G169" s="40"/>
      <c r="H169" s="40"/>
      <c r="I169" s="197"/>
      <c r="J169" s="40"/>
      <c r="K169" s="40"/>
      <c r="L169" s="43"/>
      <c r="M169" s="198"/>
      <c r="N169" s="199"/>
      <c r="O169" s="68"/>
      <c r="P169" s="68"/>
      <c r="Q169" s="68"/>
      <c r="R169" s="68"/>
      <c r="S169" s="68"/>
      <c r="T169" s="69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20" t="s">
        <v>169</v>
      </c>
      <c r="AU169" s="20" t="s">
        <v>90</v>
      </c>
    </row>
    <row r="170" spans="1:65" s="2" customFormat="1" ht="24.2" customHeight="1">
      <c r="A170" s="38"/>
      <c r="B170" s="39"/>
      <c r="C170" s="245" t="s">
        <v>444</v>
      </c>
      <c r="D170" s="245" t="s">
        <v>380</v>
      </c>
      <c r="E170" s="246" t="s">
        <v>2336</v>
      </c>
      <c r="F170" s="247" t="s">
        <v>2337</v>
      </c>
      <c r="G170" s="248" t="s">
        <v>523</v>
      </c>
      <c r="H170" s="249">
        <v>4</v>
      </c>
      <c r="I170" s="250"/>
      <c r="J170" s="251">
        <f>ROUND(I170*H170,2)</f>
        <v>0</v>
      </c>
      <c r="K170" s="247" t="s">
        <v>35</v>
      </c>
      <c r="L170" s="252"/>
      <c r="M170" s="253" t="s">
        <v>35</v>
      </c>
      <c r="N170" s="254" t="s">
        <v>52</v>
      </c>
      <c r="O170" s="68"/>
      <c r="P170" s="191">
        <f>O170*H170</f>
        <v>0</v>
      </c>
      <c r="Q170" s="191">
        <v>2.3000000000000001E-4</v>
      </c>
      <c r="R170" s="191">
        <f>Q170*H170</f>
        <v>9.2000000000000003E-4</v>
      </c>
      <c r="S170" s="191">
        <v>0</v>
      </c>
      <c r="T170" s="19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93" t="s">
        <v>459</v>
      </c>
      <c r="AT170" s="193" t="s">
        <v>380</v>
      </c>
      <c r="AU170" s="193" t="s">
        <v>90</v>
      </c>
      <c r="AY170" s="20" t="s">
        <v>160</v>
      </c>
      <c r="BE170" s="194">
        <f>IF(N170="základní",J170,0)</f>
        <v>0</v>
      </c>
      <c r="BF170" s="194">
        <f>IF(N170="snížená",J170,0)</f>
        <v>0</v>
      </c>
      <c r="BG170" s="194">
        <f>IF(N170="zákl. přenesená",J170,0)</f>
        <v>0</v>
      </c>
      <c r="BH170" s="194">
        <f>IF(N170="sníž. přenesená",J170,0)</f>
        <v>0</v>
      </c>
      <c r="BI170" s="194">
        <f>IF(N170="nulová",J170,0)</f>
        <v>0</v>
      </c>
      <c r="BJ170" s="20" t="s">
        <v>21</v>
      </c>
      <c r="BK170" s="194">
        <f>ROUND(I170*H170,2)</f>
        <v>0</v>
      </c>
      <c r="BL170" s="20" t="s">
        <v>317</v>
      </c>
      <c r="BM170" s="193" t="s">
        <v>2338</v>
      </c>
    </row>
    <row r="171" spans="1:65" s="2" customFormat="1" ht="19.5">
      <c r="A171" s="38"/>
      <c r="B171" s="39"/>
      <c r="C171" s="40"/>
      <c r="D171" s="195" t="s">
        <v>169</v>
      </c>
      <c r="E171" s="40"/>
      <c r="F171" s="196" t="s">
        <v>2337</v>
      </c>
      <c r="G171" s="40"/>
      <c r="H171" s="40"/>
      <c r="I171" s="197"/>
      <c r="J171" s="40"/>
      <c r="K171" s="40"/>
      <c r="L171" s="43"/>
      <c r="M171" s="198"/>
      <c r="N171" s="199"/>
      <c r="O171" s="68"/>
      <c r="P171" s="68"/>
      <c r="Q171" s="68"/>
      <c r="R171" s="68"/>
      <c r="S171" s="68"/>
      <c r="T171" s="69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20" t="s">
        <v>169</v>
      </c>
      <c r="AU171" s="20" t="s">
        <v>90</v>
      </c>
    </row>
    <row r="172" spans="1:65" s="2" customFormat="1" ht="16.5" customHeight="1">
      <c r="A172" s="38"/>
      <c r="B172" s="39"/>
      <c r="C172" s="182" t="s">
        <v>451</v>
      </c>
      <c r="D172" s="182" t="s">
        <v>162</v>
      </c>
      <c r="E172" s="183" t="s">
        <v>2339</v>
      </c>
      <c r="F172" s="184" t="s">
        <v>2340</v>
      </c>
      <c r="G172" s="185" t="s">
        <v>523</v>
      </c>
      <c r="H172" s="186">
        <v>23</v>
      </c>
      <c r="I172" s="187"/>
      <c r="J172" s="188">
        <f>ROUND(I172*H172,2)</f>
        <v>0</v>
      </c>
      <c r="K172" s="184" t="s">
        <v>35</v>
      </c>
      <c r="L172" s="43"/>
      <c r="M172" s="189" t="s">
        <v>35</v>
      </c>
      <c r="N172" s="190" t="s">
        <v>52</v>
      </c>
      <c r="O172" s="68"/>
      <c r="P172" s="191">
        <f>O172*H172</f>
        <v>0</v>
      </c>
      <c r="Q172" s="191">
        <v>8.0000000000000007E-5</v>
      </c>
      <c r="R172" s="191">
        <f>Q172*H172</f>
        <v>1.8400000000000001E-3</v>
      </c>
      <c r="S172" s="191">
        <v>0</v>
      </c>
      <c r="T172" s="19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93" t="s">
        <v>317</v>
      </c>
      <c r="AT172" s="193" t="s">
        <v>162</v>
      </c>
      <c r="AU172" s="193" t="s">
        <v>90</v>
      </c>
      <c r="AY172" s="20" t="s">
        <v>160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20" t="s">
        <v>21</v>
      </c>
      <c r="BK172" s="194">
        <f>ROUND(I172*H172,2)</f>
        <v>0</v>
      </c>
      <c r="BL172" s="20" t="s">
        <v>317</v>
      </c>
      <c r="BM172" s="193" t="s">
        <v>2341</v>
      </c>
    </row>
    <row r="173" spans="1:65" s="2" customFormat="1" ht="11.25">
      <c r="A173" s="38"/>
      <c r="B173" s="39"/>
      <c r="C173" s="40"/>
      <c r="D173" s="195" t="s">
        <v>169</v>
      </c>
      <c r="E173" s="40"/>
      <c r="F173" s="196" t="s">
        <v>2340</v>
      </c>
      <c r="G173" s="40"/>
      <c r="H173" s="40"/>
      <c r="I173" s="197"/>
      <c r="J173" s="40"/>
      <c r="K173" s="40"/>
      <c r="L173" s="43"/>
      <c r="M173" s="198"/>
      <c r="N173" s="199"/>
      <c r="O173" s="68"/>
      <c r="P173" s="68"/>
      <c r="Q173" s="68"/>
      <c r="R173" s="68"/>
      <c r="S173" s="68"/>
      <c r="T173" s="69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20" t="s">
        <v>169</v>
      </c>
      <c r="AU173" s="20" t="s">
        <v>90</v>
      </c>
    </row>
    <row r="174" spans="1:65" s="2" customFormat="1" ht="24.2" customHeight="1">
      <c r="A174" s="38"/>
      <c r="B174" s="39"/>
      <c r="C174" s="245" t="s">
        <v>459</v>
      </c>
      <c r="D174" s="245" t="s">
        <v>380</v>
      </c>
      <c r="E174" s="246" t="s">
        <v>2342</v>
      </c>
      <c r="F174" s="247" t="s">
        <v>2343</v>
      </c>
      <c r="G174" s="248" t="s">
        <v>523</v>
      </c>
      <c r="H174" s="249">
        <v>23</v>
      </c>
      <c r="I174" s="250"/>
      <c r="J174" s="251">
        <f>ROUND(I174*H174,2)</f>
        <v>0</v>
      </c>
      <c r="K174" s="247" t="s">
        <v>35</v>
      </c>
      <c r="L174" s="252"/>
      <c r="M174" s="253" t="s">
        <v>35</v>
      </c>
      <c r="N174" s="254" t="s">
        <v>52</v>
      </c>
      <c r="O174" s="68"/>
      <c r="P174" s="191">
        <f>O174*H174</f>
        <v>0</v>
      </c>
      <c r="Q174" s="191">
        <v>5.5999999999999995E-4</v>
      </c>
      <c r="R174" s="191">
        <f>Q174*H174</f>
        <v>1.2879999999999999E-2</v>
      </c>
      <c r="S174" s="191">
        <v>0</v>
      </c>
      <c r="T174" s="19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93" t="s">
        <v>459</v>
      </c>
      <c r="AT174" s="193" t="s">
        <v>380</v>
      </c>
      <c r="AU174" s="193" t="s">
        <v>90</v>
      </c>
      <c r="AY174" s="20" t="s">
        <v>160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20" t="s">
        <v>21</v>
      </c>
      <c r="BK174" s="194">
        <f>ROUND(I174*H174,2)</f>
        <v>0</v>
      </c>
      <c r="BL174" s="20" t="s">
        <v>317</v>
      </c>
      <c r="BM174" s="193" t="s">
        <v>2344</v>
      </c>
    </row>
    <row r="175" spans="1:65" s="2" customFormat="1" ht="19.5">
      <c r="A175" s="38"/>
      <c r="B175" s="39"/>
      <c r="C175" s="40"/>
      <c r="D175" s="195" t="s">
        <v>169</v>
      </c>
      <c r="E175" s="40"/>
      <c r="F175" s="196" t="s">
        <v>2343</v>
      </c>
      <c r="G175" s="40"/>
      <c r="H175" s="40"/>
      <c r="I175" s="197"/>
      <c r="J175" s="40"/>
      <c r="K175" s="40"/>
      <c r="L175" s="43"/>
      <c r="M175" s="198"/>
      <c r="N175" s="199"/>
      <c r="O175" s="68"/>
      <c r="P175" s="68"/>
      <c r="Q175" s="68"/>
      <c r="R175" s="68"/>
      <c r="S175" s="68"/>
      <c r="T175" s="69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20" t="s">
        <v>169</v>
      </c>
      <c r="AU175" s="20" t="s">
        <v>90</v>
      </c>
    </row>
    <row r="176" spans="1:65" s="2" customFormat="1" ht="16.5" customHeight="1">
      <c r="A176" s="38"/>
      <c r="B176" s="39"/>
      <c r="C176" s="182" t="s">
        <v>467</v>
      </c>
      <c r="D176" s="182" t="s">
        <v>162</v>
      </c>
      <c r="E176" s="183" t="s">
        <v>2345</v>
      </c>
      <c r="F176" s="184" t="s">
        <v>2346</v>
      </c>
      <c r="G176" s="185" t="s">
        <v>523</v>
      </c>
      <c r="H176" s="186">
        <v>12</v>
      </c>
      <c r="I176" s="187"/>
      <c r="J176" s="188">
        <f>ROUND(I176*H176,2)</f>
        <v>0</v>
      </c>
      <c r="K176" s="184" t="s">
        <v>35</v>
      </c>
      <c r="L176" s="43"/>
      <c r="M176" s="189" t="s">
        <v>35</v>
      </c>
      <c r="N176" s="190" t="s">
        <v>52</v>
      </c>
      <c r="O176" s="68"/>
      <c r="P176" s="191">
        <f>O176*H176</f>
        <v>0</v>
      </c>
      <c r="Q176" s="191">
        <v>1.3999999999999999E-4</v>
      </c>
      <c r="R176" s="191">
        <f>Q176*H176</f>
        <v>1.6799999999999999E-3</v>
      </c>
      <c r="S176" s="191">
        <v>0</v>
      </c>
      <c r="T176" s="19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93" t="s">
        <v>317</v>
      </c>
      <c r="AT176" s="193" t="s">
        <v>162</v>
      </c>
      <c r="AU176" s="193" t="s">
        <v>90</v>
      </c>
      <c r="AY176" s="20" t="s">
        <v>160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20" t="s">
        <v>21</v>
      </c>
      <c r="BK176" s="194">
        <f>ROUND(I176*H176,2)</f>
        <v>0</v>
      </c>
      <c r="BL176" s="20" t="s">
        <v>317</v>
      </c>
      <c r="BM176" s="193" t="s">
        <v>2347</v>
      </c>
    </row>
    <row r="177" spans="1:65" s="2" customFormat="1" ht="11.25">
      <c r="A177" s="38"/>
      <c r="B177" s="39"/>
      <c r="C177" s="40"/>
      <c r="D177" s="195" t="s">
        <v>169</v>
      </c>
      <c r="E177" s="40"/>
      <c r="F177" s="196" t="s">
        <v>2346</v>
      </c>
      <c r="G177" s="40"/>
      <c r="H177" s="40"/>
      <c r="I177" s="197"/>
      <c r="J177" s="40"/>
      <c r="K177" s="40"/>
      <c r="L177" s="43"/>
      <c r="M177" s="198"/>
      <c r="N177" s="199"/>
      <c r="O177" s="68"/>
      <c r="P177" s="68"/>
      <c r="Q177" s="68"/>
      <c r="R177" s="68"/>
      <c r="S177" s="68"/>
      <c r="T177" s="69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20" t="s">
        <v>169</v>
      </c>
      <c r="AU177" s="20" t="s">
        <v>90</v>
      </c>
    </row>
    <row r="178" spans="1:65" s="2" customFormat="1" ht="16.5" customHeight="1">
      <c r="A178" s="38"/>
      <c r="B178" s="39"/>
      <c r="C178" s="245" t="s">
        <v>476</v>
      </c>
      <c r="D178" s="245" t="s">
        <v>380</v>
      </c>
      <c r="E178" s="246" t="s">
        <v>2348</v>
      </c>
      <c r="F178" s="247" t="s">
        <v>2349</v>
      </c>
      <c r="G178" s="248" t="s">
        <v>523</v>
      </c>
      <c r="H178" s="249">
        <v>2</v>
      </c>
      <c r="I178" s="250"/>
      <c r="J178" s="251">
        <f>ROUND(I178*H178,2)</f>
        <v>0</v>
      </c>
      <c r="K178" s="247" t="s">
        <v>35</v>
      </c>
      <c r="L178" s="252"/>
      <c r="M178" s="253" t="s">
        <v>35</v>
      </c>
      <c r="N178" s="254" t="s">
        <v>52</v>
      </c>
      <c r="O178" s="68"/>
      <c r="P178" s="191">
        <f>O178*H178</f>
        <v>0</v>
      </c>
      <c r="Q178" s="191">
        <v>5.0000000000000001E-4</v>
      </c>
      <c r="R178" s="191">
        <f>Q178*H178</f>
        <v>1E-3</v>
      </c>
      <c r="S178" s="191">
        <v>0</v>
      </c>
      <c r="T178" s="19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93" t="s">
        <v>459</v>
      </c>
      <c r="AT178" s="193" t="s">
        <v>380</v>
      </c>
      <c r="AU178" s="193" t="s">
        <v>90</v>
      </c>
      <c r="AY178" s="20" t="s">
        <v>160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20" t="s">
        <v>21</v>
      </c>
      <c r="BK178" s="194">
        <f>ROUND(I178*H178,2)</f>
        <v>0</v>
      </c>
      <c r="BL178" s="20" t="s">
        <v>317</v>
      </c>
      <c r="BM178" s="193" t="s">
        <v>2350</v>
      </c>
    </row>
    <row r="179" spans="1:65" s="2" customFormat="1" ht="11.25">
      <c r="A179" s="38"/>
      <c r="B179" s="39"/>
      <c r="C179" s="40"/>
      <c r="D179" s="195" t="s">
        <v>169</v>
      </c>
      <c r="E179" s="40"/>
      <c r="F179" s="196" t="s">
        <v>2349</v>
      </c>
      <c r="G179" s="40"/>
      <c r="H179" s="40"/>
      <c r="I179" s="197"/>
      <c r="J179" s="40"/>
      <c r="K179" s="40"/>
      <c r="L179" s="43"/>
      <c r="M179" s="198"/>
      <c r="N179" s="199"/>
      <c r="O179" s="68"/>
      <c r="P179" s="68"/>
      <c r="Q179" s="68"/>
      <c r="R179" s="68"/>
      <c r="S179" s="68"/>
      <c r="T179" s="69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20" t="s">
        <v>169</v>
      </c>
      <c r="AU179" s="20" t="s">
        <v>90</v>
      </c>
    </row>
    <row r="180" spans="1:65" s="2" customFormat="1" ht="21.75" customHeight="1">
      <c r="A180" s="38"/>
      <c r="B180" s="39"/>
      <c r="C180" s="245" t="s">
        <v>483</v>
      </c>
      <c r="D180" s="245" t="s">
        <v>380</v>
      </c>
      <c r="E180" s="246" t="s">
        <v>2351</v>
      </c>
      <c r="F180" s="247" t="s">
        <v>2352</v>
      </c>
      <c r="G180" s="248" t="s">
        <v>523</v>
      </c>
      <c r="H180" s="249">
        <v>8</v>
      </c>
      <c r="I180" s="250"/>
      <c r="J180" s="251">
        <f>ROUND(I180*H180,2)</f>
        <v>0</v>
      </c>
      <c r="K180" s="247" t="s">
        <v>35</v>
      </c>
      <c r="L180" s="252"/>
      <c r="M180" s="253" t="s">
        <v>35</v>
      </c>
      <c r="N180" s="254" t="s">
        <v>52</v>
      </c>
      <c r="O180" s="68"/>
      <c r="P180" s="191">
        <f>O180*H180</f>
        <v>0</v>
      </c>
      <c r="Q180" s="191">
        <v>4.8000000000000001E-4</v>
      </c>
      <c r="R180" s="191">
        <f>Q180*H180</f>
        <v>3.8400000000000001E-3</v>
      </c>
      <c r="S180" s="191">
        <v>0</v>
      </c>
      <c r="T180" s="19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3" t="s">
        <v>459</v>
      </c>
      <c r="AT180" s="193" t="s">
        <v>380</v>
      </c>
      <c r="AU180" s="193" t="s">
        <v>90</v>
      </c>
      <c r="AY180" s="20" t="s">
        <v>160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20" t="s">
        <v>21</v>
      </c>
      <c r="BK180" s="194">
        <f>ROUND(I180*H180,2)</f>
        <v>0</v>
      </c>
      <c r="BL180" s="20" t="s">
        <v>317</v>
      </c>
      <c r="BM180" s="193" t="s">
        <v>2353</v>
      </c>
    </row>
    <row r="181" spans="1:65" s="2" customFormat="1" ht="11.25">
      <c r="A181" s="38"/>
      <c r="B181" s="39"/>
      <c r="C181" s="40"/>
      <c r="D181" s="195" t="s">
        <v>169</v>
      </c>
      <c r="E181" s="40"/>
      <c r="F181" s="196" t="s">
        <v>2352</v>
      </c>
      <c r="G181" s="40"/>
      <c r="H181" s="40"/>
      <c r="I181" s="197"/>
      <c r="J181" s="40"/>
      <c r="K181" s="40"/>
      <c r="L181" s="43"/>
      <c r="M181" s="198"/>
      <c r="N181" s="199"/>
      <c r="O181" s="68"/>
      <c r="P181" s="68"/>
      <c r="Q181" s="68"/>
      <c r="R181" s="68"/>
      <c r="S181" s="68"/>
      <c r="T181" s="69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20" t="s">
        <v>169</v>
      </c>
      <c r="AU181" s="20" t="s">
        <v>90</v>
      </c>
    </row>
    <row r="182" spans="1:65" s="2" customFormat="1" ht="16.5" customHeight="1">
      <c r="A182" s="38"/>
      <c r="B182" s="39"/>
      <c r="C182" s="245" t="s">
        <v>492</v>
      </c>
      <c r="D182" s="245" t="s">
        <v>380</v>
      </c>
      <c r="E182" s="246" t="s">
        <v>2354</v>
      </c>
      <c r="F182" s="247" t="s">
        <v>2355</v>
      </c>
      <c r="G182" s="248" t="s">
        <v>523</v>
      </c>
      <c r="H182" s="249">
        <v>2</v>
      </c>
      <c r="I182" s="250"/>
      <c r="J182" s="251">
        <f>ROUND(I182*H182,2)</f>
        <v>0</v>
      </c>
      <c r="K182" s="247" t="s">
        <v>35</v>
      </c>
      <c r="L182" s="252"/>
      <c r="M182" s="253" t="s">
        <v>35</v>
      </c>
      <c r="N182" s="254" t="s">
        <v>52</v>
      </c>
      <c r="O182" s="68"/>
      <c r="P182" s="191">
        <f>O182*H182</f>
        <v>0</v>
      </c>
      <c r="Q182" s="191">
        <v>5.4000000000000001E-4</v>
      </c>
      <c r="R182" s="191">
        <f>Q182*H182</f>
        <v>1.08E-3</v>
      </c>
      <c r="S182" s="191">
        <v>0</v>
      </c>
      <c r="T182" s="19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93" t="s">
        <v>459</v>
      </c>
      <c r="AT182" s="193" t="s">
        <v>380</v>
      </c>
      <c r="AU182" s="193" t="s">
        <v>90</v>
      </c>
      <c r="AY182" s="20" t="s">
        <v>160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20" t="s">
        <v>21</v>
      </c>
      <c r="BK182" s="194">
        <f>ROUND(I182*H182,2)</f>
        <v>0</v>
      </c>
      <c r="BL182" s="20" t="s">
        <v>317</v>
      </c>
      <c r="BM182" s="193" t="s">
        <v>2356</v>
      </c>
    </row>
    <row r="183" spans="1:65" s="2" customFormat="1" ht="11.25">
      <c r="A183" s="38"/>
      <c r="B183" s="39"/>
      <c r="C183" s="40"/>
      <c r="D183" s="195" t="s">
        <v>169</v>
      </c>
      <c r="E183" s="40"/>
      <c r="F183" s="196" t="s">
        <v>2355</v>
      </c>
      <c r="G183" s="40"/>
      <c r="H183" s="40"/>
      <c r="I183" s="197"/>
      <c r="J183" s="40"/>
      <c r="K183" s="40"/>
      <c r="L183" s="43"/>
      <c r="M183" s="198"/>
      <c r="N183" s="199"/>
      <c r="O183" s="68"/>
      <c r="P183" s="68"/>
      <c r="Q183" s="68"/>
      <c r="R183" s="68"/>
      <c r="S183" s="68"/>
      <c r="T183" s="69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20" t="s">
        <v>169</v>
      </c>
      <c r="AU183" s="20" t="s">
        <v>90</v>
      </c>
    </row>
    <row r="184" spans="1:65" s="2" customFormat="1" ht="16.5" customHeight="1">
      <c r="A184" s="38"/>
      <c r="B184" s="39"/>
      <c r="C184" s="182" t="s">
        <v>508</v>
      </c>
      <c r="D184" s="182" t="s">
        <v>162</v>
      </c>
      <c r="E184" s="183" t="s">
        <v>2357</v>
      </c>
      <c r="F184" s="184" t="s">
        <v>2358</v>
      </c>
      <c r="G184" s="185" t="s">
        <v>523</v>
      </c>
      <c r="H184" s="186">
        <v>4</v>
      </c>
      <c r="I184" s="187"/>
      <c r="J184" s="188">
        <f>ROUND(I184*H184,2)</f>
        <v>0</v>
      </c>
      <c r="K184" s="184" t="s">
        <v>35</v>
      </c>
      <c r="L184" s="43"/>
      <c r="M184" s="189" t="s">
        <v>35</v>
      </c>
      <c r="N184" s="190" t="s">
        <v>52</v>
      </c>
      <c r="O184" s="68"/>
      <c r="P184" s="191">
        <f>O184*H184</f>
        <v>0</v>
      </c>
      <c r="Q184" s="191">
        <v>2.1000000000000001E-4</v>
      </c>
      <c r="R184" s="191">
        <f>Q184*H184</f>
        <v>8.4000000000000003E-4</v>
      </c>
      <c r="S184" s="191">
        <v>0</v>
      </c>
      <c r="T184" s="19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93" t="s">
        <v>317</v>
      </c>
      <c r="AT184" s="193" t="s">
        <v>162</v>
      </c>
      <c r="AU184" s="193" t="s">
        <v>90</v>
      </c>
      <c r="AY184" s="20" t="s">
        <v>160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20" t="s">
        <v>21</v>
      </c>
      <c r="BK184" s="194">
        <f>ROUND(I184*H184,2)</f>
        <v>0</v>
      </c>
      <c r="BL184" s="20" t="s">
        <v>317</v>
      </c>
      <c r="BM184" s="193" t="s">
        <v>2359</v>
      </c>
    </row>
    <row r="185" spans="1:65" s="2" customFormat="1" ht="11.25">
      <c r="A185" s="38"/>
      <c r="B185" s="39"/>
      <c r="C185" s="40"/>
      <c r="D185" s="195" t="s">
        <v>169</v>
      </c>
      <c r="E185" s="40"/>
      <c r="F185" s="196" t="s">
        <v>2358</v>
      </c>
      <c r="G185" s="40"/>
      <c r="H185" s="40"/>
      <c r="I185" s="197"/>
      <c r="J185" s="40"/>
      <c r="K185" s="40"/>
      <c r="L185" s="43"/>
      <c r="M185" s="198"/>
      <c r="N185" s="199"/>
      <c r="O185" s="68"/>
      <c r="P185" s="68"/>
      <c r="Q185" s="68"/>
      <c r="R185" s="68"/>
      <c r="S185" s="68"/>
      <c r="T185" s="69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20" t="s">
        <v>169</v>
      </c>
      <c r="AU185" s="20" t="s">
        <v>90</v>
      </c>
    </row>
    <row r="186" spans="1:65" s="2" customFormat="1" ht="24.2" customHeight="1">
      <c r="A186" s="38"/>
      <c r="B186" s="39"/>
      <c r="C186" s="245" t="s">
        <v>520</v>
      </c>
      <c r="D186" s="245" t="s">
        <v>380</v>
      </c>
      <c r="E186" s="246" t="s">
        <v>2360</v>
      </c>
      <c r="F186" s="247" t="s">
        <v>2361</v>
      </c>
      <c r="G186" s="248" t="s">
        <v>523</v>
      </c>
      <c r="H186" s="249">
        <v>4</v>
      </c>
      <c r="I186" s="250"/>
      <c r="J186" s="251">
        <f>ROUND(I186*H186,2)</f>
        <v>0</v>
      </c>
      <c r="K186" s="247" t="s">
        <v>35</v>
      </c>
      <c r="L186" s="252"/>
      <c r="M186" s="253" t="s">
        <v>35</v>
      </c>
      <c r="N186" s="254" t="s">
        <v>52</v>
      </c>
      <c r="O186" s="68"/>
      <c r="P186" s="191">
        <f>O186*H186</f>
        <v>0</v>
      </c>
      <c r="Q186" s="191">
        <v>6.8000000000000005E-4</v>
      </c>
      <c r="R186" s="191">
        <f>Q186*H186</f>
        <v>2.7200000000000002E-3</v>
      </c>
      <c r="S186" s="191">
        <v>0</v>
      </c>
      <c r="T186" s="19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93" t="s">
        <v>459</v>
      </c>
      <c r="AT186" s="193" t="s">
        <v>380</v>
      </c>
      <c r="AU186" s="193" t="s">
        <v>90</v>
      </c>
      <c r="AY186" s="20" t="s">
        <v>160</v>
      </c>
      <c r="BE186" s="194">
        <f>IF(N186="základní",J186,0)</f>
        <v>0</v>
      </c>
      <c r="BF186" s="194">
        <f>IF(N186="snížená",J186,0)</f>
        <v>0</v>
      </c>
      <c r="BG186" s="194">
        <f>IF(N186="zákl. přenesená",J186,0)</f>
        <v>0</v>
      </c>
      <c r="BH186" s="194">
        <f>IF(N186="sníž. přenesená",J186,0)</f>
        <v>0</v>
      </c>
      <c r="BI186" s="194">
        <f>IF(N186="nulová",J186,0)</f>
        <v>0</v>
      </c>
      <c r="BJ186" s="20" t="s">
        <v>21</v>
      </c>
      <c r="BK186" s="194">
        <f>ROUND(I186*H186,2)</f>
        <v>0</v>
      </c>
      <c r="BL186" s="20" t="s">
        <v>317</v>
      </c>
      <c r="BM186" s="193" t="s">
        <v>2362</v>
      </c>
    </row>
    <row r="187" spans="1:65" s="2" customFormat="1" ht="11.25">
      <c r="A187" s="38"/>
      <c r="B187" s="39"/>
      <c r="C187" s="40"/>
      <c r="D187" s="195" t="s">
        <v>169</v>
      </c>
      <c r="E187" s="40"/>
      <c r="F187" s="196" t="s">
        <v>2361</v>
      </c>
      <c r="G187" s="40"/>
      <c r="H187" s="40"/>
      <c r="I187" s="197"/>
      <c r="J187" s="40"/>
      <c r="K187" s="40"/>
      <c r="L187" s="43"/>
      <c r="M187" s="198"/>
      <c r="N187" s="199"/>
      <c r="O187" s="68"/>
      <c r="P187" s="68"/>
      <c r="Q187" s="68"/>
      <c r="R187" s="68"/>
      <c r="S187" s="68"/>
      <c r="T187" s="69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20" t="s">
        <v>169</v>
      </c>
      <c r="AU187" s="20" t="s">
        <v>90</v>
      </c>
    </row>
    <row r="188" spans="1:65" s="2" customFormat="1" ht="16.5" customHeight="1">
      <c r="A188" s="38"/>
      <c r="B188" s="39"/>
      <c r="C188" s="182" t="s">
        <v>528</v>
      </c>
      <c r="D188" s="182" t="s">
        <v>162</v>
      </c>
      <c r="E188" s="183" t="s">
        <v>2363</v>
      </c>
      <c r="F188" s="184" t="s">
        <v>2364</v>
      </c>
      <c r="G188" s="185" t="s">
        <v>523</v>
      </c>
      <c r="H188" s="186">
        <v>4</v>
      </c>
      <c r="I188" s="187"/>
      <c r="J188" s="188">
        <f>ROUND(I188*H188,2)</f>
        <v>0</v>
      </c>
      <c r="K188" s="184" t="s">
        <v>35</v>
      </c>
      <c r="L188" s="43"/>
      <c r="M188" s="189" t="s">
        <v>35</v>
      </c>
      <c r="N188" s="190" t="s">
        <v>52</v>
      </c>
      <c r="O188" s="68"/>
      <c r="P188" s="191">
        <f>O188*H188</f>
        <v>0</v>
      </c>
      <c r="Q188" s="191">
        <v>2.4000000000000001E-4</v>
      </c>
      <c r="R188" s="191">
        <f>Q188*H188</f>
        <v>9.6000000000000002E-4</v>
      </c>
      <c r="S188" s="191">
        <v>0</v>
      </c>
      <c r="T188" s="19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93" t="s">
        <v>317</v>
      </c>
      <c r="AT188" s="193" t="s">
        <v>162</v>
      </c>
      <c r="AU188" s="193" t="s">
        <v>90</v>
      </c>
      <c r="AY188" s="20" t="s">
        <v>160</v>
      </c>
      <c r="BE188" s="194">
        <f>IF(N188="základní",J188,0)</f>
        <v>0</v>
      </c>
      <c r="BF188" s="194">
        <f>IF(N188="snížená",J188,0)</f>
        <v>0</v>
      </c>
      <c r="BG188" s="194">
        <f>IF(N188="zákl. přenesená",J188,0)</f>
        <v>0</v>
      </c>
      <c r="BH188" s="194">
        <f>IF(N188="sníž. přenesená",J188,0)</f>
        <v>0</v>
      </c>
      <c r="BI188" s="194">
        <f>IF(N188="nulová",J188,0)</f>
        <v>0</v>
      </c>
      <c r="BJ188" s="20" t="s">
        <v>21</v>
      </c>
      <c r="BK188" s="194">
        <f>ROUND(I188*H188,2)</f>
        <v>0</v>
      </c>
      <c r="BL188" s="20" t="s">
        <v>317</v>
      </c>
      <c r="BM188" s="193" t="s">
        <v>2365</v>
      </c>
    </row>
    <row r="189" spans="1:65" s="2" customFormat="1" ht="11.25">
      <c r="A189" s="38"/>
      <c r="B189" s="39"/>
      <c r="C189" s="40"/>
      <c r="D189" s="195" t="s">
        <v>169</v>
      </c>
      <c r="E189" s="40"/>
      <c r="F189" s="196" t="s">
        <v>2364</v>
      </c>
      <c r="G189" s="40"/>
      <c r="H189" s="40"/>
      <c r="I189" s="197"/>
      <c r="J189" s="40"/>
      <c r="K189" s="40"/>
      <c r="L189" s="43"/>
      <c r="M189" s="198"/>
      <c r="N189" s="199"/>
      <c r="O189" s="68"/>
      <c r="P189" s="68"/>
      <c r="Q189" s="68"/>
      <c r="R189" s="68"/>
      <c r="S189" s="68"/>
      <c r="T189" s="69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20" t="s">
        <v>169</v>
      </c>
      <c r="AU189" s="20" t="s">
        <v>90</v>
      </c>
    </row>
    <row r="190" spans="1:65" s="2" customFormat="1" ht="16.5" customHeight="1">
      <c r="A190" s="38"/>
      <c r="B190" s="39"/>
      <c r="C190" s="245" t="s">
        <v>535</v>
      </c>
      <c r="D190" s="245" t="s">
        <v>380</v>
      </c>
      <c r="E190" s="246" t="s">
        <v>2366</v>
      </c>
      <c r="F190" s="247" t="s">
        <v>2367</v>
      </c>
      <c r="G190" s="248" t="s">
        <v>523</v>
      </c>
      <c r="H190" s="249">
        <v>1</v>
      </c>
      <c r="I190" s="250"/>
      <c r="J190" s="251">
        <f>ROUND(I190*H190,2)</f>
        <v>0</v>
      </c>
      <c r="K190" s="247" t="s">
        <v>35</v>
      </c>
      <c r="L190" s="252"/>
      <c r="M190" s="253" t="s">
        <v>35</v>
      </c>
      <c r="N190" s="254" t="s">
        <v>52</v>
      </c>
      <c r="O190" s="68"/>
      <c r="P190" s="191">
        <f>O190*H190</f>
        <v>0</v>
      </c>
      <c r="Q190" s="191">
        <v>1.1000000000000001E-3</v>
      </c>
      <c r="R190" s="191">
        <f>Q190*H190</f>
        <v>1.1000000000000001E-3</v>
      </c>
      <c r="S190" s="191">
        <v>0</v>
      </c>
      <c r="T190" s="19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93" t="s">
        <v>459</v>
      </c>
      <c r="AT190" s="193" t="s">
        <v>380</v>
      </c>
      <c r="AU190" s="193" t="s">
        <v>90</v>
      </c>
      <c r="AY190" s="20" t="s">
        <v>160</v>
      </c>
      <c r="BE190" s="194">
        <f>IF(N190="základní",J190,0)</f>
        <v>0</v>
      </c>
      <c r="BF190" s="194">
        <f>IF(N190="snížená",J190,0)</f>
        <v>0</v>
      </c>
      <c r="BG190" s="194">
        <f>IF(N190="zákl. přenesená",J190,0)</f>
        <v>0</v>
      </c>
      <c r="BH190" s="194">
        <f>IF(N190="sníž. přenesená",J190,0)</f>
        <v>0</v>
      </c>
      <c r="BI190" s="194">
        <f>IF(N190="nulová",J190,0)</f>
        <v>0</v>
      </c>
      <c r="BJ190" s="20" t="s">
        <v>21</v>
      </c>
      <c r="BK190" s="194">
        <f>ROUND(I190*H190,2)</f>
        <v>0</v>
      </c>
      <c r="BL190" s="20" t="s">
        <v>317</v>
      </c>
      <c r="BM190" s="193" t="s">
        <v>2368</v>
      </c>
    </row>
    <row r="191" spans="1:65" s="2" customFormat="1" ht="11.25">
      <c r="A191" s="38"/>
      <c r="B191" s="39"/>
      <c r="C191" s="40"/>
      <c r="D191" s="195" t="s">
        <v>169</v>
      </c>
      <c r="E191" s="40"/>
      <c r="F191" s="196" t="s">
        <v>2367</v>
      </c>
      <c r="G191" s="40"/>
      <c r="H191" s="40"/>
      <c r="I191" s="197"/>
      <c r="J191" s="40"/>
      <c r="K191" s="40"/>
      <c r="L191" s="43"/>
      <c r="M191" s="198"/>
      <c r="N191" s="199"/>
      <c r="O191" s="68"/>
      <c r="P191" s="68"/>
      <c r="Q191" s="68"/>
      <c r="R191" s="68"/>
      <c r="S191" s="68"/>
      <c r="T191" s="69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20" t="s">
        <v>169</v>
      </c>
      <c r="AU191" s="20" t="s">
        <v>90</v>
      </c>
    </row>
    <row r="192" spans="1:65" s="2" customFormat="1" ht="24.2" customHeight="1">
      <c r="A192" s="38"/>
      <c r="B192" s="39"/>
      <c r="C192" s="245" t="s">
        <v>29</v>
      </c>
      <c r="D192" s="245" t="s">
        <v>380</v>
      </c>
      <c r="E192" s="246" t="s">
        <v>2369</v>
      </c>
      <c r="F192" s="247" t="s">
        <v>2370</v>
      </c>
      <c r="G192" s="248" t="s">
        <v>523</v>
      </c>
      <c r="H192" s="249">
        <v>2</v>
      </c>
      <c r="I192" s="250"/>
      <c r="J192" s="251">
        <f>ROUND(I192*H192,2)</f>
        <v>0</v>
      </c>
      <c r="K192" s="247" t="s">
        <v>35</v>
      </c>
      <c r="L192" s="252"/>
      <c r="M192" s="253" t="s">
        <v>35</v>
      </c>
      <c r="N192" s="254" t="s">
        <v>52</v>
      </c>
      <c r="O192" s="68"/>
      <c r="P192" s="191">
        <f>O192*H192</f>
        <v>0</v>
      </c>
      <c r="Q192" s="191">
        <v>1.0499999999999999E-3</v>
      </c>
      <c r="R192" s="191">
        <f>Q192*H192</f>
        <v>2.0999999999999999E-3</v>
      </c>
      <c r="S192" s="191">
        <v>0</v>
      </c>
      <c r="T192" s="19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93" t="s">
        <v>459</v>
      </c>
      <c r="AT192" s="193" t="s">
        <v>380</v>
      </c>
      <c r="AU192" s="193" t="s">
        <v>90</v>
      </c>
      <c r="AY192" s="20" t="s">
        <v>160</v>
      </c>
      <c r="BE192" s="194">
        <f>IF(N192="základní",J192,0)</f>
        <v>0</v>
      </c>
      <c r="BF192" s="194">
        <f>IF(N192="snížená",J192,0)</f>
        <v>0</v>
      </c>
      <c r="BG192" s="194">
        <f>IF(N192="zákl. přenesená",J192,0)</f>
        <v>0</v>
      </c>
      <c r="BH192" s="194">
        <f>IF(N192="sníž. přenesená",J192,0)</f>
        <v>0</v>
      </c>
      <c r="BI192" s="194">
        <f>IF(N192="nulová",J192,0)</f>
        <v>0</v>
      </c>
      <c r="BJ192" s="20" t="s">
        <v>21</v>
      </c>
      <c r="BK192" s="194">
        <f>ROUND(I192*H192,2)</f>
        <v>0</v>
      </c>
      <c r="BL192" s="20" t="s">
        <v>317</v>
      </c>
      <c r="BM192" s="193" t="s">
        <v>2371</v>
      </c>
    </row>
    <row r="193" spans="1:65" s="2" customFormat="1" ht="11.25">
      <c r="A193" s="38"/>
      <c r="B193" s="39"/>
      <c r="C193" s="40"/>
      <c r="D193" s="195" t="s">
        <v>169</v>
      </c>
      <c r="E193" s="40"/>
      <c r="F193" s="196" t="s">
        <v>2370</v>
      </c>
      <c r="G193" s="40"/>
      <c r="H193" s="40"/>
      <c r="I193" s="197"/>
      <c r="J193" s="40"/>
      <c r="K193" s="40"/>
      <c r="L193" s="43"/>
      <c r="M193" s="198"/>
      <c r="N193" s="199"/>
      <c r="O193" s="68"/>
      <c r="P193" s="68"/>
      <c r="Q193" s="68"/>
      <c r="R193" s="68"/>
      <c r="S193" s="68"/>
      <c r="T193" s="69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20" t="s">
        <v>169</v>
      </c>
      <c r="AU193" s="20" t="s">
        <v>90</v>
      </c>
    </row>
    <row r="194" spans="1:65" s="2" customFormat="1" ht="16.5" customHeight="1">
      <c r="A194" s="38"/>
      <c r="B194" s="39"/>
      <c r="C194" s="245" t="s">
        <v>549</v>
      </c>
      <c r="D194" s="245" t="s">
        <v>380</v>
      </c>
      <c r="E194" s="246" t="s">
        <v>2372</v>
      </c>
      <c r="F194" s="247" t="s">
        <v>2373</v>
      </c>
      <c r="G194" s="248" t="s">
        <v>523</v>
      </c>
      <c r="H194" s="249">
        <v>1</v>
      </c>
      <c r="I194" s="250"/>
      <c r="J194" s="251">
        <f>ROUND(I194*H194,2)</f>
        <v>0</v>
      </c>
      <c r="K194" s="247" t="s">
        <v>35</v>
      </c>
      <c r="L194" s="252"/>
      <c r="M194" s="253" t="s">
        <v>35</v>
      </c>
      <c r="N194" s="254" t="s">
        <v>52</v>
      </c>
      <c r="O194" s="68"/>
      <c r="P194" s="191">
        <f>O194*H194</f>
        <v>0</v>
      </c>
      <c r="Q194" s="191">
        <v>4.8000000000000001E-4</v>
      </c>
      <c r="R194" s="191">
        <f>Q194*H194</f>
        <v>4.8000000000000001E-4</v>
      </c>
      <c r="S194" s="191">
        <v>0</v>
      </c>
      <c r="T194" s="19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93" t="s">
        <v>459</v>
      </c>
      <c r="AT194" s="193" t="s">
        <v>380</v>
      </c>
      <c r="AU194" s="193" t="s">
        <v>90</v>
      </c>
      <c r="AY194" s="20" t="s">
        <v>160</v>
      </c>
      <c r="BE194" s="194">
        <f>IF(N194="základní",J194,0)</f>
        <v>0</v>
      </c>
      <c r="BF194" s="194">
        <f>IF(N194="snížená",J194,0)</f>
        <v>0</v>
      </c>
      <c r="BG194" s="194">
        <f>IF(N194="zákl. přenesená",J194,0)</f>
        <v>0</v>
      </c>
      <c r="BH194" s="194">
        <f>IF(N194="sníž. přenesená",J194,0)</f>
        <v>0</v>
      </c>
      <c r="BI194" s="194">
        <f>IF(N194="nulová",J194,0)</f>
        <v>0</v>
      </c>
      <c r="BJ194" s="20" t="s">
        <v>21</v>
      </c>
      <c r="BK194" s="194">
        <f>ROUND(I194*H194,2)</f>
        <v>0</v>
      </c>
      <c r="BL194" s="20" t="s">
        <v>317</v>
      </c>
      <c r="BM194" s="193" t="s">
        <v>2374</v>
      </c>
    </row>
    <row r="195" spans="1:65" s="2" customFormat="1" ht="11.25">
      <c r="A195" s="38"/>
      <c r="B195" s="39"/>
      <c r="C195" s="40"/>
      <c r="D195" s="195" t="s">
        <v>169</v>
      </c>
      <c r="E195" s="40"/>
      <c r="F195" s="196" t="s">
        <v>2373</v>
      </c>
      <c r="G195" s="40"/>
      <c r="H195" s="40"/>
      <c r="I195" s="197"/>
      <c r="J195" s="40"/>
      <c r="K195" s="40"/>
      <c r="L195" s="43"/>
      <c r="M195" s="198"/>
      <c r="N195" s="199"/>
      <c r="O195" s="68"/>
      <c r="P195" s="68"/>
      <c r="Q195" s="68"/>
      <c r="R195" s="68"/>
      <c r="S195" s="68"/>
      <c r="T195" s="69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20" t="s">
        <v>169</v>
      </c>
      <c r="AU195" s="20" t="s">
        <v>90</v>
      </c>
    </row>
    <row r="196" spans="1:65" s="2" customFormat="1" ht="24.2" customHeight="1">
      <c r="A196" s="38"/>
      <c r="B196" s="39"/>
      <c r="C196" s="182" t="s">
        <v>558</v>
      </c>
      <c r="D196" s="182" t="s">
        <v>162</v>
      </c>
      <c r="E196" s="183" t="s">
        <v>2375</v>
      </c>
      <c r="F196" s="184" t="s">
        <v>2376</v>
      </c>
      <c r="G196" s="185" t="s">
        <v>523</v>
      </c>
      <c r="H196" s="186">
        <v>23</v>
      </c>
      <c r="I196" s="187"/>
      <c r="J196" s="188">
        <f>ROUND(I196*H196,2)</f>
        <v>0</v>
      </c>
      <c r="K196" s="184" t="s">
        <v>35</v>
      </c>
      <c r="L196" s="43"/>
      <c r="M196" s="189" t="s">
        <v>35</v>
      </c>
      <c r="N196" s="190" t="s">
        <v>52</v>
      </c>
      <c r="O196" s="68"/>
      <c r="P196" s="191">
        <f>O196*H196</f>
        <v>0</v>
      </c>
      <c r="Q196" s="191">
        <v>1.3999999999999999E-4</v>
      </c>
      <c r="R196" s="191">
        <f>Q196*H196</f>
        <v>3.2199999999999998E-3</v>
      </c>
      <c r="S196" s="191">
        <v>0</v>
      </c>
      <c r="T196" s="19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93" t="s">
        <v>317</v>
      </c>
      <c r="AT196" s="193" t="s">
        <v>162</v>
      </c>
      <c r="AU196" s="193" t="s">
        <v>90</v>
      </c>
      <c r="AY196" s="20" t="s">
        <v>160</v>
      </c>
      <c r="BE196" s="194">
        <f>IF(N196="základní",J196,0)</f>
        <v>0</v>
      </c>
      <c r="BF196" s="194">
        <f>IF(N196="snížená",J196,0)</f>
        <v>0</v>
      </c>
      <c r="BG196" s="194">
        <f>IF(N196="zákl. přenesená",J196,0)</f>
        <v>0</v>
      </c>
      <c r="BH196" s="194">
        <f>IF(N196="sníž. přenesená",J196,0)</f>
        <v>0</v>
      </c>
      <c r="BI196" s="194">
        <f>IF(N196="nulová",J196,0)</f>
        <v>0</v>
      </c>
      <c r="BJ196" s="20" t="s">
        <v>21</v>
      </c>
      <c r="BK196" s="194">
        <f>ROUND(I196*H196,2)</f>
        <v>0</v>
      </c>
      <c r="BL196" s="20" t="s">
        <v>317</v>
      </c>
      <c r="BM196" s="193" t="s">
        <v>2377</v>
      </c>
    </row>
    <row r="197" spans="1:65" s="2" customFormat="1" ht="11.25">
      <c r="A197" s="38"/>
      <c r="B197" s="39"/>
      <c r="C197" s="40"/>
      <c r="D197" s="195" t="s">
        <v>169</v>
      </c>
      <c r="E197" s="40"/>
      <c r="F197" s="196" t="s">
        <v>2376</v>
      </c>
      <c r="G197" s="40"/>
      <c r="H197" s="40"/>
      <c r="I197" s="197"/>
      <c r="J197" s="40"/>
      <c r="K197" s="40"/>
      <c r="L197" s="43"/>
      <c r="M197" s="198"/>
      <c r="N197" s="199"/>
      <c r="O197" s="68"/>
      <c r="P197" s="68"/>
      <c r="Q197" s="68"/>
      <c r="R197" s="68"/>
      <c r="S197" s="68"/>
      <c r="T197" s="69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20" t="s">
        <v>169</v>
      </c>
      <c r="AU197" s="20" t="s">
        <v>90</v>
      </c>
    </row>
    <row r="198" spans="1:65" s="2" customFormat="1" ht="24.2" customHeight="1">
      <c r="A198" s="38"/>
      <c r="B198" s="39"/>
      <c r="C198" s="182" t="s">
        <v>563</v>
      </c>
      <c r="D198" s="182" t="s">
        <v>162</v>
      </c>
      <c r="E198" s="183" t="s">
        <v>2378</v>
      </c>
      <c r="F198" s="184" t="s">
        <v>2379</v>
      </c>
      <c r="G198" s="185" t="s">
        <v>523</v>
      </c>
      <c r="H198" s="186">
        <v>3</v>
      </c>
      <c r="I198" s="187"/>
      <c r="J198" s="188">
        <f>ROUND(I198*H198,2)</f>
        <v>0</v>
      </c>
      <c r="K198" s="184" t="s">
        <v>35</v>
      </c>
      <c r="L198" s="43"/>
      <c r="M198" s="189" t="s">
        <v>35</v>
      </c>
      <c r="N198" s="190" t="s">
        <v>52</v>
      </c>
      <c r="O198" s="68"/>
      <c r="P198" s="191">
        <f>O198*H198</f>
        <v>0</v>
      </c>
      <c r="Q198" s="191">
        <v>2.5000000000000001E-4</v>
      </c>
      <c r="R198" s="191">
        <f>Q198*H198</f>
        <v>7.5000000000000002E-4</v>
      </c>
      <c r="S198" s="191">
        <v>0</v>
      </c>
      <c r="T198" s="19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93" t="s">
        <v>317</v>
      </c>
      <c r="AT198" s="193" t="s">
        <v>162</v>
      </c>
      <c r="AU198" s="193" t="s">
        <v>90</v>
      </c>
      <c r="AY198" s="20" t="s">
        <v>160</v>
      </c>
      <c r="BE198" s="194">
        <f>IF(N198="základní",J198,0)</f>
        <v>0</v>
      </c>
      <c r="BF198" s="194">
        <f>IF(N198="snížená",J198,0)</f>
        <v>0</v>
      </c>
      <c r="BG198" s="194">
        <f>IF(N198="zákl. přenesená",J198,0)</f>
        <v>0</v>
      </c>
      <c r="BH198" s="194">
        <f>IF(N198="sníž. přenesená",J198,0)</f>
        <v>0</v>
      </c>
      <c r="BI198" s="194">
        <f>IF(N198="nulová",J198,0)</f>
        <v>0</v>
      </c>
      <c r="BJ198" s="20" t="s">
        <v>21</v>
      </c>
      <c r="BK198" s="194">
        <f>ROUND(I198*H198,2)</f>
        <v>0</v>
      </c>
      <c r="BL198" s="20" t="s">
        <v>317</v>
      </c>
      <c r="BM198" s="193" t="s">
        <v>2380</v>
      </c>
    </row>
    <row r="199" spans="1:65" s="2" customFormat="1" ht="11.25">
      <c r="A199" s="38"/>
      <c r="B199" s="39"/>
      <c r="C199" s="40"/>
      <c r="D199" s="195" t="s">
        <v>169</v>
      </c>
      <c r="E199" s="40"/>
      <c r="F199" s="196" t="s">
        <v>2379</v>
      </c>
      <c r="G199" s="40"/>
      <c r="H199" s="40"/>
      <c r="I199" s="197"/>
      <c r="J199" s="40"/>
      <c r="K199" s="40"/>
      <c r="L199" s="43"/>
      <c r="M199" s="198"/>
      <c r="N199" s="199"/>
      <c r="O199" s="68"/>
      <c r="P199" s="68"/>
      <c r="Q199" s="68"/>
      <c r="R199" s="68"/>
      <c r="S199" s="68"/>
      <c r="T199" s="69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20" t="s">
        <v>169</v>
      </c>
      <c r="AU199" s="20" t="s">
        <v>90</v>
      </c>
    </row>
    <row r="200" spans="1:65" s="2" customFormat="1" ht="24.2" customHeight="1">
      <c r="A200" s="38"/>
      <c r="B200" s="39"/>
      <c r="C200" s="182" t="s">
        <v>567</v>
      </c>
      <c r="D200" s="182" t="s">
        <v>162</v>
      </c>
      <c r="E200" s="183" t="s">
        <v>2381</v>
      </c>
      <c r="F200" s="184" t="s">
        <v>2382</v>
      </c>
      <c r="G200" s="185" t="s">
        <v>523</v>
      </c>
      <c r="H200" s="186">
        <v>2</v>
      </c>
      <c r="I200" s="187"/>
      <c r="J200" s="188">
        <f>ROUND(I200*H200,2)</f>
        <v>0</v>
      </c>
      <c r="K200" s="184" t="s">
        <v>35</v>
      </c>
      <c r="L200" s="43"/>
      <c r="M200" s="189" t="s">
        <v>35</v>
      </c>
      <c r="N200" s="190" t="s">
        <v>52</v>
      </c>
      <c r="O200" s="68"/>
      <c r="P200" s="191">
        <f>O200*H200</f>
        <v>0</v>
      </c>
      <c r="Q200" s="191">
        <v>5.1999999999999995E-4</v>
      </c>
      <c r="R200" s="191">
        <f>Q200*H200</f>
        <v>1.0399999999999999E-3</v>
      </c>
      <c r="S200" s="191">
        <v>0</v>
      </c>
      <c r="T200" s="19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93" t="s">
        <v>317</v>
      </c>
      <c r="AT200" s="193" t="s">
        <v>162</v>
      </c>
      <c r="AU200" s="193" t="s">
        <v>90</v>
      </c>
      <c r="AY200" s="20" t="s">
        <v>160</v>
      </c>
      <c r="BE200" s="194">
        <f>IF(N200="základní",J200,0)</f>
        <v>0</v>
      </c>
      <c r="BF200" s="194">
        <f>IF(N200="snížená",J200,0)</f>
        <v>0</v>
      </c>
      <c r="BG200" s="194">
        <f>IF(N200="zákl. přenesená",J200,0)</f>
        <v>0</v>
      </c>
      <c r="BH200" s="194">
        <f>IF(N200="sníž. přenesená",J200,0)</f>
        <v>0</v>
      </c>
      <c r="BI200" s="194">
        <f>IF(N200="nulová",J200,0)</f>
        <v>0</v>
      </c>
      <c r="BJ200" s="20" t="s">
        <v>21</v>
      </c>
      <c r="BK200" s="194">
        <f>ROUND(I200*H200,2)</f>
        <v>0</v>
      </c>
      <c r="BL200" s="20" t="s">
        <v>317</v>
      </c>
      <c r="BM200" s="193" t="s">
        <v>2383</v>
      </c>
    </row>
    <row r="201" spans="1:65" s="2" customFormat="1" ht="19.5">
      <c r="A201" s="38"/>
      <c r="B201" s="39"/>
      <c r="C201" s="40"/>
      <c r="D201" s="195" t="s">
        <v>169</v>
      </c>
      <c r="E201" s="40"/>
      <c r="F201" s="196" t="s">
        <v>2382</v>
      </c>
      <c r="G201" s="40"/>
      <c r="H201" s="40"/>
      <c r="I201" s="197"/>
      <c r="J201" s="40"/>
      <c r="K201" s="40"/>
      <c r="L201" s="43"/>
      <c r="M201" s="198"/>
      <c r="N201" s="199"/>
      <c r="O201" s="68"/>
      <c r="P201" s="68"/>
      <c r="Q201" s="68"/>
      <c r="R201" s="68"/>
      <c r="S201" s="68"/>
      <c r="T201" s="69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20" t="s">
        <v>169</v>
      </c>
      <c r="AU201" s="20" t="s">
        <v>90</v>
      </c>
    </row>
    <row r="202" spans="1:65" s="2" customFormat="1" ht="24.2" customHeight="1">
      <c r="A202" s="38"/>
      <c r="B202" s="39"/>
      <c r="C202" s="182" t="s">
        <v>575</v>
      </c>
      <c r="D202" s="182" t="s">
        <v>162</v>
      </c>
      <c r="E202" s="183" t="s">
        <v>2384</v>
      </c>
      <c r="F202" s="184" t="s">
        <v>2385</v>
      </c>
      <c r="G202" s="185" t="s">
        <v>523</v>
      </c>
      <c r="H202" s="186">
        <v>3</v>
      </c>
      <c r="I202" s="187"/>
      <c r="J202" s="188">
        <f>ROUND(I202*H202,2)</f>
        <v>0</v>
      </c>
      <c r="K202" s="184" t="s">
        <v>35</v>
      </c>
      <c r="L202" s="43"/>
      <c r="M202" s="189" t="s">
        <v>35</v>
      </c>
      <c r="N202" s="190" t="s">
        <v>52</v>
      </c>
      <c r="O202" s="68"/>
      <c r="P202" s="191">
        <f>O202*H202</f>
        <v>0</v>
      </c>
      <c r="Q202" s="191">
        <v>1.47E-3</v>
      </c>
      <c r="R202" s="191">
        <f>Q202*H202</f>
        <v>4.4099999999999999E-3</v>
      </c>
      <c r="S202" s="191">
        <v>0</v>
      </c>
      <c r="T202" s="19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93" t="s">
        <v>317</v>
      </c>
      <c r="AT202" s="193" t="s">
        <v>162</v>
      </c>
      <c r="AU202" s="193" t="s">
        <v>90</v>
      </c>
      <c r="AY202" s="20" t="s">
        <v>160</v>
      </c>
      <c r="BE202" s="194">
        <f>IF(N202="základní",J202,0)</f>
        <v>0</v>
      </c>
      <c r="BF202" s="194">
        <f>IF(N202="snížená",J202,0)</f>
        <v>0</v>
      </c>
      <c r="BG202" s="194">
        <f>IF(N202="zákl. přenesená",J202,0)</f>
        <v>0</v>
      </c>
      <c r="BH202" s="194">
        <f>IF(N202="sníž. přenesená",J202,0)</f>
        <v>0</v>
      </c>
      <c r="BI202" s="194">
        <f>IF(N202="nulová",J202,0)</f>
        <v>0</v>
      </c>
      <c r="BJ202" s="20" t="s">
        <v>21</v>
      </c>
      <c r="BK202" s="194">
        <f>ROUND(I202*H202,2)</f>
        <v>0</v>
      </c>
      <c r="BL202" s="20" t="s">
        <v>317</v>
      </c>
      <c r="BM202" s="193" t="s">
        <v>2386</v>
      </c>
    </row>
    <row r="203" spans="1:65" s="2" customFormat="1" ht="19.5">
      <c r="A203" s="38"/>
      <c r="B203" s="39"/>
      <c r="C203" s="40"/>
      <c r="D203" s="195" t="s">
        <v>169</v>
      </c>
      <c r="E203" s="40"/>
      <c r="F203" s="196" t="s">
        <v>2385</v>
      </c>
      <c r="G203" s="40"/>
      <c r="H203" s="40"/>
      <c r="I203" s="197"/>
      <c r="J203" s="40"/>
      <c r="K203" s="40"/>
      <c r="L203" s="43"/>
      <c r="M203" s="198"/>
      <c r="N203" s="199"/>
      <c r="O203" s="68"/>
      <c r="P203" s="68"/>
      <c r="Q203" s="68"/>
      <c r="R203" s="68"/>
      <c r="S203" s="68"/>
      <c r="T203" s="69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20" t="s">
        <v>169</v>
      </c>
      <c r="AU203" s="20" t="s">
        <v>90</v>
      </c>
    </row>
    <row r="204" spans="1:65" s="2" customFormat="1" ht="21.75" customHeight="1">
      <c r="A204" s="38"/>
      <c r="B204" s="39"/>
      <c r="C204" s="182" t="s">
        <v>579</v>
      </c>
      <c r="D204" s="182" t="s">
        <v>162</v>
      </c>
      <c r="E204" s="183" t="s">
        <v>2387</v>
      </c>
      <c r="F204" s="184" t="s">
        <v>2388</v>
      </c>
      <c r="G204" s="185" t="s">
        <v>334</v>
      </c>
      <c r="H204" s="186">
        <v>4.2999999999999997E-2</v>
      </c>
      <c r="I204" s="187"/>
      <c r="J204" s="188">
        <f>ROUND(I204*H204,2)</f>
        <v>0</v>
      </c>
      <c r="K204" s="184" t="s">
        <v>35</v>
      </c>
      <c r="L204" s="43"/>
      <c r="M204" s="189" t="s">
        <v>35</v>
      </c>
      <c r="N204" s="190" t="s">
        <v>52</v>
      </c>
      <c r="O204" s="68"/>
      <c r="P204" s="191">
        <f>O204*H204</f>
        <v>0</v>
      </c>
      <c r="Q204" s="191">
        <v>0</v>
      </c>
      <c r="R204" s="191">
        <f>Q204*H204</f>
        <v>0</v>
      </c>
      <c r="S204" s="191">
        <v>0</v>
      </c>
      <c r="T204" s="19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93" t="s">
        <v>317</v>
      </c>
      <c r="AT204" s="193" t="s">
        <v>162</v>
      </c>
      <c r="AU204" s="193" t="s">
        <v>90</v>
      </c>
      <c r="AY204" s="20" t="s">
        <v>160</v>
      </c>
      <c r="BE204" s="194">
        <f>IF(N204="základní",J204,0)</f>
        <v>0</v>
      </c>
      <c r="BF204" s="194">
        <f>IF(N204="snížená",J204,0)</f>
        <v>0</v>
      </c>
      <c r="BG204" s="194">
        <f>IF(N204="zákl. přenesená",J204,0)</f>
        <v>0</v>
      </c>
      <c r="BH204" s="194">
        <f>IF(N204="sníž. přenesená",J204,0)</f>
        <v>0</v>
      </c>
      <c r="BI204" s="194">
        <f>IF(N204="nulová",J204,0)</f>
        <v>0</v>
      </c>
      <c r="BJ204" s="20" t="s">
        <v>21</v>
      </c>
      <c r="BK204" s="194">
        <f>ROUND(I204*H204,2)</f>
        <v>0</v>
      </c>
      <c r="BL204" s="20" t="s">
        <v>317</v>
      </c>
      <c r="BM204" s="193" t="s">
        <v>2389</v>
      </c>
    </row>
    <row r="205" spans="1:65" s="2" customFormat="1" ht="11.25">
      <c r="A205" s="38"/>
      <c r="B205" s="39"/>
      <c r="C205" s="40"/>
      <c r="D205" s="195" t="s">
        <v>169</v>
      </c>
      <c r="E205" s="40"/>
      <c r="F205" s="196" t="s">
        <v>2388</v>
      </c>
      <c r="G205" s="40"/>
      <c r="H205" s="40"/>
      <c r="I205" s="197"/>
      <c r="J205" s="40"/>
      <c r="K205" s="40"/>
      <c r="L205" s="43"/>
      <c r="M205" s="198"/>
      <c r="N205" s="199"/>
      <c r="O205" s="68"/>
      <c r="P205" s="68"/>
      <c r="Q205" s="68"/>
      <c r="R205" s="68"/>
      <c r="S205" s="68"/>
      <c r="T205" s="69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20" t="s">
        <v>169</v>
      </c>
      <c r="AU205" s="20" t="s">
        <v>90</v>
      </c>
    </row>
    <row r="206" spans="1:65" s="12" customFormat="1" ht="22.9" customHeight="1">
      <c r="B206" s="166"/>
      <c r="C206" s="167"/>
      <c r="D206" s="168" t="s">
        <v>80</v>
      </c>
      <c r="E206" s="180" t="s">
        <v>2390</v>
      </c>
      <c r="F206" s="180" t="s">
        <v>2391</v>
      </c>
      <c r="G206" s="167"/>
      <c r="H206" s="167"/>
      <c r="I206" s="170"/>
      <c r="J206" s="181">
        <f>BK206</f>
        <v>0</v>
      </c>
      <c r="K206" s="167"/>
      <c r="L206" s="172"/>
      <c r="M206" s="173"/>
      <c r="N206" s="174"/>
      <c r="O206" s="174"/>
      <c r="P206" s="175">
        <f>SUM(P207:P234)</f>
        <v>0</v>
      </c>
      <c r="Q206" s="174"/>
      <c r="R206" s="175">
        <f>SUM(R207:R234)</f>
        <v>1.3288</v>
      </c>
      <c r="S206" s="174"/>
      <c r="T206" s="176">
        <f>SUM(T207:T234)</f>
        <v>0</v>
      </c>
      <c r="AR206" s="177" t="s">
        <v>90</v>
      </c>
      <c r="AT206" s="178" t="s">
        <v>80</v>
      </c>
      <c r="AU206" s="178" t="s">
        <v>21</v>
      </c>
      <c r="AY206" s="177" t="s">
        <v>160</v>
      </c>
      <c r="BK206" s="179">
        <f>SUM(BK207:BK234)</f>
        <v>0</v>
      </c>
    </row>
    <row r="207" spans="1:65" s="2" customFormat="1" ht="24.2" customHeight="1">
      <c r="A207" s="38"/>
      <c r="B207" s="39"/>
      <c r="C207" s="182" t="s">
        <v>598</v>
      </c>
      <c r="D207" s="182" t="s">
        <v>162</v>
      </c>
      <c r="E207" s="183" t="s">
        <v>2392</v>
      </c>
      <c r="F207" s="184" t="s">
        <v>2393</v>
      </c>
      <c r="G207" s="185" t="s">
        <v>523</v>
      </c>
      <c r="H207" s="186">
        <v>23</v>
      </c>
      <c r="I207" s="187"/>
      <c r="J207" s="188">
        <f>ROUND(I207*H207,2)</f>
        <v>0</v>
      </c>
      <c r="K207" s="184" t="s">
        <v>35</v>
      </c>
      <c r="L207" s="43"/>
      <c r="M207" s="189" t="s">
        <v>35</v>
      </c>
      <c r="N207" s="190" t="s">
        <v>52</v>
      </c>
      <c r="O207" s="68"/>
      <c r="P207" s="191">
        <f>O207*H207</f>
        <v>0</v>
      </c>
      <c r="Q207" s="191">
        <v>0</v>
      </c>
      <c r="R207" s="191">
        <f>Q207*H207</f>
        <v>0</v>
      </c>
      <c r="S207" s="191">
        <v>0</v>
      </c>
      <c r="T207" s="19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93" t="s">
        <v>317</v>
      </c>
      <c r="AT207" s="193" t="s">
        <v>162</v>
      </c>
      <c r="AU207" s="193" t="s">
        <v>90</v>
      </c>
      <c r="AY207" s="20" t="s">
        <v>160</v>
      </c>
      <c r="BE207" s="194">
        <f>IF(N207="základní",J207,0)</f>
        <v>0</v>
      </c>
      <c r="BF207" s="194">
        <f>IF(N207="snížená",J207,0)</f>
        <v>0</v>
      </c>
      <c r="BG207" s="194">
        <f>IF(N207="zákl. přenesená",J207,0)</f>
        <v>0</v>
      </c>
      <c r="BH207" s="194">
        <f>IF(N207="sníž. přenesená",J207,0)</f>
        <v>0</v>
      </c>
      <c r="BI207" s="194">
        <f>IF(N207="nulová",J207,0)</f>
        <v>0</v>
      </c>
      <c r="BJ207" s="20" t="s">
        <v>21</v>
      </c>
      <c r="BK207" s="194">
        <f>ROUND(I207*H207,2)</f>
        <v>0</v>
      </c>
      <c r="BL207" s="20" t="s">
        <v>317</v>
      </c>
      <c r="BM207" s="193" t="s">
        <v>2394</v>
      </c>
    </row>
    <row r="208" spans="1:65" s="2" customFormat="1" ht="19.5">
      <c r="A208" s="38"/>
      <c r="B208" s="39"/>
      <c r="C208" s="40"/>
      <c r="D208" s="195" t="s">
        <v>169</v>
      </c>
      <c r="E208" s="40"/>
      <c r="F208" s="196" t="s">
        <v>2393</v>
      </c>
      <c r="G208" s="40"/>
      <c r="H208" s="40"/>
      <c r="I208" s="197"/>
      <c r="J208" s="40"/>
      <c r="K208" s="40"/>
      <c r="L208" s="43"/>
      <c r="M208" s="198"/>
      <c r="N208" s="199"/>
      <c r="O208" s="68"/>
      <c r="P208" s="68"/>
      <c r="Q208" s="68"/>
      <c r="R208" s="68"/>
      <c r="S208" s="68"/>
      <c r="T208" s="69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20" t="s">
        <v>169</v>
      </c>
      <c r="AU208" s="20" t="s">
        <v>90</v>
      </c>
    </row>
    <row r="209" spans="1:65" s="2" customFormat="1" ht="33" customHeight="1">
      <c r="A209" s="38"/>
      <c r="B209" s="39"/>
      <c r="C209" s="182" t="s">
        <v>608</v>
      </c>
      <c r="D209" s="182" t="s">
        <v>162</v>
      </c>
      <c r="E209" s="183" t="s">
        <v>2395</v>
      </c>
      <c r="F209" s="184" t="s">
        <v>2396</v>
      </c>
      <c r="G209" s="185" t="s">
        <v>523</v>
      </c>
      <c r="H209" s="186">
        <v>1</v>
      </c>
      <c r="I209" s="187"/>
      <c r="J209" s="188">
        <f>ROUND(I209*H209,2)</f>
        <v>0</v>
      </c>
      <c r="K209" s="184" t="s">
        <v>35</v>
      </c>
      <c r="L209" s="43"/>
      <c r="M209" s="189" t="s">
        <v>35</v>
      </c>
      <c r="N209" s="190" t="s">
        <v>52</v>
      </c>
      <c r="O209" s="68"/>
      <c r="P209" s="191">
        <f>O209*H209</f>
        <v>0</v>
      </c>
      <c r="Q209" s="191">
        <v>1.5010000000000001E-2</v>
      </c>
      <c r="R209" s="191">
        <f>Q209*H209</f>
        <v>1.5010000000000001E-2</v>
      </c>
      <c r="S209" s="191">
        <v>0</v>
      </c>
      <c r="T209" s="19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93" t="s">
        <v>317</v>
      </c>
      <c r="AT209" s="193" t="s">
        <v>162</v>
      </c>
      <c r="AU209" s="193" t="s">
        <v>90</v>
      </c>
      <c r="AY209" s="20" t="s">
        <v>160</v>
      </c>
      <c r="BE209" s="194">
        <f>IF(N209="základní",J209,0)</f>
        <v>0</v>
      </c>
      <c r="BF209" s="194">
        <f>IF(N209="snížená",J209,0)</f>
        <v>0</v>
      </c>
      <c r="BG209" s="194">
        <f>IF(N209="zákl. přenesená",J209,0)</f>
        <v>0</v>
      </c>
      <c r="BH209" s="194">
        <f>IF(N209="sníž. přenesená",J209,0)</f>
        <v>0</v>
      </c>
      <c r="BI209" s="194">
        <f>IF(N209="nulová",J209,0)</f>
        <v>0</v>
      </c>
      <c r="BJ209" s="20" t="s">
        <v>21</v>
      </c>
      <c r="BK209" s="194">
        <f>ROUND(I209*H209,2)</f>
        <v>0</v>
      </c>
      <c r="BL209" s="20" t="s">
        <v>317</v>
      </c>
      <c r="BM209" s="193" t="s">
        <v>2397</v>
      </c>
    </row>
    <row r="210" spans="1:65" s="2" customFormat="1" ht="19.5">
      <c r="A210" s="38"/>
      <c r="B210" s="39"/>
      <c r="C210" s="40"/>
      <c r="D210" s="195" t="s">
        <v>169</v>
      </c>
      <c r="E210" s="40"/>
      <c r="F210" s="196" t="s">
        <v>2396</v>
      </c>
      <c r="G210" s="40"/>
      <c r="H210" s="40"/>
      <c r="I210" s="197"/>
      <c r="J210" s="40"/>
      <c r="K210" s="40"/>
      <c r="L210" s="43"/>
      <c r="M210" s="198"/>
      <c r="N210" s="199"/>
      <c r="O210" s="68"/>
      <c r="P210" s="68"/>
      <c r="Q210" s="68"/>
      <c r="R210" s="68"/>
      <c r="S210" s="68"/>
      <c r="T210" s="69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20" t="s">
        <v>169</v>
      </c>
      <c r="AU210" s="20" t="s">
        <v>90</v>
      </c>
    </row>
    <row r="211" spans="1:65" s="2" customFormat="1" ht="37.9" customHeight="1">
      <c r="A211" s="38"/>
      <c r="B211" s="39"/>
      <c r="C211" s="182" t="s">
        <v>620</v>
      </c>
      <c r="D211" s="182" t="s">
        <v>162</v>
      </c>
      <c r="E211" s="183" t="s">
        <v>2398</v>
      </c>
      <c r="F211" s="184" t="s">
        <v>2399</v>
      </c>
      <c r="G211" s="185" t="s">
        <v>523</v>
      </c>
      <c r="H211" s="186">
        <v>3</v>
      </c>
      <c r="I211" s="187"/>
      <c r="J211" s="188">
        <f>ROUND(I211*H211,2)</f>
        <v>0</v>
      </c>
      <c r="K211" s="184" t="s">
        <v>35</v>
      </c>
      <c r="L211" s="43"/>
      <c r="M211" s="189" t="s">
        <v>35</v>
      </c>
      <c r="N211" s="190" t="s">
        <v>52</v>
      </c>
      <c r="O211" s="68"/>
      <c r="P211" s="191">
        <f>O211*H211</f>
        <v>0</v>
      </c>
      <c r="Q211" s="191">
        <v>2.5700000000000001E-2</v>
      </c>
      <c r="R211" s="191">
        <f>Q211*H211</f>
        <v>7.7100000000000002E-2</v>
      </c>
      <c r="S211" s="191">
        <v>0</v>
      </c>
      <c r="T211" s="19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193" t="s">
        <v>317</v>
      </c>
      <c r="AT211" s="193" t="s">
        <v>162</v>
      </c>
      <c r="AU211" s="193" t="s">
        <v>90</v>
      </c>
      <c r="AY211" s="20" t="s">
        <v>160</v>
      </c>
      <c r="BE211" s="194">
        <f>IF(N211="základní",J211,0)</f>
        <v>0</v>
      </c>
      <c r="BF211" s="194">
        <f>IF(N211="snížená",J211,0)</f>
        <v>0</v>
      </c>
      <c r="BG211" s="194">
        <f>IF(N211="zákl. přenesená",J211,0)</f>
        <v>0</v>
      </c>
      <c r="BH211" s="194">
        <f>IF(N211="sníž. přenesená",J211,0)</f>
        <v>0</v>
      </c>
      <c r="BI211" s="194">
        <f>IF(N211="nulová",J211,0)</f>
        <v>0</v>
      </c>
      <c r="BJ211" s="20" t="s">
        <v>21</v>
      </c>
      <c r="BK211" s="194">
        <f>ROUND(I211*H211,2)</f>
        <v>0</v>
      </c>
      <c r="BL211" s="20" t="s">
        <v>317</v>
      </c>
      <c r="BM211" s="193" t="s">
        <v>2400</v>
      </c>
    </row>
    <row r="212" spans="1:65" s="2" customFormat="1" ht="19.5">
      <c r="A212" s="38"/>
      <c r="B212" s="39"/>
      <c r="C212" s="40"/>
      <c r="D212" s="195" t="s">
        <v>169</v>
      </c>
      <c r="E212" s="40"/>
      <c r="F212" s="196" t="s">
        <v>2399</v>
      </c>
      <c r="G212" s="40"/>
      <c r="H212" s="40"/>
      <c r="I212" s="197"/>
      <c r="J212" s="40"/>
      <c r="K212" s="40"/>
      <c r="L212" s="43"/>
      <c r="M212" s="198"/>
      <c r="N212" s="199"/>
      <c r="O212" s="68"/>
      <c r="P212" s="68"/>
      <c r="Q212" s="68"/>
      <c r="R212" s="68"/>
      <c r="S212" s="68"/>
      <c r="T212" s="69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20" t="s">
        <v>169</v>
      </c>
      <c r="AU212" s="20" t="s">
        <v>90</v>
      </c>
    </row>
    <row r="213" spans="1:65" s="2" customFormat="1" ht="37.9" customHeight="1">
      <c r="A213" s="38"/>
      <c r="B213" s="39"/>
      <c r="C213" s="182" t="s">
        <v>629</v>
      </c>
      <c r="D213" s="182" t="s">
        <v>162</v>
      </c>
      <c r="E213" s="183" t="s">
        <v>2401</v>
      </c>
      <c r="F213" s="184" t="s">
        <v>2402</v>
      </c>
      <c r="G213" s="185" t="s">
        <v>523</v>
      </c>
      <c r="H213" s="186">
        <v>1</v>
      </c>
      <c r="I213" s="187"/>
      <c r="J213" s="188">
        <f>ROUND(I213*H213,2)</f>
        <v>0</v>
      </c>
      <c r="K213" s="184" t="s">
        <v>35</v>
      </c>
      <c r="L213" s="43"/>
      <c r="M213" s="189" t="s">
        <v>35</v>
      </c>
      <c r="N213" s="190" t="s">
        <v>52</v>
      </c>
      <c r="O213" s="68"/>
      <c r="P213" s="191">
        <f>O213*H213</f>
        <v>0</v>
      </c>
      <c r="Q213" s="191">
        <v>3.7199999999999997E-2</v>
      </c>
      <c r="R213" s="191">
        <f>Q213*H213</f>
        <v>3.7199999999999997E-2</v>
      </c>
      <c r="S213" s="191">
        <v>0</v>
      </c>
      <c r="T213" s="19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93" t="s">
        <v>317</v>
      </c>
      <c r="AT213" s="193" t="s">
        <v>162</v>
      </c>
      <c r="AU213" s="193" t="s">
        <v>90</v>
      </c>
      <c r="AY213" s="20" t="s">
        <v>160</v>
      </c>
      <c r="BE213" s="194">
        <f>IF(N213="základní",J213,0)</f>
        <v>0</v>
      </c>
      <c r="BF213" s="194">
        <f>IF(N213="snížená",J213,0)</f>
        <v>0</v>
      </c>
      <c r="BG213" s="194">
        <f>IF(N213="zákl. přenesená",J213,0)</f>
        <v>0</v>
      </c>
      <c r="BH213" s="194">
        <f>IF(N213="sníž. přenesená",J213,0)</f>
        <v>0</v>
      </c>
      <c r="BI213" s="194">
        <f>IF(N213="nulová",J213,0)</f>
        <v>0</v>
      </c>
      <c r="BJ213" s="20" t="s">
        <v>21</v>
      </c>
      <c r="BK213" s="194">
        <f>ROUND(I213*H213,2)</f>
        <v>0</v>
      </c>
      <c r="BL213" s="20" t="s">
        <v>317</v>
      </c>
      <c r="BM213" s="193" t="s">
        <v>2403</v>
      </c>
    </row>
    <row r="214" spans="1:65" s="2" customFormat="1" ht="19.5">
      <c r="A214" s="38"/>
      <c r="B214" s="39"/>
      <c r="C214" s="40"/>
      <c r="D214" s="195" t="s">
        <v>169</v>
      </c>
      <c r="E214" s="40"/>
      <c r="F214" s="196" t="s">
        <v>2402</v>
      </c>
      <c r="G214" s="40"/>
      <c r="H214" s="40"/>
      <c r="I214" s="197"/>
      <c r="J214" s="40"/>
      <c r="K214" s="40"/>
      <c r="L214" s="43"/>
      <c r="M214" s="198"/>
      <c r="N214" s="199"/>
      <c r="O214" s="68"/>
      <c r="P214" s="68"/>
      <c r="Q214" s="68"/>
      <c r="R214" s="68"/>
      <c r="S214" s="68"/>
      <c r="T214" s="69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20" t="s">
        <v>169</v>
      </c>
      <c r="AU214" s="20" t="s">
        <v>90</v>
      </c>
    </row>
    <row r="215" spans="1:65" s="2" customFormat="1" ht="37.9" customHeight="1">
      <c r="A215" s="38"/>
      <c r="B215" s="39"/>
      <c r="C215" s="182" t="s">
        <v>637</v>
      </c>
      <c r="D215" s="182" t="s">
        <v>162</v>
      </c>
      <c r="E215" s="183" t="s">
        <v>2404</v>
      </c>
      <c r="F215" s="184" t="s">
        <v>2405</v>
      </c>
      <c r="G215" s="185" t="s">
        <v>523</v>
      </c>
      <c r="H215" s="186">
        <v>2</v>
      </c>
      <c r="I215" s="187"/>
      <c r="J215" s="188">
        <f>ROUND(I215*H215,2)</f>
        <v>0</v>
      </c>
      <c r="K215" s="184" t="s">
        <v>35</v>
      </c>
      <c r="L215" s="43"/>
      <c r="M215" s="189" t="s">
        <v>35</v>
      </c>
      <c r="N215" s="190" t="s">
        <v>52</v>
      </c>
      <c r="O215" s="68"/>
      <c r="P215" s="191">
        <f>O215*H215</f>
        <v>0</v>
      </c>
      <c r="Q215" s="191">
        <v>4.7840000000000001E-2</v>
      </c>
      <c r="R215" s="191">
        <f>Q215*H215</f>
        <v>9.5680000000000001E-2</v>
      </c>
      <c r="S215" s="191">
        <v>0</v>
      </c>
      <c r="T215" s="192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93" t="s">
        <v>317</v>
      </c>
      <c r="AT215" s="193" t="s">
        <v>162</v>
      </c>
      <c r="AU215" s="193" t="s">
        <v>90</v>
      </c>
      <c r="AY215" s="20" t="s">
        <v>160</v>
      </c>
      <c r="BE215" s="194">
        <f>IF(N215="základní",J215,0)</f>
        <v>0</v>
      </c>
      <c r="BF215" s="194">
        <f>IF(N215="snížená",J215,0)</f>
        <v>0</v>
      </c>
      <c r="BG215" s="194">
        <f>IF(N215="zákl. přenesená",J215,0)</f>
        <v>0</v>
      </c>
      <c r="BH215" s="194">
        <f>IF(N215="sníž. přenesená",J215,0)</f>
        <v>0</v>
      </c>
      <c r="BI215" s="194">
        <f>IF(N215="nulová",J215,0)</f>
        <v>0</v>
      </c>
      <c r="BJ215" s="20" t="s">
        <v>21</v>
      </c>
      <c r="BK215" s="194">
        <f>ROUND(I215*H215,2)</f>
        <v>0</v>
      </c>
      <c r="BL215" s="20" t="s">
        <v>317</v>
      </c>
      <c r="BM215" s="193" t="s">
        <v>2406</v>
      </c>
    </row>
    <row r="216" spans="1:65" s="2" customFormat="1" ht="19.5">
      <c r="A216" s="38"/>
      <c r="B216" s="39"/>
      <c r="C216" s="40"/>
      <c r="D216" s="195" t="s">
        <v>169</v>
      </c>
      <c r="E216" s="40"/>
      <c r="F216" s="196" t="s">
        <v>2405</v>
      </c>
      <c r="G216" s="40"/>
      <c r="H216" s="40"/>
      <c r="I216" s="197"/>
      <c r="J216" s="40"/>
      <c r="K216" s="40"/>
      <c r="L216" s="43"/>
      <c r="M216" s="198"/>
      <c r="N216" s="199"/>
      <c r="O216" s="68"/>
      <c r="P216" s="68"/>
      <c r="Q216" s="68"/>
      <c r="R216" s="68"/>
      <c r="S216" s="68"/>
      <c r="T216" s="69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20" t="s">
        <v>169</v>
      </c>
      <c r="AU216" s="20" t="s">
        <v>90</v>
      </c>
    </row>
    <row r="217" spans="1:65" s="2" customFormat="1" ht="37.9" customHeight="1">
      <c r="A217" s="38"/>
      <c r="B217" s="39"/>
      <c r="C217" s="182" t="s">
        <v>647</v>
      </c>
      <c r="D217" s="182" t="s">
        <v>162</v>
      </c>
      <c r="E217" s="183" t="s">
        <v>2407</v>
      </c>
      <c r="F217" s="184" t="s">
        <v>2408</v>
      </c>
      <c r="G217" s="185" t="s">
        <v>523</v>
      </c>
      <c r="H217" s="186">
        <v>2</v>
      </c>
      <c r="I217" s="187"/>
      <c r="J217" s="188">
        <f>ROUND(I217*H217,2)</f>
        <v>0</v>
      </c>
      <c r="K217" s="184" t="s">
        <v>35</v>
      </c>
      <c r="L217" s="43"/>
      <c r="M217" s="189" t="s">
        <v>35</v>
      </c>
      <c r="N217" s="190" t="s">
        <v>52</v>
      </c>
      <c r="O217" s="68"/>
      <c r="P217" s="191">
        <f>O217*H217</f>
        <v>0</v>
      </c>
      <c r="Q217" s="191">
        <v>3.4540000000000001E-2</v>
      </c>
      <c r="R217" s="191">
        <f>Q217*H217</f>
        <v>6.9080000000000003E-2</v>
      </c>
      <c r="S217" s="191">
        <v>0</v>
      </c>
      <c r="T217" s="192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93" t="s">
        <v>317</v>
      </c>
      <c r="AT217" s="193" t="s">
        <v>162</v>
      </c>
      <c r="AU217" s="193" t="s">
        <v>90</v>
      </c>
      <c r="AY217" s="20" t="s">
        <v>160</v>
      </c>
      <c r="BE217" s="194">
        <f>IF(N217="základní",J217,0)</f>
        <v>0</v>
      </c>
      <c r="BF217" s="194">
        <f>IF(N217="snížená",J217,0)</f>
        <v>0</v>
      </c>
      <c r="BG217" s="194">
        <f>IF(N217="zákl. přenesená",J217,0)</f>
        <v>0</v>
      </c>
      <c r="BH217" s="194">
        <f>IF(N217="sníž. přenesená",J217,0)</f>
        <v>0</v>
      </c>
      <c r="BI217" s="194">
        <f>IF(N217="nulová",J217,0)</f>
        <v>0</v>
      </c>
      <c r="BJ217" s="20" t="s">
        <v>21</v>
      </c>
      <c r="BK217" s="194">
        <f>ROUND(I217*H217,2)</f>
        <v>0</v>
      </c>
      <c r="BL217" s="20" t="s">
        <v>317</v>
      </c>
      <c r="BM217" s="193" t="s">
        <v>2409</v>
      </c>
    </row>
    <row r="218" spans="1:65" s="2" customFormat="1" ht="19.5">
      <c r="A218" s="38"/>
      <c r="B218" s="39"/>
      <c r="C218" s="40"/>
      <c r="D218" s="195" t="s">
        <v>169</v>
      </c>
      <c r="E218" s="40"/>
      <c r="F218" s="196" t="s">
        <v>2408</v>
      </c>
      <c r="G218" s="40"/>
      <c r="H218" s="40"/>
      <c r="I218" s="197"/>
      <c r="J218" s="40"/>
      <c r="K218" s="40"/>
      <c r="L218" s="43"/>
      <c r="M218" s="198"/>
      <c r="N218" s="199"/>
      <c r="O218" s="68"/>
      <c r="P218" s="68"/>
      <c r="Q218" s="68"/>
      <c r="R218" s="68"/>
      <c r="S218" s="68"/>
      <c r="T218" s="69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20" t="s">
        <v>169</v>
      </c>
      <c r="AU218" s="20" t="s">
        <v>90</v>
      </c>
    </row>
    <row r="219" spans="1:65" s="2" customFormat="1" ht="37.9" customHeight="1">
      <c r="A219" s="38"/>
      <c r="B219" s="39"/>
      <c r="C219" s="182" t="s">
        <v>651</v>
      </c>
      <c r="D219" s="182" t="s">
        <v>162</v>
      </c>
      <c r="E219" s="183" t="s">
        <v>2410</v>
      </c>
      <c r="F219" s="184" t="s">
        <v>2411</v>
      </c>
      <c r="G219" s="185" t="s">
        <v>523</v>
      </c>
      <c r="H219" s="186">
        <v>1</v>
      </c>
      <c r="I219" s="187"/>
      <c r="J219" s="188">
        <f>ROUND(I219*H219,2)</f>
        <v>0</v>
      </c>
      <c r="K219" s="184" t="s">
        <v>35</v>
      </c>
      <c r="L219" s="43"/>
      <c r="M219" s="189" t="s">
        <v>35</v>
      </c>
      <c r="N219" s="190" t="s">
        <v>52</v>
      </c>
      <c r="O219" s="68"/>
      <c r="P219" s="191">
        <f>O219*H219</f>
        <v>0</v>
      </c>
      <c r="Q219" s="191">
        <v>3.993E-2</v>
      </c>
      <c r="R219" s="191">
        <f>Q219*H219</f>
        <v>3.993E-2</v>
      </c>
      <c r="S219" s="191">
        <v>0</v>
      </c>
      <c r="T219" s="19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93" t="s">
        <v>317</v>
      </c>
      <c r="AT219" s="193" t="s">
        <v>162</v>
      </c>
      <c r="AU219" s="193" t="s">
        <v>90</v>
      </c>
      <c r="AY219" s="20" t="s">
        <v>160</v>
      </c>
      <c r="BE219" s="194">
        <f>IF(N219="základní",J219,0)</f>
        <v>0</v>
      </c>
      <c r="BF219" s="194">
        <f>IF(N219="snížená",J219,0)</f>
        <v>0</v>
      </c>
      <c r="BG219" s="194">
        <f>IF(N219="zákl. přenesená",J219,0)</f>
        <v>0</v>
      </c>
      <c r="BH219" s="194">
        <f>IF(N219="sníž. přenesená",J219,0)</f>
        <v>0</v>
      </c>
      <c r="BI219" s="194">
        <f>IF(N219="nulová",J219,0)</f>
        <v>0</v>
      </c>
      <c r="BJ219" s="20" t="s">
        <v>21</v>
      </c>
      <c r="BK219" s="194">
        <f>ROUND(I219*H219,2)</f>
        <v>0</v>
      </c>
      <c r="BL219" s="20" t="s">
        <v>317</v>
      </c>
      <c r="BM219" s="193" t="s">
        <v>2412</v>
      </c>
    </row>
    <row r="220" spans="1:65" s="2" customFormat="1" ht="19.5">
      <c r="A220" s="38"/>
      <c r="B220" s="39"/>
      <c r="C220" s="40"/>
      <c r="D220" s="195" t="s">
        <v>169</v>
      </c>
      <c r="E220" s="40"/>
      <c r="F220" s="196" t="s">
        <v>2411</v>
      </c>
      <c r="G220" s="40"/>
      <c r="H220" s="40"/>
      <c r="I220" s="197"/>
      <c r="J220" s="40"/>
      <c r="K220" s="40"/>
      <c r="L220" s="43"/>
      <c r="M220" s="198"/>
      <c r="N220" s="199"/>
      <c r="O220" s="68"/>
      <c r="P220" s="68"/>
      <c r="Q220" s="68"/>
      <c r="R220" s="68"/>
      <c r="S220" s="68"/>
      <c r="T220" s="69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20" t="s">
        <v>169</v>
      </c>
      <c r="AU220" s="20" t="s">
        <v>90</v>
      </c>
    </row>
    <row r="221" spans="1:65" s="2" customFormat="1" ht="37.9" customHeight="1">
      <c r="A221" s="38"/>
      <c r="B221" s="39"/>
      <c r="C221" s="182" t="s">
        <v>655</v>
      </c>
      <c r="D221" s="182" t="s">
        <v>162</v>
      </c>
      <c r="E221" s="183" t="s">
        <v>2413</v>
      </c>
      <c r="F221" s="184" t="s">
        <v>2414</v>
      </c>
      <c r="G221" s="185" t="s">
        <v>523</v>
      </c>
      <c r="H221" s="186">
        <v>1</v>
      </c>
      <c r="I221" s="187"/>
      <c r="J221" s="188">
        <f>ROUND(I221*H221,2)</f>
        <v>0</v>
      </c>
      <c r="K221" s="184" t="s">
        <v>35</v>
      </c>
      <c r="L221" s="43"/>
      <c r="M221" s="189" t="s">
        <v>35</v>
      </c>
      <c r="N221" s="190" t="s">
        <v>52</v>
      </c>
      <c r="O221" s="68"/>
      <c r="P221" s="191">
        <f>O221*H221</f>
        <v>0</v>
      </c>
      <c r="Q221" s="191">
        <v>5.6099999999999997E-2</v>
      </c>
      <c r="R221" s="191">
        <f>Q221*H221</f>
        <v>5.6099999999999997E-2</v>
      </c>
      <c r="S221" s="191">
        <v>0</v>
      </c>
      <c r="T221" s="192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93" t="s">
        <v>317</v>
      </c>
      <c r="AT221" s="193" t="s">
        <v>162</v>
      </c>
      <c r="AU221" s="193" t="s">
        <v>90</v>
      </c>
      <c r="AY221" s="20" t="s">
        <v>160</v>
      </c>
      <c r="BE221" s="194">
        <f>IF(N221="základní",J221,0)</f>
        <v>0</v>
      </c>
      <c r="BF221" s="194">
        <f>IF(N221="snížená",J221,0)</f>
        <v>0</v>
      </c>
      <c r="BG221" s="194">
        <f>IF(N221="zákl. přenesená",J221,0)</f>
        <v>0</v>
      </c>
      <c r="BH221" s="194">
        <f>IF(N221="sníž. přenesená",J221,0)</f>
        <v>0</v>
      </c>
      <c r="BI221" s="194">
        <f>IF(N221="nulová",J221,0)</f>
        <v>0</v>
      </c>
      <c r="BJ221" s="20" t="s">
        <v>21</v>
      </c>
      <c r="BK221" s="194">
        <f>ROUND(I221*H221,2)</f>
        <v>0</v>
      </c>
      <c r="BL221" s="20" t="s">
        <v>317</v>
      </c>
      <c r="BM221" s="193" t="s">
        <v>2415</v>
      </c>
    </row>
    <row r="222" spans="1:65" s="2" customFormat="1" ht="19.5">
      <c r="A222" s="38"/>
      <c r="B222" s="39"/>
      <c r="C222" s="40"/>
      <c r="D222" s="195" t="s">
        <v>169</v>
      </c>
      <c r="E222" s="40"/>
      <c r="F222" s="196" t="s">
        <v>2414</v>
      </c>
      <c r="G222" s="40"/>
      <c r="H222" s="40"/>
      <c r="I222" s="197"/>
      <c r="J222" s="40"/>
      <c r="K222" s="40"/>
      <c r="L222" s="43"/>
      <c r="M222" s="198"/>
      <c r="N222" s="199"/>
      <c r="O222" s="68"/>
      <c r="P222" s="68"/>
      <c r="Q222" s="68"/>
      <c r="R222" s="68"/>
      <c r="S222" s="68"/>
      <c r="T222" s="69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20" t="s">
        <v>169</v>
      </c>
      <c r="AU222" s="20" t="s">
        <v>90</v>
      </c>
    </row>
    <row r="223" spans="1:65" s="2" customFormat="1" ht="37.9" customHeight="1">
      <c r="A223" s="38"/>
      <c r="B223" s="39"/>
      <c r="C223" s="182" t="s">
        <v>662</v>
      </c>
      <c r="D223" s="182" t="s">
        <v>162</v>
      </c>
      <c r="E223" s="183" t="s">
        <v>2416</v>
      </c>
      <c r="F223" s="184" t="s">
        <v>2417</v>
      </c>
      <c r="G223" s="185" t="s">
        <v>523</v>
      </c>
      <c r="H223" s="186">
        <v>1</v>
      </c>
      <c r="I223" s="187"/>
      <c r="J223" s="188">
        <f>ROUND(I223*H223,2)</f>
        <v>0</v>
      </c>
      <c r="K223" s="184" t="s">
        <v>35</v>
      </c>
      <c r="L223" s="43"/>
      <c r="M223" s="189" t="s">
        <v>35</v>
      </c>
      <c r="N223" s="190" t="s">
        <v>52</v>
      </c>
      <c r="O223" s="68"/>
      <c r="P223" s="191">
        <f>O223*H223</f>
        <v>0</v>
      </c>
      <c r="Q223" s="191">
        <v>6.0199999999999997E-2</v>
      </c>
      <c r="R223" s="191">
        <f>Q223*H223</f>
        <v>6.0199999999999997E-2</v>
      </c>
      <c r="S223" s="191">
        <v>0</v>
      </c>
      <c r="T223" s="192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93" t="s">
        <v>317</v>
      </c>
      <c r="AT223" s="193" t="s">
        <v>162</v>
      </c>
      <c r="AU223" s="193" t="s">
        <v>90</v>
      </c>
      <c r="AY223" s="20" t="s">
        <v>160</v>
      </c>
      <c r="BE223" s="194">
        <f>IF(N223="základní",J223,0)</f>
        <v>0</v>
      </c>
      <c r="BF223" s="194">
        <f>IF(N223="snížená",J223,0)</f>
        <v>0</v>
      </c>
      <c r="BG223" s="194">
        <f>IF(N223="zákl. přenesená",J223,0)</f>
        <v>0</v>
      </c>
      <c r="BH223" s="194">
        <f>IF(N223="sníž. přenesená",J223,0)</f>
        <v>0</v>
      </c>
      <c r="BI223" s="194">
        <f>IF(N223="nulová",J223,0)</f>
        <v>0</v>
      </c>
      <c r="BJ223" s="20" t="s">
        <v>21</v>
      </c>
      <c r="BK223" s="194">
        <f>ROUND(I223*H223,2)</f>
        <v>0</v>
      </c>
      <c r="BL223" s="20" t="s">
        <v>317</v>
      </c>
      <c r="BM223" s="193" t="s">
        <v>2418</v>
      </c>
    </row>
    <row r="224" spans="1:65" s="2" customFormat="1" ht="19.5">
      <c r="A224" s="38"/>
      <c r="B224" s="39"/>
      <c r="C224" s="40"/>
      <c r="D224" s="195" t="s">
        <v>169</v>
      </c>
      <c r="E224" s="40"/>
      <c r="F224" s="196" t="s">
        <v>2417</v>
      </c>
      <c r="G224" s="40"/>
      <c r="H224" s="40"/>
      <c r="I224" s="197"/>
      <c r="J224" s="40"/>
      <c r="K224" s="40"/>
      <c r="L224" s="43"/>
      <c r="M224" s="198"/>
      <c r="N224" s="199"/>
      <c r="O224" s="68"/>
      <c r="P224" s="68"/>
      <c r="Q224" s="68"/>
      <c r="R224" s="68"/>
      <c r="S224" s="68"/>
      <c r="T224" s="69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20" t="s">
        <v>169</v>
      </c>
      <c r="AU224" s="20" t="s">
        <v>90</v>
      </c>
    </row>
    <row r="225" spans="1:65" s="2" customFormat="1" ht="37.9" customHeight="1">
      <c r="A225" s="38"/>
      <c r="B225" s="39"/>
      <c r="C225" s="182" t="s">
        <v>666</v>
      </c>
      <c r="D225" s="182" t="s">
        <v>162</v>
      </c>
      <c r="E225" s="183" t="s">
        <v>2419</v>
      </c>
      <c r="F225" s="184" t="s">
        <v>2420</v>
      </c>
      <c r="G225" s="185" t="s">
        <v>523</v>
      </c>
      <c r="H225" s="186">
        <v>5</v>
      </c>
      <c r="I225" s="187"/>
      <c r="J225" s="188">
        <f>ROUND(I225*H225,2)</f>
        <v>0</v>
      </c>
      <c r="K225" s="184" t="s">
        <v>35</v>
      </c>
      <c r="L225" s="43"/>
      <c r="M225" s="189" t="s">
        <v>35</v>
      </c>
      <c r="N225" s="190" t="s">
        <v>52</v>
      </c>
      <c r="O225" s="68"/>
      <c r="P225" s="191">
        <f>O225*H225</f>
        <v>0</v>
      </c>
      <c r="Q225" s="191">
        <v>7.7660000000000007E-2</v>
      </c>
      <c r="R225" s="191">
        <f>Q225*H225</f>
        <v>0.38830000000000003</v>
      </c>
      <c r="S225" s="191">
        <v>0</v>
      </c>
      <c r="T225" s="192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93" t="s">
        <v>317</v>
      </c>
      <c r="AT225" s="193" t="s">
        <v>162</v>
      </c>
      <c r="AU225" s="193" t="s">
        <v>90</v>
      </c>
      <c r="AY225" s="20" t="s">
        <v>160</v>
      </c>
      <c r="BE225" s="194">
        <f>IF(N225="základní",J225,0)</f>
        <v>0</v>
      </c>
      <c r="BF225" s="194">
        <f>IF(N225="snížená",J225,0)</f>
        <v>0</v>
      </c>
      <c r="BG225" s="194">
        <f>IF(N225="zákl. přenesená",J225,0)</f>
        <v>0</v>
      </c>
      <c r="BH225" s="194">
        <f>IF(N225="sníž. přenesená",J225,0)</f>
        <v>0</v>
      </c>
      <c r="BI225" s="194">
        <f>IF(N225="nulová",J225,0)</f>
        <v>0</v>
      </c>
      <c r="BJ225" s="20" t="s">
        <v>21</v>
      </c>
      <c r="BK225" s="194">
        <f>ROUND(I225*H225,2)</f>
        <v>0</v>
      </c>
      <c r="BL225" s="20" t="s">
        <v>317</v>
      </c>
      <c r="BM225" s="193" t="s">
        <v>2421</v>
      </c>
    </row>
    <row r="226" spans="1:65" s="2" customFormat="1" ht="19.5">
      <c r="A226" s="38"/>
      <c r="B226" s="39"/>
      <c r="C226" s="40"/>
      <c r="D226" s="195" t="s">
        <v>169</v>
      </c>
      <c r="E226" s="40"/>
      <c r="F226" s="196" t="s">
        <v>2420</v>
      </c>
      <c r="G226" s="40"/>
      <c r="H226" s="40"/>
      <c r="I226" s="197"/>
      <c r="J226" s="40"/>
      <c r="K226" s="40"/>
      <c r="L226" s="43"/>
      <c r="M226" s="198"/>
      <c r="N226" s="199"/>
      <c r="O226" s="68"/>
      <c r="P226" s="68"/>
      <c r="Q226" s="68"/>
      <c r="R226" s="68"/>
      <c r="S226" s="68"/>
      <c r="T226" s="69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20" t="s">
        <v>169</v>
      </c>
      <c r="AU226" s="20" t="s">
        <v>90</v>
      </c>
    </row>
    <row r="227" spans="1:65" s="2" customFormat="1" ht="37.9" customHeight="1">
      <c r="A227" s="38"/>
      <c r="B227" s="39"/>
      <c r="C227" s="182" t="s">
        <v>673</v>
      </c>
      <c r="D227" s="182" t="s">
        <v>162</v>
      </c>
      <c r="E227" s="183" t="s">
        <v>2422</v>
      </c>
      <c r="F227" s="184" t="s">
        <v>2423</v>
      </c>
      <c r="G227" s="185" t="s">
        <v>523</v>
      </c>
      <c r="H227" s="186">
        <v>6</v>
      </c>
      <c r="I227" s="187"/>
      <c r="J227" s="188">
        <f>ROUND(I227*H227,2)</f>
        <v>0</v>
      </c>
      <c r="K227" s="184" t="s">
        <v>35</v>
      </c>
      <c r="L227" s="43"/>
      <c r="M227" s="189" t="s">
        <v>35</v>
      </c>
      <c r="N227" s="190" t="s">
        <v>52</v>
      </c>
      <c r="O227" s="68"/>
      <c r="P227" s="191">
        <f>O227*H227</f>
        <v>0</v>
      </c>
      <c r="Q227" s="191">
        <v>8.1699999999999995E-2</v>
      </c>
      <c r="R227" s="191">
        <f>Q227*H227</f>
        <v>0.49019999999999997</v>
      </c>
      <c r="S227" s="191">
        <v>0</v>
      </c>
      <c r="T227" s="192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93" t="s">
        <v>317</v>
      </c>
      <c r="AT227" s="193" t="s">
        <v>162</v>
      </c>
      <c r="AU227" s="193" t="s">
        <v>90</v>
      </c>
      <c r="AY227" s="20" t="s">
        <v>160</v>
      </c>
      <c r="BE227" s="194">
        <f>IF(N227="základní",J227,0)</f>
        <v>0</v>
      </c>
      <c r="BF227" s="194">
        <f>IF(N227="snížená",J227,0)</f>
        <v>0</v>
      </c>
      <c r="BG227" s="194">
        <f>IF(N227="zákl. přenesená",J227,0)</f>
        <v>0</v>
      </c>
      <c r="BH227" s="194">
        <f>IF(N227="sníž. přenesená",J227,0)</f>
        <v>0</v>
      </c>
      <c r="BI227" s="194">
        <f>IF(N227="nulová",J227,0)</f>
        <v>0</v>
      </c>
      <c r="BJ227" s="20" t="s">
        <v>21</v>
      </c>
      <c r="BK227" s="194">
        <f>ROUND(I227*H227,2)</f>
        <v>0</v>
      </c>
      <c r="BL227" s="20" t="s">
        <v>317</v>
      </c>
      <c r="BM227" s="193" t="s">
        <v>2424</v>
      </c>
    </row>
    <row r="228" spans="1:65" s="2" customFormat="1" ht="19.5">
      <c r="A228" s="38"/>
      <c r="B228" s="39"/>
      <c r="C228" s="40"/>
      <c r="D228" s="195" t="s">
        <v>169</v>
      </c>
      <c r="E228" s="40"/>
      <c r="F228" s="196" t="s">
        <v>2423</v>
      </c>
      <c r="G228" s="40"/>
      <c r="H228" s="40"/>
      <c r="I228" s="197"/>
      <c r="J228" s="40"/>
      <c r="K228" s="40"/>
      <c r="L228" s="43"/>
      <c r="M228" s="198"/>
      <c r="N228" s="199"/>
      <c r="O228" s="68"/>
      <c r="P228" s="68"/>
      <c r="Q228" s="68"/>
      <c r="R228" s="68"/>
      <c r="S228" s="68"/>
      <c r="T228" s="69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20" t="s">
        <v>169</v>
      </c>
      <c r="AU228" s="20" t="s">
        <v>90</v>
      </c>
    </row>
    <row r="229" spans="1:65" s="2" customFormat="1" ht="16.5" customHeight="1">
      <c r="A229" s="38"/>
      <c r="B229" s="39"/>
      <c r="C229" s="182" t="s">
        <v>679</v>
      </c>
      <c r="D229" s="182" t="s">
        <v>162</v>
      </c>
      <c r="E229" s="183" t="s">
        <v>2425</v>
      </c>
      <c r="F229" s="184" t="s">
        <v>2426</v>
      </c>
      <c r="G229" s="185" t="s">
        <v>523</v>
      </c>
      <c r="H229" s="186">
        <v>23</v>
      </c>
      <c r="I229" s="187"/>
      <c r="J229" s="188">
        <f>ROUND(I229*H229,2)</f>
        <v>0</v>
      </c>
      <c r="K229" s="184" t="s">
        <v>35</v>
      </c>
      <c r="L229" s="43"/>
      <c r="M229" s="189" t="s">
        <v>35</v>
      </c>
      <c r="N229" s="190" t="s">
        <v>52</v>
      </c>
      <c r="O229" s="68"/>
      <c r="P229" s="191">
        <f>O229*H229</f>
        <v>0</v>
      </c>
      <c r="Q229" s="191">
        <v>0</v>
      </c>
      <c r="R229" s="191">
        <f>Q229*H229</f>
        <v>0</v>
      </c>
      <c r="S229" s="191">
        <v>0</v>
      </c>
      <c r="T229" s="192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93" t="s">
        <v>317</v>
      </c>
      <c r="AT229" s="193" t="s">
        <v>162</v>
      </c>
      <c r="AU229" s="193" t="s">
        <v>90</v>
      </c>
      <c r="AY229" s="20" t="s">
        <v>160</v>
      </c>
      <c r="BE229" s="194">
        <f>IF(N229="základní",J229,0)</f>
        <v>0</v>
      </c>
      <c r="BF229" s="194">
        <f>IF(N229="snížená",J229,0)</f>
        <v>0</v>
      </c>
      <c r="BG229" s="194">
        <f>IF(N229="zákl. přenesená",J229,0)</f>
        <v>0</v>
      </c>
      <c r="BH229" s="194">
        <f>IF(N229="sníž. přenesená",J229,0)</f>
        <v>0</v>
      </c>
      <c r="BI229" s="194">
        <f>IF(N229="nulová",J229,0)</f>
        <v>0</v>
      </c>
      <c r="BJ229" s="20" t="s">
        <v>21</v>
      </c>
      <c r="BK229" s="194">
        <f>ROUND(I229*H229,2)</f>
        <v>0</v>
      </c>
      <c r="BL229" s="20" t="s">
        <v>317</v>
      </c>
      <c r="BM229" s="193" t="s">
        <v>2427</v>
      </c>
    </row>
    <row r="230" spans="1:65" s="2" customFormat="1" ht="11.25">
      <c r="A230" s="38"/>
      <c r="B230" s="39"/>
      <c r="C230" s="40"/>
      <c r="D230" s="195" t="s">
        <v>169</v>
      </c>
      <c r="E230" s="40"/>
      <c r="F230" s="196" t="s">
        <v>2426</v>
      </c>
      <c r="G230" s="40"/>
      <c r="H230" s="40"/>
      <c r="I230" s="197"/>
      <c r="J230" s="40"/>
      <c r="K230" s="40"/>
      <c r="L230" s="43"/>
      <c r="M230" s="198"/>
      <c r="N230" s="199"/>
      <c r="O230" s="68"/>
      <c r="P230" s="68"/>
      <c r="Q230" s="68"/>
      <c r="R230" s="68"/>
      <c r="S230" s="68"/>
      <c r="T230" s="69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20" t="s">
        <v>169</v>
      </c>
      <c r="AU230" s="20" t="s">
        <v>90</v>
      </c>
    </row>
    <row r="231" spans="1:65" s="2" customFormat="1" ht="16.5" customHeight="1">
      <c r="A231" s="38"/>
      <c r="B231" s="39"/>
      <c r="C231" s="182" t="s">
        <v>687</v>
      </c>
      <c r="D231" s="182" t="s">
        <v>162</v>
      </c>
      <c r="E231" s="183" t="s">
        <v>2428</v>
      </c>
      <c r="F231" s="184" t="s">
        <v>2429</v>
      </c>
      <c r="G231" s="185" t="s">
        <v>165</v>
      </c>
      <c r="H231" s="186">
        <v>50</v>
      </c>
      <c r="I231" s="187"/>
      <c r="J231" s="188">
        <f>ROUND(I231*H231,2)</f>
        <v>0</v>
      </c>
      <c r="K231" s="184" t="s">
        <v>35</v>
      </c>
      <c r="L231" s="43"/>
      <c r="M231" s="189" t="s">
        <v>35</v>
      </c>
      <c r="N231" s="190" t="s">
        <v>52</v>
      </c>
      <c r="O231" s="68"/>
      <c r="P231" s="191">
        <f>O231*H231</f>
        <v>0</v>
      </c>
      <c r="Q231" s="191">
        <v>0</v>
      </c>
      <c r="R231" s="191">
        <f>Q231*H231</f>
        <v>0</v>
      </c>
      <c r="S231" s="191">
        <v>0</v>
      </c>
      <c r="T231" s="192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93" t="s">
        <v>317</v>
      </c>
      <c r="AT231" s="193" t="s">
        <v>162</v>
      </c>
      <c r="AU231" s="193" t="s">
        <v>90</v>
      </c>
      <c r="AY231" s="20" t="s">
        <v>160</v>
      </c>
      <c r="BE231" s="194">
        <f>IF(N231="základní",J231,0)</f>
        <v>0</v>
      </c>
      <c r="BF231" s="194">
        <f>IF(N231="snížená",J231,0)</f>
        <v>0</v>
      </c>
      <c r="BG231" s="194">
        <f>IF(N231="zákl. přenesená",J231,0)</f>
        <v>0</v>
      </c>
      <c r="BH231" s="194">
        <f>IF(N231="sníž. přenesená",J231,0)</f>
        <v>0</v>
      </c>
      <c r="BI231" s="194">
        <f>IF(N231="nulová",J231,0)</f>
        <v>0</v>
      </c>
      <c r="BJ231" s="20" t="s">
        <v>21</v>
      </c>
      <c r="BK231" s="194">
        <f>ROUND(I231*H231,2)</f>
        <v>0</v>
      </c>
      <c r="BL231" s="20" t="s">
        <v>317</v>
      </c>
      <c r="BM231" s="193" t="s">
        <v>2430</v>
      </c>
    </row>
    <row r="232" spans="1:65" s="2" customFormat="1" ht="11.25">
      <c r="A232" s="38"/>
      <c r="B232" s="39"/>
      <c r="C232" s="40"/>
      <c r="D232" s="195" t="s">
        <v>169</v>
      </c>
      <c r="E232" s="40"/>
      <c r="F232" s="196" t="s">
        <v>2429</v>
      </c>
      <c r="G232" s="40"/>
      <c r="H232" s="40"/>
      <c r="I232" s="197"/>
      <c r="J232" s="40"/>
      <c r="K232" s="40"/>
      <c r="L232" s="43"/>
      <c r="M232" s="198"/>
      <c r="N232" s="199"/>
      <c r="O232" s="68"/>
      <c r="P232" s="68"/>
      <c r="Q232" s="68"/>
      <c r="R232" s="68"/>
      <c r="S232" s="68"/>
      <c r="T232" s="69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20" t="s">
        <v>169</v>
      </c>
      <c r="AU232" s="20" t="s">
        <v>90</v>
      </c>
    </row>
    <row r="233" spans="1:65" s="2" customFormat="1" ht="24.2" customHeight="1">
      <c r="A233" s="38"/>
      <c r="B233" s="39"/>
      <c r="C233" s="182" t="s">
        <v>699</v>
      </c>
      <c r="D233" s="182" t="s">
        <v>162</v>
      </c>
      <c r="E233" s="183" t="s">
        <v>2431</v>
      </c>
      <c r="F233" s="184" t="s">
        <v>2432</v>
      </c>
      <c r="G233" s="185" t="s">
        <v>334</v>
      </c>
      <c r="H233" s="186">
        <v>1.329</v>
      </c>
      <c r="I233" s="187"/>
      <c r="J233" s="188">
        <f>ROUND(I233*H233,2)</f>
        <v>0</v>
      </c>
      <c r="K233" s="184" t="s">
        <v>35</v>
      </c>
      <c r="L233" s="43"/>
      <c r="M233" s="189" t="s">
        <v>35</v>
      </c>
      <c r="N233" s="190" t="s">
        <v>52</v>
      </c>
      <c r="O233" s="68"/>
      <c r="P233" s="191">
        <f>O233*H233</f>
        <v>0</v>
      </c>
      <c r="Q233" s="191">
        <v>0</v>
      </c>
      <c r="R233" s="191">
        <f>Q233*H233</f>
        <v>0</v>
      </c>
      <c r="S233" s="191">
        <v>0</v>
      </c>
      <c r="T233" s="19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93" t="s">
        <v>317</v>
      </c>
      <c r="AT233" s="193" t="s">
        <v>162</v>
      </c>
      <c r="AU233" s="193" t="s">
        <v>90</v>
      </c>
      <c r="AY233" s="20" t="s">
        <v>160</v>
      </c>
      <c r="BE233" s="194">
        <f>IF(N233="základní",J233,0)</f>
        <v>0</v>
      </c>
      <c r="BF233" s="194">
        <f>IF(N233="snížená",J233,0)</f>
        <v>0</v>
      </c>
      <c r="BG233" s="194">
        <f>IF(N233="zákl. přenesená",J233,0)</f>
        <v>0</v>
      </c>
      <c r="BH233" s="194">
        <f>IF(N233="sníž. přenesená",J233,0)</f>
        <v>0</v>
      </c>
      <c r="BI233" s="194">
        <f>IF(N233="nulová",J233,0)</f>
        <v>0</v>
      </c>
      <c r="BJ233" s="20" t="s">
        <v>21</v>
      </c>
      <c r="BK233" s="194">
        <f>ROUND(I233*H233,2)</f>
        <v>0</v>
      </c>
      <c r="BL233" s="20" t="s">
        <v>317</v>
      </c>
      <c r="BM233" s="193" t="s">
        <v>2433</v>
      </c>
    </row>
    <row r="234" spans="1:65" s="2" customFormat="1" ht="11.25">
      <c r="A234" s="38"/>
      <c r="B234" s="39"/>
      <c r="C234" s="40"/>
      <c r="D234" s="195" t="s">
        <v>169</v>
      </c>
      <c r="E234" s="40"/>
      <c r="F234" s="196" t="s">
        <v>2432</v>
      </c>
      <c r="G234" s="40"/>
      <c r="H234" s="40"/>
      <c r="I234" s="197"/>
      <c r="J234" s="40"/>
      <c r="K234" s="40"/>
      <c r="L234" s="43"/>
      <c r="M234" s="198"/>
      <c r="N234" s="199"/>
      <c r="O234" s="68"/>
      <c r="P234" s="68"/>
      <c r="Q234" s="68"/>
      <c r="R234" s="68"/>
      <c r="S234" s="68"/>
      <c r="T234" s="69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20" t="s">
        <v>169</v>
      </c>
      <c r="AU234" s="20" t="s">
        <v>90</v>
      </c>
    </row>
    <row r="235" spans="1:65" s="12" customFormat="1" ht="25.9" customHeight="1">
      <c r="B235" s="166"/>
      <c r="C235" s="167"/>
      <c r="D235" s="168" t="s">
        <v>80</v>
      </c>
      <c r="E235" s="169" t="s">
        <v>2434</v>
      </c>
      <c r="F235" s="169" t="s">
        <v>2435</v>
      </c>
      <c r="G235" s="167"/>
      <c r="H235" s="167"/>
      <c r="I235" s="170"/>
      <c r="J235" s="171">
        <f>BK235</f>
        <v>0</v>
      </c>
      <c r="K235" s="167"/>
      <c r="L235" s="172"/>
      <c r="M235" s="173"/>
      <c r="N235" s="174"/>
      <c r="O235" s="174"/>
      <c r="P235" s="175">
        <f>SUM(P236:P243)</f>
        <v>0</v>
      </c>
      <c r="Q235" s="174"/>
      <c r="R235" s="175">
        <f>SUM(R236:R243)</f>
        <v>0</v>
      </c>
      <c r="S235" s="174"/>
      <c r="T235" s="176">
        <f>SUM(T236:T243)</f>
        <v>0</v>
      </c>
      <c r="AR235" s="177" t="s">
        <v>167</v>
      </c>
      <c r="AT235" s="178" t="s">
        <v>80</v>
      </c>
      <c r="AU235" s="178" t="s">
        <v>81</v>
      </c>
      <c r="AY235" s="177" t="s">
        <v>160</v>
      </c>
      <c r="BK235" s="179">
        <f>SUM(BK236:BK243)</f>
        <v>0</v>
      </c>
    </row>
    <row r="236" spans="1:65" s="2" customFormat="1" ht="24.2" customHeight="1">
      <c r="A236" s="38"/>
      <c r="B236" s="39"/>
      <c r="C236" s="182" t="s">
        <v>707</v>
      </c>
      <c r="D236" s="182" t="s">
        <v>162</v>
      </c>
      <c r="E236" s="183" t="s">
        <v>2436</v>
      </c>
      <c r="F236" s="184" t="s">
        <v>2437</v>
      </c>
      <c r="G236" s="185" t="s">
        <v>179</v>
      </c>
      <c r="H236" s="186">
        <v>8</v>
      </c>
      <c r="I236" s="187"/>
      <c r="J236" s="188">
        <f>ROUND(I236*H236,2)</f>
        <v>0</v>
      </c>
      <c r="K236" s="184" t="s">
        <v>35</v>
      </c>
      <c r="L236" s="43"/>
      <c r="M236" s="189" t="s">
        <v>35</v>
      </c>
      <c r="N236" s="190" t="s">
        <v>52</v>
      </c>
      <c r="O236" s="68"/>
      <c r="P236" s="191">
        <f>O236*H236</f>
        <v>0</v>
      </c>
      <c r="Q236" s="191">
        <v>0</v>
      </c>
      <c r="R236" s="191">
        <f>Q236*H236</f>
        <v>0</v>
      </c>
      <c r="S236" s="191">
        <v>0</v>
      </c>
      <c r="T236" s="192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93" t="s">
        <v>2438</v>
      </c>
      <c r="AT236" s="193" t="s">
        <v>162</v>
      </c>
      <c r="AU236" s="193" t="s">
        <v>21</v>
      </c>
      <c r="AY236" s="20" t="s">
        <v>160</v>
      </c>
      <c r="BE236" s="194">
        <f>IF(N236="základní",J236,0)</f>
        <v>0</v>
      </c>
      <c r="BF236" s="194">
        <f>IF(N236="snížená",J236,0)</f>
        <v>0</v>
      </c>
      <c r="BG236" s="194">
        <f>IF(N236="zákl. přenesená",J236,0)</f>
        <v>0</v>
      </c>
      <c r="BH236" s="194">
        <f>IF(N236="sníž. přenesená",J236,0)</f>
        <v>0</v>
      </c>
      <c r="BI236" s="194">
        <f>IF(N236="nulová",J236,0)</f>
        <v>0</v>
      </c>
      <c r="BJ236" s="20" t="s">
        <v>21</v>
      </c>
      <c r="BK236" s="194">
        <f>ROUND(I236*H236,2)</f>
        <v>0</v>
      </c>
      <c r="BL236" s="20" t="s">
        <v>2438</v>
      </c>
      <c r="BM236" s="193" t="s">
        <v>2439</v>
      </c>
    </row>
    <row r="237" spans="1:65" s="2" customFormat="1" ht="11.25">
      <c r="A237" s="38"/>
      <c r="B237" s="39"/>
      <c r="C237" s="40"/>
      <c r="D237" s="195" t="s">
        <v>169</v>
      </c>
      <c r="E237" s="40"/>
      <c r="F237" s="196" t="s">
        <v>2437</v>
      </c>
      <c r="G237" s="40"/>
      <c r="H237" s="40"/>
      <c r="I237" s="197"/>
      <c r="J237" s="40"/>
      <c r="K237" s="40"/>
      <c r="L237" s="43"/>
      <c r="M237" s="198"/>
      <c r="N237" s="199"/>
      <c r="O237" s="68"/>
      <c r="P237" s="68"/>
      <c r="Q237" s="68"/>
      <c r="R237" s="68"/>
      <c r="S237" s="68"/>
      <c r="T237" s="69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20" t="s">
        <v>169</v>
      </c>
      <c r="AU237" s="20" t="s">
        <v>21</v>
      </c>
    </row>
    <row r="238" spans="1:65" s="14" customFormat="1" ht="22.5">
      <c r="B238" s="212"/>
      <c r="C238" s="213"/>
      <c r="D238" s="195" t="s">
        <v>173</v>
      </c>
      <c r="E238" s="214" t="s">
        <v>35</v>
      </c>
      <c r="F238" s="215" t="s">
        <v>2440</v>
      </c>
      <c r="G238" s="213"/>
      <c r="H238" s="216">
        <v>8</v>
      </c>
      <c r="I238" s="217"/>
      <c r="J238" s="213"/>
      <c r="K238" s="213"/>
      <c r="L238" s="218"/>
      <c r="M238" s="219"/>
      <c r="N238" s="220"/>
      <c r="O238" s="220"/>
      <c r="P238" s="220"/>
      <c r="Q238" s="220"/>
      <c r="R238" s="220"/>
      <c r="S238" s="220"/>
      <c r="T238" s="221"/>
      <c r="AT238" s="222" t="s">
        <v>173</v>
      </c>
      <c r="AU238" s="222" t="s">
        <v>21</v>
      </c>
      <c r="AV238" s="14" t="s">
        <v>90</v>
      </c>
      <c r="AW238" s="14" t="s">
        <v>41</v>
      </c>
      <c r="AX238" s="14" t="s">
        <v>21</v>
      </c>
      <c r="AY238" s="222" t="s">
        <v>160</v>
      </c>
    </row>
    <row r="239" spans="1:65" s="2" customFormat="1" ht="24.2" customHeight="1">
      <c r="A239" s="38"/>
      <c r="B239" s="39"/>
      <c r="C239" s="182" t="s">
        <v>715</v>
      </c>
      <c r="D239" s="182" t="s">
        <v>162</v>
      </c>
      <c r="E239" s="183" t="s">
        <v>2441</v>
      </c>
      <c r="F239" s="184" t="s">
        <v>2442</v>
      </c>
      <c r="G239" s="185" t="s">
        <v>179</v>
      </c>
      <c r="H239" s="186">
        <v>24</v>
      </c>
      <c r="I239" s="187"/>
      <c r="J239" s="188">
        <f>ROUND(I239*H239,2)</f>
        <v>0</v>
      </c>
      <c r="K239" s="184" t="s">
        <v>35</v>
      </c>
      <c r="L239" s="43"/>
      <c r="M239" s="189" t="s">
        <v>35</v>
      </c>
      <c r="N239" s="190" t="s">
        <v>52</v>
      </c>
      <c r="O239" s="68"/>
      <c r="P239" s="191">
        <f>O239*H239</f>
        <v>0</v>
      </c>
      <c r="Q239" s="191">
        <v>0</v>
      </c>
      <c r="R239" s="191">
        <f>Q239*H239</f>
        <v>0</v>
      </c>
      <c r="S239" s="191">
        <v>0</v>
      </c>
      <c r="T239" s="19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93" t="s">
        <v>2438</v>
      </c>
      <c r="AT239" s="193" t="s">
        <v>162</v>
      </c>
      <c r="AU239" s="193" t="s">
        <v>21</v>
      </c>
      <c r="AY239" s="20" t="s">
        <v>160</v>
      </c>
      <c r="BE239" s="194">
        <f>IF(N239="základní",J239,0)</f>
        <v>0</v>
      </c>
      <c r="BF239" s="194">
        <f>IF(N239="snížená",J239,0)</f>
        <v>0</v>
      </c>
      <c r="BG239" s="194">
        <f>IF(N239="zákl. přenesená",J239,0)</f>
        <v>0</v>
      </c>
      <c r="BH239" s="194">
        <f>IF(N239="sníž. přenesená",J239,0)</f>
        <v>0</v>
      </c>
      <c r="BI239" s="194">
        <f>IF(N239="nulová",J239,0)</f>
        <v>0</v>
      </c>
      <c r="BJ239" s="20" t="s">
        <v>21</v>
      </c>
      <c r="BK239" s="194">
        <f>ROUND(I239*H239,2)</f>
        <v>0</v>
      </c>
      <c r="BL239" s="20" t="s">
        <v>2438</v>
      </c>
      <c r="BM239" s="193" t="s">
        <v>2443</v>
      </c>
    </row>
    <row r="240" spans="1:65" s="2" customFormat="1" ht="11.25">
      <c r="A240" s="38"/>
      <c r="B240" s="39"/>
      <c r="C240" s="40"/>
      <c r="D240" s="195" t="s">
        <v>169</v>
      </c>
      <c r="E240" s="40"/>
      <c r="F240" s="196" t="s">
        <v>2442</v>
      </c>
      <c r="G240" s="40"/>
      <c r="H240" s="40"/>
      <c r="I240" s="197"/>
      <c r="J240" s="40"/>
      <c r="K240" s="40"/>
      <c r="L240" s="43"/>
      <c r="M240" s="198"/>
      <c r="N240" s="199"/>
      <c r="O240" s="68"/>
      <c r="P240" s="68"/>
      <c r="Q240" s="68"/>
      <c r="R240" s="68"/>
      <c r="S240" s="68"/>
      <c r="T240" s="69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20" t="s">
        <v>169</v>
      </c>
      <c r="AU240" s="20" t="s">
        <v>21</v>
      </c>
    </row>
    <row r="241" spans="1:65" s="14" customFormat="1" ht="11.25">
      <c r="B241" s="212"/>
      <c r="C241" s="213"/>
      <c r="D241" s="195" t="s">
        <v>173</v>
      </c>
      <c r="E241" s="214" t="s">
        <v>35</v>
      </c>
      <c r="F241" s="215" t="s">
        <v>2444</v>
      </c>
      <c r="G241" s="213"/>
      <c r="H241" s="216">
        <v>24</v>
      </c>
      <c r="I241" s="217"/>
      <c r="J241" s="213"/>
      <c r="K241" s="213"/>
      <c r="L241" s="218"/>
      <c r="M241" s="219"/>
      <c r="N241" s="220"/>
      <c r="O241" s="220"/>
      <c r="P241" s="220"/>
      <c r="Q241" s="220"/>
      <c r="R241" s="220"/>
      <c r="S241" s="220"/>
      <c r="T241" s="221"/>
      <c r="AT241" s="222" t="s">
        <v>173</v>
      </c>
      <c r="AU241" s="222" t="s">
        <v>21</v>
      </c>
      <c r="AV241" s="14" t="s">
        <v>90</v>
      </c>
      <c r="AW241" s="14" t="s">
        <v>41</v>
      </c>
      <c r="AX241" s="14" t="s">
        <v>21</v>
      </c>
      <c r="AY241" s="222" t="s">
        <v>160</v>
      </c>
    </row>
    <row r="242" spans="1:65" s="2" customFormat="1" ht="21.75" customHeight="1">
      <c r="A242" s="38"/>
      <c r="B242" s="39"/>
      <c r="C242" s="182" t="s">
        <v>724</v>
      </c>
      <c r="D242" s="182" t="s">
        <v>162</v>
      </c>
      <c r="E242" s="183" t="s">
        <v>2445</v>
      </c>
      <c r="F242" s="184" t="s">
        <v>2446</v>
      </c>
      <c r="G242" s="185" t="s">
        <v>179</v>
      </c>
      <c r="H242" s="186">
        <v>16</v>
      </c>
      <c r="I242" s="187"/>
      <c r="J242" s="188">
        <f>ROUND(I242*H242,2)</f>
        <v>0</v>
      </c>
      <c r="K242" s="184" t="s">
        <v>35</v>
      </c>
      <c r="L242" s="43"/>
      <c r="M242" s="189" t="s">
        <v>35</v>
      </c>
      <c r="N242" s="190" t="s">
        <v>52</v>
      </c>
      <c r="O242" s="68"/>
      <c r="P242" s="191">
        <f>O242*H242</f>
        <v>0</v>
      </c>
      <c r="Q242" s="191">
        <v>0</v>
      </c>
      <c r="R242" s="191">
        <f>Q242*H242</f>
        <v>0</v>
      </c>
      <c r="S242" s="191">
        <v>0</v>
      </c>
      <c r="T242" s="192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193" t="s">
        <v>2438</v>
      </c>
      <c r="AT242" s="193" t="s">
        <v>162</v>
      </c>
      <c r="AU242" s="193" t="s">
        <v>21</v>
      </c>
      <c r="AY242" s="20" t="s">
        <v>160</v>
      </c>
      <c r="BE242" s="194">
        <f>IF(N242="základní",J242,0)</f>
        <v>0</v>
      </c>
      <c r="BF242" s="194">
        <f>IF(N242="snížená",J242,0)</f>
        <v>0</v>
      </c>
      <c r="BG242" s="194">
        <f>IF(N242="zákl. přenesená",J242,0)</f>
        <v>0</v>
      </c>
      <c r="BH242" s="194">
        <f>IF(N242="sníž. přenesená",J242,0)</f>
        <v>0</v>
      </c>
      <c r="BI242" s="194">
        <f>IF(N242="nulová",J242,0)</f>
        <v>0</v>
      </c>
      <c r="BJ242" s="20" t="s">
        <v>21</v>
      </c>
      <c r="BK242" s="194">
        <f>ROUND(I242*H242,2)</f>
        <v>0</v>
      </c>
      <c r="BL242" s="20" t="s">
        <v>2438</v>
      </c>
      <c r="BM242" s="193" t="s">
        <v>2447</v>
      </c>
    </row>
    <row r="243" spans="1:65" s="2" customFormat="1" ht="11.25">
      <c r="A243" s="38"/>
      <c r="B243" s="39"/>
      <c r="C243" s="40"/>
      <c r="D243" s="195" t="s">
        <v>169</v>
      </c>
      <c r="E243" s="40"/>
      <c r="F243" s="196" t="s">
        <v>2446</v>
      </c>
      <c r="G243" s="40"/>
      <c r="H243" s="40"/>
      <c r="I243" s="197"/>
      <c r="J243" s="40"/>
      <c r="K243" s="40"/>
      <c r="L243" s="43"/>
      <c r="M243" s="259"/>
      <c r="N243" s="260"/>
      <c r="O243" s="261"/>
      <c r="P243" s="261"/>
      <c r="Q243" s="261"/>
      <c r="R243" s="261"/>
      <c r="S243" s="261"/>
      <c r="T243" s="26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20" t="s">
        <v>169</v>
      </c>
      <c r="AU243" s="20" t="s">
        <v>21</v>
      </c>
    </row>
    <row r="244" spans="1:65" s="2" customFormat="1" ht="6.95" customHeight="1">
      <c r="A244" s="38"/>
      <c r="B244" s="51"/>
      <c r="C244" s="52"/>
      <c r="D244" s="52"/>
      <c r="E244" s="52"/>
      <c r="F244" s="52"/>
      <c r="G244" s="52"/>
      <c r="H244" s="52"/>
      <c r="I244" s="52"/>
      <c r="J244" s="52"/>
      <c r="K244" s="52"/>
      <c r="L244" s="43"/>
      <c r="M244" s="38"/>
      <c r="O244" s="38"/>
      <c r="P244" s="38"/>
      <c r="Q244" s="38"/>
      <c r="R244" s="38"/>
      <c r="S244" s="38"/>
      <c r="T244" s="38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</row>
  </sheetData>
  <sheetProtection algorithmName="SHA-512" hashValue="kMwsHiWQVsQb+tGgT1qloM5v8jfy9JQ0+vHLQRhn0pE20A9NTxNva+w0cmPgAWxcqe/gHJk+oNl4vg7iiI5wwg==" saltValue="rBR7Zyt5+wLldzyMskLfH2tkTwoQXr8TNhVpj+Q4dzyBTBnNvK8OqE/lG83zN8FXA8B1nNAk1v3fvHVla7XZlA==" spinCount="100000" sheet="1" objects="1" scenarios="1" formatColumns="0" formatRows="0" autoFilter="0"/>
  <autoFilter ref="C91:K243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0"/>
  <sheetViews>
    <sheetView showGridLines="0" tabSelected="1" workbookViewId="0">
      <selection activeCell="X310" sqref="X310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20" t="s">
        <v>103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3"/>
      <c r="AT3" s="20" t="s">
        <v>90</v>
      </c>
    </row>
    <row r="4" spans="1:46" s="1" customFormat="1" ht="24.95" customHeight="1">
      <c r="B4" s="23"/>
      <c r="D4" s="114" t="s">
        <v>109</v>
      </c>
      <c r="L4" s="23"/>
      <c r="M4" s="115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16" t="s">
        <v>16</v>
      </c>
      <c r="L6" s="23"/>
    </row>
    <row r="7" spans="1:46" s="1" customFormat="1" ht="16.5" customHeight="1">
      <c r="B7" s="23"/>
      <c r="E7" s="394" t="str">
        <f>'Rekapitulace stavby'!K6</f>
        <v>Novostavba hasičárny - Dýšina</v>
      </c>
      <c r="F7" s="395"/>
      <c r="G7" s="395"/>
      <c r="H7" s="395"/>
      <c r="L7" s="23"/>
    </row>
    <row r="8" spans="1:46" s="1" customFormat="1" ht="12" customHeight="1">
      <c r="B8" s="23"/>
      <c r="D8" s="116" t="s">
        <v>110</v>
      </c>
      <c r="L8" s="23"/>
    </row>
    <row r="9" spans="1:46" s="2" customFormat="1" ht="16.5" customHeight="1">
      <c r="A9" s="38"/>
      <c r="B9" s="43"/>
      <c r="C9" s="38"/>
      <c r="D9" s="38"/>
      <c r="E9" s="394" t="s">
        <v>2448</v>
      </c>
      <c r="F9" s="397"/>
      <c r="G9" s="397"/>
      <c r="H9" s="397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46" s="2" customFormat="1" ht="12" customHeight="1">
      <c r="A10" s="38"/>
      <c r="B10" s="43"/>
      <c r="C10" s="38"/>
      <c r="D10" s="116" t="s">
        <v>2221</v>
      </c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1:46" s="2" customFormat="1" ht="16.5" customHeight="1">
      <c r="A11" s="38"/>
      <c r="B11" s="43"/>
      <c r="C11" s="38"/>
      <c r="D11" s="38"/>
      <c r="E11" s="396" t="s">
        <v>2449</v>
      </c>
      <c r="F11" s="397"/>
      <c r="G11" s="397"/>
      <c r="H11" s="397"/>
      <c r="I11" s="38"/>
      <c r="J11" s="38"/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1:46" s="2" customFormat="1" ht="11.25">
      <c r="A12" s="38"/>
      <c r="B12" s="43"/>
      <c r="C12" s="38"/>
      <c r="D12" s="38"/>
      <c r="E12" s="38"/>
      <c r="F12" s="38"/>
      <c r="G12" s="38"/>
      <c r="H12" s="38"/>
      <c r="I12" s="38"/>
      <c r="J12" s="38"/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1:46" s="2" customFormat="1" ht="12" customHeight="1">
      <c r="A13" s="38"/>
      <c r="B13" s="43"/>
      <c r="C13" s="38"/>
      <c r="D13" s="116" t="s">
        <v>18</v>
      </c>
      <c r="E13" s="38"/>
      <c r="F13" s="107" t="s">
        <v>35</v>
      </c>
      <c r="G13" s="38"/>
      <c r="H13" s="38"/>
      <c r="I13" s="116" t="s">
        <v>20</v>
      </c>
      <c r="J13" s="107" t="s">
        <v>35</v>
      </c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1:46" s="2" customFormat="1" ht="12" customHeight="1">
      <c r="A14" s="38"/>
      <c r="B14" s="43"/>
      <c r="C14" s="38"/>
      <c r="D14" s="116" t="s">
        <v>22</v>
      </c>
      <c r="E14" s="38"/>
      <c r="F14" s="107" t="s">
        <v>2223</v>
      </c>
      <c r="G14" s="38"/>
      <c r="H14" s="38"/>
      <c r="I14" s="116" t="s">
        <v>24</v>
      </c>
      <c r="J14" s="118" t="str">
        <f>'Rekapitulace stavby'!AN8</f>
        <v>1. 10. 2023</v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46" s="2" customFormat="1" ht="10.9" customHeight="1">
      <c r="A15" s="38"/>
      <c r="B15" s="43"/>
      <c r="C15" s="38"/>
      <c r="D15" s="38"/>
      <c r="E15" s="38"/>
      <c r="F15" s="38"/>
      <c r="G15" s="38"/>
      <c r="H15" s="38"/>
      <c r="I15" s="38"/>
      <c r="J15" s="38"/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1:46" s="2" customFormat="1" ht="12" customHeight="1">
      <c r="A16" s="38"/>
      <c r="B16" s="43"/>
      <c r="C16" s="38"/>
      <c r="D16" s="116" t="s">
        <v>30</v>
      </c>
      <c r="E16" s="38"/>
      <c r="F16" s="38"/>
      <c r="G16" s="38"/>
      <c r="H16" s="38"/>
      <c r="I16" s="116" t="s">
        <v>31</v>
      </c>
      <c r="J16" s="107" t="str">
        <f>IF('Rekapitulace stavby'!AN10="","",'Rekapitulace stavby'!AN10)</f>
        <v>00257745</v>
      </c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1:31" s="2" customFormat="1" ht="18" customHeight="1">
      <c r="A17" s="38"/>
      <c r="B17" s="43"/>
      <c r="C17" s="38"/>
      <c r="D17" s="38"/>
      <c r="E17" s="107" t="str">
        <f>IF('Rekapitulace stavby'!E11="","",'Rekapitulace stavby'!E11)</f>
        <v>Obec Dýšina, Nám. Míru 30, Dýšina 330 02</v>
      </c>
      <c r="F17" s="38"/>
      <c r="G17" s="38"/>
      <c r="H17" s="38"/>
      <c r="I17" s="116" t="s">
        <v>34</v>
      </c>
      <c r="J17" s="107" t="str">
        <f>IF('Rekapitulace stavby'!AN11="","",'Rekapitulace stavby'!AN11)</f>
        <v/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pans="1:31" s="2" customFormat="1" ht="6.95" customHeight="1">
      <c r="A18" s="38"/>
      <c r="B18" s="43"/>
      <c r="C18" s="38"/>
      <c r="D18" s="38"/>
      <c r="E18" s="38"/>
      <c r="F18" s="38"/>
      <c r="G18" s="38"/>
      <c r="H18" s="38"/>
      <c r="I18" s="38"/>
      <c r="J18" s="38"/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pans="1:31" s="2" customFormat="1" ht="12" customHeight="1">
      <c r="A19" s="38"/>
      <c r="B19" s="43"/>
      <c r="C19" s="38"/>
      <c r="D19" s="116" t="s">
        <v>36</v>
      </c>
      <c r="E19" s="38"/>
      <c r="F19" s="38"/>
      <c r="G19" s="38"/>
      <c r="H19" s="38"/>
      <c r="I19" s="116" t="s">
        <v>31</v>
      </c>
      <c r="J19" s="33" t="str">
        <f>'Rekapitulace stavby'!AN13</f>
        <v>Vyplň údaj</v>
      </c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pans="1:31" s="2" customFormat="1" ht="18" customHeight="1">
      <c r="A20" s="38"/>
      <c r="B20" s="43"/>
      <c r="C20" s="38"/>
      <c r="D20" s="38"/>
      <c r="E20" s="398" t="str">
        <f>'Rekapitulace stavby'!E14</f>
        <v>Vyplň údaj</v>
      </c>
      <c r="F20" s="399"/>
      <c r="G20" s="399"/>
      <c r="H20" s="399"/>
      <c r="I20" s="116" t="s">
        <v>34</v>
      </c>
      <c r="J20" s="33" t="str">
        <f>'Rekapitulace stavby'!AN14</f>
        <v>Vyplň údaj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pans="1:31" s="2" customFormat="1" ht="6.95" customHeight="1">
      <c r="A21" s="38"/>
      <c r="B21" s="43"/>
      <c r="C21" s="38"/>
      <c r="D21" s="38"/>
      <c r="E21" s="38"/>
      <c r="F21" s="38"/>
      <c r="G21" s="38"/>
      <c r="H21" s="38"/>
      <c r="I21" s="38"/>
      <c r="J21" s="38"/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1:31" s="2" customFormat="1" ht="12" customHeight="1">
      <c r="A22" s="38"/>
      <c r="B22" s="43"/>
      <c r="C22" s="38"/>
      <c r="D22" s="116" t="s">
        <v>38</v>
      </c>
      <c r="E22" s="38"/>
      <c r="F22" s="38"/>
      <c r="G22" s="38"/>
      <c r="H22" s="38"/>
      <c r="I22" s="116" t="s">
        <v>31</v>
      </c>
      <c r="J22" s="107" t="str">
        <f>IF('Rekapitulace stavby'!AN16="","",'Rekapitulace stavby'!AN16)</f>
        <v>06262597</v>
      </c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1:31" s="2" customFormat="1" ht="18" customHeight="1">
      <c r="A23" s="38"/>
      <c r="B23" s="43"/>
      <c r="C23" s="38"/>
      <c r="D23" s="38"/>
      <c r="E23" s="107" t="str">
        <f>IF('Rekapitulace stavby'!E17="","",'Rekapitulace stavby'!E17)</f>
        <v>DM projekce a stavitelství</v>
      </c>
      <c r="F23" s="38"/>
      <c r="G23" s="38"/>
      <c r="H23" s="38"/>
      <c r="I23" s="116" t="s">
        <v>34</v>
      </c>
      <c r="J23" s="107" t="str">
        <f>IF('Rekapitulace stavby'!AN17="","",'Rekapitulace stavby'!AN17)</f>
        <v/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31" s="2" customFormat="1" ht="6.95" customHeight="1">
      <c r="A24" s="38"/>
      <c r="B24" s="43"/>
      <c r="C24" s="38"/>
      <c r="D24" s="38"/>
      <c r="E24" s="38"/>
      <c r="F24" s="38"/>
      <c r="G24" s="38"/>
      <c r="H24" s="38"/>
      <c r="I24" s="38"/>
      <c r="J24" s="38"/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31" s="2" customFormat="1" ht="12" customHeight="1">
      <c r="A25" s="38"/>
      <c r="B25" s="43"/>
      <c r="C25" s="38"/>
      <c r="D25" s="116" t="s">
        <v>42</v>
      </c>
      <c r="E25" s="38"/>
      <c r="F25" s="38"/>
      <c r="G25" s="38"/>
      <c r="H25" s="38"/>
      <c r="I25" s="116" t="s">
        <v>31</v>
      </c>
      <c r="J25" s="107" t="str">
        <f>IF('Rekapitulace stavby'!AN19="","",'Rekapitulace stavby'!AN19)</f>
        <v>08984824</v>
      </c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31" s="2" customFormat="1" ht="18" customHeight="1">
      <c r="A26" s="38"/>
      <c r="B26" s="43"/>
      <c r="C26" s="38"/>
      <c r="D26" s="38"/>
      <c r="E26" s="107" t="str">
        <f>IF('Rekapitulace stavby'!E20="","",'Rekapitulace stavby'!E20)</f>
        <v>Michal Komorous</v>
      </c>
      <c r="F26" s="38"/>
      <c r="G26" s="38"/>
      <c r="H26" s="38"/>
      <c r="I26" s="116" t="s">
        <v>34</v>
      </c>
      <c r="J26" s="107" t="str">
        <f>IF('Rekapitulace stavby'!AN20="","",'Rekapitulace stavby'!AN20)</f>
        <v/>
      </c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31" s="2" customFormat="1" ht="6.95" customHeight="1">
      <c r="A27" s="38"/>
      <c r="B27" s="43"/>
      <c r="C27" s="38"/>
      <c r="D27" s="38"/>
      <c r="E27" s="38"/>
      <c r="F27" s="38"/>
      <c r="G27" s="38"/>
      <c r="H27" s="38"/>
      <c r="I27" s="38"/>
      <c r="J27" s="38"/>
      <c r="K27" s="38"/>
      <c r="L27" s="11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pans="1:31" s="2" customFormat="1" ht="12" customHeight="1">
      <c r="A28" s="38"/>
      <c r="B28" s="43"/>
      <c r="C28" s="38"/>
      <c r="D28" s="116" t="s">
        <v>45</v>
      </c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31" s="8" customFormat="1" ht="16.5" customHeight="1">
      <c r="A29" s="119"/>
      <c r="B29" s="120"/>
      <c r="C29" s="119"/>
      <c r="D29" s="119"/>
      <c r="E29" s="400" t="s">
        <v>35</v>
      </c>
      <c r="F29" s="400"/>
      <c r="G29" s="400"/>
      <c r="H29" s="400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8"/>
      <c r="B30" s="43"/>
      <c r="C30" s="38"/>
      <c r="D30" s="38"/>
      <c r="E30" s="38"/>
      <c r="F30" s="38"/>
      <c r="G30" s="38"/>
      <c r="H30" s="38"/>
      <c r="I30" s="38"/>
      <c r="J30" s="38"/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s="2" customFormat="1" ht="6.95" customHeight="1">
      <c r="A31" s="38"/>
      <c r="B31" s="43"/>
      <c r="C31" s="38"/>
      <c r="D31" s="122"/>
      <c r="E31" s="122"/>
      <c r="F31" s="122"/>
      <c r="G31" s="122"/>
      <c r="H31" s="122"/>
      <c r="I31" s="122"/>
      <c r="J31" s="122"/>
      <c r="K31" s="122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s="2" customFormat="1" ht="25.35" customHeight="1">
      <c r="A32" s="38"/>
      <c r="B32" s="43"/>
      <c r="C32" s="38"/>
      <c r="D32" s="123" t="s">
        <v>47</v>
      </c>
      <c r="E32" s="38"/>
      <c r="F32" s="38"/>
      <c r="G32" s="38"/>
      <c r="H32" s="38"/>
      <c r="I32" s="38"/>
      <c r="J32" s="124">
        <f>ROUND(J100, 2)</f>
        <v>0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s="2" customFormat="1" ht="6.95" customHeight="1">
      <c r="A33" s="38"/>
      <c r="B33" s="43"/>
      <c r="C33" s="38"/>
      <c r="D33" s="122"/>
      <c r="E33" s="122"/>
      <c r="F33" s="122"/>
      <c r="G33" s="122"/>
      <c r="H33" s="122"/>
      <c r="I33" s="122"/>
      <c r="J33" s="122"/>
      <c r="K33" s="122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s="2" customFormat="1" ht="14.45" customHeight="1">
      <c r="A34" s="38"/>
      <c r="B34" s="43"/>
      <c r="C34" s="38"/>
      <c r="D34" s="38"/>
      <c r="E34" s="38"/>
      <c r="F34" s="125" t="s">
        <v>49</v>
      </c>
      <c r="G34" s="38"/>
      <c r="H34" s="38"/>
      <c r="I34" s="125" t="s">
        <v>48</v>
      </c>
      <c r="J34" s="125" t="s">
        <v>50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s="2" customFormat="1" ht="14.45" customHeight="1">
      <c r="A35" s="38"/>
      <c r="B35" s="43"/>
      <c r="C35" s="38"/>
      <c r="D35" s="126" t="s">
        <v>51</v>
      </c>
      <c r="E35" s="116" t="s">
        <v>52</v>
      </c>
      <c r="F35" s="127">
        <f>ROUND((SUM(BE100:BE319)),  2)</f>
        <v>0</v>
      </c>
      <c r="G35" s="38"/>
      <c r="H35" s="38"/>
      <c r="I35" s="128">
        <v>0.21</v>
      </c>
      <c r="J35" s="127">
        <f>ROUND(((SUM(BE100:BE319))*I35),  2)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2" customFormat="1" ht="14.45" customHeight="1">
      <c r="A36" s="38"/>
      <c r="B36" s="43"/>
      <c r="C36" s="38"/>
      <c r="D36" s="38"/>
      <c r="E36" s="116" t="s">
        <v>53</v>
      </c>
      <c r="F36" s="127">
        <f>ROUND((SUM(BF100:BF319)),  2)</f>
        <v>0</v>
      </c>
      <c r="G36" s="38"/>
      <c r="H36" s="38"/>
      <c r="I36" s="128">
        <v>0.15</v>
      </c>
      <c r="J36" s="127">
        <f>ROUND(((SUM(BF100:BF319))*I36),  2)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s="2" customFormat="1" ht="14.45" hidden="1" customHeight="1">
      <c r="A37" s="38"/>
      <c r="B37" s="43"/>
      <c r="C37" s="38"/>
      <c r="D37" s="38"/>
      <c r="E37" s="116" t="s">
        <v>54</v>
      </c>
      <c r="F37" s="127">
        <f>ROUND((SUM(BG100:BG319)),  2)</f>
        <v>0</v>
      </c>
      <c r="G37" s="38"/>
      <c r="H37" s="38"/>
      <c r="I37" s="128">
        <v>0.21</v>
      </c>
      <c r="J37" s="127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s="2" customFormat="1" ht="14.45" hidden="1" customHeight="1">
      <c r="A38" s="38"/>
      <c r="B38" s="43"/>
      <c r="C38" s="38"/>
      <c r="D38" s="38"/>
      <c r="E38" s="116" t="s">
        <v>55</v>
      </c>
      <c r="F38" s="127">
        <f>ROUND((SUM(BH100:BH319)),  2)</f>
        <v>0</v>
      </c>
      <c r="G38" s="38"/>
      <c r="H38" s="38"/>
      <c r="I38" s="128">
        <v>0.15</v>
      </c>
      <c r="J38" s="127">
        <f>0</f>
        <v>0</v>
      </c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s="2" customFormat="1" ht="14.45" hidden="1" customHeight="1">
      <c r="A39" s="38"/>
      <c r="B39" s="43"/>
      <c r="C39" s="38"/>
      <c r="D39" s="38"/>
      <c r="E39" s="116" t="s">
        <v>56</v>
      </c>
      <c r="F39" s="127">
        <f>ROUND((SUM(BI100:BI319)),  2)</f>
        <v>0</v>
      </c>
      <c r="G39" s="38"/>
      <c r="H39" s="38"/>
      <c r="I39" s="128">
        <v>0</v>
      </c>
      <c r="J39" s="127">
        <f>0</f>
        <v>0</v>
      </c>
      <c r="K39" s="38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s="2" customFormat="1" ht="6.95" customHeight="1">
      <c r="A40" s="38"/>
      <c r="B40" s="43"/>
      <c r="C40" s="38"/>
      <c r="D40" s="38"/>
      <c r="E40" s="38"/>
      <c r="F40" s="38"/>
      <c r="G40" s="38"/>
      <c r="H40" s="38"/>
      <c r="I40" s="38"/>
      <c r="J40" s="38"/>
      <c r="K40" s="38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pans="1:31" s="2" customFormat="1" ht="25.35" customHeight="1">
      <c r="A41" s="38"/>
      <c r="B41" s="43"/>
      <c r="C41" s="129"/>
      <c r="D41" s="130" t="s">
        <v>57</v>
      </c>
      <c r="E41" s="131"/>
      <c r="F41" s="131"/>
      <c r="G41" s="132" t="s">
        <v>58</v>
      </c>
      <c r="H41" s="133" t="s">
        <v>59</v>
      </c>
      <c r="I41" s="131"/>
      <c r="J41" s="134">
        <f>SUM(J32:J39)</f>
        <v>0</v>
      </c>
      <c r="K41" s="135"/>
      <c r="L41" s="11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pans="1:31" s="2" customFormat="1" ht="14.45" customHeight="1">
      <c r="A42" s="38"/>
      <c r="B42" s="136"/>
      <c r="C42" s="137"/>
      <c r="D42" s="137"/>
      <c r="E42" s="137"/>
      <c r="F42" s="137"/>
      <c r="G42" s="137"/>
      <c r="H42" s="137"/>
      <c r="I42" s="137"/>
      <c r="J42" s="137"/>
      <c r="K42" s="137"/>
      <c r="L42" s="11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pans="1:31" s="2" customFormat="1" ht="6.95" customHeight="1">
      <c r="A46" s="38"/>
      <c r="B46" s="138"/>
      <c r="C46" s="139"/>
      <c r="D46" s="139"/>
      <c r="E46" s="139"/>
      <c r="F46" s="139"/>
      <c r="G46" s="139"/>
      <c r="H46" s="139"/>
      <c r="I46" s="139"/>
      <c r="J46" s="139"/>
      <c r="K46" s="139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s="2" customFormat="1" ht="24.95" customHeight="1">
      <c r="A47" s="38"/>
      <c r="B47" s="39"/>
      <c r="C47" s="26" t="s">
        <v>112</v>
      </c>
      <c r="D47" s="40"/>
      <c r="E47" s="40"/>
      <c r="F47" s="40"/>
      <c r="G47" s="40"/>
      <c r="H47" s="40"/>
      <c r="I47" s="40"/>
      <c r="J47" s="40"/>
      <c r="K47" s="40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31" s="2" customFormat="1" ht="6.95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47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47" s="2" customFormat="1" ht="16.5" customHeight="1">
      <c r="A50" s="38"/>
      <c r="B50" s="39"/>
      <c r="C50" s="40"/>
      <c r="D50" s="40"/>
      <c r="E50" s="401" t="str">
        <f>E7</f>
        <v>Novostavba hasičárny - Dýšina</v>
      </c>
      <c r="F50" s="402"/>
      <c r="G50" s="402"/>
      <c r="H50" s="402"/>
      <c r="I50" s="40"/>
      <c r="J50" s="40"/>
      <c r="K50" s="40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1:47" s="1" customFormat="1" ht="12" customHeight="1">
      <c r="B51" s="24"/>
      <c r="C51" s="32" t="s">
        <v>110</v>
      </c>
      <c r="D51" s="25"/>
      <c r="E51" s="25"/>
      <c r="F51" s="25"/>
      <c r="G51" s="25"/>
      <c r="H51" s="25"/>
      <c r="I51" s="25"/>
      <c r="J51" s="25"/>
      <c r="K51" s="25"/>
      <c r="L51" s="23"/>
    </row>
    <row r="52" spans="1:47" s="2" customFormat="1" ht="16.5" customHeight="1">
      <c r="A52" s="38"/>
      <c r="B52" s="39"/>
      <c r="C52" s="40"/>
      <c r="D52" s="40"/>
      <c r="E52" s="401" t="s">
        <v>2448</v>
      </c>
      <c r="F52" s="403"/>
      <c r="G52" s="403"/>
      <c r="H52" s="403"/>
      <c r="I52" s="40"/>
      <c r="J52" s="40"/>
      <c r="K52" s="40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1:47" s="2" customFormat="1" ht="12" customHeight="1">
      <c r="A53" s="38"/>
      <c r="B53" s="39"/>
      <c r="C53" s="32" t="s">
        <v>2221</v>
      </c>
      <c r="D53" s="40"/>
      <c r="E53" s="40"/>
      <c r="F53" s="40"/>
      <c r="G53" s="40"/>
      <c r="H53" s="40"/>
      <c r="I53" s="40"/>
      <c r="J53" s="40"/>
      <c r="K53" s="40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1:47" s="2" customFormat="1" ht="16.5" customHeight="1">
      <c r="A54" s="38"/>
      <c r="B54" s="39"/>
      <c r="C54" s="40"/>
      <c r="D54" s="40"/>
      <c r="E54" s="350" t="str">
        <f>E11</f>
        <v>Materiál - Materiál</v>
      </c>
      <c r="F54" s="403"/>
      <c r="G54" s="403"/>
      <c r="H54" s="403"/>
      <c r="I54" s="40"/>
      <c r="J54" s="40"/>
      <c r="K54" s="40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1:47" s="2" customFormat="1" ht="6.95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1:47" s="2" customFormat="1" ht="12" customHeight="1">
      <c r="A56" s="38"/>
      <c r="B56" s="39"/>
      <c r="C56" s="32" t="s">
        <v>22</v>
      </c>
      <c r="D56" s="40"/>
      <c r="E56" s="40"/>
      <c r="F56" s="30" t="str">
        <f>F14</f>
        <v xml:space="preserve"> </v>
      </c>
      <c r="G56" s="40"/>
      <c r="H56" s="40"/>
      <c r="I56" s="32" t="s">
        <v>24</v>
      </c>
      <c r="J56" s="63" t="str">
        <f>IF(J14="","",J14)</f>
        <v>1. 10. 2023</v>
      </c>
      <c r="K56" s="40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1:47" s="2" customFormat="1" ht="6.95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1:47" s="2" customFormat="1" ht="25.7" customHeight="1">
      <c r="A58" s="38"/>
      <c r="B58" s="39"/>
      <c r="C58" s="32" t="s">
        <v>30</v>
      </c>
      <c r="D58" s="40"/>
      <c r="E58" s="40"/>
      <c r="F58" s="30" t="str">
        <f>E17</f>
        <v>Obec Dýšina, Nám. Míru 30, Dýšina 330 02</v>
      </c>
      <c r="G58" s="40"/>
      <c r="H58" s="40"/>
      <c r="I58" s="32" t="s">
        <v>38</v>
      </c>
      <c r="J58" s="36" t="str">
        <f>E23</f>
        <v>DM projekce a stavitelství</v>
      </c>
      <c r="K58" s="40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1:47" s="2" customFormat="1" ht="15.2" customHeight="1">
      <c r="A59" s="38"/>
      <c r="B59" s="39"/>
      <c r="C59" s="32" t="s">
        <v>36</v>
      </c>
      <c r="D59" s="40"/>
      <c r="E59" s="40"/>
      <c r="F59" s="30" t="str">
        <f>IF(E20="","",E20)</f>
        <v>Vyplň údaj</v>
      </c>
      <c r="G59" s="40"/>
      <c r="H59" s="40"/>
      <c r="I59" s="32" t="s">
        <v>42</v>
      </c>
      <c r="J59" s="36" t="str">
        <f>E26</f>
        <v>Michal Komorous</v>
      </c>
      <c r="K59" s="40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pans="1:47" s="2" customFormat="1" ht="10.35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1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pans="1:47" s="2" customFormat="1" ht="29.25" customHeight="1">
      <c r="A61" s="38"/>
      <c r="B61" s="39"/>
      <c r="C61" s="140" t="s">
        <v>113</v>
      </c>
      <c r="D61" s="141"/>
      <c r="E61" s="141"/>
      <c r="F61" s="141"/>
      <c r="G61" s="141"/>
      <c r="H61" s="141"/>
      <c r="I61" s="141"/>
      <c r="J61" s="142" t="s">
        <v>114</v>
      </c>
      <c r="K61" s="141"/>
      <c r="L61" s="11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pans="1:47" s="2" customFormat="1" ht="10.35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1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pans="1:47" s="2" customFormat="1" ht="22.9" customHeight="1">
      <c r="A63" s="38"/>
      <c r="B63" s="39"/>
      <c r="C63" s="143" t="s">
        <v>79</v>
      </c>
      <c r="D63" s="40"/>
      <c r="E63" s="40"/>
      <c r="F63" s="40"/>
      <c r="G63" s="40"/>
      <c r="H63" s="40"/>
      <c r="I63" s="40"/>
      <c r="J63" s="81">
        <f>J100</f>
        <v>0</v>
      </c>
      <c r="K63" s="40"/>
      <c r="L63" s="11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20" t="s">
        <v>115</v>
      </c>
    </row>
    <row r="64" spans="1:47" s="9" customFormat="1" ht="24.95" customHeight="1">
      <c r="B64" s="144"/>
      <c r="C64" s="145"/>
      <c r="D64" s="146" t="s">
        <v>3139</v>
      </c>
      <c r="E64" s="147"/>
      <c r="F64" s="147"/>
      <c r="G64" s="147"/>
      <c r="H64" s="147"/>
      <c r="I64" s="147"/>
      <c r="J64" s="148">
        <f>J101</f>
        <v>0</v>
      </c>
      <c r="K64" s="145"/>
      <c r="L64" s="149"/>
    </row>
    <row r="65" spans="1:31" s="9" customFormat="1" ht="24.95" customHeight="1">
      <c r="B65" s="144"/>
      <c r="C65" s="145"/>
      <c r="D65" s="146" t="s">
        <v>3140</v>
      </c>
      <c r="E65" s="147"/>
      <c r="F65" s="147"/>
      <c r="G65" s="147"/>
      <c r="H65" s="147"/>
      <c r="I65" s="147"/>
      <c r="J65" s="148">
        <f>J106</f>
        <v>0</v>
      </c>
      <c r="K65" s="145"/>
      <c r="L65" s="149"/>
    </row>
    <row r="66" spans="1:31" s="9" customFormat="1" ht="24.95" customHeight="1">
      <c r="B66" s="144"/>
      <c r="C66" s="145"/>
      <c r="D66" s="146" t="s">
        <v>3141</v>
      </c>
      <c r="E66" s="147"/>
      <c r="F66" s="147"/>
      <c r="G66" s="147"/>
      <c r="H66" s="147"/>
      <c r="I66" s="147"/>
      <c r="J66" s="148">
        <f>J123</f>
        <v>0</v>
      </c>
      <c r="K66" s="145"/>
      <c r="L66" s="149"/>
    </row>
    <row r="67" spans="1:31" s="9" customFormat="1" ht="24.95" customHeight="1">
      <c r="B67" s="144"/>
      <c r="C67" s="145"/>
      <c r="D67" s="146" t="s">
        <v>3142</v>
      </c>
      <c r="E67" s="147"/>
      <c r="F67" s="147"/>
      <c r="G67" s="147"/>
      <c r="H67" s="147"/>
      <c r="I67" s="147"/>
      <c r="J67" s="148">
        <f>J132</f>
        <v>0</v>
      </c>
      <c r="K67" s="145"/>
      <c r="L67" s="149"/>
    </row>
    <row r="68" spans="1:31" s="9" customFormat="1" ht="24.95" customHeight="1">
      <c r="B68" s="144"/>
      <c r="C68" s="145"/>
      <c r="D68" s="146" t="s">
        <v>3143</v>
      </c>
      <c r="E68" s="147"/>
      <c r="F68" s="147"/>
      <c r="G68" s="147"/>
      <c r="H68" s="147"/>
      <c r="I68" s="147"/>
      <c r="J68" s="148">
        <f>J171</f>
        <v>0</v>
      </c>
      <c r="K68" s="145"/>
      <c r="L68" s="149"/>
    </row>
    <row r="69" spans="1:31" s="9" customFormat="1" ht="24.95" customHeight="1">
      <c r="B69" s="144"/>
      <c r="C69" s="145"/>
      <c r="D69" s="146" t="s">
        <v>3144</v>
      </c>
      <c r="E69" s="147"/>
      <c r="F69" s="147"/>
      <c r="G69" s="147"/>
      <c r="H69" s="147"/>
      <c r="I69" s="147"/>
      <c r="J69" s="148">
        <f>J190</f>
        <v>0</v>
      </c>
      <c r="K69" s="145"/>
      <c r="L69" s="149"/>
    </row>
    <row r="70" spans="1:31" s="9" customFormat="1" ht="24.95" customHeight="1">
      <c r="B70" s="144"/>
      <c r="C70" s="145"/>
      <c r="D70" s="146" t="s">
        <v>3145</v>
      </c>
      <c r="E70" s="147"/>
      <c r="F70" s="147"/>
      <c r="G70" s="147"/>
      <c r="H70" s="147"/>
      <c r="I70" s="147"/>
      <c r="J70" s="148">
        <f>J203</f>
        <v>0</v>
      </c>
      <c r="K70" s="145"/>
      <c r="L70" s="149"/>
    </row>
    <row r="71" spans="1:31" s="9" customFormat="1" ht="24.95" customHeight="1">
      <c r="B71" s="144"/>
      <c r="C71" s="145"/>
      <c r="D71" s="146" t="s">
        <v>3146</v>
      </c>
      <c r="E71" s="147"/>
      <c r="F71" s="147"/>
      <c r="G71" s="147"/>
      <c r="H71" s="147"/>
      <c r="I71" s="147"/>
      <c r="J71" s="148">
        <f>J222</f>
        <v>0</v>
      </c>
      <c r="K71" s="145"/>
      <c r="L71" s="149"/>
    </row>
    <row r="72" spans="1:31" s="9" customFormat="1" ht="24.95" customHeight="1">
      <c r="B72" s="144"/>
      <c r="C72" s="145"/>
      <c r="D72" s="146" t="s">
        <v>3147</v>
      </c>
      <c r="E72" s="147"/>
      <c r="F72" s="147"/>
      <c r="G72" s="147"/>
      <c r="H72" s="147"/>
      <c r="I72" s="147"/>
      <c r="J72" s="148">
        <f>J247</f>
        <v>0</v>
      </c>
      <c r="K72" s="145"/>
      <c r="L72" s="149"/>
    </row>
    <row r="73" spans="1:31" s="9" customFormat="1" ht="24.95" customHeight="1">
      <c r="B73" s="144"/>
      <c r="C73" s="145"/>
      <c r="D73" s="146" t="s">
        <v>3148</v>
      </c>
      <c r="E73" s="147"/>
      <c r="F73" s="147"/>
      <c r="G73" s="147"/>
      <c r="H73" s="147"/>
      <c r="I73" s="147"/>
      <c r="J73" s="148">
        <f>J272</f>
        <v>0</v>
      </c>
      <c r="K73" s="145"/>
      <c r="L73" s="149"/>
    </row>
    <row r="74" spans="1:31" s="9" customFormat="1" ht="24.95" customHeight="1">
      <c r="B74" s="144"/>
      <c r="C74" s="145"/>
      <c r="D74" s="146" t="s">
        <v>3149</v>
      </c>
      <c r="E74" s="147"/>
      <c r="F74" s="147"/>
      <c r="G74" s="147"/>
      <c r="H74" s="147"/>
      <c r="I74" s="147"/>
      <c r="J74" s="148">
        <f>J279</f>
        <v>0</v>
      </c>
      <c r="K74" s="145"/>
      <c r="L74" s="149"/>
    </row>
    <row r="75" spans="1:31" s="9" customFormat="1" ht="24.95" customHeight="1">
      <c r="B75" s="144"/>
      <c r="C75" s="145"/>
      <c r="D75" s="146" t="s">
        <v>3150</v>
      </c>
      <c r="E75" s="147"/>
      <c r="F75" s="147"/>
      <c r="G75" s="147"/>
      <c r="H75" s="147"/>
      <c r="I75" s="147"/>
      <c r="J75" s="148">
        <f>J280</f>
        <v>0</v>
      </c>
      <c r="K75" s="145"/>
      <c r="L75" s="149"/>
    </row>
    <row r="76" spans="1:31" s="9" customFormat="1" ht="24.95" customHeight="1">
      <c r="B76" s="144"/>
      <c r="C76" s="145"/>
      <c r="D76" s="146" t="s">
        <v>3151</v>
      </c>
      <c r="E76" s="147"/>
      <c r="F76" s="147"/>
      <c r="G76" s="147"/>
      <c r="H76" s="147"/>
      <c r="I76" s="147"/>
      <c r="J76" s="148">
        <f>J295</f>
        <v>0</v>
      </c>
      <c r="K76" s="145"/>
      <c r="L76" s="149"/>
    </row>
    <row r="77" spans="1:31" s="9" customFormat="1" ht="24.95" customHeight="1">
      <c r="B77" s="144"/>
      <c r="C77" s="145"/>
      <c r="D77" s="146" t="s">
        <v>3152</v>
      </c>
      <c r="E77" s="147"/>
      <c r="F77" s="147"/>
      <c r="G77" s="147"/>
      <c r="H77" s="147"/>
      <c r="I77" s="147"/>
      <c r="J77" s="148">
        <f>J314</f>
        <v>0</v>
      </c>
      <c r="K77" s="145"/>
      <c r="L77" s="149"/>
    </row>
    <row r="78" spans="1:31" s="9" customFormat="1" ht="24.95" customHeight="1">
      <c r="B78" s="144"/>
      <c r="C78" s="145"/>
      <c r="D78" s="146" t="s">
        <v>3153</v>
      </c>
      <c r="E78" s="147"/>
      <c r="F78" s="147"/>
      <c r="G78" s="147"/>
      <c r="H78" s="147"/>
      <c r="I78" s="147"/>
      <c r="J78" s="148">
        <f>J317</f>
        <v>0</v>
      </c>
      <c r="K78" s="145"/>
      <c r="L78" s="149"/>
    </row>
    <row r="79" spans="1:31" s="2" customFormat="1" ht="21.75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1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pans="1:31" s="2" customFormat="1" ht="6.95" customHeight="1">
      <c r="A80" s="38"/>
      <c r="B80" s="51"/>
      <c r="C80" s="52"/>
      <c r="D80" s="52"/>
      <c r="E80" s="52"/>
      <c r="F80" s="52"/>
      <c r="G80" s="52"/>
      <c r="H80" s="52"/>
      <c r="I80" s="52"/>
      <c r="J80" s="52"/>
      <c r="K80" s="52"/>
      <c r="L80" s="11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4" spans="1:31" s="2" customFormat="1" ht="6.95" customHeight="1">
      <c r="A84" s="38"/>
      <c r="B84" s="53"/>
      <c r="C84" s="54"/>
      <c r="D84" s="54"/>
      <c r="E84" s="54"/>
      <c r="F84" s="54"/>
      <c r="G84" s="54"/>
      <c r="H84" s="54"/>
      <c r="I84" s="54"/>
      <c r="J84" s="54"/>
      <c r="K84" s="54"/>
      <c r="L84" s="11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pans="1:31" s="2" customFormat="1" ht="24.95" customHeight="1">
      <c r="A85" s="38"/>
      <c r="B85" s="39"/>
      <c r="C85" s="26" t="s">
        <v>145</v>
      </c>
      <c r="D85" s="40"/>
      <c r="E85" s="40"/>
      <c r="F85" s="40"/>
      <c r="G85" s="40"/>
      <c r="H85" s="40"/>
      <c r="I85" s="40"/>
      <c r="J85" s="40"/>
      <c r="K85" s="40"/>
      <c r="L85" s="11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pans="1:31" s="2" customFormat="1" ht="6.95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1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pans="1:31" s="2" customFormat="1" ht="12" customHeight="1">
      <c r="A87" s="38"/>
      <c r="B87" s="39"/>
      <c r="C87" s="32" t="s">
        <v>16</v>
      </c>
      <c r="D87" s="40"/>
      <c r="E87" s="40"/>
      <c r="F87" s="40"/>
      <c r="G87" s="40"/>
      <c r="H87" s="40"/>
      <c r="I87" s="40"/>
      <c r="J87" s="40"/>
      <c r="K87" s="40"/>
      <c r="L87" s="11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pans="1:31" s="2" customFormat="1" ht="16.5" customHeight="1">
      <c r="A88" s="38"/>
      <c r="B88" s="39"/>
      <c r="C88" s="40"/>
      <c r="D88" s="40"/>
      <c r="E88" s="401" t="str">
        <f>E7</f>
        <v>Novostavba hasičárny - Dýšina</v>
      </c>
      <c r="F88" s="402"/>
      <c r="G88" s="402"/>
      <c r="H88" s="402"/>
      <c r="I88" s="40"/>
      <c r="J88" s="40"/>
      <c r="K88" s="40"/>
      <c r="L88" s="117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pans="1:31" s="1" customFormat="1" ht="12" customHeight="1">
      <c r="B89" s="24"/>
      <c r="C89" s="32" t="s">
        <v>110</v>
      </c>
      <c r="D89" s="25"/>
      <c r="E89" s="25"/>
      <c r="F89" s="25"/>
      <c r="G89" s="25"/>
      <c r="H89" s="25"/>
      <c r="I89" s="25"/>
      <c r="J89" s="25"/>
      <c r="K89" s="25"/>
      <c r="L89" s="23"/>
    </row>
    <row r="90" spans="1:31" s="2" customFormat="1" ht="16.5" customHeight="1">
      <c r="A90" s="38"/>
      <c r="B90" s="39"/>
      <c r="C90" s="40"/>
      <c r="D90" s="40"/>
      <c r="E90" s="401" t="s">
        <v>2448</v>
      </c>
      <c r="F90" s="403"/>
      <c r="G90" s="403"/>
      <c r="H90" s="403"/>
      <c r="I90" s="40"/>
      <c r="J90" s="40"/>
      <c r="K90" s="40"/>
      <c r="L90" s="117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pans="1:31" s="2" customFormat="1" ht="12" customHeight="1">
      <c r="A91" s="38"/>
      <c r="B91" s="39"/>
      <c r="C91" s="32" t="s">
        <v>2221</v>
      </c>
      <c r="D91" s="40"/>
      <c r="E91" s="40"/>
      <c r="F91" s="40"/>
      <c r="G91" s="40"/>
      <c r="H91" s="40"/>
      <c r="I91" s="40"/>
      <c r="J91" s="40"/>
      <c r="K91" s="40"/>
      <c r="L91" s="117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pans="1:31" s="2" customFormat="1" ht="16.5" customHeight="1">
      <c r="A92" s="38"/>
      <c r="B92" s="39"/>
      <c r="C92" s="40"/>
      <c r="D92" s="40"/>
      <c r="E92" s="350" t="str">
        <f>E11</f>
        <v>Materiál - Materiál</v>
      </c>
      <c r="F92" s="403"/>
      <c r="G92" s="403"/>
      <c r="H92" s="403"/>
      <c r="I92" s="40"/>
      <c r="J92" s="40"/>
      <c r="K92" s="40"/>
      <c r="L92" s="117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pans="1:31" s="2" customFormat="1" ht="6.95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117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pans="1:31" s="2" customFormat="1" ht="12" customHeight="1">
      <c r="A94" s="38"/>
      <c r="B94" s="39"/>
      <c r="C94" s="32" t="s">
        <v>22</v>
      </c>
      <c r="D94" s="40"/>
      <c r="E94" s="40"/>
      <c r="F94" s="30" t="str">
        <f>F14</f>
        <v xml:space="preserve"> </v>
      </c>
      <c r="G94" s="40"/>
      <c r="H94" s="40"/>
      <c r="I94" s="32" t="s">
        <v>24</v>
      </c>
      <c r="J94" s="63" t="str">
        <f>IF(J14="","",J14)</f>
        <v>1. 10. 2023</v>
      </c>
      <c r="K94" s="40"/>
      <c r="L94" s="117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pans="1:31" s="2" customFormat="1" ht="6.95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117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pans="1:31" s="2" customFormat="1" ht="25.7" customHeight="1">
      <c r="A96" s="38"/>
      <c r="B96" s="39"/>
      <c r="C96" s="32" t="s">
        <v>30</v>
      </c>
      <c r="D96" s="40"/>
      <c r="E96" s="40"/>
      <c r="F96" s="30" t="str">
        <f>E17</f>
        <v>Obec Dýšina, Nám. Míru 30, Dýšina 330 02</v>
      </c>
      <c r="G96" s="40"/>
      <c r="H96" s="40"/>
      <c r="I96" s="32" t="s">
        <v>38</v>
      </c>
      <c r="J96" s="36" t="str">
        <f>E23</f>
        <v>DM projekce a stavitelství</v>
      </c>
      <c r="K96" s="40"/>
      <c r="L96" s="117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pans="1:65" s="2" customFormat="1" ht="15.2" customHeight="1">
      <c r="A97" s="38"/>
      <c r="B97" s="39"/>
      <c r="C97" s="32" t="s">
        <v>36</v>
      </c>
      <c r="D97" s="40"/>
      <c r="E97" s="40"/>
      <c r="F97" s="30" t="str">
        <f>IF(E20="","",E20)</f>
        <v>Vyplň údaj</v>
      </c>
      <c r="G97" s="40"/>
      <c r="H97" s="40"/>
      <c r="I97" s="32" t="s">
        <v>42</v>
      </c>
      <c r="J97" s="36" t="str">
        <f>E26</f>
        <v>Michal Komorous</v>
      </c>
      <c r="K97" s="40"/>
      <c r="L97" s="117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pans="1:65" s="2" customFormat="1" ht="10.35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117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pans="1:65" s="11" customFormat="1" ht="29.25" customHeight="1">
      <c r="A99" s="155"/>
      <c r="B99" s="156"/>
      <c r="C99" s="157" t="s">
        <v>146</v>
      </c>
      <c r="D99" s="158" t="s">
        <v>66</v>
      </c>
      <c r="E99" s="158" t="s">
        <v>62</v>
      </c>
      <c r="F99" s="158" t="s">
        <v>63</v>
      </c>
      <c r="G99" s="158" t="s">
        <v>147</v>
      </c>
      <c r="H99" s="158" t="s">
        <v>148</v>
      </c>
      <c r="I99" s="158" t="s">
        <v>149</v>
      </c>
      <c r="J99" s="158" t="s">
        <v>114</v>
      </c>
      <c r="K99" s="159" t="s">
        <v>150</v>
      </c>
      <c r="L99" s="160"/>
      <c r="M99" s="72" t="s">
        <v>35</v>
      </c>
      <c r="N99" s="73" t="s">
        <v>51</v>
      </c>
      <c r="O99" s="73" t="s">
        <v>151</v>
      </c>
      <c r="P99" s="73" t="s">
        <v>152</v>
      </c>
      <c r="Q99" s="73" t="s">
        <v>153</v>
      </c>
      <c r="R99" s="73" t="s">
        <v>154</v>
      </c>
      <c r="S99" s="73" t="s">
        <v>155</v>
      </c>
      <c r="T99" s="74" t="s">
        <v>156</v>
      </c>
      <c r="U99" s="155"/>
      <c r="V99" s="155"/>
      <c r="W99" s="155"/>
      <c r="X99" s="155"/>
      <c r="Y99" s="155"/>
      <c r="Z99" s="155"/>
      <c r="AA99" s="155"/>
      <c r="AB99" s="155"/>
      <c r="AC99" s="155"/>
      <c r="AD99" s="155"/>
      <c r="AE99" s="155"/>
    </row>
    <row r="100" spans="1:65" s="2" customFormat="1" ht="22.9" customHeight="1">
      <c r="A100" s="38"/>
      <c r="B100" s="39"/>
      <c r="C100" s="79" t="s">
        <v>157</v>
      </c>
      <c r="D100" s="40"/>
      <c r="E100" s="40"/>
      <c r="F100" s="40"/>
      <c r="G100" s="40"/>
      <c r="H100" s="40"/>
      <c r="I100" s="40"/>
      <c r="J100" s="161">
        <f>BK100</f>
        <v>0</v>
      </c>
      <c r="K100" s="40"/>
      <c r="L100" s="43"/>
      <c r="M100" s="75"/>
      <c r="N100" s="162"/>
      <c r="O100" s="76"/>
      <c r="P100" s="163">
        <f>P101+P106+P123+P132+P171+P190+P203+P222+P247+P272+P279+P280+P295+P314+P317</f>
        <v>0</v>
      </c>
      <c r="Q100" s="76"/>
      <c r="R100" s="163">
        <f>R101+R106+R123+R132+R171+R190+R203+R222+R247+R272+R279+R280+R295+R314+R317</f>
        <v>0</v>
      </c>
      <c r="S100" s="76"/>
      <c r="T100" s="164">
        <f>T101+T106+T123+T132+T171+T190+T203+T222+T247+T272+T279+T280+T295+T314+T317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20" t="s">
        <v>80</v>
      </c>
      <c r="AU100" s="20" t="s">
        <v>115</v>
      </c>
      <c r="BK100" s="165">
        <f>BK101+BK106+BK123+BK132+BK171+BK190+BK203+BK222+BK247+BK272+BK279+BK280+BK295+BK314+BK317</f>
        <v>0</v>
      </c>
    </row>
    <row r="101" spans="1:65" s="12" customFormat="1" ht="25.9" customHeight="1">
      <c r="B101" s="166"/>
      <c r="C101" s="167"/>
      <c r="D101" s="168" t="s">
        <v>80</v>
      </c>
      <c r="E101" s="169" t="s">
        <v>2450</v>
      </c>
      <c r="F101" s="169" t="s">
        <v>3155</v>
      </c>
      <c r="G101" s="167"/>
      <c r="H101" s="167"/>
      <c r="I101" s="170"/>
      <c r="J101" s="171">
        <f>BK101</f>
        <v>0</v>
      </c>
      <c r="K101" s="167"/>
      <c r="L101" s="172"/>
      <c r="M101" s="173"/>
      <c r="N101" s="174"/>
      <c r="O101" s="174"/>
      <c r="P101" s="175">
        <f>SUM(P102:P105)</f>
        <v>0</v>
      </c>
      <c r="Q101" s="174"/>
      <c r="R101" s="175">
        <f>SUM(R102:R105)</f>
        <v>0</v>
      </c>
      <c r="S101" s="174"/>
      <c r="T101" s="176">
        <f>SUM(T102:T105)</f>
        <v>0</v>
      </c>
      <c r="AR101" s="177" t="s">
        <v>21</v>
      </c>
      <c r="AT101" s="178" t="s">
        <v>80</v>
      </c>
      <c r="AU101" s="178" t="s">
        <v>81</v>
      </c>
      <c r="AY101" s="177" t="s">
        <v>160</v>
      </c>
      <c r="BK101" s="179">
        <f>SUM(BK102:BK105)</f>
        <v>0</v>
      </c>
    </row>
    <row r="102" spans="1:65" s="2" customFormat="1" ht="44.25" customHeight="1">
      <c r="A102" s="38"/>
      <c r="B102" s="39"/>
      <c r="C102" s="245" t="s">
        <v>81</v>
      </c>
      <c r="D102" s="245" t="s">
        <v>380</v>
      </c>
      <c r="E102" s="246" t="s">
        <v>2451</v>
      </c>
      <c r="F102" s="247" t="s">
        <v>2452</v>
      </c>
      <c r="G102" s="248" t="s">
        <v>523</v>
      </c>
      <c r="H102" s="249">
        <v>1</v>
      </c>
      <c r="I102" s="250"/>
      <c r="J102" s="251">
        <f>ROUND(I102*H102,2)</f>
        <v>0</v>
      </c>
      <c r="K102" s="247" t="s">
        <v>2453</v>
      </c>
      <c r="L102" s="252"/>
      <c r="M102" s="253" t="s">
        <v>35</v>
      </c>
      <c r="N102" s="254" t="s">
        <v>52</v>
      </c>
      <c r="O102" s="68"/>
      <c r="P102" s="191">
        <f>O102*H102</f>
        <v>0</v>
      </c>
      <c r="Q102" s="191">
        <v>0</v>
      </c>
      <c r="R102" s="191">
        <f>Q102*H102</f>
        <v>0</v>
      </c>
      <c r="S102" s="191">
        <v>0</v>
      </c>
      <c r="T102" s="19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93" t="s">
        <v>220</v>
      </c>
      <c r="AT102" s="193" t="s">
        <v>380</v>
      </c>
      <c r="AU102" s="193" t="s">
        <v>21</v>
      </c>
      <c r="AY102" s="20" t="s">
        <v>160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20" t="s">
        <v>21</v>
      </c>
      <c r="BK102" s="194">
        <f>ROUND(I102*H102,2)</f>
        <v>0</v>
      </c>
      <c r="BL102" s="20" t="s">
        <v>167</v>
      </c>
      <c r="BM102" s="193" t="s">
        <v>90</v>
      </c>
    </row>
    <row r="103" spans="1:65" s="2" customFormat="1" ht="29.25">
      <c r="A103" s="38"/>
      <c r="B103" s="39"/>
      <c r="C103" s="40"/>
      <c r="D103" s="195" t="s">
        <v>169</v>
      </c>
      <c r="E103" s="40"/>
      <c r="F103" s="196" t="s">
        <v>2452</v>
      </c>
      <c r="G103" s="40"/>
      <c r="H103" s="40"/>
      <c r="I103" s="197"/>
      <c r="J103" s="40"/>
      <c r="K103" s="40"/>
      <c r="L103" s="43"/>
      <c r="M103" s="198"/>
      <c r="N103" s="199"/>
      <c r="O103" s="68"/>
      <c r="P103" s="68"/>
      <c r="Q103" s="68"/>
      <c r="R103" s="68"/>
      <c r="S103" s="68"/>
      <c r="T103" s="69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20" t="s">
        <v>169</v>
      </c>
      <c r="AU103" s="20" t="s">
        <v>21</v>
      </c>
    </row>
    <row r="104" spans="1:65" s="2" customFormat="1" ht="16.5" customHeight="1">
      <c r="A104" s="38"/>
      <c r="B104" s="39"/>
      <c r="C104" s="245" t="s">
        <v>81</v>
      </c>
      <c r="D104" s="245" t="s">
        <v>380</v>
      </c>
      <c r="E104" s="246" t="s">
        <v>2454</v>
      </c>
      <c r="F104" s="247" t="s">
        <v>2455</v>
      </c>
      <c r="G104" s="248" t="s">
        <v>523</v>
      </c>
      <c r="H104" s="249">
        <v>1</v>
      </c>
      <c r="I104" s="250"/>
      <c r="J104" s="251">
        <f>ROUND(I104*H104,2)</f>
        <v>0</v>
      </c>
      <c r="K104" s="247" t="s">
        <v>2453</v>
      </c>
      <c r="L104" s="252"/>
      <c r="M104" s="253" t="s">
        <v>35</v>
      </c>
      <c r="N104" s="254" t="s">
        <v>52</v>
      </c>
      <c r="O104" s="68"/>
      <c r="P104" s="191">
        <f>O104*H104</f>
        <v>0</v>
      </c>
      <c r="Q104" s="191">
        <v>0</v>
      </c>
      <c r="R104" s="191">
        <f>Q104*H104</f>
        <v>0</v>
      </c>
      <c r="S104" s="191">
        <v>0</v>
      </c>
      <c r="T104" s="19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193" t="s">
        <v>220</v>
      </c>
      <c r="AT104" s="193" t="s">
        <v>380</v>
      </c>
      <c r="AU104" s="193" t="s">
        <v>21</v>
      </c>
      <c r="AY104" s="20" t="s">
        <v>160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20" t="s">
        <v>21</v>
      </c>
      <c r="BK104" s="194">
        <f>ROUND(I104*H104,2)</f>
        <v>0</v>
      </c>
      <c r="BL104" s="20" t="s">
        <v>167</v>
      </c>
      <c r="BM104" s="193" t="s">
        <v>167</v>
      </c>
    </row>
    <row r="105" spans="1:65" s="2" customFormat="1" ht="11.25">
      <c r="A105" s="38"/>
      <c r="B105" s="39"/>
      <c r="C105" s="40"/>
      <c r="D105" s="195" t="s">
        <v>169</v>
      </c>
      <c r="E105" s="40"/>
      <c r="F105" s="196" t="s">
        <v>2455</v>
      </c>
      <c r="G105" s="40"/>
      <c r="H105" s="40"/>
      <c r="I105" s="197"/>
      <c r="J105" s="40"/>
      <c r="K105" s="40"/>
      <c r="L105" s="43"/>
      <c r="M105" s="198"/>
      <c r="N105" s="199"/>
      <c r="O105" s="68"/>
      <c r="P105" s="68"/>
      <c r="Q105" s="68"/>
      <c r="R105" s="68"/>
      <c r="S105" s="68"/>
      <c r="T105" s="69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20" t="s">
        <v>169</v>
      </c>
      <c r="AU105" s="20" t="s">
        <v>21</v>
      </c>
    </row>
    <row r="106" spans="1:65" s="12" customFormat="1" ht="25.9" customHeight="1">
      <c r="B106" s="166"/>
      <c r="C106" s="167"/>
      <c r="D106" s="168" t="s">
        <v>80</v>
      </c>
      <c r="E106" s="169" t="s">
        <v>2450</v>
      </c>
      <c r="F106" s="169" t="s">
        <v>3156</v>
      </c>
      <c r="G106" s="167"/>
      <c r="H106" s="167"/>
      <c r="I106" s="170"/>
      <c r="J106" s="171">
        <f>BK106</f>
        <v>0</v>
      </c>
      <c r="K106" s="167"/>
      <c r="L106" s="172"/>
      <c r="M106" s="173"/>
      <c r="N106" s="174"/>
      <c r="O106" s="174"/>
      <c r="P106" s="175">
        <f>SUM(P107:P122)</f>
        <v>0</v>
      </c>
      <c r="Q106" s="174"/>
      <c r="R106" s="175">
        <f>SUM(R107:R122)</f>
        <v>0</v>
      </c>
      <c r="S106" s="174"/>
      <c r="T106" s="176">
        <f>SUM(T107:T122)</f>
        <v>0</v>
      </c>
      <c r="AR106" s="177" t="s">
        <v>21</v>
      </c>
      <c r="AT106" s="178" t="s">
        <v>80</v>
      </c>
      <c r="AU106" s="178" t="s">
        <v>81</v>
      </c>
      <c r="AY106" s="177" t="s">
        <v>160</v>
      </c>
      <c r="BK106" s="179">
        <f>SUM(BK107:BK122)</f>
        <v>0</v>
      </c>
    </row>
    <row r="107" spans="1:65" s="2" customFormat="1" ht="24.2" customHeight="1">
      <c r="A107" s="38"/>
      <c r="B107" s="39"/>
      <c r="C107" s="245" t="s">
        <v>81</v>
      </c>
      <c r="D107" s="245" t="s">
        <v>380</v>
      </c>
      <c r="E107" s="246" t="s">
        <v>2456</v>
      </c>
      <c r="F107" s="247" t="s">
        <v>2457</v>
      </c>
      <c r="G107" s="248" t="s">
        <v>194</v>
      </c>
      <c r="H107" s="249">
        <v>20</v>
      </c>
      <c r="I107" s="250"/>
      <c r="J107" s="251">
        <f>ROUND(I107*H107,2)</f>
        <v>0</v>
      </c>
      <c r="K107" s="247" t="s">
        <v>2453</v>
      </c>
      <c r="L107" s="252"/>
      <c r="M107" s="253" t="s">
        <v>35</v>
      </c>
      <c r="N107" s="254" t="s">
        <v>52</v>
      </c>
      <c r="O107" s="68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193" t="s">
        <v>220</v>
      </c>
      <c r="AT107" s="193" t="s">
        <v>380</v>
      </c>
      <c r="AU107" s="193" t="s">
        <v>21</v>
      </c>
      <c r="AY107" s="20" t="s">
        <v>160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20" t="s">
        <v>21</v>
      </c>
      <c r="BK107" s="194">
        <f>ROUND(I107*H107,2)</f>
        <v>0</v>
      </c>
      <c r="BL107" s="20" t="s">
        <v>167</v>
      </c>
      <c r="BM107" s="193" t="s">
        <v>207</v>
      </c>
    </row>
    <row r="108" spans="1:65" s="2" customFormat="1" ht="19.5">
      <c r="A108" s="38"/>
      <c r="B108" s="39"/>
      <c r="C108" s="40"/>
      <c r="D108" s="195" t="s">
        <v>169</v>
      </c>
      <c r="E108" s="40"/>
      <c r="F108" s="196" t="s">
        <v>2457</v>
      </c>
      <c r="G108" s="40"/>
      <c r="H108" s="40"/>
      <c r="I108" s="197"/>
      <c r="J108" s="40"/>
      <c r="K108" s="40"/>
      <c r="L108" s="43"/>
      <c r="M108" s="198"/>
      <c r="N108" s="199"/>
      <c r="O108" s="68"/>
      <c r="P108" s="68"/>
      <c r="Q108" s="68"/>
      <c r="R108" s="68"/>
      <c r="S108" s="68"/>
      <c r="T108" s="69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20" t="s">
        <v>169</v>
      </c>
      <c r="AU108" s="20" t="s">
        <v>21</v>
      </c>
    </row>
    <row r="109" spans="1:65" s="2" customFormat="1" ht="24.2" customHeight="1">
      <c r="A109" s="38"/>
      <c r="B109" s="39"/>
      <c r="C109" s="245" t="s">
        <v>81</v>
      </c>
      <c r="D109" s="245" t="s">
        <v>380</v>
      </c>
      <c r="E109" s="246" t="s">
        <v>2458</v>
      </c>
      <c r="F109" s="247" t="s">
        <v>2459</v>
      </c>
      <c r="G109" s="248" t="s">
        <v>194</v>
      </c>
      <c r="H109" s="249">
        <v>30</v>
      </c>
      <c r="I109" s="250"/>
      <c r="J109" s="251">
        <f>ROUND(I109*H109,2)</f>
        <v>0</v>
      </c>
      <c r="K109" s="247" t="s">
        <v>2453</v>
      </c>
      <c r="L109" s="252"/>
      <c r="M109" s="253" t="s">
        <v>35</v>
      </c>
      <c r="N109" s="254" t="s">
        <v>52</v>
      </c>
      <c r="O109" s="68"/>
      <c r="P109" s="191">
        <f>O109*H109</f>
        <v>0</v>
      </c>
      <c r="Q109" s="191">
        <v>0</v>
      </c>
      <c r="R109" s="191">
        <f>Q109*H109</f>
        <v>0</v>
      </c>
      <c r="S109" s="191">
        <v>0</v>
      </c>
      <c r="T109" s="19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193" t="s">
        <v>220</v>
      </c>
      <c r="AT109" s="193" t="s">
        <v>380</v>
      </c>
      <c r="AU109" s="193" t="s">
        <v>21</v>
      </c>
      <c r="AY109" s="20" t="s">
        <v>160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20" t="s">
        <v>21</v>
      </c>
      <c r="BK109" s="194">
        <f>ROUND(I109*H109,2)</f>
        <v>0</v>
      </c>
      <c r="BL109" s="20" t="s">
        <v>167</v>
      </c>
      <c r="BM109" s="193" t="s">
        <v>220</v>
      </c>
    </row>
    <row r="110" spans="1:65" s="2" customFormat="1" ht="19.5">
      <c r="A110" s="38"/>
      <c r="B110" s="39"/>
      <c r="C110" s="40"/>
      <c r="D110" s="195" t="s">
        <v>169</v>
      </c>
      <c r="E110" s="40"/>
      <c r="F110" s="196" t="s">
        <v>2459</v>
      </c>
      <c r="G110" s="40"/>
      <c r="H110" s="40"/>
      <c r="I110" s="197"/>
      <c r="J110" s="40"/>
      <c r="K110" s="40"/>
      <c r="L110" s="43"/>
      <c r="M110" s="198"/>
      <c r="N110" s="199"/>
      <c r="O110" s="68"/>
      <c r="P110" s="68"/>
      <c r="Q110" s="68"/>
      <c r="R110" s="68"/>
      <c r="S110" s="68"/>
      <c r="T110" s="69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20" t="s">
        <v>169</v>
      </c>
      <c r="AU110" s="20" t="s">
        <v>21</v>
      </c>
    </row>
    <row r="111" spans="1:65" s="2" customFormat="1" ht="24.2" customHeight="1">
      <c r="A111" s="38"/>
      <c r="B111" s="39"/>
      <c r="C111" s="245" t="s">
        <v>81</v>
      </c>
      <c r="D111" s="245" t="s">
        <v>380</v>
      </c>
      <c r="E111" s="246" t="s">
        <v>2460</v>
      </c>
      <c r="F111" s="247" t="s">
        <v>2461</v>
      </c>
      <c r="G111" s="248" t="s">
        <v>194</v>
      </c>
      <c r="H111" s="249">
        <v>310</v>
      </c>
      <c r="I111" s="250"/>
      <c r="J111" s="251">
        <f>ROUND(I111*H111,2)</f>
        <v>0</v>
      </c>
      <c r="K111" s="247" t="s">
        <v>2453</v>
      </c>
      <c r="L111" s="252"/>
      <c r="M111" s="253" t="s">
        <v>35</v>
      </c>
      <c r="N111" s="254" t="s">
        <v>52</v>
      </c>
      <c r="O111" s="68"/>
      <c r="P111" s="191">
        <f>O111*H111</f>
        <v>0</v>
      </c>
      <c r="Q111" s="191">
        <v>0</v>
      </c>
      <c r="R111" s="191">
        <f>Q111*H111</f>
        <v>0</v>
      </c>
      <c r="S111" s="191">
        <v>0</v>
      </c>
      <c r="T111" s="19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193" t="s">
        <v>220</v>
      </c>
      <c r="AT111" s="193" t="s">
        <v>380</v>
      </c>
      <c r="AU111" s="193" t="s">
        <v>21</v>
      </c>
      <c r="AY111" s="20" t="s">
        <v>160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20" t="s">
        <v>21</v>
      </c>
      <c r="BK111" s="194">
        <f>ROUND(I111*H111,2)</f>
        <v>0</v>
      </c>
      <c r="BL111" s="20" t="s">
        <v>167</v>
      </c>
      <c r="BM111" s="193" t="s">
        <v>236</v>
      </c>
    </row>
    <row r="112" spans="1:65" s="2" customFormat="1" ht="19.5">
      <c r="A112" s="38"/>
      <c r="B112" s="39"/>
      <c r="C112" s="40"/>
      <c r="D112" s="195" t="s">
        <v>169</v>
      </c>
      <c r="E112" s="40"/>
      <c r="F112" s="196" t="s">
        <v>2461</v>
      </c>
      <c r="G112" s="40"/>
      <c r="H112" s="40"/>
      <c r="I112" s="197"/>
      <c r="J112" s="40"/>
      <c r="K112" s="40"/>
      <c r="L112" s="43"/>
      <c r="M112" s="198"/>
      <c r="N112" s="199"/>
      <c r="O112" s="68"/>
      <c r="P112" s="68"/>
      <c r="Q112" s="68"/>
      <c r="R112" s="68"/>
      <c r="S112" s="68"/>
      <c r="T112" s="69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20" t="s">
        <v>169</v>
      </c>
      <c r="AU112" s="20" t="s">
        <v>21</v>
      </c>
    </row>
    <row r="113" spans="1:65" s="2" customFormat="1" ht="24.2" customHeight="1">
      <c r="A113" s="38"/>
      <c r="B113" s="39"/>
      <c r="C113" s="245" t="s">
        <v>81</v>
      </c>
      <c r="D113" s="245" t="s">
        <v>380</v>
      </c>
      <c r="E113" s="246" t="s">
        <v>2462</v>
      </c>
      <c r="F113" s="247" t="s">
        <v>2463</v>
      </c>
      <c r="G113" s="248" t="s">
        <v>194</v>
      </c>
      <c r="H113" s="249">
        <v>260</v>
      </c>
      <c r="I113" s="250"/>
      <c r="J113" s="251">
        <f>ROUND(I113*H113,2)</f>
        <v>0</v>
      </c>
      <c r="K113" s="247" t="s">
        <v>2453</v>
      </c>
      <c r="L113" s="252"/>
      <c r="M113" s="253" t="s">
        <v>35</v>
      </c>
      <c r="N113" s="254" t="s">
        <v>52</v>
      </c>
      <c r="O113" s="68"/>
      <c r="P113" s="191">
        <f>O113*H113</f>
        <v>0</v>
      </c>
      <c r="Q113" s="191">
        <v>0</v>
      </c>
      <c r="R113" s="191">
        <f>Q113*H113</f>
        <v>0</v>
      </c>
      <c r="S113" s="191">
        <v>0</v>
      </c>
      <c r="T113" s="19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193" t="s">
        <v>220</v>
      </c>
      <c r="AT113" s="193" t="s">
        <v>380</v>
      </c>
      <c r="AU113" s="193" t="s">
        <v>21</v>
      </c>
      <c r="AY113" s="20" t="s">
        <v>160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20" t="s">
        <v>21</v>
      </c>
      <c r="BK113" s="194">
        <f>ROUND(I113*H113,2)</f>
        <v>0</v>
      </c>
      <c r="BL113" s="20" t="s">
        <v>167</v>
      </c>
      <c r="BM113" s="193" t="s">
        <v>254</v>
      </c>
    </row>
    <row r="114" spans="1:65" s="2" customFormat="1" ht="19.5">
      <c r="A114" s="38"/>
      <c r="B114" s="39"/>
      <c r="C114" s="40"/>
      <c r="D114" s="195" t="s">
        <v>169</v>
      </c>
      <c r="E114" s="40"/>
      <c r="F114" s="196" t="s">
        <v>2463</v>
      </c>
      <c r="G114" s="40"/>
      <c r="H114" s="40"/>
      <c r="I114" s="197"/>
      <c r="J114" s="40"/>
      <c r="K114" s="40"/>
      <c r="L114" s="43"/>
      <c r="M114" s="198"/>
      <c r="N114" s="199"/>
      <c r="O114" s="68"/>
      <c r="P114" s="68"/>
      <c r="Q114" s="68"/>
      <c r="R114" s="68"/>
      <c r="S114" s="68"/>
      <c r="T114" s="69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20" t="s">
        <v>169</v>
      </c>
      <c r="AU114" s="20" t="s">
        <v>21</v>
      </c>
    </row>
    <row r="115" spans="1:65" s="2" customFormat="1" ht="24.2" customHeight="1">
      <c r="A115" s="38"/>
      <c r="B115" s="39"/>
      <c r="C115" s="245" t="s">
        <v>81</v>
      </c>
      <c r="D115" s="245" t="s">
        <v>380</v>
      </c>
      <c r="E115" s="246" t="s">
        <v>2464</v>
      </c>
      <c r="F115" s="247" t="s">
        <v>2465</v>
      </c>
      <c r="G115" s="248" t="s">
        <v>194</v>
      </c>
      <c r="H115" s="249">
        <v>1640</v>
      </c>
      <c r="I115" s="250"/>
      <c r="J115" s="251">
        <f>ROUND(I115*H115,2)</f>
        <v>0</v>
      </c>
      <c r="K115" s="247" t="s">
        <v>2453</v>
      </c>
      <c r="L115" s="252"/>
      <c r="M115" s="253" t="s">
        <v>35</v>
      </c>
      <c r="N115" s="254" t="s">
        <v>52</v>
      </c>
      <c r="O115" s="68"/>
      <c r="P115" s="191">
        <f>O115*H115</f>
        <v>0</v>
      </c>
      <c r="Q115" s="191">
        <v>0</v>
      </c>
      <c r="R115" s="191">
        <f>Q115*H115</f>
        <v>0</v>
      </c>
      <c r="S115" s="191">
        <v>0</v>
      </c>
      <c r="T115" s="19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193" t="s">
        <v>220</v>
      </c>
      <c r="AT115" s="193" t="s">
        <v>380</v>
      </c>
      <c r="AU115" s="193" t="s">
        <v>21</v>
      </c>
      <c r="AY115" s="20" t="s">
        <v>160</v>
      </c>
      <c r="BE115" s="194">
        <f>IF(N115="základní",J115,0)</f>
        <v>0</v>
      </c>
      <c r="BF115" s="194">
        <f>IF(N115="snížená",J115,0)</f>
        <v>0</v>
      </c>
      <c r="BG115" s="194">
        <f>IF(N115="zákl. přenesená",J115,0)</f>
        <v>0</v>
      </c>
      <c r="BH115" s="194">
        <f>IF(N115="sníž. přenesená",J115,0)</f>
        <v>0</v>
      </c>
      <c r="BI115" s="194">
        <f>IF(N115="nulová",J115,0)</f>
        <v>0</v>
      </c>
      <c r="BJ115" s="20" t="s">
        <v>21</v>
      </c>
      <c r="BK115" s="194">
        <f>ROUND(I115*H115,2)</f>
        <v>0</v>
      </c>
      <c r="BL115" s="20" t="s">
        <v>167</v>
      </c>
      <c r="BM115" s="193" t="s">
        <v>289</v>
      </c>
    </row>
    <row r="116" spans="1:65" s="2" customFormat="1" ht="19.5">
      <c r="A116" s="38"/>
      <c r="B116" s="39"/>
      <c r="C116" s="40"/>
      <c r="D116" s="195" t="s">
        <v>169</v>
      </c>
      <c r="E116" s="40"/>
      <c r="F116" s="196" t="s">
        <v>2465</v>
      </c>
      <c r="G116" s="40"/>
      <c r="H116" s="40"/>
      <c r="I116" s="197"/>
      <c r="J116" s="40"/>
      <c r="K116" s="40"/>
      <c r="L116" s="43"/>
      <c r="M116" s="198"/>
      <c r="N116" s="199"/>
      <c r="O116" s="68"/>
      <c r="P116" s="68"/>
      <c r="Q116" s="68"/>
      <c r="R116" s="68"/>
      <c r="S116" s="68"/>
      <c r="T116" s="69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20" t="s">
        <v>169</v>
      </c>
      <c r="AU116" s="20" t="s">
        <v>21</v>
      </c>
    </row>
    <row r="117" spans="1:65" s="2" customFormat="1" ht="24.2" customHeight="1">
      <c r="A117" s="38"/>
      <c r="B117" s="39"/>
      <c r="C117" s="245" t="s">
        <v>81</v>
      </c>
      <c r="D117" s="245" t="s">
        <v>380</v>
      </c>
      <c r="E117" s="246" t="s">
        <v>2466</v>
      </c>
      <c r="F117" s="247" t="s">
        <v>2467</v>
      </c>
      <c r="G117" s="248" t="s">
        <v>194</v>
      </c>
      <c r="H117" s="249">
        <v>1180</v>
      </c>
      <c r="I117" s="250"/>
      <c r="J117" s="251">
        <f>ROUND(I117*H117,2)</f>
        <v>0</v>
      </c>
      <c r="K117" s="247" t="s">
        <v>2453</v>
      </c>
      <c r="L117" s="252"/>
      <c r="M117" s="253" t="s">
        <v>35</v>
      </c>
      <c r="N117" s="254" t="s">
        <v>52</v>
      </c>
      <c r="O117" s="68"/>
      <c r="P117" s="191">
        <f>O117*H117</f>
        <v>0</v>
      </c>
      <c r="Q117" s="191">
        <v>0</v>
      </c>
      <c r="R117" s="191">
        <f>Q117*H117</f>
        <v>0</v>
      </c>
      <c r="S117" s="191">
        <v>0</v>
      </c>
      <c r="T117" s="19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193" t="s">
        <v>220</v>
      </c>
      <c r="AT117" s="193" t="s">
        <v>380</v>
      </c>
      <c r="AU117" s="193" t="s">
        <v>21</v>
      </c>
      <c r="AY117" s="20" t="s">
        <v>160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20" t="s">
        <v>21</v>
      </c>
      <c r="BK117" s="194">
        <f>ROUND(I117*H117,2)</f>
        <v>0</v>
      </c>
      <c r="BL117" s="20" t="s">
        <v>167</v>
      </c>
      <c r="BM117" s="193" t="s">
        <v>317</v>
      </c>
    </row>
    <row r="118" spans="1:65" s="2" customFormat="1" ht="19.5">
      <c r="A118" s="38"/>
      <c r="B118" s="39"/>
      <c r="C118" s="40"/>
      <c r="D118" s="195" t="s">
        <v>169</v>
      </c>
      <c r="E118" s="40"/>
      <c r="F118" s="196" t="s">
        <v>2467</v>
      </c>
      <c r="G118" s="40"/>
      <c r="H118" s="40"/>
      <c r="I118" s="197"/>
      <c r="J118" s="40"/>
      <c r="K118" s="40"/>
      <c r="L118" s="43"/>
      <c r="M118" s="198"/>
      <c r="N118" s="199"/>
      <c r="O118" s="68"/>
      <c r="P118" s="68"/>
      <c r="Q118" s="68"/>
      <c r="R118" s="68"/>
      <c r="S118" s="68"/>
      <c r="T118" s="69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20" t="s">
        <v>169</v>
      </c>
      <c r="AU118" s="20" t="s">
        <v>21</v>
      </c>
    </row>
    <row r="119" spans="1:65" s="2" customFormat="1" ht="24.2" customHeight="1">
      <c r="A119" s="38"/>
      <c r="B119" s="39"/>
      <c r="C119" s="245" t="s">
        <v>81</v>
      </c>
      <c r="D119" s="245" t="s">
        <v>380</v>
      </c>
      <c r="E119" s="246" t="s">
        <v>2468</v>
      </c>
      <c r="F119" s="247" t="s">
        <v>2469</v>
      </c>
      <c r="G119" s="248" t="s">
        <v>194</v>
      </c>
      <c r="H119" s="249">
        <v>40</v>
      </c>
      <c r="I119" s="250"/>
      <c r="J119" s="251">
        <f>ROUND(I119*H119,2)</f>
        <v>0</v>
      </c>
      <c r="K119" s="247" t="s">
        <v>2453</v>
      </c>
      <c r="L119" s="252"/>
      <c r="M119" s="253" t="s">
        <v>35</v>
      </c>
      <c r="N119" s="254" t="s">
        <v>52</v>
      </c>
      <c r="O119" s="68"/>
      <c r="P119" s="191">
        <f>O119*H119</f>
        <v>0</v>
      </c>
      <c r="Q119" s="191">
        <v>0</v>
      </c>
      <c r="R119" s="191">
        <f>Q119*H119</f>
        <v>0</v>
      </c>
      <c r="S119" s="191">
        <v>0</v>
      </c>
      <c r="T119" s="19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193" t="s">
        <v>220</v>
      </c>
      <c r="AT119" s="193" t="s">
        <v>380</v>
      </c>
      <c r="AU119" s="193" t="s">
        <v>21</v>
      </c>
      <c r="AY119" s="20" t="s">
        <v>160</v>
      </c>
      <c r="BE119" s="194">
        <f>IF(N119="základní",J119,0)</f>
        <v>0</v>
      </c>
      <c r="BF119" s="194">
        <f>IF(N119="snížená",J119,0)</f>
        <v>0</v>
      </c>
      <c r="BG119" s="194">
        <f>IF(N119="zákl. přenesená",J119,0)</f>
        <v>0</v>
      </c>
      <c r="BH119" s="194">
        <f>IF(N119="sníž. přenesená",J119,0)</f>
        <v>0</v>
      </c>
      <c r="BI119" s="194">
        <f>IF(N119="nulová",J119,0)</f>
        <v>0</v>
      </c>
      <c r="BJ119" s="20" t="s">
        <v>21</v>
      </c>
      <c r="BK119" s="194">
        <f>ROUND(I119*H119,2)</f>
        <v>0</v>
      </c>
      <c r="BL119" s="20" t="s">
        <v>167</v>
      </c>
      <c r="BM119" s="193" t="s">
        <v>331</v>
      </c>
    </row>
    <row r="120" spans="1:65" s="2" customFormat="1" ht="11.25">
      <c r="A120" s="38"/>
      <c r="B120" s="39"/>
      <c r="C120" s="40"/>
      <c r="D120" s="195" t="s">
        <v>169</v>
      </c>
      <c r="E120" s="40"/>
      <c r="F120" s="196" t="s">
        <v>2469</v>
      </c>
      <c r="G120" s="40"/>
      <c r="H120" s="40"/>
      <c r="I120" s="197"/>
      <c r="J120" s="40"/>
      <c r="K120" s="40"/>
      <c r="L120" s="43"/>
      <c r="M120" s="198"/>
      <c r="N120" s="199"/>
      <c r="O120" s="68"/>
      <c r="P120" s="68"/>
      <c r="Q120" s="68"/>
      <c r="R120" s="68"/>
      <c r="S120" s="68"/>
      <c r="T120" s="69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20" t="s">
        <v>169</v>
      </c>
      <c r="AU120" s="20" t="s">
        <v>21</v>
      </c>
    </row>
    <row r="121" spans="1:65" s="2" customFormat="1" ht="24.2" customHeight="1">
      <c r="A121" s="38"/>
      <c r="B121" s="39"/>
      <c r="C121" s="245" t="s">
        <v>81</v>
      </c>
      <c r="D121" s="245" t="s">
        <v>380</v>
      </c>
      <c r="E121" s="246" t="s">
        <v>2470</v>
      </c>
      <c r="F121" s="247" t="s">
        <v>2471</v>
      </c>
      <c r="G121" s="248" t="s">
        <v>194</v>
      </c>
      <c r="H121" s="249">
        <v>20</v>
      </c>
      <c r="I121" s="250"/>
      <c r="J121" s="251">
        <f>ROUND(I121*H121,2)</f>
        <v>0</v>
      </c>
      <c r="K121" s="247" t="s">
        <v>2453</v>
      </c>
      <c r="L121" s="252"/>
      <c r="M121" s="253" t="s">
        <v>35</v>
      </c>
      <c r="N121" s="254" t="s">
        <v>52</v>
      </c>
      <c r="O121" s="68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193" t="s">
        <v>220</v>
      </c>
      <c r="AT121" s="193" t="s">
        <v>380</v>
      </c>
      <c r="AU121" s="193" t="s">
        <v>21</v>
      </c>
      <c r="AY121" s="20" t="s">
        <v>160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20" t="s">
        <v>21</v>
      </c>
      <c r="BK121" s="194">
        <f>ROUND(I121*H121,2)</f>
        <v>0</v>
      </c>
      <c r="BL121" s="20" t="s">
        <v>167</v>
      </c>
      <c r="BM121" s="193" t="s">
        <v>346</v>
      </c>
    </row>
    <row r="122" spans="1:65" s="2" customFormat="1" ht="11.25">
      <c r="A122" s="38"/>
      <c r="B122" s="39"/>
      <c r="C122" s="40"/>
      <c r="D122" s="195" t="s">
        <v>169</v>
      </c>
      <c r="E122" s="40"/>
      <c r="F122" s="196" t="s">
        <v>2471</v>
      </c>
      <c r="G122" s="40"/>
      <c r="H122" s="40"/>
      <c r="I122" s="197"/>
      <c r="J122" s="40"/>
      <c r="K122" s="40"/>
      <c r="L122" s="43"/>
      <c r="M122" s="198"/>
      <c r="N122" s="199"/>
      <c r="O122" s="68"/>
      <c r="P122" s="68"/>
      <c r="Q122" s="68"/>
      <c r="R122" s="68"/>
      <c r="S122" s="68"/>
      <c r="T122" s="69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20" t="s">
        <v>169</v>
      </c>
      <c r="AU122" s="20" t="s">
        <v>21</v>
      </c>
    </row>
    <row r="123" spans="1:65" s="12" customFormat="1" ht="25.9" customHeight="1">
      <c r="B123" s="166"/>
      <c r="C123" s="167"/>
      <c r="D123" s="168" t="s">
        <v>80</v>
      </c>
      <c r="E123" s="169" t="s">
        <v>2450</v>
      </c>
      <c r="F123" s="169" t="s">
        <v>3157</v>
      </c>
      <c r="G123" s="167"/>
      <c r="H123" s="167"/>
      <c r="I123" s="170"/>
      <c r="J123" s="171">
        <f>BK123</f>
        <v>0</v>
      </c>
      <c r="K123" s="167"/>
      <c r="L123" s="172"/>
      <c r="M123" s="173"/>
      <c r="N123" s="174"/>
      <c r="O123" s="174"/>
      <c r="P123" s="175">
        <f>SUM(P124:P131)</f>
        <v>0</v>
      </c>
      <c r="Q123" s="174"/>
      <c r="R123" s="175">
        <f>SUM(R124:R131)</f>
        <v>0</v>
      </c>
      <c r="S123" s="174"/>
      <c r="T123" s="176">
        <f>SUM(T124:T131)</f>
        <v>0</v>
      </c>
      <c r="AR123" s="177" t="s">
        <v>21</v>
      </c>
      <c r="AT123" s="178" t="s">
        <v>80</v>
      </c>
      <c r="AU123" s="178" t="s">
        <v>81</v>
      </c>
      <c r="AY123" s="177" t="s">
        <v>160</v>
      </c>
      <c r="BK123" s="179">
        <f>SUM(BK124:BK131)</f>
        <v>0</v>
      </c>
    </row>
    <row r="124" spans="1:65" s="2" customFormat="1" ht="16.5" customHeight="1">
      <c r="A124" s="38"/>
      <c r="B124" s="39"/>
      <c r="C124" s="245" t="s">
        <v>81</v>
      </c>
      <c r="D124" s="245" t="s">
        <v>380</v>
      </c>
      <c r="E124" s="246" t="s">
        <v>2472</v>
      </c>
      <c r="F124" s="247" t="s">
        <v>2473</v>
      </c>
      <c r="G124" s="248" t="s">
        <v>523</v>
      </c>
      <c r="H124" s="249">
        <v>8</v>
      </c>
      <c r="I124" s="250"/>
      <c r="J124" s="251">
        <f>ROUND(I124*H124,2)</f>
        <v>0</v>
      </c>
      <c r="K124" s="247" t="s">
        <v>2453</v>
      </c>
      <c r="L124" s="252"/>
      <c r="M124" s="253" t="s">
        <v>35</v>
      </c>
      <c r="N124" s="254" t="s">
        <v>52</v>
      </c>
      <c r="O124" s="68"/>
      <c r="P124" s="191">
        <f>O124*H124</f>
        <v>0</v>
      </c>
      <c r="Q124" s="191">
        <v>0</v>
      </c>
      <c r="R124" s="191">
        <f>Q124*H124</f>
        <v>0</v>
      </c>
      <c r="S124" s="191">
        <v>0</v>
      </c>
      <c r="T124" s="19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93" t="s">
        <v>220</v>
      </c>
      <c r="AT124" s="193" t="s">
        <v>380</v>
      </c>
      <c r="AU124" s="193" t="s">
        <v>21</v>
      </c>
      <c r="AY124" s="20" t="s">
        <v>160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20" t="s">
        <v>21</v>
      </c>
      <c r="BK124" s="194">
        <f>ROUND(I124*H124,2)</f>
        <v>0</v>
      </c>
      <c r="BL124" s="20" t="s">
        <v>167</v>
      </c>
      <c r="BM124" s="193" t="s">
        <v>379</v>
      </c>
    </row>
    <row r="125" spans="1:65" s="2" customFormat="1" ht="11.25">
      <c r="A125" s="38"/>
      <c r="B125" s="39"/>
      <c r="C125" s="40"/>
      <c r="D125" s="195" t="s">
        <v>169</v>
      </c>
      <c r="E125" s="40"/>
      <c r="F125" s="196" t="s">
        <v>2473</v>
      </c>
      <c r="G125" s="40"/>
      <c r="H125" s="40"/>
      <c r="I125" s="197"/>
      <c r="J125" s="40"/>
      <c r="K125" s="40"/>
      <c r="L125" s="43"/>
      <c r="M125" s="198"/>
      <c r="N125" s="199"/>
      <c r="O125" s="68"/>
      <c r="P125" s="68"/>
      <c r="Q125" s="68"/>
      <c r="R125" s="68"/>
      <c r="S125" s="68"/>
      <c r="T125" s="69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20" t="s">
        <v>169</v>
      </c>
      <c r="AU125" s="20" t="s">
        <v>21</v>
      </c>
    </row>
    <row r="126" spans="1:65" s="2" customFormat="1" ht="16.5" customHeight="1">
      <c r="A126" s="38"/>
      <c r="B126" s="39"/>
      <c r="C126" s="245" t="s">
        <v>81</v>
      </c>
      <c r="D126" s="245" t="s">
        <v>380</v>
      </c>
      <c r="E126" s="246" t="s">
        <v>2474</v>
      </c>
      <c r="F126" s="247" t="s">
        <v>2475</v>
      </c>
      <c r="G126" s="248" t="s">
        <v>523</v>
      </c>
      <c r="H126" s="249">
        <v>20</v>
      </c>
      <c r="I126" s="250"/>
      <c r="J126" s="251">
        <f>ROUND(I126*H126,2)</f>
        <v>0</v>
      </c>
      <c r="K126" s="247" t="s">
        <v>2453</v>
      </c>
      <c r="L126" s="252"/>
      <c r="M126" s="253" t="s">
        <v>35</v>
      </c>
      <c r="N126" s="254" t="s">
        <v>52</v>
      </c>
      <c r="O126" s="68"/>
      <c r="P126" s="191">
        <f>O126*H126</f>
        <v>0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93" t="s">
        <v>220</v>
      </c>
      <c r="AT126" s="193" t="s">
        <v>380</v>
      </c>
      <c r="AU126" s="193" t="s">
        <v>21</v>
      </c>
      <c r="AY126" s="20" t="s">
        <v>160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20" t="s">
        <v>21</v>
      </c>
      <c r="BK126" s="194">
        <f>ROUND(I126*H126,2)</f>
        <v>0</v>
      </c>
      <c r="BL126" s="20" t="s">
        <v>167</v>
      </c>
      <c r="BM126" s="193" t="s">
        <v>401</v>
      </c>
    </row>
    <row r="127" spans="1:65" s="2" customFormat="1" ht="11.25">
      <c r="A127" s="38"/>
      <c r="B127" s="39"/>
      <c r="C127" s="40"/>
      <c r="D127" s="195" t="s">
        <v>169</v>
      </c>
      <c r="E127" s="40"/>
      <c r="F127" s="196" t="s">
        <v>2475</v>
      </c>
      <c r="G127" s="40"/>
      <c r="H127" s="40"/>
      <c r="I127" s="197"/>
      <c r="J127" s="40"/>
      <c r="K127" s="40"/>
      <c r="L127" s="43"/>
      <c r="M127" s="198"/>
      <c r="N127" s="199"/>
      <c r="O127" s="68"/>
      <c r="P127" s="68"/>
      <c r="Q127" s="68"/>
      <c r="R127" s="68"/>
      <c r="S127" s="68"/>
      <c r="T127" s="69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20" t="s">
        <v>169</v>
      </c>
      <c r="AU127" s="20" t="s">
        <v>21</v>
      </c>
    </row>
    <row r="128" spans="1:65" s="2" customFormat="1" ht="16.5" customHeight="1">
      <c r="A128" s="38"/>
      <c r="B128" s="39"/>
      <c r="C128" s="245" t="s">
        <v>81</v>
      </c>
      <c r="D128" s="245" t="s">
        <v>380</v>
      </c>
      <c r="E128" s="246" t="s">
        <v>2476</v>
      </c>
      <c r="F128" s="247" t="s">
        <v>2477</v>
      </c>
      <c r="G128" s="248" t="s">
        <v>523</v>
      </c>
      <c r="H128" s="249">
        <v>228</v>
      </c>
      <c r="I128" s="250"/>
      <c r="J128" s="251">
        <f>ROUND(I128*H128,2)</f>
        <v>0</v>
      </c>
      <c r="K128" s="247" t="s">
        <v>2453</v>
      </c>
      <c r="L128" s="252"/>
      <c r="M128" s="253" t="s">
        <v>35</v>
      </c>
      <c r="N128" s="254" t="s">
        <v>52</v>
      </c>
      <c r="O128" s="68"/>
      <c r="P128" s="191">
        <f>O128*H128</f>
        <v>0</v>
      </c>
      <c r="Q128" s="191">
        <v>0</v>
      </c>
      <c r="R128" s="191">
        <f>Q128*H128</f>
        <v>0</v>
      </c>
      <c r="S128" s="191">
        <v>0</v>
      </c>
      <c r="T128" s="19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93" t="s">
        <v>220</v>
      </c>
      <c r="AT128" s="193" t="s">
        <v>380</v>
      </c>
      <c r="AU128" s="193" t="s">
        <v>21</v>
      </c>
      <c r="AY128" s="20" t="s">
        <v>160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20" t="s">
        <v>21</v>
      </c>
      <c r="BK128" s="194">
        <f>ROUND(I128*H128,2)</f>
        <v>0</v>
      </c>
      <c r="BL128" s="20" t="s">
        <v>167</v>
      </c>
      <c r="BM128" s="193" t="s">
        <v>416</v>
      </c>
    </row>
    <row r="129" spans="1:65" s="2" customFormat="1" ht="11.25">
      <c r="A129" s="38"/>
      <c r="B129" s="39"/>
      <c r="C129" s="40"/>
      <c r="D129" s="195" t="s">
        <v>169</v>
      </c>
      <c r="E129" s="40"/>
      <c r="F129" s="196" t="s">
        <v>2477</v>
      </c>
      <c r="G129" s="40"/>
      <c r="H129" s="40"/>
      <c r="I129" s="197"/>
      <c r="J129" s="40"/>
      <c r="K129" s="40"/>
      <c r="L129" s="43"/>
      <c r="M129" s="198"/>
      <c r="N129" s="199"/>
      <c r="O129" s="68"/>
      <c r="P129" s="68"/>
      <c r="Q129" s="68"/>
      <c r="R129" s="68"/>
      <c r="S129" s="68"/>
      <c r="T129" s="69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20" t="s">
        <v>169</v>
      </c>
      <c r="AU129" s="20" t="s">
        <v>21</v>
      </c>
    </row>
    <row r="130" spans="1:65" s="2" customFormat="1" ht="16.5" customHeight="1">
      <c r="A130" s="38"/>
      <c r="B130" s="39"/>
      <c r="C130" s="245" t="s">
        <v>81</v>
      </c>
      <c r="D130" s="245" t="s">
        <v>380</v>
      </c>
      <c r="E130" s="246" t="s">
        <v>2478</v>
      </c>
      <c r="F130" s="247" t="s">
        <v>2479</v>
      </c>
      <c r="G130" s="248" t="s">
        <v>523</v>
      </c>
      <c r="H130" s="249">
        <v>72</v>
      </c>
      <c r="I130" s="250"/>
      <c r="J130" s="251">
        <f>ROUND(I130*H130,2)</f>
        <v>0</v>
      </c>
      <c r="K130" s="247" t="s">
        <v>2453</v>
      </c>
      <c r="L130" s="252"/>
      <c r="M130" s="253" t="s">
        <v>35</v>
      </c>
      <c r="N130" s="254" t="s">
        <v>52</v>
      </c>
      <c r="O130" s="68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93" t="s">
        <v>220</v>
      </c>
      <c r="AT130" s="193" t="s">
        <v>380</v>
      </c>
      <c r="AU130" s="193" t="s">
        <v>21</v>
      </c>
      <c r="AY130" s="20" t="s">
        <v>160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20" t="s">
        <v>21</v>
      </c>
      <c r="BK130" s="194">
        <f>ROUND(I130*H130,2)</f>
        <v>0</v>
      </c>
      <c r="BL130" s="20" t="s">
        <v>167</v>
      </c>
      <c r="BM130" s="193" t="s">
        <v>430</v>
      </c>
    </row>
    <row r="131" spans="1:65" s="2" customFormat="1" ht="11.25">
      <c r="A131" s="38"/>
      <c r="B131" s="39"/>
      <c r="C131" s="40"/>
      <c r="D131" s="195" t="s">
        <v>169</v>
      </c>
      <c r="E131" s="40"/>
      <c r="F131" s="196" t="s">
        <v>2479</v>
      </c>
      <c r="G131" s="40"/>
      <c r="H131" s="40"/>
      <c r="I131" s="197"/>
      <c r="J131" s="40"/>
      <c r="K131" s="40"/>
      <c r="L131" s="43"/>
      <c r="M131" s="198"/>
      <c r="N131" s="199"/>
      <c r="O131" s="68"/>
      <c r="P131" s="68"/>
      <c r="Q131" s="68"/>
      <c r="R131" s="68"/>
      <c r="S131" s="68"/>
      <c r="T131" s="69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20" t="s">
        <v>169</v>
      </c>
      <c r="AU131" s="20" t="s">
        <v>21</v>
      </c>
    </row>
    <row r="132" spans="1:65" s="12" customFormat="1" ht="25.9" customHeight="1">
      <c r="B132" s="166"/>
      <c r="C132" s="167"/>
      <c r="D132" s="168" t="s">
        <v>80</v>
      </c>
      <c r="E132" s="169" t="s">
        <v>2450</v>
      </c>
      <c r="F132" s="169" t="s">
        <v>3158</v>
      </c>
      <c r="G132" s="167"/>
      <c r="H132" s="167"/>
      <c r="I132" s="170"/>
      <c r="J132" s="171">
        <f>BK132</f>
        <v>0</v>
      </c>
      <c r="K132" s="167"/>
      <c r="L132" s="172"/>
      <c r="M132" s="173"/>
      <c r="N132" s="174"/>
      <c r="O132" s="174"/>
      <c r="P132" s="175">
        <f>SUM(P133:P170)</f>
        <v>0</v>
      </c>
      <c r="Q132" s="174"/>
      <c r="R132" s="175">
        <f>SUM(R133:R170)</f>
        <v>0</v>
      </c>
      <c r="S132" s="174"/>
      <c r="T132" s="176">
        <f>SUM(T133:T170)</f>
        <v>0</v>
      </c>
      <c r="AR132" s="177" t="s">
        <v>21</v>
      </c>
      <c r="AT132" s="178" t="s">
        <v>80</v>
      </c>
      <c r="AU132" s="178" t="s">
        <v>81</v>
      </c>
      <c r="AY132" s="177" t="s">
        <v>160</v>
      </c>
      <c r="BK132" s="179">
        <f>SUM(BK133:BK170)</f>
        <v>0</v>
      </c>
    </row>
    <row r="133" spans="1:65" s="2" customFormat="1" ht="21.75" customHeight="1">
      <c r="A133" s="38"/>
      <c r="B133" s="39"/>
      <c r="C133" s="245" t="s">
        <v>81</v>
      </c>
      <c r="D133" s="245" t="s">
        <v>380</v>
      </c>
      <c r="E133" s="246" t="s">
        <v>2480</v>
      </c>
      <c r="F133" s="247" t="s">
        <v>2481</v>
      </c>
      <c r="G133" s="248" t="s">
        <v>523</v>
      </c>
      <c r="H133" s="249">
        <v>17</v>
      </c>
      <c r="I133" s="250"/>
      <c r="J133" s="251">
        <f>ROUND(I133*H133,2)</f>
        <v>0</v>
      </c>
      <c r="K133" s="247" t="s">
        <v>2453</v>
      </c>
      <c r="L133" s="252"/>
      <c r="M133" s="253" t="s">
        <v>35</v>
      </c>
      <c r="N133" s="254" t="s">
        <v>52</v>
      </c>
      <c r="O133" s="68"/>
      <c r="P133" s="191">
        <f>O133*H133</f>
        <v>0</v>
      </c>
      <c r="Q133" s="191">
        <v>0</v>
      </c>
      <c r="R133" s="191">
        <f>Q133*H133</f>
        <v>0</v>
      </c>
      <c r="S133" s="191">
        <v>0</v>
      </c>
      <c r="T133" s="19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3" t="s">
        <v>220</v>
      </c>
      <c r="AT133" s="193" t="s">
        <v>380</v>
      </c>
      <c r="AU133" s="193" t="s">
        <v>21</v>
      </c>
      <c r="AY133" s="20" t="s">
        <v>160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20" t="s">
        <v>21</v>
      </c>
      <c r="BK133" s="194">
        <f>ROUND(I133*H133,2)</f>
        <v>0</v>
      </c>
      <c r="BL133" s="20" t="s">
        <v>167</v>
      </c>
      <c r="BM133" s="193" t="s">
        <v>444</v>
      </c>
    </row>
    <row r="134" spans="1:65" s="2" customFormat="1" ht="11.25">
      <c r="A134" s="38"/>
      <c r="B134" s="39"/>
      <c r="C134" s="40"/>
      <c r="D134" s="195" t="s">
        <v>169</v>
      </c>
      <c r="E134" s="40"/>
      <c r="F134" s="196" t="s">
        <v>2481</v>
      </c>
      <c r="G134" s="40"/>
      <c r="H134" s="40"/>
      <c r="I134" s="197"/>
      <c r="J134" s="40"/>
      <c r="K134" s="40"/>
      <c r="L134" s="43"/>
      <c r="M134" s="198"/>
      <c r="N134" s="199"/>
      <c r="O134" s="68"/>
      <c r="P134" s="68"/>
      <c r="Q134" s="68"/>
      <c r="R134" s="68"/>
      <c r="S134" s="68"/>
      <c r="T134" s="69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20" t="s">
        <v>169</v>
      </c>
      <c r="AU134" s="20" t="s">
        <v>21</v>
      </c>
    </row>
    <row r="135" spans="1:65" s="2" customFormat="1" ht="16.5" customHeight="1">
      <c r="A135" s="38"/>
      <c r="B135" s="39"/>
      <c r="C135" s="245" t="s">
        <v>81</v>
      </c>
      <c r="D135" s="245" t="s">
        <v>380</v>
      </c>
      <c r="E135" s="246" t="s">
        <v>2482</v>
      </c>
      <c r="F135" s="247" t="s">
        <v>2483</v>
      </c>
      <c r="G135" s="248" t="s">
        <v>523</v>
      </c>
      <c r="H135" s="249">
        <v>17</v>
      </c>
      <c r="I135" s="250"/>
      <c r="J135" s="251">
        <f>ROUND(I135*H135,2)</f>
        <v>0</v>
      </c>
      <c r="K135" s="247" t="s">
        <v>2453</v>
      </c>
      <c r="L135" s="252"/>
      <c r="M135" s="253" t="s">
        <v>35</v>
      </c>
      <c r="N135" s="254" t="s">
        <v>52</v>
      </c>
      <c r="O135" s="68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3" t="s">
        <v>220</v>
      </c>
      <c r="AT135" s="193" t="s">
        <v>380</v>
      </c>
      <c r="AU135" s="193" t="s">
        <v>21</v>
      </c>
      <c r="AY135" s="20" t="s">
        <v>160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20" t="s">
        <v>21</v>
      </c>
      <c r="BK135" s="194">
        <f>ROUND(I135*H135,2)</f>
        <v>0</v>
      </c>
      <c r="BL135" s="20" t="s">
        <v>167</v>
      </c>
      <c r="BM135" s="193" t="s">
        <v>459</v>
      </c>
    </row>
    <row r="136" spans="1:65" s="2" customFormat="1" ht="11.25">
      <c r="A136" s="38"/>
      <c r="B136" s="39"/>
      <c r="C136" s="40"/>
      <c r="D136" s="195" t="s">
        <v>169</v>
      </c>
      <c r="E136" s="40"/>
      <c r="F136" s="196" t="s">
        <v>2483</v>
      </c>
      <c r="G136" s="40"/>
      <c r="H136" s="40"/>
      <c r="I136" s="197"/>
      <c r="J136" s="40"/>
      <c r="K136" s="40"/>
      <c r="L136" s="43"/>
      <c r="M136" s="198"/>
      <c r="N136" s="199"/>
      <c r="O136" s="68"/>
      <c r="P136" s="68"/>
      <c r="Q136" s="68"/>
      <c r="R136" s="68"/>
      <c r="S136" s="68"/>
      <c r="T136" s="69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20" t="s">
        <v>169</v>
      </c>
      <c r="AU136" s="20" t="s">
        <v>21</v>
      </c>
    </row>
    <row r="137" spans="1:65" s="2" customFormat="1" ht="16.5" customHeight="1">
      <c r="A137" s="38"/>
      <c r="B137" s="39"/>
      <c r="C137" s="245" t="s">
        <v>81</v>
      </c>
      <c r="D137" s="245" t="s">
        <v>380</v>
      </c>
      <c r="E137" s="246" t="s">
        <v>2484</v>
      </c>
      <c r="F137" s="247" t="s">
        <v>2485</v>
      </c>
      <c r="G137" s="248" t="s">
        <v>523</v>
      </c>
      <c r="H137" s="249">
        <v>17</v>
      </c>
      <c r="I137" s="250"/>
      <c r="J137" s="251">
        <f>ROUND(I137*H137,2)</f>
        <v>0</v>
      </c>
      <c r="K137" s="247" t="s">
        <v>2453</v>
      </c>
      <c r="L137" s="252"/>
      <c r="M137" s="253" t="s">
        <v>35</v>
      </c>
      <c r="N137" s="254" t="s">
        <v>52</v>
      </c>
      <c r="O137" s="68"/>
      <c r="P137" s="191">
        <f>O137*H137</f>
        <v>0</v>
      </c>
      <c r="Q137" s="191">
        <v>0</v>
      </c>
      <c r="R137" s="191">
        <f>Q137*H137</f>
        <v>0</v>
      </c>
      <c r="S137" s="191">
        <v>0</v>
      </c>
      <c r="T137" s="19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3" t="s">
        <v>220</v>
      </c>
      <c r="AT137" s="193" t="s">
        <v>380</v>
      </c>
      <c r="AU137" s="193" t="s">
        <v>21</v>
      </c>
      <c r="AY137" s="20" t="s">
        <v>160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20" t="s">
        <v>21</v>
      </c>
      <c r="BK137" s="194">
        <f>ROUND(I137*H137,2)</f>
        <v>0</v>
      </c>
      <c r="BL137" s="20" t="s">
        <v>167</v>
      </c>
      <c r="BM137" s="193" t="s">
        <v>476</v>
      </c>
    </row>
    <row r="138" spans="1:65" s="2" customFormat="1" ht="11.25">
      <c r="A138" s="38"/>
      <c r="B138" s="39"/>
      <c r="C138" s="40"/>
      <c r="D138" s="195" t="s">
        <v>169</v>
      </c>
      <c r="E138" s="40"/>
      <c r="F138" s="196" t="s">
        <v>2485</v>
      </c>
      <c r="G138" s="40"/>
      <c r="H138" s="40"/>
      <c r="I138" s="197"/>
      <c r="J138" s="40"/>
      <c r="K138" s="40"/>
      <c r="L138" s="43"/>
      <c r="M138" s="198"/>
      <c r="N138" s="199"/>
      <c r="O138" s="68"/>
      <c r="P138" s="68"/>
      <c r="Q138" s="68"/>
      <c r="R138" s="68"/>
      <c r="S138" s="68"/>
      <c r="T138" s="69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20" t="s">
        <v>169</v>
      </c>
      <c r="AU138" s="20" t="s">
        <v>21</v>
      </c>
    </row>
    <row r="139" spans="1:65" s="2" customFormat="1" ht="16.5" customHeight="1">
      <c r="A139" s="38"/>
      <c r="B139" s="39"/>
      <c r="C139" s="245" t="s">
        <v>81</v>
      </c>
      <c r="D139" s="245" t="s">
        <v>380</v>
      </c>
      <c r="E139" s="246" t="s">
        <v>2486</v>
      </c>
      <c r="F139" s="247" t="s">
        <v>2487</v>
      </c>
      <c r="G139" s="248" t="s">
        <v>523</v>
      </c>
      <c r="H139" s="249">
        <v>1</v>
      </c>
      <c r="I139" s="250"/>
      <c r="J139" s="251">
        <f>ROUND(I139*H139,2)</f>
        <v>0</v>
      </c>
      <c r="K139" s="247" t="s">
        <v>2453</v>
      </c>
      <c r="L139" s="252"/>
      <c r="M139" s="253" t="s">
        <v>35</v>
      </c>
      <c r="N139" s="254" t="s">
        <v>52</v>
      </c>
      <c r="O139" s="68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3" t="s">
        <v>220</v>
      </c>
      <c r="AT139" s="193" t="s">
        <v>380</v>
      </c>
      <c r="AU139" s="193" t="s">
        <v>21</v>
      </c>
      <c r="AY139" s="20" t="s">
        <v>160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20" t="s">
        <v>21</v>
      </c>
      <c r="BK139" s="194">
        <f>ROUND(I139*H139,2)</f>
        <v>0</v>
      </c>
      <c r="BL139" s="20" t="s">
        <v>167</v>
      </c>
      <c r="BM139" s="193" t="s">
        <v>492</v>
      </c>
    </row>
    <row r="140" spans="1:65" s="2" customFormat="1" ht="11.25">
      <c r="A140" s="38"/>
      <c r="B140" s="39"/>
      <c r="C140" s="40"/>
      <c r="D140" s="195" t="s">
        <v>169</v>
      </c>
      <c r="E140" s="40"/>
      <c r="F140" s="196" t="s">
        <v>2487</v>
      </c>
      <c r="G140" s="40"/>
      <c r="H140" s="40"/>
      <c r="I140" s="197"/>
      <c r="J140" s="40"/>
      <c r="K140" s="40"/>
      <c r="L140" s="43"/>
      <c r="M140" s="198"/>
      <c r="N140" s="199"/>
      <c r="O140" s="68"/>
      <c r="P140" s="68"/>
      <c r="Q140" s="68"/>
      <c r="R140" s="68"/>
      <c r="S140" s="68"/>
      <c r="T140" s="69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20" t="s">
        <v>169</v>
      </c>
      <c r="AU140" s="20" t="s">
        <v>21</v>
      </c>
    </row>
    <row r="141" spans="1:65" s="2" customFormat="1" ht="16.5" customHeight="1">
      <c r="A141" s="38"/>
      <c r="B141" s="39"/>
      <c r="C141" s="245" t="s">
        <v>81</v>
      </c>
      <c r="D141" s="245" t="s">
        <v>380</v>
      </c>
      <c r="E141" s="246" t="s">
        <v>2488</v>
      </c>
      <c r="F141" s="247" t="s">
        <v>2483</v>
      </c>
      <c r="G141" s="248" t="s">
        <v>523</v>
      </c>
      <c r="H141" s="249">
        <v>1</v>
      </c>
      <c r="I141" s="250"/>
      <c r="J141" s="251">
        <f>ROUND(I141*H141,2)</f>
        <v>0</v>
      </c>
      <c r="K141" s="247" t="s">
        <v>2453</v>
      </c>
      <c r="L141" s="252"/>
      <c r="M141" s="253" t="s">
        <v>35</v>
      </c>
      <c r="N141" s="254" t="s">
        <v>52</v>
      </c>
      <c r="O141" s="68"/>
      <c r="P141" s="191">
        <f>O141*H141</f>
        <v>0</v>
      </c>
      <c r="Q141" s="191">
        <v>0</v>
      </c>
      <c r="R141" s="191">
        <f>Q141*H141</f>
        <v>0</v>
      </c>
      <c r="S141" s="191">
        <v>0</v>
      </c>
      <c r="T141" s="19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3" t="s">
        <v>220</v>
      </c>
      <c r="AT141" s="193" t="s">
        <v>380</v>
      </c>
      <c r="AU141" s="193" t="s">
        <v>21</v>
      </c>
      <c r="AY141" s="20" t="s">
        <v>160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20" t="s">
        <v>21</v>
      </c>
      <c r="BK141" s="194">
        <f>ROUND(I141*H141,2)</f>
        <v>0</v>
      </c>
      <c r="BL141" s="20" t="s">
        <v>167</v>
      </c>
      <c r="BM141" s="193" t="s">
        <v>520</v>
      </c>
    </row>
    <row r="142" spans="1:65" s="2" customFormat="1" ht="11.25">
      <c r="A142" s="38"/>
      <c r="B142" s="39"/>
      <c r="C142" s="40"/>
      <c r="D142" s="195" t="s">
        <v>169</v>
      </c>
      <c r="E142" s="40"/>
      <c r="F142" s="196" t="s">
        <v>2483</v>
      </c>
      <c r="G142" s="40"/>
      <c r="H142" s="40"/>
      <c r="I142" s="197"/>
      <c r="J142" s="40"/>
      <c r="K142" s="40"/>
      <c r="L142" s="43"/>
      <c r="M142" s="198"/>
      <c r="N142" s="199"/>
      <c r="O142" s="68"/>
      <c r="P142" s="68"/>
      <c r="Q142" s="68"/>
      <c r="R142" s="68"/>
      <c r="S142" s="68"/>
      <c r="T142" s="69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20" t="s">
        <v>169</v>
      </c>
      <c r="AU142" s="20" t="s">
        <v>21</v>
      </c>
    </row>
    <row r="143" spans="1:65" s="2" customFormat="1" ht="16.5" customHeight="1">
      <c r="A143" s="38"/>
      <c r="B143" s="39"/>
      <c r="C143" s="245" t="s">
        <v>81</v>
      </c>
      <c r="D143" s="245" t="s">
        <v>380</v>
      </c>
      <c r="E143" s="246" t="s">
        <v>2484</v>
      </c>
      <c r="F143" s="247" t="s">
        <v>2485</v>
      </c>
      <c r="G143" s="248" t="s">
        <v>523</v>
      </c>
      <c r="H143" s="249">
        <v>1</v>
      </c>
      <c r="I143" s="250"/>
      <c r="J143" s="251">
        <f>ROUND(I143*H143,2)</f>
        <v>0</v>
      </c>
      <c r="K143" s="247" t="s">
        <v>2453</v>
      </c>
      <c r="L143" s="252"/>
      <c r="M143" s="253" t="s">
        <v>35</v>
      </c>
      <c r="N143" s="254" t="s">
        <v>52</v>
      </c>
      <c r="O143" s="68"/>
      <c r="P143" s="191">
        <f>O143*H143</f>
        <v>0</v>
      </c>
      <c r="Q143" s="191">
        <v>0</v>
      </c>
      <c r="R143" s="191">
        <f>Q143*H143</f>
        <v>0</v>
      </c>
      <c r="S143" s="191">
        <v>0</v>
      </c>
      <c r="T143" s="19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3" t="s">
        <v>220</v>
      </c>
      <c r="AT143" s="193" t="s">
        <v>380</v>
      </c>
      <c r="AU143" s="193" t="s">
        <v>21</v>
      </c>
      <c r="AY143" s="20" t="s">
        <v>160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20" t="s">
        <v>21</v>
      </c>
      <c r="BK143" s="194">
        <f>ROUND(I143*H143,2)</f>
        <v>0</v>
      </c>
      <c r="BL143" s="20" t="s">
        <v>167</v>
      </c>
      <c r="BM143" s="193" t="s">
        <v>535</v>
      </c>
    </row>
    <row r="144" spans="1:65" s="2" customFormat="1" ht="11.25">
      <c r="A144" s="38"/>
      <c r="B144" s="39"/>
      <c r="C144" s="40"/>
      <c r="D144" s="195" t="s">
        <v>169</v>
      </c>
      <c r="E144" s="40"/>
      <c r="F144" s="196" t="s">
        <v>2485</v>
      </c>
      <c r="G144" s="40"/>
      <c r="H144" s="40"/>
      <c r="I144" s="197"/>
      <c r="J144" s="40"/>
      <c r="K144" s="40"/>
      <c r="L144" s="43"/>
      <c r="M144" s="198"/>
      <c r="N144" s="199"/>
      <c r="O144" s="68"/>
      <c r="P144" s="68"/>
      <c r="Q144" s="68"/>
      <c r="R144" s="68"/>
      <c r="S144" s="68"/>
      <c r="T144" s="69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20" t="s">
        <v>169</v>
      </c>
      <c r="AU144" s="20" t="s">
        <v>21</v>
      </c>
    </row>
    <row r="145" spans="1:65" s="2" customFormat="1" ht="21.75" customHeight="1">
      <c r="A145" s="38"/>
      <c r="B145" s="39"/>
      <c r="C145" s="245" t="s">
        <v>81</v>
      </c>
      <c r="D145" s="245" t="s">
        <v>380</v>
      </c>
      <c r="E145" s="246" t="s">
        <v>2489</v>
      </c>
      <c r="F145" s="247" t="s">
        <v>2490</v>
      </c>
      <c r="G145" s="248" t="s">
        <v>523</v>
      </c>
      <c r="H145" s="249">
        <v>11</v>
      </c>
      <c r="I145" s="250"/>
      <c r="J145" s="251">
        <f>ROUND(I145*H145,2)</f>
        <v>0</v>
      </c>
      <c r="K145" s="247" t="s">
        <v>2453</v>
      </c>
      <c r="L145" s="252"/>
      <c r="M145" s="253" t="s">
        <v>35</v>
      </c>
      <c r="N145" s="254" t="s">
        <v>52</v>
      </c>
      <c r="O145" s="68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3" t="s">
        <v>220</v>
      </c>
      <c r="AT145" s="193" t="s">
        <v>380</v>
      </c>
      <c r="AU145" s="193" t="s">
        <v>21</v>
      </c>
      <c r="AY145" s="20" t="s">
        <v>160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20" t="s">
        <v>21</v>
      </c>
      <c r="BK145" s="194">
        <f>ROUND(I145*H145,2)</f>
        <v>0</v>
      </c>
      <c r="BL145" s="20" t="s">
        <v>167</v>
      </c>
      <c r="BM145" s="193" t="s">
        <v>549</v>
      </c>
    </row>
    <row r="146" spans="1:65" s="2" customFormat="1" ht="11.25">
      <c r="A146" s="38"/>
      <c r="B146" s="39"/>
      <c r="C146" s="40"/>
      <c r="D146" s="195" t="s">
        <v>169</v>
      </c>
      <c r="E146" s="40"/>
      <c r="F146" s="196" t="s">
        <v>2490</v>
      </c>
      <c r="G146" s="40"/>
      <c r="H146" s="40"/>
      <c r="I146" s="197"/>
      <c r="J146" s="40"/>
      <c r="K146" s="40"/>
      <c r="L146" s="43"/>
      <c r="M146" s="198"/>
      <c r="N146" s="199"/>
      <c r="O146" s="68"/>
      <c r="P146" s="68"/>
      <c r="Q146" s="68"/>
      <c r="R146" s="68"/>
      <c r="S146" s="68"/>
      <c r="T146" s="69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20" t="s">
        <v>169</v>
      </c>
      <c r="AU146" s="20" t="s">
        <v>21</v>
      </c>
    </row>
    <row r="147" spans="1:65" s="2" customFormat="1" ht="16.5" customHeight="1">
      <c r="A147" s="38"/>
      <c r="B147" s="39"/>
      <c r="C147" s="245" t="s">
        <v>81</v>
      </c>
      <c r="D147" s="245" t="s">
        <v>380</v>
      </c>
      <c r="E147" s="246" t="s">
        <v>2482</v>
      </c>
      <c r="F147" s="247" t="s">
        <v>2483</v>
      </c>
      <c r="G147" s="248" t="s">
        <v>523</v>
      </c>
      <c r="H147" s="249">
        <v>11</v>
      </c>
      <c r="I147" s="250"/>
      <c r="J147" s="251">
        <f>ROUND(I147*H147,2)</f>
        <v>0</v>
      </c>
      <c r="K147" s="247" t="s">
        <v>2453</v>
      </c>
      <c r="L147" s="252"/>
      <c r="M147" s="253" t="s">
        <v>35</v>
      </c>
      <c r="N147" s="254" t="s">
        <v>52</v>
      </c>
      <c r="O147" s="68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3" t="s">
        <v>220</v>
      </c>
      <c r="AT147" s="193" t="s">
        <v>380</v>
      </c>
      <c r="AU147" s="193" t="s">
        <v>21</v>
      </c>
      <c r="AY147" s="20" t="s">
        <v>160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20" t="s">
        <v>21</v>
      </c>
      <c r="BK147" s="194">
        <f>ROUND(I147*H147,2)</f>
        <v>0</v>
      </c>
      <c r="BL147" s="20" t="s">
        <v>167</v>
      </c>
      <c r="BM147" s="193" t="s">
        <v>563</v>
      </c>
    </row>
    <row r="148" spans="1:65" s="2" customFormat="1" ht="11.25">
      <c r="A148" s="38"/>
      <c r="B148" s="39"/>
      <c r="C148" s="40"/>
      <c r="D148" s="195" t="s">
        <v>169</v>
      </c>
      <c r="E148" s="40"/>
      <c r="F148" s="196" t="s">
        <v>2483</v>
      </c>
      <c r="G148" s="40"/>
      <c r="H148" s="40"/>
      <c r="I148" s="197"/>
      <c r="J148" s="40"/>
      <c r="K148" s="40"/>
      <c r="L148" s="43"/>
      <c r="M148" s="198"/>
      <c r="N148" s="199"/>
      <c r="O148" s="68"/>
      <c r="P148" s="68"/>
      <c r="Q148" s="68"/>
      <c r="R148" s="68"/>
      <c r="S148" s="68"/>
      <c r="T148" s="69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20" t="s">
        <v>169</v>
      </c>
      <c r="AU148" s="20" t="s">
        <v>21</v>
      </c>
    </row>
    <row r="149" spans="1:65" s="2" customFormat="1" ht="16.5" customHeight="1">
      <c r="A149" s="38"/>
      <c r="B149" s="39"/>
      <c r="C149" s="245" t="s">
        <v>81</v>
      </c>
      <c r="D149" s="245" t="s">
        <v>380</v>
      </c>
      <c r="E149" s="246" t="s">
        <v>2484</v>
      </c>
      <c r="F149" s="247" t="s">
        <v>2485</v>
      </c>
      <c r="G149" s="248" t="s">
        <v>523</v>
      </c>
      <c r="H149" s="249">
        <v>11</v>
      </c>
      <c r="I149" s="250"/>
      <c r="J149" s="251">
        <f>ROUND(I149*H149,2)</f>
        <v>0</v>
      </c>
      <c r="K149" s="247" t="s">
        <v>2453</v>
      </c>
      <c r="L149" s="252"/>
      <c r="M149" s="253" t="s">
        <v>35</v>
      </c>
      <c r="N149" s="254" t="s">
        <v>52</v>
      </c>
      <c r="O149" s="68"/>
      <c r="P149" s="191">
        <f>O149*H149</f>
        <v>0</v>
      </c>
      <c r="Q149" s="191">
        <v>0</v>
      </c>
      <c r="R149" s="191">
        <f>Q149*H149</f>
        <v>0</v>
      </c>
      <c r="S149" s="191">
        <v>0</v>
      </c>
      <c r="T149" s="19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93" t="s">
        <v>220</v>
      </c>
      <c r="AT149" s="193" t="s">
        <v>380</v>
      </c>
      <c r="AU149" s="193" t="s">
        <v>21</v>
      </c>
      <c r="AY149" s="20" t="s">
        <v>160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20" t="s">
        <v>21</v>
      </c>
      <c r="BK149" s="194">
        <f>ROUND(I149*H149,2)</f>
        <v>0</v>
      </c>
      <c r="BL149" s="20" t="s">
        <v>167</v>
      </c>
      <c r="BM149" s="193" t="s">
        <v>575</v>
      </c>
    </row>
    <row r="150" spans="1:65" s="2" customFormat="1" ht="11.25">
      <c r="A150" s="38"/>
      <c r="B150" s="39"/>
      <c r="C150" s="40"/>
      <c r="D150" s="195" t="s">
        <v>169</v>
      </c>
      <c r="E150" s="40"/>
      <c r="F150" s="196" t="s">
        <v>2485</v>
      </c>
      <c r="G150" s="40"/>
      <c r="H150" s="40"/>
      <c r="I150" s="197"/>
      <c r="J150" s="40"/>
      <c r="K150" s="40"/>
      <c r="L150" s="43"/>
      <c r="M150" s="198"/>
      <c r="N150" s="199"/>
      <c r="O150" s="68"/>
      <c r="P150" s="68"/>
      <c r="Q150" s="68"/>
      <c r="R150" s="68"/>
      <c r="S150" s="68"/>
      <c r="T150" s="69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20" t="s">
        <v>169</v>
      </c>
      <c r="AU150" s="20" t="s">
        <v>21</v>
      </c>
    </row>
    <row r="151" spans="1:65" s="2" customFormat="1" ht="24.2" customHeight="1">
      <c r="A151" s="38"/>
      <c r="B151" s="39"/>
      <c r="C151" s="245" t="s">
        <v>81</v>
      </c>
      <c r="D151" s="245" t="s">
        <v>380</v>
      </c>
      <c r="E151" s="246" t="s">
        <v>2491</v>
      </c>
      <c r="F151" s="247" t="s">
        <v>2492</v>
      </c>
      <c r="G151" s="248" t="s">
        <v>523</v>
      </c>
      <c r="H151" s="249">
        <v>3</v>
      </c>
      <c r="I151" s="250"/>
      <c r="J151" s="251">
        <f>ROUND(I151*H151,2)</f>
        <v>0</v>
      </c>
      <c r="K151" s="247" t="s">
        <v>2453</v>
      </c>
      <c r="L151" s="252"/>
      <c r="M151" s="253" t="s">
        <v>35</v>
      </c>
      <c r="N151" s="254" t="s">
        <v>52</v>
      </c>
      <c r="O151" s="68"/>
      <c r="P151" s="191">
        <f>O151*H151</f>
        <v>0</v>
      </c>
      <c r="Q151" s="191">
        <v>0</v>
      </c>
      <c r="R151" s="191">
        <f>Q151*H151</f>
        <v>0</v>
      </c>
      <c r="S151" s="191">
        <v>0</v>
      </c>
      <c r="T151" s="19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3" t="s">
        <v>220</v>
      </c>
      <c r="AT151" s="193" t="s">
        <v>380</v>
      </c>
      <c r="AU151" s="193" t="s">
        <v>21</v>
      </c>
      <c r="AY151" s="20" t="s">
        <v>160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20" t="s">
        <v>21</v>
      </c>
      <c r="BK151" s="194">
        <f>ROUND(I151*H151,2)</f>
        <v>0</v>
      </c>
      <c r="BL151" s="20" t="s">
        <v>167</v>
      </c>
      <c r="BM151" s="193" t="s">
        <v>598</v>
      </c>
    </row>
    <row r="152" spans="1:65" s="2" customFormat="1" ht="11.25">
      <c r="A152" s="38"/>
      <c r="B152" s="39"/>
      <c r="C152" s="40"/>
      <c r="D152" s="195" t="s">
        <v>169</v>
      </c>
      <c r="E152" s="40"/>
      <c r="F152" s="196" t="s">
        <v>2492</v>
      </c>
      <c r="G152" s="40"/>
      <c r="H152" s="40"/>
      <c r="I152" s="197"/>
      <c r="J152" s="40"/>
      <c r="K152" s="40"/>
      <c r="L152" s="43"/>
      <c r="M152" s="198"/>
      <c r="N152" s="199"/>
      <c r="O152" s="68"/>
      <c r="P152" s="68"/>
      <c r="Q152" s="68"/>
      <c r="R152" s="68"/>
      <c r="S152" s="68"/>
      <c r="T152" s="69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20" t="s">
        <v>169</v>
      </c>
      <c r="AU152" s="20" t="s">
        <v>21</v>
      </c>
    </row>
    <row r="153" spans="1:65" s="2" customFormat="1" ht="16.5" customHeight="1">
      <c r="A153" s="38"/>
      <c r="B153" s="39"/>
      <c r="C153" s="245" t="s">
        <v>81</v>
      </c>
      <c r="D153" s="245" t="s">
        <v>380</v>
      </c>
      <c r="E153" s="246" t="s">
        <v>2493</v>
      </c>
      <c r="F153" s="247" t="s">
        <v>2494</v>
      </c>
      <c r="G153" s="248" t="s">
        <v>523</v>
      </c>
      <c r="H153" s="249">
        <v>3</v>
      </c>
      <c r="I153" s="250"/>
      <c r="J153" s="251">
        <f>ROUND(I153*H153,2)</f>
        <v>0</v>
      </c>
      <c r="K153" s="247" t="s">
        <v>2453</v>
      </c>
      <c r="L153" s="252"/>
      <c r="M153" s="253" t="s">
        <v>35</v>
      </c>
      <c r="N153" s="254" t="s">
        <v>52</v>
      </c>
      <c r="O153" s="68"/>
      <c r="P153" s="191">
        <f>O153*H153</f>
        <v>0</v>
      </c>
      <c r="Q153" s="191">
        <v>0</v>
      </c>
      <c r="R153" s="191">
        <f>Q153*H153</f>
        <v>0</v>
      </c>
      <c r="S153" s="191">
        <v>0</v>
      </c>
      <c r="T153" s="19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93" t="s">
        <v>220</v>
      </c>
      <c r="AT153" s="193" t="s">
        <v>380</v>
      </c>
      <c r="AU153" s="193" t="s">
        <v>21</v>
      </c>
      <c r="AY153" s="20" t="s">
        <v>160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20" t="s">
        <v>21</v>
      </c>
      <c r="BK153" s="194">
        <f>ROUND(I153*H153,2)</f>
        <v>0</v>
      </c>
      <c r="BL153" s="20" t="s">
        <v>167</v>
      </c>
      <c r="BM153" s="193" t="s">
        <v>620</v>
      </c>
    </row>
    <row r="154" spans="1:65" s="2" customFormat="1" ht="11.25">
      <c r="A154" s="38"/>
      <c r="B154" s="39"/>
      <c r="C154" s="40"/>
      <c r="D154" s="195" t="s">
        <v>169</v>
      </c>
      <c r="E154" s="40"/>
      <c r="F154" s="196" t="s">
        <v>2494</v>
      </c>
      <c r="G154" s="40"/>
      <c r="H154" s="40"/>
      <c r="I154" s="197"/>
      <c r="J154" s="40"/>
      <c r="K154" s="40"/>
      <c r="L154" s="43"/>
      <c r="M154" s="198"/>
      <c r="N154" s="199"/>
      <c r="O154" s="68"/>
      <c r="P154" s="68"/>
      <c r="Q154" s="68"/>
      <c r="R154" s="68"/>
      <c r="S154" s="68"/>
      <c r="T154" s="69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20" t="s">
        <v>169</v>
      </c>
      <c r="AU154" s="20" t="s">
        <v>21</v>
      </c>
    </row>
    <row r="155" spans="1:65" s="2" customFormat="1" ht="16.5" customHeight="1">
      <c r="A155" s="38"/>
      <c r="B155" s="39"/>
      <c r="C155" s="245" t="s">
        <v>81</v>
      </c>
      <c r="D155" s="245" t="s">
        <v>380</v>
      </c>
      <c r="E155" s="246" t="s">
        <v>2484</v>
      </c>
      <c r="F155" s="247" t="s">
        <v>2485</v>
      </c>
      <c r="G155" s="248" t="s">
        <v>523</v>
      </c>
      <c r="H155" s="249">
        <v>3</v>
      </c>
      <c r="I155" s="250"/>
      <c r="J155" s="251">
        <f>ROUND(I155*H155,2)</f>
        <v>0</v>
      </c>
      <c r="K155" s="247" t="s">
        <v>2453</v>
      </c>
      <c r="L155" s="252"/>
      <c r="M155" s="253" t="s">
        <v>35</v>
      </c>
      <c r="N155" s="254" t="s">
        <v>52</v>
      </c>
      <c r="O155" s="68"/>
      <c r="P155" s="191">
        <f>O155*H155</f>
        <v>0</v>
      </c>
      <c r="Q155" s="191">
        <v>0</v>
      </c>
      <c r="R155" s="191">
        <f>Q155*H155</f>
        <v>0</v>
      </c>
      <c r="S155" s="191">
        <v>0</v>
      </c>
      <c r="T155" s="19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93" t="s">
        <v>220</v>
      </c>
      <c r="AT155" s="193" t="s">
        <v>380</v>
      </c>
      <c r="AU155" s="193" t="s">
        <v>21</v>
      </c>
      <c r="AY155" s="20" t="s">
        <v>160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20" t="s">
        <v>21</v>
      </c>
      <c r="BK155" s="194">
        <f>ROUND(I155*H155,2)</f>
        <v>0</v>
      </c>
      <c r="BL155" s="20" t="s">
        <v>167</v>
      </c>
      <c r="BM155" s="193" t="s">
        <v>637</v>
      </c>
    </row>
    <row r="156" spans="1:65" s="2" customFormat="1" ht="11.25">
      <c r="A156" s="38"/>
      <c r="B156" s="39"/>
      <c r="C156" s="40"/>
      <c r="D156" s="195" t="s">
        <v>169</v>
      </c>
      <c r="E156" s="40"/>
      <c r="F156" s="196" t="s">
        <v>2485</v>
      </c>
      <c r="G156" s="40"/>
      <c r="H156" s="40"/>
      <c r="I156" s="197"/>
      <c r="J156" s="40"/>
      <c r="K156" s="40"/>
      <c r="L156" s="43"/>
      <c r="M156" s="198"/>
      <c r="N156" s="199"/>
      <c r="O156" s="68"/>
      <c r="P156" s="68"/>
      <c r="Q156" s="68"/>
      <c r="R156" s="68"/>
      <c r="S156" s="68"/>
      <c r="T156" s="69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20" t="s">
        <v>169</v>
      </c>
      <c r="AU156" s="20" t="s">
        <v>21</v>
      </c>
    </row>
    <row r="157" spans="1:65" s="2" customFormat="1" ht="16.5" customHeight="1">
      <c r="A157" s="38"/>
      <c r="B157" s="39"/>
      <c r="C157" s="245" t="s">
        <v>81</v>
      </c>
      <c r="D157" s="245" t="s">
        <v>380</v>
      </c>
      <c r="E157" s="246" t="s">
        <v>2495</v>
      </c>
      <c r="F157" s="247" t="s">
        <v>2496</v>
      </c>
      <c r="G157" s="248" t="s">
        <v>523</v>
      </c>
      <c r="H157" s="249">
        <v>1</v>
      </c>
      <c r="I157" s="250"/>
      <c r="J157" s="251">
        <f>ROUND(I157*H157,2)</f>
        <v>0</v>
      </c>
      <c r="K157" s="247" t="s">
        <v>2453</v>
      </c>
      <c r="L157" s="252"/>
      <c r="M157" s="253" t="s">
        <v>35</v>
      </c>
      <c r="N157" s="254" t="s">
        <v>52</v>
      </c>
      <c r="O157" s="68"/>
      <c r="P157" s="191">
        <f>O157*H157</f>
        <v>0</v>
      </c>
      <c r="Q157" s="191">
        <v>0</v>
      </c>
      <c r="R157" s="191">
        <f>Q157*H157</f>
        <v>0</v>
      </c>
      <c r="S157" s="191">
        <v>0</v>
      </c>
      <c r="T157" s="19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93" t="s">
        <v>220</v>
      </c>
      <c r="AT157" s="193" t="s">
        <v>380</v>
      </c>
      <c r="AU157" s="193" t="s">
        <v>21</v>
      </c>
      <c r="AY157" s="20" t="s">
        <v>160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20" t="s">
        <v>21</v>
      </c>
      <c r="BK157" s="194">
        <f>ROUND(I157*H157,2)</f>
        <v>0</v>
      </c>
      <c r="BL157" s="20" t="s">
        <v>167</v>
      </c>
      <c r="BM157" s="193" t="s">
        <v>651</v>
      </c>
    </row>
    <row r="158" spans="1:65" s="2" customFormat="1" ht="11.25">
      <c r="A158" s="38"/>
      <c r="B158" s="39"/>
      <c r="C158" s="40"/>
      <c r="D158" s="195" t="s">
        <v>169</v>
      </c>
      <c r="E158" s="40"/>
      <c r="F158" s="196" t="s">
        <v>2496</v>
      </c>
      <c r="G158" s="40"/>
      <c r="H158" s="40"/>
      <c r="I158" s="197"/>
      <c r="J158" s="40"/>
      <c r="K158" s="40"/>
      <c r="L158" s="43"/>
      <c r="M158" s="198"/>
      <c r="N158" s="199"/>
      <c r="O158" s="68"/>
      <c r="P158" s="68"/>
      <c r="Q158" s="68"/>
      <c r="R158" s="68"/>
      <c r="S158" s="68"/>
      <c r="T158" s="69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20" t="s">
        <v>169</v>
      </c>
      <c r="AU158" s="20" t="s">
        <v>21</v>
      </c>
    </row>
    <row r="159" spans="1:65" s="2" customFormat="1" ht="16.5" customHeight="1">
      <c r="A159" s="38"/>
      <c r="B159" s="39"/>
      <c r="C159" s="245" t="s">
        <v>81</v>
      </c>
      <c r="D159" s="245" t="s">
        <v>380</v>
      </c>
      <c r="E159" s="246" t="s">
        <v>2482</v>
      </c>
      <c r="F159" s="247" t="s">
        <v>2483</v>
      </c>
      <c r="G159" s="248" t="s">
        <v>523</v>
      </c>
      <c r="H159" s="249">
        <v>1</v>
      </c>
      <c r="I159" s="250"/>
      <c r="J159" s="251">
        <f>ROUND(I159*H159,2)</f>
        <v>0</v>
      </c>
      <c r="K159" s="247" t="s">
        <v>2453</v>
      </c>
      <c r="L159" s="252"/>
      <c r="M159" s="253" t="s">
        <v>35</v>
      </c>
      <c r="N159" s="254" t="s">
        <v>52</v>
      </c>
      <c r="O159" s="68"/>
      <c r="P159" s="191">
        <f>O159*H159</f>
        <v>0</v>
      </c>
      <c r="Q159" s="191">
        <v>0</v>
      </c>
      <c r="R159" s="191">
        <f>Q159*H159</f>
        <v>0</v>
      </c>
      <c r="S159" s="191">
        <v>0</v>
      </c>
      <c r="T159" s="19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93" t="s">
        <v>220</v>
      </c>
      <c r="AT159" s="193" t="s">
        <v>380</v>
      </c>
      <c r="AU159" s="193" t="s">
        <v>21</v>
      </c>
      <c r="AY159" s="20" t="s">
        <v>160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20" t="s">
        <v>21</v>
      </c>
      <c r="BK159" s="194">
        <f>ROUND(I159*H159,2)</f>
        <v>0</v>
      </c>
      <c r="BL159" s="20" t="s">
        <v>167</v>
      </c>
      <c r="BM159" s="193" t="s">
        <v>662</v>
      </c>
    </row>
    <row r="160" spans="1:65" s="2" customFormat="1" ht="11.25">
      <c r="A160" s="38"/>
      <c r="B160" s="39"/>
      <c r="C160" s="40"/>
      <c r="D160" s="195" t="s">
        <v>169</v>
      </c>
      <c r="E160" s="40"/>
      <c r="F160" s="196" t="s">
        <v>2483</v>
      </c>
      <c r="G160" s="40"/>
      <c r="H160" s="40"/>
      <c r="I160" s="197"/>
      <c r="J160" s="40"/>
      <c r="K160" s="40"/>
      <c r="L160" s="43"/>
      <c r="M160" s="198"/>
      <c r="N160" s="199"/>
      <c r="O160" s="68"/>
      <c r="P160" s="68"/>
      <c r="Q160" s="68"/>
      <c r="R160" s="68"/>
      <c r="S160" s="68"/>
      <c r="T160" s="69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20" t="s">
        <v>169</v>
      </c>
      <c r="AU160" s="20" t="s">
        <v>21</v>
      </c>
    </row>
    <row r="161" spans="1:65" s="2" customFormat="1" ht="16.5" customHeight="1">
      <c r="A161" s="38"/>
      <c r="B161" s="39"/>
      <c r="C161" s="245" t="s">
        <v>81</v>
      </c>
      <c r="D161" s="245" t="s">
        <v>380</v>
      </c>
      <c r="E161" s="246" t="s">
        <v>2484</v>
      </c>
      <c r="F161" s="247" t="s">
        <v>2485</v>
      </c>
      <c r="G161" s="248" t="s">
        <v>523</v>
      </c>
      <c r="H161" s="249">
        <v>1</v>
      </c>
      <c r="I161" s="250"/>
      <c r="J161" s="251">
        <f>ROUND(I161*H161,2)</f>
        <v>0</v>
      </c>
      <c r="K161" s="247" t="s">
        <v>2453</v>
      </c>
      <c r="L161" s="252"/>
      <c r="M161" s="253" t="s">
        <v>35</v>
      </c>
      <c r="N161" s="254" t="s">
        <v>52</v>
      </c>
      <c r="O161" s="68"/>
      <c r="P161" s="191">
        <f>O161*H161</f>
        <v>0</v>
      </c>
      <c r="Q161" s="191">
        <v>0</v>
      </c>
      <c r="R161" s="191">
        <f>Q161*H161</f>
        <v>0</v>
      </c>
      <c r="S161" s="191">
        <v>0</v>
      </c>
      <c r="T161" s="19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93" t="s">
        <v>220</v>
      </c>
      <c r="AT161" s="193" t="s">
        <v>380</v>
      </c>
      <c r="AU161" s="193" t="s">
        <v>21</v>
      </c>
      <c r="AY161" s="20" t="s">
        <v>160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20" t="s">
        <v>21</v>
      </c>
      <c r="BK161" s="194">
        <f>ROUND(I161*H161,2)</f>
        <v>0</v>
      </c>
      <c r="BL161" s="20" t="s">
        <v>167</v>
      </c>
      <c r="BM161" s="193" t="s">
        <v>673</v>
      </c>
    </row>
    <row r="162" spans="1:65" s="2" customFormat="1" ht="11.25">
      <c r="A162" s="38"/>
      <c r="B162" s="39"/>
      <c r="C162" s="40"/>
      <c r="D162" s="195" t="s">
        <v>169</v>
      </c>
      <c r="E162" s="40"/>
      <c r="F162" s="196" t="s">
        <v>2485</v>
      </c>
      <c r="G162" s="40"/>
      <c r="H162" s="40"/>
      <c r="I162" s="197"/>
      <c r="J162" s="40"/>
      <c r="K162" s="40"/>
      <c r="L162" s="43"/>
      <c r="M162" s="198"/>
      <c r="N162" s="199"/>
      <c r="O162" s="68"/>
      <c r="P162" s="68"/>
      <c r="Q162" s="68"/>
      <c r="R162" s="68"/>
      <c r="S162" s="68"/>
      <c r="T162" s="69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20" t="s">
        <v>169</v>
      </c>
      <c r="AU162" s="20" t="s">
        <v>21</v>
      </c>
    </row>
    <row r="163" spans="1:65" s="2" customFormat="1" ht="24.2" customHeight="1">
      <c r="A163" s="38"/>
      <c r="B163" s="39"/>
      <c r="C163" s="245" t="s">
        <v>81</v>
      </c>
      <c r="D163" s="245" t="s">
        <v>380</v>
      </c>
      <c r="E163" s="246" t="s">
        <v>2497</v>
      </c>
      <c r="F163" s="247" t="s">
        <v>2498</v>
      </c>
      <c r="G163" s="248" t="s">
        <v>523</v>
      </c>
      <c r="H163" s="249">
        <v>1</v>
      </c>
      <c r="I163" s="250"/>
      <c r="J163" s="251">
        <f>ROUND(I163*H163,2)</f>
        <v>0</v>
      </c>
      <c r="K163" s="247" t="s">
        <v>2453</v>
      </c>
      <c r="L163" s="252"/>
      <c r="M163" s="253" t="s">
        <v>35</v>
      </c>
      <c r="N163" s="254" t="s">
        <v>52</v>
      </c>
      <c r="O163" s="68"/>
      <c r="P163" s="191">
        <f>O163*H163</f>
        <v>0</v>
      </c>
      <c r="Q163" s="191">
        <v>0</v>
      </c>
      <c r="R163" s="191">
        <f>Q163*H163</f>
        <v>0</v>
      </c>
      <c r="S163" s="191">
        <v>0</v>
      </c>
      <c r="T163" s="19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93" t="s">
        <v>220</v>
      </c>
      <c r="AT163" s="193" t="s">
        <v>380</v>
      </c>
      <c r="AU163" s="193" t="s">
        <v>21</v>
      </c>
      <c r="AY163" s="20" t="s">
        <v>160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20" t="s">
        <v>21</v>
      </c>
      <c r="BK163" s="194">
        <f>ROUND(I163*H163,2)</f>
        <v>0</v>
      </c>
      <c r="BL163" s="20" t="s">
        <v>167</v>
      </c>
      <c r="BM163" s="193" t="s">
        <v>687</v>
      </c>
    </row>
    <row r="164" spans="1:65" s="2" customFormat="1" ht="11.25">
      <c r="A164" s="38"/>
      <c r="B164" s="39"/>
      <c r="C164" s="40"/>
      <c r="D164" s="195" t="s">
        <v>169</v>
      </c>
      <c r="E164" s="40"/>
      <c r="F164" s="196" t="s">
        <v>2498</v>
      </c>
      <c r="G164" s="40"/>
      <c r="H164" s="40"/>
      <c r="I164" s="197"/>
      <c r="J164" s="40"/>
      <c r="K164" s="40"/>
      <c r="L164" s="43"/>
      <c r="M164" s="198"/>
      <c r="N164" s="199"/>
      <c r="O164" s="68"/>
      <c r="P164" s="68"/>
      <c r="Q164" s="68"/>
      <c r="R164" s="68"/>
      <c r="S164" s="68"/>
      <c r="T164" s="69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20" t="s">
        <v>169</v>
      </c>
      <c r="AU164" s="20" t="s">
        <v>21</v>
      </c>
    </row>
    <row r="165" spans="1:65" s="2" customFormat="1" ht="16.5" customHeight="1">
      <c r="A165" s="38"/>
      <c r="B165" s="39"/>
      <c r="C165" s="245" t="s">
        <v>81</v>
      </c>
      <c r="D165" s="245" t="s">
        <v>380</v>
      </c>
      <c r="E165" s="246" t="s">
        <v>2499</v>
      </c>
      <c r="F165" s="247" t="s">
        <v>2500</v>
      </c>
      <c r="G165" s="248" t="s">
        <v>523</v>
      </c>
      <c r="H165" s="249">
        <v>2</v>
      </c>
      <c r="I165" s="250"/>
      <c r="J165" s="251">
        <f>ROUND(I165*H165,2)</f>
        <v>0</v>
      </c>
      <c r="K165" s="247" t="s">
        <v>2453</v>
      </c>
      <c r="L165" s="252"/>
      <c r="M165" s="253" t="s">
        <v>35</v>
      </c>
      <c r="N165" s="254" t="s">
        <v>52</v>
      </c>
      <c r="O165" s="68"/>
      <c r="P165" s="191">
        <f>O165*H165</f>
        <v>0</v>
      </c>
      <c r="Q165" s="191">
        <v>0</v>
      </c>
      <c r="R165" s="191">
        <f>Q165*H165</f>
        <v>0</v>
      </c>
      <c r="S165" s="191">
        <v>0</v>
      </c>
      <c r="T165" s="19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93" t="s">
        <v>220</v>
      </c>
      <c r="AT165" s="193" t="s">
        <v>380</v>
      </c>
      <c r="AU165" s="193" t="s">
        <v>21</v>
      </c>
      <c r="AY165" s="20" t="s">
        <v>160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20" t="s">
        <v>21</v>
      </c>
      <c r="BK165" s="194">
        <f>ROUND(I165*H165,2)</f>
        <v>0</v>
      </c>
      <c r="BL165" s="20" t="s">
        <v>167</v>
      </c>
      <c r="BM165" s="193" t="s">
        <v>707</v>
      </c>
    </row>
    <row r="166" spans="1:65" s="2" customFormat="1" ht="11.25">
      <c r="A166" s="38"/>
      <c r="B166" s="39"/>
      <c r="C166" s="40"/>
      <c r="D166" s="195" t="s">
        <v>169</v>
      </c>
      <c r="E166" s="40"/>
      <c r="F166" s="196" t="s">
        <v>2500</v>
      </c>
      <c r="G166" s="40"/>
      <c r="H166" s="40"/>
      <c r="I166" s="197"/>
      <c r="J166" s="40"/>
      <c r="K166" s="40"/>
      <c r="L166" s="43"/>
      <c r="M166" s="198"/>
      <c r="N166" s="199"/>
      <c r="O166" s="68"/>
      <c r="P166" s="68"/>
      <c r="Q166" s="68"/>
      <c r="R166" s="68"/>
      <c r="S166" s="68"/>
      <c r="T166" s="69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20" t="s">
        <v>169</v>
      </c>
      <c r="AU166" s="20" t="s">
        <v>21</v>
      </c>
    </row>
    <row r="167" spans="1:65" s="2" customFormat="1" ht="37.9" customHeight="1">
      <c r="A167" s="38"/>
      <c r="B167" s="39"/>
      <c r="C167" s="245" t="s">
        <v>81</v>
      </c>
      <c r="D167" s="245" t="s">
        <v>380</v>
      </c>
      <c r="E167" s="246" t="s">
        <v>2501</v>
      </c>
      <c r="F167" s="247" t="s">
        <v>2502</v>
      </c>
      <c r="G167" s="248" t="s">
        <v>523</v>
      </c>
      <c r="H167" s="249">
        <v>1</v>
      </c>
      <c r="I167" s="250"/>
      <c r="J167" s="251">
        <f>ROUND(I167*H167,2)</f>
        <v>0</v>
      </c>
      <c r="K167" s="247" t="s">
        <v>2453</v>
      </c>
      <c r="L167" s="252"/>
      <c r="M167" s="253" t="s">
        <v>35</v>
      </c>
      <c r="N167" s="254" t="s">
        <v>52</v>
      </c>
      <c r="O167" s="68"/>
      <c r="P167" s="191">
        <f>O167*H167</f>
        <v>0</v>
      </c>
      <c r="Q167" s="191">
        <v>0</v>
      </c>
      <c r="R167" s="191">
        <f>Q167*H167</f>
        <v>0</v>
      </c>
      <c r="S167" s="191">
        <v>0</v>
      </c>
      <c r="T167" s="19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93" t="s">
        <v>220</v>
      </c>
      <c r="AT167" s="193" t="s">
        <v>380</v>
      </c>
      <c r="AU167" s="193" t="s">
        <v>21</v>
      </c>
      <c r="AY167" s="20" t="s">
        <v>160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20" t="s">
        <v>21</v>
      </c>
      <c r="BK167" s="194">
        <f>ROUND(I167*H167,2)</f>
        <v>0</v>
      </c>
      <c r="BL167" s="20" t="s">
        <v>167</v>
      </c>
      <c r="BM167" s="193" t="s">
        <v>724</v>
      </c>
    </row>
    <row r="168" spans="1:65" s="2" customFormat="1" ht="19.5">
      <c r="A168" s="38"/>
      <c r="B168" s="39"/>
      <c r="C168" s="40"/>
      <c r="D168" s="195" t="s">
        <v>169</v>
      </c>
      <c r="E168" s="40"/>
      <c r="F168" s="196" t="s">
        <v>2502</v>
      </c>
      <c r="G168" s="40"/>
      <c r="H168" s="40"/>
      <c r="I168" s="197"/>
      <c r="J168" s="40"/>
      <c r="K168" s="40"/>
      <c r="L168" s="43"/>
      <c r="M168" s="198"/>
      <c r="N168" s="199"/>
      <c r="O168" s="68"/>
      <c r="P168" s="68"/>
      <c r="Q168" s="68"/>
      <c r="R168" s="68"/>
      <c r="S168" s="68"/>
      <c r="T168" s="69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20" t="s">
        <v>169</v>
      </c>
      <c r="AU168" s="20" t="s">
        <v>21</v>
      </c>
    </row>
    <row r="169" spans="1:65" s="2" customFormat="1" ht="16.5" customHeight="1">
      <c r="A169" s="38"/>
      <c r="B169" s="39"/>
      <c r="C169" s="245" t="s">
        <v>81</v>
      </c>
      <c r="D169" s="245" t="s">
        <v>380</v>
      </c>
      <c r="E169" s="246" t="s">
        <v>2503</v>
      </c>
      <c r="F169" s="247" t="s">
        <v>2504</v>
      </c>
      <c r="G169" s="248" t="s">
        <v>523</v>
      </c>
      <c r="H169" s="249">
        <v>3</v>
      </c>
      <c r="I169" s="250"/>
      <c r="J169" s="251">
        <f>ROUND(I169*H169,2)</f>
        <v>0</v>
      </c>
      <c r="K169" s="247" t="s">
        <v>2453</v>
      </c>
      <c r="L169" s="252"/>
      <c r="M169" s="253" t="s">
        <v>35</v>
      </c>
      <c r="N169" s="254" t="s">
        <v>52</v>
      </c>
      <c r="O169" s="68"/>
      <c r="P169" s="191">
        <f>O169*H169</f>
        <v>0</v>
      </c>
      <c r="Q169" s="191">
        <v>0</v>
      </c>
      <c r="R169" s="191">
        <f>Q169*H169</f>
        <v>0</v>
      </c>
      <c r="S169" s="191">
        <v>0</v>
      </c>
      <c r="T169" s="19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93" t="s">
        <v>220</v>
      </c>
      <c r="AT169" s="193" t="s">
        <v>380</v>
      </c>
      <c r="AU169" s="193" t="s">
        <v>21</v>
      </c>
      <c r="AY169" s="20" t="s">
        <v>160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20" t="s">
        <v>21</v>
      </c>
      <c r="BK169" s="194">
        <f>ROUND(I169*H169,2)</f>
        <v>0</v>
      </c>
      <c r="BL169" s="20" t="s">
        <v>167</v>
      </c>
      <c r="BM169" s="193" t="s">
        <v>758</v>
      </c>
    </row>
    <row r="170" spans="1:65" s="2" customFormat="1" ht="11.25">
      <c r="A170" s="38"/>
      <c r="B170" s="39"/>
      <c r="C170" s="40"/>
      <c r="D170" s="195" t="s">
        <v>169</v>
      </c>
      <c r="E170" s="40"/>
      <c r="F170" s="196" t="s">
        <v>2504</v>
      </c>
      <c r="G170" s="40"/>
      <c r="H170" s="40"/>
      <c r="I170" s="197"/>
      <c r="J170" s="40"/>
      <c r="K170" s="40"/>
      <c r="L170" s="43"/>
      <c r="M170" s="198"/>
      <c r="N170" s="199"/>
      <c r="O170" s="68"/>
      <c r="P170" s="68"/>
      <c r="Q170" s="68"/>
      <c r="R170" s="68"/>
      <c r="S170" s="68"/>
      <c r="T170" s="69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20" t="s">
        <v>169</v>
      </c>
      <c r="AU170" s="20" t="s">
        <v>21</v>
      </c>
    </row>
    <row r="171" spans="1:65" s="12" customFormat="1" ht="25.9" customHeight="1">
      <c r="B171" s="166"/>
      <c r="C171" s="167"/>
      <c r="D171" s="168" t="s">
        <v>80</v>
      </c>
      <c r="E171" s="169" t="s">
        <v>2450</v>
      </c>
      <c r="F171" s="169" t="s">
        <v>3159</v>
      </c>
      <c r="G171" s="167"/>
      <c r="H171" s="167"/>
      <c r="I171" s="170"/>
      <c r="J171" s="171">
        <f>BK171</f>
        <v>0</v>
      </c>
      <c r="K171" s="167"/>
      <c r="L171" s="172"/>
      <c r="M171" s="173"/>
      <c r="N171" s="174"/>
      <c r="O171" s="174"/>
      <c r="P171" s="175">
        <f>SUM(P172:P189)</f>
        <v>0</v>
      </c>
      <c r="Q171" s="174"/>
      <c r="R171" s="175">
        <f>SUM(R172:R189)</f>
        <v>0</v>
      </c>
      <c r="S171" s="174"/>
      <c r="T171" s="176">
        <f>SUM(T172:T189)</f>
        <v>0</v>
      </c>
      <c r="AR171" s="177" t="s">
        <v>21</v>
      </c>
      <c r="AT171" s="178" t="s">
        <v>80</v>
      </c>
      <c r="AU171" s="178" t="s">
        <v>81</v>
      </c>
      <c r="AY171" s="177" t="s">
        <v>160</v>
      </c>
      <c r="BK171" s="179">
        <f>SUM(BK172:BK189)</f>
        <v>0</v>
      </c>
    </row>
    <row r="172" spans="1:65" s="2" customFormat="1" ht="24.2" customHeight="1">
      <c r="A172" s="38"/>
      <c r="B172" s="39"/>
      <c r="C172" s="245" t="s">
        <v>81</v>
      </c>
      <c r="D172" s="245" t="s">
        <v>380</v>
      </c>
      <c r="E172" s="246" t="s">
        <v>2505</v>
      </c>
      <c r="F172" s="247" t="s">
        <v>2506</v>
      </c>
      <c r="G172" s="248" t="s">
        <v>523</v>
      </c>
      <c r="H172" s="249">
        <v>38</v>
      </c>
      <c r="I172" s="250"/>
      <c r="J172" s="251">
        <f>ROUND(I172*H172,2)</f>
        <v>0</v>
      </c>
      <c r="K172" s="247" t="s">
        <v>2453</v>
      </c>
      <c r="L172" s="252"/>
      <c r="M172" s="253" t="s">
        <v>35</v>
      </c>
      <c r="N172" s="254" t="s">
        <v>52</v>
      </c>
      <c r="O172" s="68"/>
      <c r="P172" s="191">
        <f>O172*H172</f>
        <v>0</v>
      </c>
      <c r="Q172" s="191">
        <v>0</v>
      </c>
      <c r="R172" s="191">
        <f>Q172*H172</f>
        <v>0</v>
      </c>
      <c r="S172" s="191">
        <v>0</v>
      </c>
      <c r="T172" s="19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93" t="s">
        <v>220</v>
      </c>
      <c r="AT172" s="193" t="s">
        <v>380</v>
      </c>
      <c r="AU172" s="193" t="s">
        <v>21</v>
      </c>
      <c r="AY172" s="20" t="s">
        <v>160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20" t="s">
        <v>21</v>
      </c>
      <c r="BK172" s="194">
        <f>ROUND(I172*H172,2)</f>
        <v>0</v>
      </c>
      <c r="BL172" s="20" t="s">
        <v>167</v>
      </c>
      <c r="BM172" s="193" t="s">
        <v>771</v>
      </c>
    </row>
    <row r="173" spans="1:65" s="2" customFormat="1" ht="11.25">
      <c r="A173" s="38"/>
      <c r="B173" s="39"/>
      <c r="C173" s="40"/>
      <c r="D173" s="195" t="s">
        <v>169</v>
      </c>
      <c r="E173" s="40"/>
      <c r="F173" s="196" t="s">
        <v>2506</v>
      </c>
      <c r="G173" s="40"/>
      <c r="H173" s="40"/>
      <c r="I173" s="197"/>
      <c r="J173" s="40"/>
      <c r="K173" s="40"/>
      <c r="L173" s="43"/>
      <c r="M173" s="198"/>
      <c r="N173" s="199"/>
      <c r="O173" s="68"/>
      <c r="P173" s="68"/>
      <c r="Q173" s="68"/>
      <c r="R173" s="68"/>
      <c r="S173" s="68"/>
      <c r="T173" s="69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20" t="s">
        <v>169</v>
      </c>
      <c r="AU173" s="20" t="s">
        <v>21</v>
      </c>
    </row>
    <row r="174" spans="1:65" s="2" customFormat="1" ht="16.5" customHeight="1">
      <c r="A174" s="38"/>
      <c r="B174" s="39"/>
      <c r="C174" s="245" t="s">
        <v>81</v>
      </c>
      <c r="D174" s="245" t="s">
        <v>380</v>
      </c>
      <c r="E174" s="246" t="s">
        <v>2484</v>
      </c>
      <c r="F174" s="247" t="s">
        <v>2485</v>
      </c>
      <c r="G174" s="248" t="s">
        <v>523</v>
      </c>
      <c r="H174" s="249">
        <v>13</v>
      </c>
      <c r="I174" s="250"/>
      <c r="J174" s="251">
        <f>ROUND(I174*H174,2)</f>
        <v>0</v>
      </c>
      <c r="K174" s="247" t="s">
        <v>2453</v>
      </c>
      <c r="L174" s="252"/>
      <c r="M174" s="253" t="s">
        <v>35</v>
      </c>
      <c r="N174" s="254" t="s">
        <v>52</v>
      </c>
      <c r="O174" s="68"/>
      <c r="P174" s="191">
        <f>O174*H174</f>
        <v>0</v>
      </c>
      <c r="Q174" s="191">
        <v>0</v>
      </c>
      <c r="R174" s="191">
        <f>Q174*H174</f>
        <v>0</v>
      </c>
      <c r="S174" s="191">
        <v>0</v>
      </c>
      <c r="T174" s="19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93" t="s">
        <v>220</v>
      </c>
      <c r="AT174" s="193" t="s">
        <v>380</v>
      </c>
      <c r="AU174" s="193" t="s">
        <v>21</v>
      </c>
      <c r="AY174" s="20" t="s">
        <v>160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20" t="s">
        <v>21</v>
      </c>
      <c r="BK174" s="194">
        <f>ROUND(I174*H174,2)</f>
        <v>0</v>
      </c>
      <c r="BL174" s="20" t="s">
        <v>167</v>
      </c>
      <c r="BM174" s="193" t="s">
        <v>787</v>
      </c>
    </row>
    <row r="175" spans="1:65" s="2" customFormat="1" ht="11.25">
      <c r="A175" s="38"/>
      <c r="B175" s="39"/>
      <c r="C175" s="40"/>
      <c r="D175" s="195" t="s">
        <v>169</v>
      </c>
      <c r="E175" s="40"/>
      <c r="F175" s="196" t="s">
        <v>2485</v>
      </c>
      <c r="G175" s="40"/>
      <c r="H175" s="40"/>
      <c r="I175" s="197"/>
      <c r="J175" s="40"/>
      <c r="K175" s="40"/>
      <c r="L175" s="43"/>
      <c r="M175" s="198"/>
      <c r="N175" s="199"/>
      <c r="O175" s="68"/>
      <c r="P175" s="68"/>
      <c r="Q175" s="68"/>
      <c r="R175" s="68"/>
      <c r="S175" s="68"/>
      <c r="T175" s="69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20" t="s">
        <v>169</v>
      </c>
      <c r="AU175" s="20" t="s">
        <v>21</v>
      </c>
    </row>
    <row r="176" spans="1:65" s="2" customFormat="1" ht="16.5" customHeight="1">
      <c r="A176" s="38"/>
      <c r="B176" s="39"/>
      <c r="C176" s="245" t="s">
        <v>81</v>
      </c>
      <c r="D176" s="245" t="s">
        <v>380</v>
      </c>
      <c r="E176" s="246" t="s">
        <v>2507</v>
      </c>
      <c r="F176" s="247" t="s">
        <v>2508</v>
      </c>
      <c r="G176" s="248" t="s">
        <v>523</v>
      </c>
      <c r="H176" s="249">
        <v>11</v>
      </c>
      <c r="I176" s="250"/>
      <c r="J176" s="251">
        <f>ROUND(I176*H176,2)</f>
        <v>0</v>
      </c>
      <c r="K176" s="247" t="s">
        <v>2453</v>
      </c>
      <c r="L176" s="252"/>
      <c r="M176" s="253" t="s">
        <v>35</v>
      </c>
      <c r="N176" s="254" t="s">
        <v>52</v>
      </c>
      <c r="O176" s="68"/>
      <c r="P176" s="191">
        <f>O176*H176</f>
        <v>0</v>
      </c>
      <c r="Q176" s="191">
        <v>0</v>
      </c>
      <c r="R176" s="191">
        <f>Q176*H176</f>
        <v>0</v>
      </c>
      <c r="S176" s="191">
        <v>0</v>
      </c>
      <c r="T176" s="19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93" t="s">
        <v>220</v>
      </c>
      <c r="AT176" s="193" t="s">
        <v>380</v>
      </c>
      <c r="AU176" s="193" t="s">
        <v>21</v>
      </c>
      <c r="AY176" s="20" t="s">
        <v>160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20" t="s">
        <v>21</v>
      </c>
      <c r="BK176" s="194">
        <f>ROUND(I176*H176,2)</f>
        <v>0</v>
      </c>
      <c r="BL176" s="20" t="s">
        <v>167</v>
      </c>
      <c r="BM176" s="193" t="s">
        <v>800</v>
      </c>
    </row>
    <row r="177" spans="1:65" s="2" customFormat="1" ht="11.25">
      <c r="A177" s="38"/>
      <c r="B177" s="39"/>
      <c r="C177" s="40"/>
      <c r="D177" s="195" t="s">
        <v>169</v>
      </c>
      <c r="E177" s="40"/>
      <c r="F177" s="196" t="s">
        <v>2508</v>
      </c>
      <c r="G177" s="40"/>
      <c r="H177" s="40"/>
      <c r="I177" s="197"/>
      <c r="J177" s="40"/>
      <c r="K177" s="40"/>
      <c r="L177" s="43"/>
      <c r="M177" s="198"/>
      <c r="N177" s="199"/>
      <c r="O177" s="68"/>
      <c r="P177" s="68"/>
      <c r="Q177" s="68"/>
      <c r="R177" s="68"/>
      <c r="S177" s="68"/>
      <c r="T177" s="69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20" t="s">
        <v>169</v>
      </c>
      <c r="AU177" s="20" t="s">
        <v>21</v>
      </c>
    </row>
    <row r="178" spans="1:65" s="2" customFormat="1" ht="16.5" customHeight="1">
      <c r="A178" s="38"/>
      <c r="B178" s="39"/>
      <c r="C178" s="245" t="s">
        <v>81</v>
      </c>
      <c r="D178" s="245" t="s">
        <v>380</v>
      </c>
      <c r="E178" s="246" t="s">
        <v>2509</v>
      </c>
      <c r="F178" s="247" t="s">
        <v>2510</v>
      </c>
      <c r="G178" s="248" t="s">
        <v>523</v>
      </c>
      <c r="H178" s="249">
        <v>1</v>
      </c>
      <c r="I178" s="250"/>
      <c r="J178" s="251">
        <f>ROUND(I178*H178,2)</f>
        <v>0</v>
      </c>
      <c r="K178" s="247" t="s">
        <v>2453</v>
      </c>
      <c r="L178" s="252"/>
      <c r="M178" s="253" t="s">
        <v>35</v>
      </c>
      <c r="N178" s="254" t="s">
        <v>52</v>
      </c>
      <c r="O178" s="68"/>
      <c r="P178" s="191">
        <f>O178*H178</f>
        <v>0</v>
      </c>
      <c r="Q178" s="191">
        <v>0</v>
      </c>
      <c r="R178" s="191">
        <f>Q178*H178</f>
        <v>0</v>
      </c>
      <c r="S178" s="191">
        <v>0</v>
      </c>
      <c r="T178" s="19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93" t="s">
        <v>220</v>
      </c>
      <c r="AT178" s="193" t="s">
        <v>380</v>
      </c>
      <c r="AU178" s="193" t="s">
        <v>21</v>
      </c>
      <c r="AY178" s="20" t="s">
        <v>160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20" t="s">
        <v>21</v>
      </c>
      <c r="BK178" s="194">
        <f>ROUND(I178*H178,2)</f>
        <v>0</v>
      </c>
      <c r="BL178" s="20" t="s">
        <v>167</v>
      </c>
      <c r="BM178" s="193" t="s">
        <v>812</v>
      </c>
    </row>
    <row r="179" spans="1:65" s="2" customFormat="1" ht="11.25">
      <c r="A179" s="38"/>
      <c r="B179" s="39"/>
      <c r="C179" s="40"/>
      <c r="D179" s="195" t="s">
        <v>169</v>
      </c>
      <c r="E179" s="40"/>
      <c r="F179" s="196" t="s">
        <v>2510</v>
      </c>
      <c r="G179" s="40"/>
      <c r="H179" s="40"/>
      <c r="I179" s="197"/>
      <c r="J179" s="40"/>
      <c r="K179" s="40"/>
      <c r="L179" s="43"/>
      <c r="M179" s="198"/>
      <c r="N179" s="199"/>
      <c r="O179" s="68"/>
      <c r="P179" s="68"/>
      <c r="Q179" s="68"/>
      <c r="R179" s="68"/>
      <c r="S179" s="68"/>
      <c r="T179" s="69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20" t="s">
        <v>169</v>
      </c>
      <c r="AU179" s="20" t="s">
        <v>21</v>
      </c>
    </row>
    <row r="180" spans="1:65" s="2" customFormat="1" ht="33" customHeight="1">
      <c r="A180" s="38"/>
      <c r="B180" s="39"/>
      <c r="C180" s="245" t="s">
        <v>81</v>
      </c>
      <c r="D180" s="245" t="s">
        <v>380</v>
      </c>
      <c r="E180" s="246" t="s">
        <v>2511</v>
      </c>
      <c r="F180" s="247" t="s">
        <v>2512</v>
      </c>
      <c r="G180" s="248" t="s">
        <v>523</v>
      </c>
      <c r="H180" s="249">
        <v>1</v>
      </c>
      <c r="I180" s="250"/>
      <c r="J180" s="251">
        <f>ROUND(I180*H180,2)</f>
        <v>0</v>
      </c>
      <c r="K180" s="247" t="s">
        <v>2453</v>
      </c>
      <c r="L180" s="252"/>
      <c r="M180" s="253" t="s">
        <v>35</v>
      </c>
      <c r="N180" s="254" t="s">
        <v>52</v>
      </c>
      <c r="O180" s="68"/>
      <c r="P180" s="191">
        <f>O180*H180</f>
        <v>0</v>
      </c>
      <c r="Q180" s="191">
        <v>0</v>
      </c>
      <c r="R180" s="191">
        <f>Q180*H180</f>
        <v>0</v>
      </c>
      <c r="S180" s="191">
        <v>0</v>
      </c>
      <c r="T180" s="19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3" t="s">
        <v>220</v>
      </c>
      <c r="AT180" s="193" t="s">
        <v>380</v>
      </c>
      <c r="AU180" s="193" t="s">
        <v>21</v>
      </c>
      <c r="AY180" s="20" t="s">
        <v>160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20" t="s">
        <v>21</v>
      </c>
      <c r="BK180" s="194">
        <f>ROUND(I180*H180,2)</f>
        <v>0</v>
      </c>
      <c r="BL180" s="20" t="s">
        <v>167</v>
      </c>
      <c r="BM180" s="193" t="s">
        <v>825</v>
      </c>
    </row>
    <row r="181" spans="1:65" s="2" customFormat="1" ht="19.5">
      <c r="A181" s="38"/>
      <c r="B181" s="39"/>
      <c r="C181" s="40"/>
      <c r="D181" s="195" t="s">
        <v>169</v>
      </c>
      <c r="E181" s="40"/>
      <c r="F181" s="196" t="s">
        <v>2512</v>
      </c>
      <c r="G181" s="40"/>
      <c r="H181" s="40"/>
      <c r="I181" s="197"/>
      <c r="J181" s="40"/>
      <c r="K181" s="40"/>
      <c r="L181" s="43"/>
      <c r="M181" s="198"/>
      <c r="N181" s="199"/>
      <c r="O181" s="68"/>
      <c r="P181" s="68"/>
      <c r="Q181" s="68"/>
      <c r="R181" s="68"/>
      <c r="S181" s="68"/>
      <c r="T181" s="69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20" t="s">
        <v>169</v>
      </c>
      <c r="AU181" s="20" t="s">
        <v>21</v>
      </c>
    </row>
    <row r="182" spans="1:65" s="2" customFormat="1" ht="16.5" customHeight="1">
      <c r="A182" s="38"/>
      <c r="B182" s="39"/>
      <c r="C182" s="245" t="s">
        <v>81</v>
      </c>
      <c r="D182" s="245" t="s">
        <v>380</v>
      </c>
      <c r="E182" s="246" t="s">
        <v>2513</v>
      </c>
      <c r="F182" s="247" t="s">
        <v>2514</v>
      </c>
      <c r="G182" s="248" t="s">
        <v>523</v>
      </c>
      <c r="H182" s="249">
        <v>1</v>
      </c>
      <c r="I182" s="250"/>
      <c r="J182" s="251">
        <f>ROUND(I182*H182,2)</f>
        <v>0</v>
      </c>
      <c r="K182" s="247" t="s">
        <v>2515</v>
      </c>
      <c r="L182" s="252"/>
      <c r="M182" s="253" t="s">
        <v>35</v>
      </c>
      <c r="N182" s="254" t="s">
        <v>52</v>
      </c>
      <c r="O182" s="68"/>
      <c r="P182" s="191">
        <f>O182*H182</f>
        <v>0</v>
      </c>
      <c r="Q182" s="191">
        <v>0</v>
      </c>
      <c r="R182" s="191">
        <f>Q182*H182</f>
        <v>0</v>
      </c>
      <c r="S182" s="191">
        <v>0</v>
      </c>
      <c r="T182" s="19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93" t="s">
        <v>220</v>
      </c>
      <c r="AT182" s="193" t="s">
        <v>380</v>
      </c>
      <c r="AU182" s="193" t="s">
        <v>21</v>
      </c>
      <c r="AY182" s="20" t="s">
        <v>160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20" t="s">
        <v>21</v>
      </c>
      <c r="BK182" s="194">
        <f>ROUND(I182*H182,2)</f>
        <v>0</v>
      </c>
      <c r="BL182" s="20" t="s">
        <v>167</v>
      </c>
      <c r="BM182" s="193" t="s">
        <v>843</v>
      </c>
    </row>
    <row r="183" spans="1:65" s="2" customFormat="1" ht="11.25">
      <c r="A183" s="38"/>
      <c r="B183" s="39"/>
      <c r="C183" s="40"/>
      <c r="D183" s="195" t="s">
        <v>169</v>
      </c>
      <c r="E183" s="40"/>
      <c r="F183" s="196" t="s">
        <v>2514</v>
      </c>
      <c r="G183" s="40"/>
      <c r="H183" s="40"/>
      <c r="I183" s="197"/>
      <c r="J183" s="40"/>
      <c r="K183" s="40"/>
      <c r="L183" s="43"/>
      <c r="M183" s="198"/>
      <c r="N183" s="199"/>
      <c r="O183" s="68"/>
      <c r="P183" s="68"/>
      <c r="Q183" s="68"/>
      <c r="R183" s="68"/>
      <c r="S183" s="68"/>
      <c r="T183" s="69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20" t="s">
        <v>169</v>
      </c>
      <c r="AU183" s="20" t="s">
        <v>21</v>
      </c>
    </row>
    <row r="184" spans="1:65" s="2" customFormat="1" ht="24.2" customHeight="1">
      <c r="A184" s="38"/>
      <c r="B184" s="39"/>
      <c r="C184" s="245" t="s">
        <v>81</v>
      </c>
      <c r="D184" s="245" t="s">
        <v>380</v>
      </c>
      <c r="E184" s="246" t="s">
        <v>2516</v>
      </c>
      <c r="F184" s="247" t="s">
        <v>2517</v>
      </c>
      <c r="G184" s="248" t="s">
        <v>523</v>
      </c>
      <c r="H184" s="249">
        <v>16</v>
      </c>
      <c r="I184" s="250"/>
      <c r="J184" s="251">
        <f>ROUND(I184*H184,2)</f>
        <v>0</v>
      </c>
      <c r="K184" s="247" t="s">
        <v>2453</v>
      </c>
      <c r="L184" s="252"/>
      <c r="M184" s="253" t="s">
        <v>35</v>
      </c>
      <c r="N184" s="254" t="s">
        <v>52</v>
      </c>
      <c r="O184" s="68"/>
      <c r="P184" s="191">
        <f>O184*H184</f>
        <v>0</v>
      </c>
      <c r="Q184" s="191">
        <v>0</v>
      </c>
      <c r="R184" s="191">
        <f>Q184*H184</f>
        <v>0</v>
      </c>
      <c r="S184" s="191">
        <v>0</v>
      </c>
      <c r="T184" s="19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93" t="s">
        <v>220</v>
      </c>
      <c r="AT184" s="193" t="s">
        <v>380</v>
      </c>
      <c r="AU184" s="193" t="s">
        <v>21</v>
      </c>
      <c r="AY184" s="20" t="s">
        <v>160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20" t="s">
        <v>21</v>
      </c>
      <c r="BK184" s="194">
        <f>ROUND(I184*H184,2)</f>
        <v>0</v>
      </c>
      <c r="BL184" s="20" t="s">
        <v>167</v>
      </c>
      <c r="BM184" s="193" t="s">
        <v>851</v>
      </c>
    </row>
    <row r="185" spans="1:65" s="2" customFormat="1" ht="19.5">
      <c r="A185" s="38"/>
      <c r="B185" s="39"/>
      <c r="C185" s="40"/>
      <c r="D185" s="195" t="s">
        <v>169</v>
      </c>
      <c r="E185" s="40"/>
      <c r="F185" s="196" t="s">
        <v>2517</v>
      </c>
      <c r="G185" s="40"/>
      <c r="H185" s="40"/>
      <c r="I185" s="197"/>
      <c r="J185" s="40"/>
      <c r="K185" s="40"/>
      <c r="L185" s="43"/>
      <c r="M185" s="198"/>
      <c r="N185" s="199"/>
      <c r="O185" s="68"/>
      <c r="P185" s="68"/>
      <c r="Q185" s="68"/>
      <c r="R185" s="68"/>
      <c r="S185" s="68"/>
      <c r="T185" s="69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20" t="s">
        <v>169</v>
      </c>
      <c r="AU185" s="20" t="s">
        <v>21</v>
      </c>
    </row>
    <row r="186" spans="1:65" s="2" customFormat="1" ht="16.5" customHeight="1">
      <c r="A186" s="38"/>
      <c r="B186" s="39"/>
      <c r="C186" s="245" t="s">
        <v>81</v>
      </c>
      <c r="D186" s="245" t="s">
        <v>380</v>
      </c>
      <c r="E186" s="246" t="s">
        <v>2518</v>
      </c>
      <c r="F186" s="247" t="s">
        <v>2519</v>
      </c>
      <c r="G186" s="248" t="s">
        <v>523</v>
      </c>
      <c r="H186" s="249">
        <v>4</v>
      </c>
      <c r="I186" s="250"/>
      <c r="J186" s="251">
        <f>ROUND(I186*H186,2)</f>
        <v>0</v>
      </c>
      <c r="K186" s="247" t="s">
        <v>2453</v>
      </c>
      <c r="L186" s="252"/>
      <c r="M186" s="253" t="s">
        <v>35</v>
      </c>
      <c r="N186" s="254" t="s">
        <v>52</v>
      </c>
      <c r="O186" s="68"/>
      <c r="P186" s="191">
        <f>O186*H186</f>
        <v>0</v>
      </c>
      <c r="Q186" s="191">
        <v>0</v>
      </c>
      <c r="R186" s="191">
        <f>Q186*H186</f>
        <v>0</v>
      </c>
      <c r="S186" s="191">
        <v>0</v>
      </c>
      <c r="T186" s="19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93" t="s">
        <v>220</v>
      </c>
      <c r="AT186" s="193" t="s">
        <v>380</v>
      </c>
      <c r="AU186" s="193" t="s">
        <v>21</v>
      </c>
      <c r="AY186" s="20" t="s">
        <v>160</v>
      </c>
      <c r="BE186" s="194">
        <f>IF(N186="základní",J186,0)</f>
        <v>0</v>
      </c>
      <c r="BF186" s="194">
        <f>IF(N186="snížená",J186,0)</f>
        <v>0</v>
      </c>
      <c r="BG186" s="194">
        <f>IF(N186="zákl. přenesená",J186,0)</f>
        <v>0</v>
      </c>
      <c r="BH186" s="194">
        <f>IF(N186="sníž. přenesená",J186,0)</f>
        <v>0</v>
      </c>
      <c r="BI186" s="194">
        <f>IF(N186="nulová",J186,0)</f>
        <v>0</v>
      </c>
      <c r="BJ186" s="20" t="s">
        <v>21</v>
      </c>
      <c r="BK186" s="194">
        <f>ROUND(I186*H186,2)</f>
        <v>0</v>
      </c>
      <c r="BL186" s="20" t="s">
        <v>167</v>
      </c>
      <c r="BM186" s="193" t="s">
        <v>859</v>
      </c>
    </row>
    <row r="187" spans="1:65" s="2" customFormat="1" ht="11.25">
      <c r="A187" s="38"/>
      <c r="B187" s="39"/>
      <c r="C187" s="40"/>
      <c r="D187" s="195" t="s">
        <v>169</v>
      </c>
      <c r="E187" s="40"/>
      <c r="F187" s="196" t="s">
        <v>2519</v>
      </c>
      <c r="G187" s="40"/>
      <c r="H187" s="40"/>
      <c r="I187" s="197"/>
      <c r="J187" s="40"/>
      <c r="K187" s="40"/>
      <c r="L187" s="43"/>
      <c r="M187" s="198"/>
      <c r="N187" s="199"/>
      <c r="O187" s="68"/>
      <c r="P187" s="68"/>
      <c r="Q187" s="68"/>
      <c r="R187" s="68"/>
      <c r="S187" s="68"/>
      <c r="T187" s="69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20" t="s">
        <v>169</v>
      </c>
      <c r="AU187" s="20" t="s">
        <v>21</v>
      </c>
    </row>
    <row r="188" spans="1:65" s="2" customFormat="1" ht="24.2" customHeight="1">
      <c r="A188" s="38"/>
      <c r="B188" s="39"/>
      <c r="C188" s="245" t="s">
        <v>81</v>
      </c>
      <c r="D188" s="245" t="s">
        <v>380</v>
      </c>
      <c r="E188" s="246" t="s">
        <v>2520</v>
      </c>
      <c r="F188" s="247" t="s">
        <v>2521</v>
      </c>
      <c r="G188" s="248" t="s">
        <v>523</v>
      </c>
      <c r="H188" s="249">
        <v>6</v>
      </c>
      <c r="I188" s="250"/>
      <c r="J188" s="251">
        <f>ROUND(I188*H188,2)</f>
        <v>0</v>
      </c>
      <c r="K188" s="247" t="s">
        <v>2453</v>
      </c>
      <c r="L188" s="252"/>
      <c r="M188" s="253" t="s">
        <v>35</v>
      </c>
      <c r="N188" s="254" t="s">
        <v>52</v>
      </c>
      <c r="O188" s="68"/>
      <c r="P188" s="191">
        <f>O188*H188</f>
        <v>0</v>
      </c>
      <c r="Q188" s="191">
        <v>0</v>
      </c>
      <c r="R188" s="191">
        <f>Q188*H188</f>
        <v>0</v>
      </c>
      <c r="S188" s="191">
        <v>0</v>
      </c>
      <c r="T188" s="19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93" t="s">
        <v>220</v>
      </c>
      <c r="AT188" s="193" t="s">
        <v>380</v>
      </c>
      <c r="AU188" s="193" t="s">
        <v>21</v>
      </c>
      <c r="AY188" s="20" t="s">
        <v>160</v>
      </c>
      <c r="BE188" s="194">
        <f>IF(N188="základní",J188,0)</f>
        <v>0</v>
      </c>
      <c r="BF188" s="194">
        <f>IF(N188="snížená",J188,0)</f>
        <v>0</v>
      </c>
      <c r="BG188" s="194">
        <f>IF(N188="zákl. přenesená",J188,0)</f>
        <v>0</v>
      </c>
      <c r="BH188" s="194">
        <f>IF(N188="sníž. přenesená",J188,0)</f>
        <v>0</v>
      </c>
      <c r="BI188" s="194">
        <f>IF(N188="nulová",J188,0)</f>
        <v>0</v>
      </c>
      <c r="BJ188" s="20" t="s">
        <v>21</v>
      </c>
      <c r="BK188" s="194">
        <f>ROUND(I188*H188,2)</f>
        <v>0</v>
      </c>
      <c r="BL188" s="20" t="s">
        <v>167</v>
      </c>
      <c r="BM188" s="193" t="s">
        <v>872</v>
      </c>
    </row>
    <row r="189" spans="1:65" s="2" customFormat="1" ht="11.25">
      <c r="A189" s="38"/>
      <c r="B189" s="39"/>
      <c r="C189" s="40"/>
      <c r="D189" s="195" t="s">
        <v>169</v>
      </c>
      <c r="E189" s="40"/>
      <c r="F189" s="196" t="s">
        <v>2521</v>
      </c>
      <c r="G189" s="40"/>
      <c r="H189" s="40"/>
      <c r="I189" s="197"/>
      <c r="J189" s="40"/>
      <c r="K189" s="40"/>
      <c r="L189" s="43"/>
      <c r="M189" s="198"/>
      <c r="N189" s="199"/>
      <c r="O189" s="68"/>
      <c r="P189" s="68"/>
      <c r="Q189" s="68"/>
      <c r="R189" s="68"/>
      <c r="S189" s="68"/>
      <c r="T189" s="69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20" t="s">
        <v>169</v>
      </c>
      <c r="AU189" s="20" t="s">
        <v>21</v>
      </c>
    </row>
    <row r="190" spans="1:65" s="12" customFormat="1" ht="25.9" customHeight="1">
      <c r="B190" s="166"/>
      <c r="C190" s="167"/>
      <c r="D190" s="168" t="s">
        <v>80</v>
      </c>
      <c r="E190" s="169" t="s">
        <v>2450</v>
      </c>
      <c r="F190" s="169" t="s">
        <v>3160</v>
      </c>
      <c r="G190" s="167"/>
      <c r="H190" s="167"/>
      <c r="I190" s="170"/>
      <c r="J190" s="171">
        <f>BK190</f>
        <v>0</v>
      </c>
      <c r="K190" s="167"/>
      <c r="L190" s="172"/>
      <c r="M190" s="173"/>
      <c r="N190" s="174"/>
      <c r="O190" s="174"/>
      <c r="P190" s="175">
        <f>SUM(P191:P202)</f>
        <v>0</v>
      </c>
      <c r="Q190" s="174"/>
      <c r="R190" s="175">
        <f>SUM(R191:R202)</f>
        <v>0</v>
      </c>
      <c r="S190" s="174"/>
      <c r="T190" s="176">
        <f>SUM(T191:T202)</f>
        <v>0</v>
      </c>
      <c r="AR190" s="177" t="s">
        <v>21</v>
      </c>
      <c r="AT190" s="178" t="s">
        <v>80</v>
      </c>
      <c r="AU190" s="178" t="s">
        <v>81</v>
      </c>
      <c r="AY190" s="177" t="s">
        <v>160</v>
      </c>
      <c r="BK190" s="179">
        <f>SUM(BK191:BK202)</f>
        <v>0</v>
      </c>
    </row>
    <row r="191" spans="1:65" s="2" customFormat="1" ht="21.75" customHeight="1">
      <c r="A191" s="38"/>
      <c r="B191" s="39"/>
      <c r="C191" s="245" t="s">
        <v>81</v>
      </c>
      <c r="D191" s="245" t="s">
        <v>380</v>
      </c>
      <c r="E191" s="246" t="s">
        <v>2522</v>
      </c>
      <c r="F191" s="247" t="s">
        <v>2523</v>
      </c>
      <c r="G191" s="248" t="s">
        <v>523</v>
      </c>
      <c r="H191" s="249">
        <v>1</v>
      </c>
      <c r="I191" s="250"/>
      <c r="J191" s="251">
        <f>ROUND(I191*H191,2)</f>
        <v>0</v>
      </c>
      <c r="K191" s="247" t="s">
        <v>2453</v>
      </c>
      <c r="L191" s="252"/>
      <c r="M191" s="253" t="s">
        <v>35</v>
      </c>
      <c r="N191" s="254" t="s">
        <v>52</v>
      </c>
      <c r="O191" s="68"/>
      <c r="P191" s="191">
        <f>O191*H191</f>
        <v>0</v>
      </c>
      <c r="Q191" s="191">
        <v>0</v>
      </c>
      <c r="R191" s="191">
        <f>Q191*H191</f>
        <v>0</v>
      </c>
      <c r="S191" s="191">
        <v>0</v>
      </c>
      <c r="T191" s="19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93" t="s">
        <v>220</v>
      </c>
      <c r="AT191" s="193" t="s">
        <v>380</v>
      </c>
      <c r="AU191" s="193" t="s">
        <v>21</v>
      </c>
      <c r="AY191" s="20" t="s">
        <v>160</v>
      </c>
      <c r="BE191" s="194">
        <f>IF(N191="základní",J191,0)</f>
        <v>0</v>
      </c>
      <c r="BF191" s="194">
        <f>IF(N191="snížená",J191,0)</f>
        <v>0</v>
      </c>
      <c r="BG191" s="194">
        <f>IF(N191="zákl. přenesená",J191,0)</f>
        <v>0</v>
      </c>
      <c r="BH191" s="194">
        <f>IF(N191="sníž. přenesená",J191,0)</f>
        <v>0</v>
      </c>
      <c r="BI191" s="194">
        <f>IF(N191="nulová",J191,0)</f>
        <v>0</v>
      </c>
      <c r="BJ191" s="20" t="s">
        <v>21</v>
      </c>
      <c r="BK191" s="194">
        <f>ROUND(I191*H191,2)</f>
        <v>0</v>
      </c>
      <c r="BL191" s="20" t="s">
        <v>167</v>
      </c>
      <c r="BM191" s="193" t="s">
        <v>884</v>
      </c>
    </row>
    <row r="192" spans="1:65" s="2" customFormat="1" ht="11.25">
      <c r="A192" s="38"/>
      <c r="B192" s="39"/>
      <c r="C192" s="40"/>
      <c r="D192" s="195" t="s">
        <v>169</v>
      </c>
      <c r="E192" s="40"/>
      <c r="F192" s="196" t="s">
        <v>2523</v>
      </c>
      <c r="G192" s="40"/>
      <c r="H192" s="40"/>
      <c r="I192" s="197"/>
      <c r="J192" s="40"/>
      <c r="K192" s="40"/>
      <c r="L192" s="43"/>
      <c r="M192" s="198"/>
      <c r="N192" s="199"/>
      <c r="O192" s="68"/>
      <c r="P192" s="68"/>
      <c r="Q192" s="68"/>
      <c r="R192" s="68"/>
      <c r="S192" s="68"/>
      <c r="T192" s="69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20" t="s">
        <v>169</v>
      </c>
      <c r="AU192" s="20" t="s">
        <v>21</v>
      </c>
    </row>
    <row r="193" spans="1:65" s="2" customFormat="1" ht="21.75" customHeight="1">
      <c r="A193" s="38"/>
      <c r="B193" s="39"/>
      <c r="C193" s="245" t="s">
        <v>81</v>
      </c>
      <c r="D193" s="245" t="s">
        <v>380</v>
      </c>
      <c r="E193" s="246" t="s">
        <v>2524</v>
      </c>
      <c r="F193" s="247" t="s">
        <v>2525</v>
      </c>
      <c r="G193" s="248" t="s">
        <v>523</v>
      </c>
      <c r="H193" s="249">
        <v>1</v>
      </c>
      <c r="I193" s="250"/>
      <c r="J193" s="251">
        <f>ROUND(I193*H193,2)</f>
        <v>0</v>
      </c>
      <c r="K193" s="247" t="s">
        <v>2453</v>
      </c>
      <c r="L193" s="252"/>
      <c r="M193" s="253" t="s">
        <v>35</v>
      </c>
      <c r="N193" s="254" t="s">
        <v>52</v>
      </c>
      <c r="O193" s="68"/>
      <c r="P193" s="191">
        <f>O193*H193</f>
        <v>0</v>
      </c>
      <c r="Q193" s="191">
        <v>0</v>
      </c>
      <c r="R193" s="191">
        <f>Q193*H193</f>
        <v>0</v>
      </c>
      <c r="S193" s="191">
        <v>0</v>
      </c>
      <c r="T193" s="192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93" t="s">
        <v>220</v>
      </c>
      <c r="AT193" s="193" t="s">
        <v>380</v>
      </c>
      <c r="AU193" s="193" t="s">
        <v>21</v>
      </c>
      <c r="AY193" s="20" t="s">
        <v>160</v>
      </c>
      <c r="BE193" s="194">
        <f>IF(N193="základní",J193,0)</f>
        <v>0</v>
      </c>
      <c r="BF193" s="194">
        <f>IF(N193="snížená",J193,0)</f>
        <v>0</v>
      </c>
      <c r="BG193" s="194">
        <f>IF(N193="zákl. přenesená",J193,0)</f>
        <v>0</v>
      </c>
      <c r="BH193" s="194">
        <f>IF(N193="sníž. přenesená",J193,0)</f>
        <v>0</v>
      </c>
      <c r="BI193" s="194">
        <f>IF(N193="nulová",J193,0)</f>
        <v>0</v>
      </c>
      <c r="BJ193" s="20" t="s">
        <v>21</v>
      </c>
      <c r="BK193" s="194">
        <f>ROUND(I193*H193,2)</f>
        <v>0</v>
      </c>
      <c r="BL193" s="20" t="s">
        <v>167</v>
      </c>
      <c r="BM193" s="193" t="s">
        <v>896</v>
      </c>
    </row>
    <row r="194" spans="1:65" s="2" customFormat="1" ht="11.25">
      <c r="A194" s="38"/>
      <c r="B194" s="39"/>
      <c r="C194" s="40"/>
      <c r="D194" s="195" t="s">
        <v>169</v>
      </c>
      <c r="E194" s="40"/>
      <c r="F194" s="196" t="s">
        <v>2525</v>
      </c>
      <c r="G194" s="40"/>
      <c r="H194" s="40"/>
      <c r="I194" s="197"/>
      <c r="J194" s="40"/>
      <c r="K194" s="40"/>
      <c r="L194" s="43"/>
      <c r="M194" s="198"/>
      <c r="N194" s="199"/>
      <c r="O194" s="68"/>
      <c r="P194" s="68"/>
      <c r="Q194" s="68"/>
      <c r="R194" s="68"/>
      <c r="S194" s="68"/>
      <c r="T194" s="69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20" t="s">
        <v>169</v>
      </c>
      <c r="AU194" s="20" t="s">
        <v>21</v>
      </c>
    </row>
    <row r="195" spans="1:65" s="2" customFormat="1" ht="24.2" customHeight="1">
      <c r="A195" s="38"/>
      <c r="B195" s="39"/>
      <c r="C195" s="245" t="s">
        <v>81</v>
      </c>
      <c r="D195" s="245" t="s">
        <v>380</v>
      </c>
      <c r="E195" s="246" t="s">
        <v>2526</v>
      </c>
      <c r="F195" s="247" t="s">
        <v>2527</v>
      </c>
      <c r="G195" s="248" t="s">
        <v>523</v>
      </c>
      <c r="H195" s="249">
        <v>1</v>
      </c>
      <c r="I195" s="250"/>
      <c r="J195" s="251">
        <f>ROUND(I195*H195,2)</f>
        <v>0</v>
      </c>
      <c r="K195" s="247" t="s">
        <v>2453</v>
      </c>
      <c r="L195" s="252"/>
      <c r="M195" s="253" t="s">
        <v>35</v>
      </c>
      <c r="N195" s="254" t="s">
        <v>52</v>
      </c>
      <c r="O195" s="68"/>
      <c r="P195" s="191">
        <f>O195*H195</f>
        <v>0</v>
      </c>
      <c r="Q195" s="191">
        <v>0</v>
      </c>
      <c r="R195" s="191">
        <f>Q195*H195</f>
        <v>0</v>
      </c>
      <c r="S195" s="191">
        <v>0</v>
      </c>
      <c r="T195" s="19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93" t="s">
        <v>220</v>
      </c>
      <c r="AT195" s="193" t="s">
        <v>380</v>
      </c>
      <c r="AU195" s="193" t="s">
        <v>21</v>
      </c>
      <c r="AY195" s="20" t="s">
        <v>160</v>
      </c>
      <c r="BE195" s="194">
        <f>IF(N195="základní",J195,0)</f>
        <v>0</v>
      </c>
      <c r="BF195" s="194">
        <f>IF(N195="snížená",J195,0)</f>
        <v>0</v>
      </c>
      <c r="BG195" s="194">
        <f>IF(N195="zákl. přenesená",J195,0)</f>
        <v>0</v>
      </c>
      <c r="BH195" s="194">
        <f>IF(N195="sníž. přenesená",J195,0)</f>
        <v>0</v>
      </c>
      <c r="BI195" s="194">
        <f>IF(N195="nulová",J195,0)</f>
        <v>0</v>
      </c>
      <c r="BJ195" s="20" t="s">
        <v>21</v>
      </c>
      <c r="BK195" s="194">
        <f>ROUND(I195*H195,2)</f>
        <v>0</v>
      </c>
      <c r="BL195" s="20" t="s">
        <v>167</v>
      </c>
      <c r="BM195" s="193" t="s">
        <v>910</v>
      </c>
    </row>
    <row r="196" spans="1:65" s="2" customFormat="1" ht="11.25">
      <c r="A196" s="38"/>
      <c r="B196" s="39"/>
      <c r="C196" s="40"/>
      <c r="D196" s="195" t="s">
        <v>169</v>
      </c>
      <c r="E196" s="40"/>
      <c r="F196" s="196" t="s">
        <v>2527</v>
      </c>
      <c r="G196" s="40"/>
      <c r="H196" s="40"/>
      <c r="I196" s="197"/>
      <c r="J196" s="40"/>
      <c r="K196" s="40"/>
      <c r="L196" s="43"/>
      <c r="M196" s="198"/>
      <c r="N196" s="199"/>
      <c r="O196" s="68"/>
      <c r="P196" s="68"/>
      <c r="Q196" s="68"/>
      <c r="R196" s="68"/>
      <c r="S196" s="68"/>
      <c r="T196" s="69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20" t="s">
        <v>169</v>
      </c>
      <c r="AU196" s="20" t="s">
        <v>21</v>
      </c>
    </row>
    <row r="197" spans="1:65" s="2" customFormat="1" ht="24.2" customHeight="1">
      <c r="A197" s="38"/>
      <c r="B197" s="39"/>
      <c r="C197" s="245" t="s">
        <v>81</v>
      </c>
      <c r="D197" s="245" t="s">
        <v>380</v>
      </c>
      <c r="E197" s="246" t="s">
        <v>2528</v>
      </c>
      <c r="F197" s="247" t="s">
        <v>2529</v>
      </c>
      <c r="G197" s="248" t="s">
        <v>523</v>
      </c>
      <c r="H197" s="249">
        <v>1</v>
      </c>
      <c r="I197" s="250"/>
      <c r="J197" s="251">
        <f>ROUND(I197*H197,2)</f>
        <v>0</v>
      </c>
      <c r="K197" s="247" t="s">
        <v>2453</v>
      </c>
      <c r="L197" s="252"/>
      <c r="M197" s="253" t="s">
        <v>35</v>
      </c>
      <c r="N197" s="254" t="s">
        <v>52</v>
      </c>
      <c r="O197" s="68"/>
      <c r="P197" s="191">
        <f>O197*H197</f>
        <v>0</v>
      </c>
      <c r="Q197" s="191">
        <v>0</v>
      </c>
      <c r="R197" s="191">
        <f>Q197*H197</f>
        <v>0</v>
      </c>
      <c r="S197" s="191">
        <v>0</v>
      </c>
      <c r="T197" s="19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93" t="s">
        <v>220</v>
      </c>
      <c r="AT197" s="193" t="s">
        <v>380</v>
      </c>
      <c r="AU197" s="193" t="s">
        <v>21</v>
      </c>
      <c r="AY197" s="20" t="s">
        <v>160</v>
      </c>
      <c r="BE197" s="194">
        <f>IF(N197="základní",J197,0)</f>
        <v>0</v>
      </c>
      <c r="BF197" s="194">
        <f>IF(N197="snížená",J197,0)</f>
        <v>0</v>
      </c>
      <c r="BG197" s="194">
        <f>IF(N197="zákl. přenesená",J197,0)</f>
        <v>0</v>
      </c>
      <c r="BH197" s="194">
        <f>IF(N197="sníž. přenesená",J197,0)</f>
        <v>0</v>
      </c>
      <c r="BI197" s="194">
        <f>IF(N197="nulová",J197,0)</f>
        <v>0</v>
      </c>
      <c r="BJ197" s="20" t="s">
        <v>21</v>
      </c>
      <c r="BK197" s="194">
        <f>ROUND(I197*H197,2)</f>
        <v>0</v>
      </c>
      <c r="BL197" s="20" t="s">
        <v>167</v>
      </c>
      <c r="BM197" s="193" t="s">
        <v>922</v>
      </c>
    </row>
    <row r="198" spans="1:65" s="2" customFormat="1" ht="11.25">
      <c r="A198" s="38"/>
      <c r="B198" s="39"/>
      <c r="C198" s="40"/>
      <c r="D198" s="195" t="s">
        <v>169</v>
      </c>
      <c r="E198" s="40"/>
      <c r="F198" s="196" t="s">
        <v>2529</v>
      </c>
      <c r="G198" s="40"/>
      <c r="H198" s="40"/>
      <c r="I198" s="197"/>
      <c r="J198" s="40"/>
      <c r="K198" s="40"/>
      <c r="L198" s="43"/>
      <c r="M198" s="198"/>
      <c r="N198" s="199"/>
      <c r="O198" s="68"/>
      <c r="P198" s="68"/>
      <c r="Q198" s="68"/>
      <c r="R198" s="68"/>
      <c r="S198" s="68"/>
      <c r="T198" s="69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20" t="s">
        <v>169</v>
      </c>
      <c r="AU198" s="20" t="s">
        <v>21</v>
      </c>
    </row>
    <row r="199" spans="1:65" s="2" customFormat="1" ht="21.75" customHeight="1">
      <c r="A199" s="38"/>
      <c r="B199" s="39"/>
      <c r="C199" s="245" t="s">
        <v>81</v>
      </c>
      <c r="D199" s="245" t="s">
        <v>380</v>
      </c>
      <c r="E199" s="246" t="s">
        <v>2530</v>
      </c>
      <c r="F199" s="247" t="s">
        <v>2531</v>
      </c>
      <c r="G199" s="248" t="s">
        <v>523</v>
      </c>
      <c r="H199" s="249">
        <v>4</v>
      </c>
      <c r="I199" s="250"/>
      <c r="J199" s="251">
        <f>ROUND(I199*H199,2)</f>
        <v>0</v>
      </c>
      <c r="K199" s="247" t="s">
        <v>2453</v>
      </c>
      <c r="L199" s="252"/>
      <c r="M199" s="253" t="s">
        <v>35</v>
      </c>
      <c r="N199" s="254" t="s">
        <v>52</v>
      </c>
      <c r="O199" s="68"/>
      <c r="P199" s="191">
        <f>O199*H199</f>
        <v>0</v>
      </c>
      <c r="Q199" s="191">
        <v>0</v>
      </c>
      <c r="R199" s="191">
        <f>Q199*H199</f>
        <v>0</v>
      </c>
      <c r="S199" s="191">
        <v>0</v>
      </c>
      <c r="T199" s="192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93" t="s">
        <v>220</v>
      </c>
      <c r="AT199" s="193" t="s">
        <v>380</v>
      </c>
      <c r="AU199" s="193" t="s">
        <v>21</v>
      </c>
      <c r="AY199" s="20" t="s">
        <v>160</v>
      </c>
      <c r="BE199" s="194">
        <f>IF(N199="základní",J199,0)</f>
        <v>0</v>
      </c>
      <c r="BF199" s="194">
        <f>IF(N199="snížená",J199,0)</f>
        <v>0</v>
      </c>
      <c r="BG199" s="194">
        <f>IF(N199="zákl. přenesená",J199,0)</f>
        <v>0</v>
      </c>
      <c r="BH199" s="194">
        <f>IF(N199="sníž. přenesená",J199,0)</f>
        <v>0</v>
      </c>
      <c r="BI199" s="194">
        <f>IF(N199="nulová",J199,0)</f>
        <v>0</v>
      </c>
      <c r="BJ199" s="20" t="s">
        <v>21</v>
      </c>
      <c r="BK199" s="194">
        <f>ROUND(I199*H199,2)</f>
        <v>0</v>
      </c>
      <c r="BL199" s="20" t="s">
        <v>167</v>
      </c>
      <c r="BM199" s="193" t="s">
        <v>936</v>
      </c>
    </row>
    <row r="200" spans="1:65" s="2" customFormat="1" ht="11.25">
      <c r="A200" s="38"/>
      <c r="B200" s="39"/>
      <c r="C200" s="40"/>
      <c r="D200" s="195" t="s">
        <v>169</v>
      </c>
      <c r="E200" s="40"/>
      <c r="F200" s="196" t="s">
        <v>2531</v>
      </c>
      <c r="G200" s="40"/>
      <c r="H200" s="40"/>
      <c r="I200" s="197"/>
      <c r="J200" s="40"/>
      <c r="K200" s="40"/>
      <c r="L200" s="43"/>
      <c r="M200" s="198"/>
      <c r="N200" s="199"/>
      <c r="O200" s="68"/>
      <c r="P200" s="68"/>
      <c r="Q200" s="68"/>
      <c r="R200" s="68"/>
      <c r="S200" s="68"/>
      <c r="T200" s="69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20" t="s">
        <v>169</v>
      </c>
      <c r="AU200" s="20" t="s">
        <v>21</v>
      </c>
    </row>
    <row r="201" spans="1:65" s="2" customFormat="1" ht="44.25" customHeight="1">
      <c r="A201" s="38"/>
      <c r="B201" s="39"/>
      <c r="C201" s="245" t="s">
        <v>81</v>
      </c>
      <c r="D201" s="245" t="s">
        <v>380</v>
      </c>
      <c r="E201" s="246" t="s">
        <v>2532</v>
      </c>
      <c r="F201" s="247" t="s">
        <v>2533</v>
      </c>
      <c r="G201" s="248" t="s">
        <v>194</v>
      </c>
      <c r="H201" s="249">
        <v>15</v>
      </c>
      <c r="I201" s="250"/>
      <c r="J201" s="251">
        <f>ROUND(I201*H201,2)</f>
        <v>0</v>
      </c>
      <c r="K201" s="247" t="s">
        <v>2453</v>
      </c>
      <c r="L201" s="252"/>
      <c r="M201" s="253" t="s">
        <v>35</v>
      </c>
      <c r="N201" s="254" t="s">
        <v>52</v>
      </c>
      <c r="O201" s="68"/>
      <c r="P201" s="191">
        <f>O201*H201</f>
        <v>0</v>
      </c>
      <c r="Q201" s="191">
        <v>0</v>
      </c>
      <c r="R201" s="191">
        <f>Q201*H201</f>
        <v>0</v>
      </c>
      <c r="S201" s="191">
        <v>0</v>
      </c>
      <c r="T201" s="19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93" t="s">
        <v>220</v>
      </c>
      <c r="AT201" s="193" t="s">
        <v>380</v>
      </c>
      <c r="AU201" s="193" t="s">
        <v>21</v>
      </c>
      <c r="AY201" s="20" t="s">
        <v>160</v>
      </c>
      <c r="BE201" s="194">
        <f>IF(N201="základní",J201,0)</f>
        <v>0</v>
      </c>
      <c r="BF201" s="194">
        <f>IF(N201="snížená",J201,0)</f>
        <v>0</v>
      </c>
      <c r="BG201" s="194">
        <f>IF(N201="zákl. přenesená",J201,0)</f>
        <v>0</v>
      </c>
      <c r="BH201" s="194">
        <f>IF(N201="sníž. přenesená",J201,0)</f>
        <v>0</v>
      </c>
      <c r="BI201" s="194">
        <f>IF(N201="nulová",J201,0)</f>
        <v>0</v>
      </c>
      <c r="BJ201" s="20" t="s">
        <v>21</v>
      </c>
      <c r="BK201" s="194">
        <f>ROUND(I201*H201,2)</f>
        <v>0</v>
      </c>
      <c r="BL201" s="20" t="s">
        <v>167</v>
      </c>
      <c r="BM201" s="193" t="s">
        <v>946</v>
      </c>
    </row>
    <row r="202" spans="1:65" s="2" customFormat="1" ht="29.25">
      <c r="A202" s="38"/>
      <c r="B202" s="39"/>
      <c r="C202" s="40"/>
      <c r="D202" s="195" t="s">
        <v>169</v>
      </c>
      <c r="E202" s="40"/>
      <c r="F202" s="196" t="s">
        <v>2533</v>
      </c>
      <c r="G202" s="40"/>
      <c r="H202" s="40"/>
      <c r="I202" s="197"/>
      <c r="J202" s="40"/>
      <c r="K202" s="40"/>
      <c r="L202" s="43"/>
      <c r="M202" s="198"/>
      <c r="N202" s="199"/>
      <c r="O202" s="68"/>
      <c r="P202" s="68"/>
      <c r="Q202" s="68"/>
      <c r="R202" s="68"/>
      <c r="S202" s="68"/>
      <c r="T202" s="69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20" t="s">
        <v>169</v>
      </c>
      <c r="AU202" s="20" t="s">
        <v>21</v>
      </c>
    </row>
    <row r="203" spans="1:65" s="12" customFormat="1" ht="25.9" customHeight="1">
      <c r="B203" s="166"/>
      <c r="C203" s="167"/>
      <c r="D203" s="168" t="s">
        <v>80</v>
      </c>
      <c r="E203" s="169" t="s">
        <v>2450</v>
      </c>
      <c r="F203" s="169" t="s">
        <v>3161</v>
      </c>
      <c r="G203" s="167"/>
      <c r="H203" s="167"/>
      <c r="I203" s="170"/>
      <c r="J203" s="171">
        <f>BK203</f>
        <v>0</v>
      </c>
      <c r="K203" s="167"/>
      <c r="L203" s="172"/>
      <c r="M203" s="173"/>
      <c r="N203" s="174"/>
      <c r="O203" s="174"/>
      <c r="P203" s="175">
        <f>SUM(P204:P221)</f>
        <v>0</v>
      </c>
      <c r="Q203" s="174"/>
      <c r="R203" s="175">
        <f>SUM(R204:R221)</f>
        <v>0</v>
      </c>
      <c r="S203" s="174"/>
      <c r="T203" s="176">
        <f>SUM(T204:T221)</f>
        <v>0</v>
      </c>
      <c r="AR203" s="177" t="s">
        <v>21</v>
      </c>
      <c r="AT203" s="178" t="s">
        <v>80</v>
      </c>
      <c r="AU203" s="178" t="s">
        <v>81</v>
      </c>
      <c r="AY203" s="177" t="s">
        <v>160</v>
      </c>
      <c r="BK203" s="179">
        <f>SUM(BK204:BK221)</f>
        <v>0</v>
      </c>
    </row>
    <row r="204" spans="1:65" s="2" customFormat="1" ht="37.9" customHeight="1">
      <c r="A204" s="38"/>
      <c r="B204" s="39"/>
      <c r="C204" s="245" t="s">
        <v>81</v>
      </c>
      <c r="D204" s="245" t="s">
        <v>380</v>
      </c>
      <c r="E204" s="246" t="s">
        <v>2534</v>
      </c>
      <c r="F204" s="247" t="s">
        <v>2535</v>
      </c>
      <c r="G204" s="248" t="s">
        <v>523</v>
      </c>
      <c r="H204" s="249">
        <v>5</v>
      </c>
      <c r="I204" s="250"/>
      <c r="J204" s="251">
        <f>ROUND(I204*H204,2)</f>
        <v>0</v>
      </c>
      <c r="K204" s="247" t="s">
        <v>2453</v>
      </c>
      <c r="L204" s="252"/>
      <c r="M204" s="253" t="s">
        <v>35</v>
      </c>
      <c r="N204" s="254" t="s">
        <v>52</v>
      </c>
      <c r="O204" s="68"/>
      <c r="P204" s="191">
        <f>O204*H204</f>
        <v>0</v>
      </c>
      <c r="Q204" s="191">
        <v>0</v>
      </c>
      <c r="R204" s="191">
        <f>Q204*H204</f>
        <v>0</v>
      </c>
      <c r="S204" s="191">
        <v>0</v>
      </c>
      <c r="T204" s="19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93" t="s">
        <v>220</v>
      </c>
      <c r="AT204" s="193" t="s">
        <v>380</v>
      </c>
      <c r="AU204" s="193" t="s">
        <v>21</v>
      </c>
      <c r="AY204" s="20" t="s">
        <v>160</v>
      </c>
      <c r="BE204" s="194">
        <f>IF(N204="základní",J204,0)</f>
        <v>0</v>
      </c>
      <c r="BF204" s="194">
        <f>IF(N204="snížená",J204,0)</f>
        <v>0</v>
      </c>
      <c r="BG204" s="194">
        <f>IF(N204="zákl. přenesená",J204,0)</f>
        <v>0</v>
      </c>
      <c r="BH204" s="194">
        <f>IF(N204="sníž. přenesená",J204,0)</f>
        <v>0</v>
      </c>
      <c r="BI204" s="194">
        <f>IF(N204="nulová",J204,0)</f>
        <v>0</v>
      </c>
      <c r="BJ204" s="20" t="s">
        <v>21</v>
      </c>
      <c r="BK204" s="194">
        <f>ROUND(I204*H204,2)</f>
        <v>0</v>
      </c>
      <c r="BL204" s="20" t="s">
        <v>167</v>
      </c>
      <c r="BM204" s="193" t="s">
        <v>957</v>
      </c>
    </row>
    <row r="205" spans="1:65" s="2" customFormat="1" ht="19.5">
      <c r="A205" s="38"/>
      <c r="B205" s="39"/>
      <c r="C205" s="40"/>
      <c r="D205" s="195" t="s">
        <v>169</v>
      </c>
      <c r="E205" s="40"/>
      <c r="F205" s="196" t="s">
        <v>2535</v>
      </c>
      <c r="G205" s="40"/>
      <c r="H205" s="40"/>
      <c r="I205" s="197"/>
      <c r="J205" s="40"/>
      <c r="K205" s="40"/>
      <c r="L205" s="43"/>
      <c r="M205" s="198"/>
      <c r="N205" s="199"/>
      <c r="O205" s="68"/>
      <c r="P205" s="68"/>
      <c r="Q205" s="68"/>
      <c r="R205" s="68"/>
      <c r="S205" s="68"/>
      <c r="T205" s="69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20" t="s">
        <v>169</v>
      </c>
      <c r="AU205" s="20" t="s">
        <v>21</v>
      </c>
    </row>
    <row r="206" spans="1:65" s="2" customFormat="1" ht="24.2" customHeight="1">
      <c r="A206" s="38"/>
      <c r="B206" s="39"/>
      <c r="C206" s="245" t="s">
        <v>81</v>
      </c>
      <c r="D206" s="245" t="s">
        <v>380</v>
      </c>
      <c r="E206" s="246" t="s">
        <v>2536</v>
      </c>
      <c r="F206" s="247" t="s">
        <v>2537</v>
      </c>
      <c r="G206" s="248" t="s">
        <v>523</v>
      </c>
      <c r="H206" s="249">
        <v>36</v>
      </c>
      <c r="I206" s="250"/>
      <c r="J206" s="251">
        <f>ROUND(I206*H206,2)</f>
        <v>0</v>
      </c>
      <c r="K206" s="247" t="s">
        <v>2453</v>
      </c>
      <c r="L206" s="252"/>
      <c r="M206" s="253" t="s">
        <v>35</v>
      </c>
      <c r="N206" s="254" t="s">
        <v>52</v>
      </c>
      <c r="O206" s="68"/>
      <c r="P206" s="191">
        <f>O206*H206</f>
        <v>0</v>
      </c>
      <c r="Q206" s="191">
        <v>0</v>
      </c>
      <c r="R206" s="191">
        <f>Q206*H206</f>
        <v>0</v>
      </c>
      <c r="S206" s="191">
        <v>0</v>
      </c>
      <c r="T206" s="19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93" t="s">
        <v>220</v>
      </c>
      <c r="AT206" s="193" t="s">
        <v>380</v>
      </c>
      <c r="AU206" s="193" t="s">
        <v>21</v>
      </c>
      <c r="AY206" s="20" t="s">
        <v>160</v>
      </c>
      <c r="BE206" s="194">
        <f>IF(N206="základní",J206,0)</f>
        <v>0</v>
      </c>
      <c r="BF206" s="194">
        <f>IF(N206="snížená",J206,0)</f>
        <v>0</v>
      </c>
      <c r="BG206" s="194">
        <f>IF(N206="zákl. přenesená",J206,0)</f>
        <v>0</v>
      </c>
      <c r="BH206" s="194">
        <f>IF(N206="sníž. přenesená",J206,0)</f>
        <v>0</v>
      </c>
      <c r="BI206" s="194">
        <f>IF(N206="nulová",J206,0)</f>
        <v>0</v>
      </c>
      <c r="BJ206" s="20" t="s">
        <v>21</v>
      </c>
      <c r="BK206" s="194">
        <f>ROUND(I206*H206,2)</f>
        <v>0</v>
      </c>
      <c r="BL206" s="20" t="s">
        <v>167</v>
      </c>
      <c r="BM206" s="193" t="s">
        <v>967</v>
      </c>
    </row>
    <row r="207" spans="1:65" s="2" customFormat="1" ht="19.5">
      <c r="A207" s="38"/>
      <c r="B207" s="39"/>
      <c r="C207" s="40"/>
      <c r="D207" s="195" t="s">
        <v>169</v>
      </c>
      <c r="E207" s="40"/>
      <c r="F207" s="196" t="s">
        <v>2537</v>
      </c>
      <c r="G207" s="40"/>
      <c r="H207" s="40"/>
      <c r="I207" s="197"/>
      <c r="J207" s="40"/>
      <c r="K207" s="40"/>
      <c r="L207" s="43"/>
      <c r="M207" s="198"/>
      <c r="N207" s="199"/>
      <c r="O207" s="68"/>
      <c r="P207" s="68"/>
      <c r="Q207" s="68"/>
      <c r="R207" s="68"/>
      <c r="S207" s="68"/>
      <c r="T207" s="69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20" t="s">
        <v>169</v>
      </c>
      <c r="AU207" s="20" t="s">
        <v>21</v>
      </c>
    </row>
    <row r="208" spans="1:65" s="2" customFormat="1" ht="37.9" customHeight="1">
      <c r="A208" s="38"/>
      <c r="B208" s="39"/>
      <c r="C208" s="245" t="s">
        <v>81</v>
      </c>
      <c r="D208" s="245" t="s">
        <v>380</v>
      </c>
      <c r="E208" s="246" t="s">
        <v>2538</v>
      </c>
      <c r="F208" s="247" t="s">
        <v>2539</v>
      </c>
      <c r="G208" s="248" t="s">
        <v>523</v>
      </c>
      <c r="H208" s="249">
        <v>2</v>
      </c>
      <c r="I208" s="250"/>
      <c r="J208" s="251">
        <f>ROUND(I208*H208,2)</f>
        <v>0</v>
      </c>
      <c r="K208" s="247" t="s">
        <v>2453</v>
      </c>
      <c r="L208" s="252"/>
      <c r="M208" s="253" t="s">
        <v>35</v>
      </c>
      <c r="N208" s="254" t="s">
        <v>52</v>
      </c>
      <c r="O208" s="68"/>
      <c r="P208" s="191">
        <f>O208*H208</f>
        <v>0</v>
      </c>
      <c r="Q208" s="191">
        <v>0</v>
      </c>
      <c r="R208" s="191">
        <f>Q208*H208</f>
        <v>0</v>
      </c>
      <c r="S208" s="191">
        <v>0</v>
      </c>
      <c r="T208" s="192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93" t="s">
        <v>220</v>
      </c>
      <c r="AT208" s="193" t="s">
        <v>380</v>
      </c>
      <c r="AU208" s="193" t="s">
        <v>21</v>
      </c>
      <c r="AY208" s="20" t="s">
        <v>160</v>
      </c>
      <c r="BE208" s="194">
        <f>IF(N208="základní",J208,0)</f>
        <v>0</v>
      </c>
      <c r="BF208" s="194">
        <f>IF(N208="snížená",J208,0)</f>
        <v>0</v>
      </c>
      <c r="BG208" s="194">
        <f>IF(N208="zákl. přenesená",J208,0)</f>
        <v>0</v>
      </c>
      <c r="BH208" s="194">
        <f>IF(N208="sníž. přenesená",J208,0)</f>
        <v>0</v>
      </c>
      <c r="BI208" s="194">
        <f>IF(N208="nulová",J208,0)</f>
        <v>0</v>
      </c>
      <c r="BJ208" s="20" t="s">
        <v>21</v>
      </c>
      <c r="BK208" s="194">
        <f>ROUND(I208*H208,2)</f>
        <v>0</v>
      </c>
      <c r="BL208" s="20" t="s">
        <v>167</v>
      </c>
      <c r="BM208" s="193" t="s">
        <v>975</v>
      </c>
    </row>
    <row r="209" spans="1:65" s="2" customFormat="1" ht="19.5">
      <c r="A209" s="38"/>
      <c r="B209" s="39"/>
      <c r="C209" s="40"/>
      <c r="D209" s="195" t="s">
        <v>169</v>
      </c>
      <c r="E209" s="40"/>
      <c r="F209" s="196" t="s">
        <v>2539</v>
      </c>
      <c r="G209" s="40"/>
      <c r="H209" s="40"/>
      <c r="I209" s="197"/>
      <c r="J209" s="40"/>
      <c r="K209" s="40"/>
      <c r="L209" s="43"/>
      <c r="M209" s="198"/>
      <c r="N209" s="199"/>
      <c r="O209" s="68"/>
      <c r="P209" s="68"/>
      <c r="Q209" s="68"/>
      <c r="R209" s="68"/>
      <c r="S209" s="68"/>
      <c r="T209" s="69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20" t="s">
        <v>169</v>
      </c>
      <c r="AU209" s="20" t="s">
        <v>21</v>
      </c>
    </row>
    <row r="210" spans="1:65" s="2" customFormat="1" ht="24.2" customHeight="1">
      <c r="A210" s="38"/>
      <c r="B210" s="39"/>
      <c r="C210" s="245" t="s">
        <v>81</v>
      </c>
      <c r="D210" s="245" t="s">
        <v>380</v>
      </c>
      <c r="E210" s="246" t="s">
        <v>2540</v>
      </c>
      <c r="F210" s="247" t="s">
        <v>2541</v>
      </c>
      <c r="G210" s="248" t="s">
        <v>523</v>
      </c>
      <c r="H210" s="249">
        <v>5</v>
      </c>
      <c r="I210" s="250"/>
      <c r="J210" s="251">
        <f>ROUND(I210*H210,2)</f>
        <v>0</v>
      </c>
      <c r="K210" s="247" t="s">
        <v>2453</v>
      </c>
      <c r="L210" s="252"/>
      <c r="M210" s="253" t="s">
        <v>35</v>
      </c>
      <c r="N210" s="254" t="s">
        <v>52</v>
      </c>
      <c r="O210" s="68"/>
      <c r="P210" s="191">
        <f>O210*H210</f>
        <v>0</v>
      </c>
      <c r="Q210" s="191">
        <v>0</v>
      </c>
      <c r="R210" s="191">
        <f>Q210*H210</f>
        <v>0</v>
      </c>
      <c r="S210" s="191">
        <v>0</v>
      </c>
      <c r="T210" s="19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93" t="s">
        <v>220</v>
      </c>
      <c r="AT210" s="193" t="s">
        <v>380</v>
      </c>
      <c r="AU210" s="193" t="s">
        <v>21</v>
      </c>
      <c r="AY210" s="20" t="s">
        <v>160</v>
      </c>
      <c r="BE210" s="194">
        <f>IF(N210="základní",J210,0)</f>
        <v>0</v>
      </c>
      <c r="BF210" s="194">
        <f>IF(N210="snížená",J210,0)</f>
        <v>0</v>
      </c>
      <c r="BG210" s="194">
        <f>IF(N210="zákl. přenesená",J210,0)</f>
        <v>0</v>
      </c>
      <c r="BH210" s="194">
        <f>IF(N210="sníž. přenesená",J210,0)</f>
        <v>0</v>
      </c>
      <c r="BI210" s="194">
        <f>IF(N210="nulová",J210,0)</f>
        <v>0</v>
      </c>
      <c r="BJ210" s="20" t="s">
        <v>21</v>
      </c>
      <c r="BK210" s="194">
        <f>ROUND(I210*H210,2)</f>
        <v>0</v>
      </c>
      <c r="BL210" s="20" t="s">
        <v>167</v>
      </c>
      <c r="BM210" s="193" t="s">
        <v>985</v>
      </c>
    </row>
    <row r="211" spans="1:65" s="2" customFormat="1" ht="11.25">
      <c r="A211" s="38"/>
      <c r="B211" s="39"/>
      <c r="C211" s="40"/>
      <c r="D211" s="195" t="s">
        <v>169</v>
      </c>
      <c r="E211" s="40"/>
      <c r="F211" s="196" t="s">
        <v>2541</v>
      </c>
      <c r="G211" s="40"/>
      <c r="H211" s="40"/>
      <c r="I211" s="197"/>
      <c r="J211" s="40"/>
      <c r="K211" s="40"/>
      <c r="L211" s="43"/>
      <c r="M211" s="198"/>
      <c r="N211" s="199"/>
      <c r="O211" s="68"/>
      <c r="P211" s="68"/>
      <c r="Q211" s="68"/>
      <c r="R211" s="68"/>
      <c r="S211" s="68"/>
      <c r="T211" s="69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20" t="s">
        <v>169</v>
      </c>
      <c r="AU211" s="20" t="s">
        <v>21</v>
      </c>
    </row>
    <row r="212" spans="1:65" s="2" customFormat="1" ht="24.2" customHeight="1">
      <c r="A212" s="38"/>
      <c r="B212" s="39"/>
      <c r="C212" s="245" t="s">
        <v>81</v>
      </c>
      <c r="D212" s="245" t="s">
        <v>380</v>
      </c>
      <c r="E212" s="246" t="s">
        <v>2542</v>
      </c>
      <c r="F212" s="247" t="s">
        <v>2543</v>
      </c>
      <c r="G212" s="248" t="s">
        <v>523</v>
      </c>
      <c r="H212" s="249">
        <v>2</v>
      </c>
      <c r="I212" s="250"/>
      <c r="J212" s="251">
        <f>ROUND(I212*H212,2)</f>
        <v>0</v>
      </c>
      <c r="K212" s="247" t="s">
        <v>2453</v>
      </c>
      <c r="L212" s="252"/>
      <c r="M212" s="253" t="s">
        <v>35</v>
      </c>
      <c r="N212" s="254" t="s">
        <v>52</v>
      </c>
      <c r="O212" s="68"/>
      <c r="P212" s="191">
        <f>O212*H212</f>
        <v>0</v>
      </c>
      <c r="Q212" s="191">
        <v>0</v>
      </c>
      <c r="R212" s="191">
        <f>Q212*H212</f>
        <v>0</v>
      </c>
      <c r="S212" s="191">
        <v>0</v>
      </c>
      <c r="T212" s="192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193" t="s">
        <v>220</v>
      </c>
      <c r="AT212" s="193" t="s">
        <v>380</v>
      </c>
      <c r="AU212" s="193" t="s">
        <v>21</v>
      </c>
      <c r="AY212" s="20" t="s">
        <v>160</v>
      </c>
      <c r="BE212" s="194">
        <f>IF(N212="základní",J212,0)</f>
        <v>0</v>
      </c>
      <c r="BF212" s="194">
        <f>IF(N212="snížená",J212,0)</f>
        <v>0</v>
      </c>
      <c r="BG212" s="194">
        <f>IF(N212="zákl. přenesená",J212,0)</f>
        <v>0</v>
      </c>
      <c r="BH212" s="194">
        <f>IF(N212="sníž. přenesená",J212,0)</f>
        <v>0</v>
      </c>
      <c r="BI212" s="194">
        <f>IF(N212="nulová",J212,0)</f>
        <v>0</v>
      </c>
      <c r="BJ212" s="20" t="s">
        <v>21</v>
      </c>
      <c r="BK212" s="194">
        <f>ROUND(I212*H212,2)</f>
        <v>0</v>
      </c>
      <c r="BL212" s="20" t="s">
        <v>167</v>
      </c>
      <c r="BM212" s="193" t="s">
        <v>997</v>
      </c>
    </row>
    <row r="213" spans="1:65" s="2" customFormat="1" ht="11.25">
      <c r="A213" s="38"/>
      <c r="B213" s="39"/>
      <c r="C213" s="40"/>
      <c r="D213" s="195" t="s">
        <v>169</v>
      </c>
      <c r="E213" s="40"/>
      <c r="F213" s="196" t="s">
        <v>2543</v>
      </c>
      <c r="G213" s="40"/>
      <c r="H213" s="40"/>
      <c r="I213" s="197"/>
      <c r="J213" s="40"/>
      <c r="K213" s="40"/>
      <c r="L213" s="43"/>
      <c r="M213" s="198"/>
      <c r="N213" s="199"/>
      <c r="O213" s="68"/>
      <c r="P213" s="68"/>
      <c r="Q213" s="68"/>
      <c r="R213" s="68"/>
      <c r="S213" s="68"/>
      <c r="T213" s="69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20" t="s">
        <v>169</v>
      </c>
      <c r="AU213" s="20" t="s">
        <v>21</v>
      </c>
    </row>
    <row r="214" spans="1:65" s="2" customFormat="1" ht="37.9" customHeight="1">
      <c r="A214" s="38"/>
      <c r="B214" s="39"/>
      <c r="C214" s="245" t="s">
        <v>81</v>
      </c>
      <c r="D214" s="245" t="s">
        <v>380</v>
      </c>
      <c r="E214" s="246" t="s">
        <v>2544</v>
      </c>
      <c r="F214" s="247" t="s">
        <v>2545</v>
      </c>
      <c r="G214" s="248" t="s">
        <v>523</v>
      </c>
      <c r="H214" s="249">
        <v>2</v>
      </c>
      <c r="I214" s="250"/>
      <c r="J214" s="251">
        <f>ROUND(I214*H214,2)</f>
        <v>0</v>
      </c>
      <c r="K214" s="247" t="s">
        <v>2453</v>
      </c>
      <c r="L214" s="252"/>
      <c r="M214" s="253" t="s">
        <v>35</v>
      </c>
      <c r="N214" s="254" t="s">
        <v>52</v>
      </c>
      <c r="O214" s="68"/>
      <c r="P214" s="191">
        <f>O214*H214</f>
        <v>0</v>
      </c>
      <c r="Q214" s="191">
        <v>0</v>
      </c>
      <c r="R214" s="191">
        <f>Q214*H214</f>
        <v>0</v>
      </c>
      <c r="S214" s="191">
        <v>0</v>
      </c>
      <c r="T214" s="19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93" t="s">
        <v>220</v>
      </c>
      <c r="AT214" s="193" t="s">
        <v>380</v>
      </c>
      <c r="AU214" s="193" t="s">
        <v>21</v>
      </c>
      <c r="AY214" s="20" t="s">
        <v>160</v>
      </c>
      <c r="BE214" s="194">
        <f>IF(N214="základní",J214,0)</f>
        <v>0</v>
      </c>
      <c r="BF214" s="194">
        <f>IF(N214="snížená",J214,0)</f>
        <v>0</v>
      </c>
      <c r="BG214" s="194">
        <f>IF(N214="zákl. přenesená",J214,0)</f>
        <v>0</v>
      </c>
      <c r="BH214" s="194">
        <f>IF(N214="sníž. přenesená",J214,0)</f>
        <v>0</v>
      </c>
      <c r="BI214" s="194">
        <f>IF(N214="nulová",J214,0)</f>
        <v>0</v>
      </c>
      <c r="BJ214" s="20" t="s">
        <v>21</v>
      </c>
      <c r="BK214" s="194">
        <f>ROUND(I214*H214,2)</f>
        <v>0</v>
      </c>
      <c r="BL214" s="20" t="s">
        <v>167</v>
      </c>
      <c r="BM214" s="193" t="s">
        <v>1009</v>
      </c>
    </row>
    <row r="215" spans="1:65" s="2" customFormat="1" ht="19.5">
      <c r="A215" s="38"/>
      <c r="B215" s="39"/>
      <c r="C215" s="40"/>
      <c r="D215" s="195" t="s">
        <v>169</v>
      </c>
      <c r="E215" s="40"/>
      <c r="F215" s="196" t="s">
        <v>2545</v>
      </c>
      <c r="G215" s="40"/>
      <c r="H215" s="40"/>
      <c r="I215" s="197"/>
      <c r="J215" s="40"/>
      <c r="K215" s="40"/>
      <c r="L215" s="43"/>
      <c r="M215" s="198"/>
      <c r="N215" s="199"/>
      <c r="O215" s="68"/>
      <c r="P215" s="68"/>
      <c r="Q215" s="68"/>
      <c r="R215" s="68"/>
      <c r="S215" s="68"/>
      <c r="T215" s="69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20" t="s">
        <v>169</v>
      </c>
      <c r="AU215" s="20" t="s">
        <v>21</v>
      </c>
    </row>
    <row r="216" spans="1:65" s="2" customFormat="1" ht="55.5" customHeight="1">
      <c r="A216" s="38"/>
      <c r="B216" s="39"/>
      <c r="C216" s="245" t="s">
        <v>81</v>
      </c>
      <c r="D216" s="245" t="s">
        <v>380</v>
      </c>
      <c r="E216" s="246" t="s">
        <v>2546</v>
      </c>
      <c r="F216" s="247" t="s">
        <v>2547</v>
      </c>
      <c r="G216" s="248" t="s">
        <v>523</v>
      </c>
      <c r="H216" s="249">
        <v>14</v>
      </c>
      <c r="I216" s="250"/>
      <c r="J216" s="251">
        <f>ROUND(I216*H216,2)</f>
        <v>0</v>
      </c>
      <c r="K216" s="247" t="s">
        <v>2453</v>
      </c>
      <c r="L216" s="252"/>
      <c r="M216" s="253" t="s">
        <v>35</v>
      </c>
      <c r="N216" s="254" t="s">
        <v>52</v>
      </c>
      <c r="O216" s="68"/>
      <c r="P216" s="191">
        <f>O216*H216</f>
        <v>0</v>
      </c>
      <c r="Q216" s="191">
        <v>0</v>
      </c>
      <c r="R216" s="191">
        <f>Q216*H216</f>
        <v>0</v>
      </c>
      <c r="S216" s="191">
        <v>0</v>
      </c>
      <c r="T216" s="19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93" t="s">
        <v>220</v>
      </c>
      <c r="AT216" s="193" t="s">
        <v>380</v>
      </c>
      <c r="AU216" s="193" t="s">
        <v>21</v>
      </c>
      <c r="AY216" s="20" t="s">
        <v>160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20" t="s">
        <v>21</v>
      </c>
      <c r="BK216" s="194">
        <f>ROUND(I216*H216,2)</f>
        <v>0</v>
      </c>
      <c r="BL216" s="20" t="s">
        <v>167</v>
      </c>
      <c r="BM216" s="193" t="s">
        <v>1023</v>
      </c>
    </row>
    <row r="217" spans="1:65" s="2" customFormat="1" ht="29.25">
      <c r="A217" s="38"/>
      <c r="B217" s="39"/>
      <c r="C217" s="40"/>
      <c r="D217" s="195" t="s">
        <v>169</v>
      </c>
      <c r="E217" s="40"/>
      <c r="F217" s="196" t="s">
        <v>2547</v>
      </c>
      <c r="G217" s="40"/>
      <c r="H217" s="40"/>
      <c r="I217" s="197"/>
      <c r="J217" s="40"/>
      <c r="K217" s="40"/>
      <c r="L217" s="43"/>
      <c r="M217" s="198"/>
      <c r="N217" s="199"/>
      <c r="O217" s="68"/>
      <c r="P217" s="68"/>
      <c r="Q217" s="68"/>
      <c r="R217" s="68"/>
      <c r="S217" s="68"/>
      <c r="T217" s="69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20" t="s">
        <v>169</v>
      </c>
      <c r="AU217" s="20" t="s">
        <v>21</v>
      </c>
    </row>
    <row r="218" spans="1:65" s="2" customFormat="1" ht="37.9" customHeight="1">
      <c r="A218" s="38"/>
      <c r="B218" s="39"/>
      <c r="C218" s="245" t="s">
        <v>81</v>
      </c>
      <c r="D218" s="245" t="s">
        <v>380</v>
      </c>
      <c r="E218" s="246" t="s">
        <v>2548</v>
      </c>
      <c r="F218" s="247" t="s">
        <v>2549</v>
      </c>
      <c r="G218" s="248" t="s">
        <v>523</v>
      </c>
      <c r="H218" s="249">
        <v>6</v>
      </c>
      <c r="I218" s="250"/>
      <c r="J218" s="251">
        <f>ROUND(I218*H218,2)</f>
        <v>0</v>
      </c>
      <c r="K218" s="247" t="s">
        <v>2453</v>
      </c>
      <c r="L218" s="252"/>
      <c r="M218" s="253" t="s">
        <v>35</v>
      </c>
      <c r="N218" s="254" t="s">
        <v>52</v>
      </c>
      <c r="O218" s="68"/>
      <c r="P218" s="191">
        <f>O218*H218</f>
        <v>0</v>
      </c>
      <c r="Q218" s="191">
        <v>0</v>
      </c>
      <c r="R218" s="191">
        <f>Q218*H218</f>
        <v>0</v>
      </c>
      <c r="S218" s="191">
        <v>0</v>
      </c>
      <c r="T218" s="192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93" t="s">
        <v>220</v>
      </c>
      <c r="AT218" s="193" t="s">
        <v>380</v>
      </c>
      <c r="AU218" s="193" t="s">
        <v>21</v>
      </c>
      <c r="AY218" s="20" t="s">
        <v>160</v>
      </c>
      <c r="BE218" s="194">
        <f>IF(N218="základní",J218,0)</f>
        <v>0</v>
      </c>
      <c r="BF218" s="194">
        <f>IF(N218="snížená",J218,0)</f>
        <v>0</v>
      </c>
      <c r="BG218" s="194">
        <f>IF(N218="zákl. přenesená",J218,0)</f>
        <v>0</v>
      </c>
      <c r="BH218" s="194">
        <f>IF(N218="sníž. přenesená",J218,0)</f>
        <v>0</v>
      </c>
      <c r="BI218" s="194">
        <f>IF(N218="nulová",J218,0)</f>
        <v>0</v>
      </c>
      <c r="BJ218" s="20" t="s">
        <v>21</v>
      </c>
      <c r="BK218" s="194">
        <f>ROUND(I218*H218,2)</f>
        <v>0</v>
      </c>
      <c r="BL218" s="20" t="s">
        <v>167</v>
      </c>
      <c r="BM218" s="193" t="s">
        <v>1034</v>
      </c>
    </row>
    <row r="219" spans="1:65" s="2" customFormat="1" ht="19.5">
      <c r="A219" s="38"/>
      <c r="B219" s="39"/>
      <c r="C219" s="40"/>
      <c r="D219" s="195" t="s">
        <v>169</v>
      </c>
      <c r="E219" s="40"/>
      <c r="F219" s="196" t="s">
        <v>2549</v>
      </c>
      <c r="G219" s="40"/>
      <c r="H219" s="40"/>
      <c r="I219" s="197"/>
      <c r="J219" s="40"/>
      <c r="K219" s="40"/>
      <c r="L219" s="43"/>
      <c r="M219" s="198"/>
      <c r="N219" s="199"/>
      <c r="O219" s="68"/>
      <c r="P219" s="68"/>
      <c r="Q219" s="68"/>
      <c r="R219" s="68"/>
      <c r="S219" s="68"/>
      <c r="T219" s="69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20" t="s">
        <v>169</v>
      </c>
      <c r="AU219" s="20" t="s">
        <v>21</v>
      </c>
    </row>
    <row r="220" spans="1:65" s="2" customFormat="1" ht="21.75" customHeight="1">
      <c r="A220" s="38"/>
      <c r="B220" s="39"/>
      <c r="C220" s="245" t="s">
        <v>81</v>
      </c>
      <c r="D220" s="245" t="s">
        <v>380</v>
      </c>
      <c r="E220" s="246" t="s">
        <v>2550</v>
      </c>
      <c r="F220" s="247" t="s">
        <v>2551</v>
      </c>
      <c r="G220" s="248" t="s">
        <v>523</v>
      </c>
      <c r="H220" s="249">
        <v>72</v>
      </c>
      <c r="I220" s="250"/>
      <c r="J220" s="251">
        <f>ROUND(I220*H220,2)</f>
        <v>0</v>
      </c>
      <c r="K220" s="247" t="s">
        <v>2453</v>
      </c>
      <c r="L220" s="252"/>
      <c r="M220" s="253" t="s">
        <v>35</v>
      </c>
      <c r="N220" s="254" t="s">
        <v>52</v>
      </c>
      <c r="O220" s="68"/>
      <c r="P220" s="191">
        <f>O220*H220</f>
        <v>0</v>
      </c>
      <c r="Q220" s="191">
        <v>0</v>
      </c>
      <c r="R220" s="191">
        <f>Q220*H220</f>
        <v>0</v>
      </c>
      <c r="S220" s="191">
        <v>0</v>
      </c>
      <c r="T220" s="192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193" t="s">
        <v>220</v>
      </c>
      <c r="AT220" s="193" t="s">
        <v>380</v>
      </c>
      <c r="AU220" s="193" t="s">
        <v>21</v>
      </c>
      <c r="AY220" s="20" t="s">
        <v>160</v>
      </c>
      <c r="BE220" s="194">
        <f>IF(N220="základní",J220,0)</f>
        <v>0</v>
      </c>
      <c r="BF220" s="194">
        <f>IF(N220="snížená",J220,0)</f>
        <v>0</v>
      </c>
      <c r="BG220" s="194">
        <f>IF(N220="zákl. přenesená",J220,0)</f>
        <v>0</v>
      </c>
      <c r="BH220" s="194">
        <f>IF(N220="sníž. přenesená",J220,0)</f>
        <v>0</v>
      </c>
      <c r="BI220" s="194">
        <f>IF(N220="nulová",J220,0)</f>
        <v>0</v>
      </c>
      <c r="BJ220" s="20" t="s">
        <v>21</v>
      </c>
      <c r="BK220" s="194">
        <f>ROUND(I220*H220,2)</f>
        <v>0</v>
      </c>
      <c r="BL220" s="20" t="s">
        <v>167</v>
      </c>
      <c r="BM220" s="193" t="s">
        <v>1044</v>
      </c>
    </row>
    <row r="221" spans="1:65" s="2" customFormat="1" ht="11.25">
      <c r="A221" s="38"/>
      <c r="B221" s="39"/>
      <c r="C221" s="40"/>
      <c r="D221" s="195" t="s">
        <v>169</v>
      </c>
      <c r="E221" s="40"/>
      <c r="F221" s="196" t="s">
        <v>2551</v>
      </c>
      <c r="G221" s="40"/>
      <c r="H221" s="40"/>
      <c r="I221" s="197"/>
      <c r="J221" s="40"/>
      <c r="K221" s="40"/>
      <c r="L221" s="43"/>
      <c r="M221" s="198"/>
      <c r="N221" s="199"/>
      <c r="O221" s="68"/>
      <c r="P221" s="68"/>
      <c r="Q221" s="68"/>
      <c r="R221" s="68"/>
      <c r="S221" s="68"/>
      <c r="T221" s="69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20" t="s">
        <v>169</v>
      </c>
      <c r="AU221" s="20" t="s">
        <v>21</v>
      </c>
    </row>
    <row r="222" spans="1:65" s="12" customFormat="1" ht="25.9" customHeight="1">
      <c r="B222" s="166"/>
      <c r="C222" s="167"/>
      <c r="D222" s="168" t="s">
        <v>80</v>
      </c>
      <c r="E222" s="169" t="s">
        <v>2450</v>
      </c>
      <c r="F222" s="169" t="s">
        <v>3162</v>
      </c>
      <c r="G222" s="167"/>
      <c r="H222" s="167"/>
      <c r="I222" s="170"/>
      <c r="J222" s="171">
        <f>BK222</f>
        <v>0</v>
      </c>
      <c r="K222" s="167"/>
      <c r="L222" s="172"/>
      <c r="M222" s="173"/>
      <c r="N222" s="174"/>
      <c r="O222" s="174"/>
      <c r="P222" s="175">
        <f>SUM(P223:P246)</f>
        <v>0</v>
      </c>
      <c r="Q222" s="174"/>
      <c r="R222" s="175">
        <f>SUM(R223:R246)</f>
        <v>0</v>
      </c>
      <c r="S222" s="174"/>
      <c r="T222" s="176">
        <f>SUM(T223:T246)</f>
        <v>0</v>
      </c>
      <c r="AR222" s="177" t="s">
        <v>21</v>
      </c>
      <c r="AT222" s="178" t="s">
        <v>80</v>
      </c>
      <c r="AU222" s="178" t="s">
        <v>81</v>
      </c>
      <c r="AY222" s="177" t="s">
        <v>160</v>
      </c>
      <c r="BK222" s="179">
        <f>SUM(BK223:BK246)</f>
        <v>0</v>
      </c>
    </row>
    <row r="223" spans="1:65" s="2" customFormat="1" ht="16.5" customHeight="1">
      <c r="A223" s="38"/>
      <c r="B223" s="39"/>
      <c r="C223" s="245" t="s">
        <v>81</v>
      </c>
      <c r="D223" s="245" t="s">
        <v>380</v>
      </c>
      <c r="E223" s="246" t="s">
        <v>2552</v>
      </c>
      <c r="F223" s="247" t="s">
        <v>2553</v>
      </c>
      <c r="G223" s="248" t="s">
        <v>2103</v>
      </c>
      <c r="H223" s="249">
        <v>5</v>
      </c>
      <c r="I223" s="250"/>
      <c r="J223" s="251">
        <f>ROUND(I223*H223,2)</f>
        <v>0</v>
      </c>
      <c r="K223" s="247" t="s">
        <v>2453</v>
      </c>
      <c r="L223" s="252"/>
      <c r="M223" s="253" t="s">
        <v>35</v>
      </c>
      <c r="N223" s="254" t="s">
        <v>52</v>
      </c>
      <c r="O223" s="68"/>
      <c r="P223" s="191">
        <f>O223*H223</f>
        <v>0</v>
      </c>
      <c r="Q223" s="191">
        <v>0</v>
      </c>
      <c r="R223" s="191">
        <f>Q223*H223</f>
        <v>0</v>
      </c>
      <c r="S223" s="191">
        <v>0</v>
      </c>
      <c r="T223" s="192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93" t="s">
        <v>220</v>
      </c>
      <c r="AT223" s="193" t="s">
        <v>380</v>
      </c>
      <c r="AU223" s="193" t="s">
        <v>21</v>
      </c>
      <c r="AY223" s="20" t="s">
        <v>160</v>
      </c>
      <c r="BE223" s="194">
        <f>IF(N223="základní",J223,0)</f>
        <v>0</v>
      </c>
      <c r="BF223" s="194">
        <f>IF(N223="snížená",J223,0)</f>
        <v>0</v>
      </c>
      <c r="BG223" s="194">
        <f>IF(N223="zákl. přenesená",J223,0)</f>
        <v>0</v>
      </c>
      <c r="BH223" s="194">
        <f>IF(N223="sníž. přenesená",J223,0)</f>
        <v>0</v>
      </c>
      <c r="BI223" s="194">
        <f>IF(N223="nulová",J223,0)</f>
        <v>0</v>
      </c>
      <c r="BJ223" s="20" t="s">
        <v>21</v>
      </c>
      <c r="BK223" s="194">
        <f>ROUND(I223*H223,2)</f>
        <v>0</v>
      </c>
      <c r="BL223" s="20" t="s">
        <v>167</v>
      </c>
      <c r="BM223" s="193" t="s">
        <v>1056</v>
      </c>
    </row>
    <row r="224" spans="1:65" s="2" customFormat="1" ht="11.25">
      <c r="A224" s="38"/>
      <c r="B224" s="39"/>
      <c r="C224" s="40"/>
      <c r="D224" s="195" t="s">
        <v>169</v>
      </c>
      <c r="E224" s="40"/>
      <c r="F224" s="196" t="s">
        <v>2553</v>
      </c>
      <c r="G224" s="40"/>
      <c r="H224" s="40"/>
      <c r="I224" s="197"/>
      <c r="J224" s="40"/>
      <c r="K224" s="40"/>
      <c r="L224" s="43"/>
      <c r="M224" s="198"/>
      <c r="N224" s="199"/>
      <c r="O224" s="68"/>
      <c r="P224" s="68"/>
      <c r="Q224" s="68"/>
      <c r="R224" s="68"/>
      <c r="S224" s="68"/>
      <c r="T224" s="69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20" t="s">
        <v>169</v>
      </c>
      <c r="AU224" s="20" t="s">
        <v>21</v>
      </c>
    </row>
    <row r="225" spans="1:65" s="2" customFormat="1" ht="16.5" customHeight="1">
      <c r="A225" s="38"/>
      <c r="B225" s="39"/>
      <c r="C225" s="245" t="s">
        <v>81</v>
      </c>
      <c r="D225" s="245" t="s">
        <v>380</v>
      </c>
      <c r="E225" s="246" t="s">
        <v>2554</v>
      </c>
      <c r="F225" s="247" t="s">
        <v>2555</v>
      </c>
      <c r="G225" s="248" t="s">
        <v>523</v>
      </c>
      <c r="H225" s="249">
        <v>63</v>
      </c>
      <c r="I225" s="250"/>
      <c r="J225" s="251">
        <f>ROUND(I225*H225,2)</f>
        <v>0</v>
      </c>
      <c r="K225" s="247" t="s">
        <v>2453</v>
      </c>
      <c r="L225" s="252"/>
      <c r="M225" s="253" t="s">
        <v>35</v>
      </c>
      <c r="N225" s="254" t="s">
        <v>52</v>
      </c>
      <c r="O225" s="68"/>
      <c r="P225" s="191">
        <f>O225*H225</f>
        <v>0</v>
      </c>
      <c r="Q225" s="191">
        <v>0</v>
      </c>
      <c r="R225" s="191">
        <f>Q225*H225</f>
        <v>0</v>
      </c>
      <c r="S225" s="191">
        <v>0</v>
      </c>
      <c r="T225" s="192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93" t="s">
        <v>220</v>
      </c>
      <c r="AT225" s="193" t="s">
        <v>380</v>
      </c>
      <c r="AU225" s="193" t="s">
        <v>21</v>
      </c>
      <c r="AY225" s="20" t="s">
        <v>160</v>
      </c>
      <c r="BE225" s="194">
        <f>IF(N225="základní",J225,0)</f>
        <v>0</v>
      </c>
      <c r="BF225" s="194">
        <f>IF(N225="snížená",J225,0)</f>
        <v>0</v>
      </c>
      <c r="BG225" s="194">
        <f>IF(N225="zákl. přenesená",J225,0)</f>
        <v>0</v>
      </c>
      <c r="BH225" s="194">
        <f>IF(N225="sníž. přenesená",J225,0)</f>
        <v>0</v>
      </c>
      <c r="BI225" s="194">
        <f>IF(N225="nulová",J225,0)</f>
        <v>0</v>
      </c>
      <c r="BJ225" s="20" t="s">
        <v>21</v>
      </c>
      <c r="BK225" s="194">
        <f>ROUND(I225*H225,2)</f>
        <v>0</v>
      </c>
      <c r="BL225" s="20" t="s">
        <v>167</v>
      </c>
      <c r="BM225" s="193" t="s">
        <v>1065</v>
      </c>
    </row>
    <row r="226" spans="1:65" s="2" customFormat="1" ht="11.25">
      <c r="A226" s="38"/>
      <c r="B226" s="39"/>
      <c r="C226" s="40"/>
      <c r="D226" s="195" t="s">
        <v>169</v>
      </c>
      <c r="E226" s="40"/>
      <c r="F226" s="196" t="s">
        <v>2555</v>
      </c>
      <c r="G226" s="40"/>
      <c r="H226" s="40"/>
      <c r="I226" s="197"/>
      <c r="J226" s="40"/>
      <c r="K226" s="40"/>
      <c r="L226" s="43"/>
      <c r="M226" s="198"/>
      <c r="N226" s="199"/>
      <c r="O226" s="68"/>
      <c r="P226" s="68"/>
      <c r="Q226" s="68"/>
      <c r="R226" s="68"/>
      <c r="S226" s="68"/>
      <c r="T226" s="69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20" t="s">
        <v>169</v>
      </c>
      <c r="AU226" s="20" t="s">
        <v>21</v>
      </c>
    </row>
    <row r="227" spans="1:65" s="2" customFormat="1" ht="16.5" customHeight="1">
      <c r="A227" s="38"/>
      <c r="B227" s="39"/>
      <c r="C227" s="245" t="s">
        <v>81</v>
      </c>
      <c r="D227" s="245" t="s">
        <v>380</v>
      </c>
      <c r="E227" s="246" t="s">
        <v>2556</v>
      </c>
      <c r="F227" s="247" t="s">
        <v>2557</v>
      </c>
      <c r="G227" s="248" t="s">
        <v>523</v>
      </c>
      <c r="H227" s="249">
        <v>34</v>
      </c>
      <c r="I227" s="250"/>
      <c r="J227" s="251">
        <f>ROUND(I227*H227,2)</f>
        <v>0</v>
      </c>
      <c r="K227" s="247" t="s">
        <v>2453</v>
      </c>
      <c r="L227" s="252"/>
      <c r="M227" s="253" t="s">
        <v>35</v>
      </c>
      <c r="N227" s="254" t="s">
        <v>52</v>
      </c>
      <c r="O227" s="68"/>
      <c r="P227" s="191">
        <f>O227*H227</f>
        <v>0</v>
      </c>
      <c r="Q227" s="191">
        <v>0</v>
      </c>
      <c r="R227" s="191">
        <f>Q227*H227</f>
        <v>0</v>
      </c>
      <c r="S227" s="191">
        <v>0</v>
      </c>
      <c r="T227" s="192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93" t="s">
        <v>220</v>
      </c>
      <c r="AT227" s="193" t="s">
        <v>380</v>
      </c>
      <c r="AU227" s="193" t="s">
        <v>21</v>
      </c>
      <c r="AY227" s="20" t="s">
        <v>160</v>
      </c>
      <c r="BE227" s="194">
        <f>IF(N227="základní",J227,0)</f>
        <v>0</v>
      </c>
      <c r="BF227" s="194">
        <f>IF(N227="snížená",J227,0)</f>
        <v>0</v>
      </c>
      <c r="BG227" s="194">
        <f>IF(N227="zákl. přenesená",J227,0)</f>
        <v>0</v>
      </c>
      <c r="BH227" s="194">
        <f>IF(N227="sníž. přenesená",J227,0)</f>
        <v>0</v>
      </c>
      <c r="BI227" s="194">
        <f>IF(N227="nulová",J227,0)</f>
        <v>0</v>
      </c>
      <c r="BJ227" s="20" t="s">
        <v>21</v>
      </c>
      <c r="BK227" s="194">
        <f>ROUND(I227*H227,2)</f>
        <v>0</v>
      </c>
      <c r="BL227" s="20" t="s">
        <v>167</v>
      </c>
      <c r="BM227" s="193" t="s">
        <v>1073</v>
      </c>
    </row>
    <row r="228" spans="1:65" s="2" customFormat="1" ht="11.25">
      <c r="A228" s="38"/>
      <c r="B228" s="39"/>
      <c r="C228" s="40"/>
      <c r="D228" s="195" t="s">
        <v>169</v>
      </c>
      <c r="E228" s="40"/>
      <c r="F228" s="196" t="s">
        <v>2557</v>
      </c>
      <c r="G228" s="40"/>
      <c r="H228" s="40"/>
      <c r="I228" s="197"/>
      <c r="J228" s="40"/>
      <c r="K228" s="40"/>
      <c r="L228" s="43"/>
      <c r="M228" s="198"/>
      <c r="N228" s="199"/>
      <c r="O228" s="68"/>
      <c r="P228" s="68"/>
      <c r="Q228" s="68"/>
      <c r="R228" s="68"/>
      <c r="S228" s="68"/>
      <c r="T228" s="69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20" t="s">
        <v>169</v>
      </c>
      <c r="AU228" s="20" t="s">
        <v>21</v>
      </c>
    </row>
    <row r="229" spans="1:65" s="2" customFormat="1" ht="16.5" customHeight="1">
      <c r="A229" s="38"/>
      <c r="B229" s="39"/>
      <c r="C229" s="245" t="s">
        <v>81</v>
      </c>
      <c r="D229" s="245" t="s">
        <v>380</v>
      </c>
      <c r="E229" s="246" t="s">
        <v>2558</v>
      </c>
      <c r="F229" s="247" t="s">
        <v>2559</v>
      </c>
      <c r="G229" s="248" t="s">
        <v>523</v>
      </c>
      <c r="H229" s="249">
        <v>15</v>
      </c>
      <c r="I229" s="250"/>
      <c r="J229" s="251">
        <f>ROUND(I229*H229,2)</f>
        <v>0</v>
      </c>
      <c r="K229" s="247" t="s">
        <v>2453</v>
      </c>
      <c r="L229" s="252"/>
      <c r="M229" s="253" t="s">
        <v>35</v>
      </c>
      <c r="N229" s="254" t="s">
        <v>52</v>
      </c>
      <c r="O229" s="68"/>
      <c r="P229" s="191">
        <f>O229*H229</f>
        <v>0</v>
      </c>
      <c r="Q229" s="191">
        <v>0</v>
      </c>
      <c r="R229" s="191">
        <f>Q229*H229</f>
        <v>0</v>
      </c>
      <c r="S229" s="191">
        <v>0</v>
      </c>
      <c r="T229" s="192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93" t="s">
        <v>220</v>
      </c>
      <c r="AT229" s="193" t="s">
        <v>380</v>
      </c>
      <c r="AU229" s="193" t="s">
        <v>21</v>
      </c>
      <c r="AY229" s="20" t="s">
        <v>160</v>
      </c>
      <c r="BE229" s="194">
        <f>IF(N229="základní",J229,0)</f>
        <v>0</v>
      </c>
      <c r="BF229" s="194">
        <f>IF(N229="snížená",J229,0)</f>
        <v>0</v>
      </c>
      <c r="BG229" s="194">
        <f>IF(N229="zákl. přenesená",J229,0)</f>
        <v>0</v>
      </c>
      <c r="BH229" s="194">
        <f>IF(N229="sníž. přenesená",J229,0)</f>
        <v>0</v>
      </c>
      <c r="BI229" s="194">
        <f>IF(N229="nulová",J229,0)</f>
        <v>0</v>
      </c>
      <c r="BJ229" s="20" t="s">
        <v>21</v>
      </c>
      <c r="BK229" s="194">
        <f>ROUND(I229*H229,2)</f>
        <v>0</v>
      </c>
      <c r="BL229" s="20" t="s">
        <v>167</v>
      </c>
      <c r="BM229" s="193" t="s">
        <v>1087</v>
      </c>
    </row>
    <row r="230" spans="1:65" s="2" customFormat="1" ht="11.25">
      <c r="A230" s="38"/>
      <c r="B230" s="39"/>
      <c r="C230" s="40"/>
      <c r="D230" s="195" t="s">
        <v>169</v>
      </c>
      <c r="E230" s="40"/>
      <c r="F230" s="196" t="s">
        <v>2559</v>
      </c>
      <c r="G230" s="40"/>
      <c r="H230" s="40"/>
      <c r="I230" s="197"/>
      <c r="J230" s="40"/>
      <c r="K230" s="40"/>
      <c r="L230" s="43"/>
      <c r="M230" s="198"/>
      <c r="N230" s="199"/>
      <c r="O230" s="68"/>
      <c r="P230" s="68"/>
      <c r="Q230" s="68"/>
      <c r="R230" s="68"/>
      <c r="S230" s="68"/>
      <c r="T230" s="69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20" t="s">
        <v>169</v>
      </c>
      <c r="AU230" s="20" t="s">
        <v>21</v>
      </c>
    </row>
    <row r="231" spans="1:65" s="2" customFormat="1" ht="16.5" customHeight="1">
      <c r="A231" s="38"/>
      <c r="B231" s="39"/>
      <c r="C231" s="245" t="s">
        <v>81</v>
      </c>
      <c r="D231" s="245" t="s">
        <v>380</v>
      </c>
      <c r="E231" s="246" t="s">
        <v>2560</v>
      </c>
      <c r="F231" s="247" t="s">
        <v>2561</v>
      </c>
      <c r="G231" s="248" t="s">
        <v>523</v>
      </c>
      <c r="H231" s="249">
        <v>2</v>
      </c>
      <c r="I231" s="250"/>
      <c r="J231" s="251">
        <f>ROUND(I231*H231,2)</f>
        <v>0</v>
      </c>
      <c r="K231" s="247" t="s">
        <v>2453</v>
      </c>
      <c r="L231" s="252"/>
      <c r="M231" s="253" t="s">
        <v>35</v>
      </c>
      <c r="N231" s="254" t="s">
        <v>52</v>
      </c>
      <c r="O231" s="68"/>
      <c r="P231" s="191">
        <f>O231*H231</f>
        <v>0</v>
      </c>
      <c r="Q231" s="191">
        <v>0</v>
      </c>
      <c r="R231" s="191">
        <f>Q231*H231</f>
        <v>0</v>
      </c>
      <c r="S231" s="191">
        <v>0</v>
      </c>
      <c r="T231" s="192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93" t="s">
        <v>220</v>
      </c>
      <c r="AT231" s="193" t="s">
        <v>380</v>
      </c>
      <c r="AU231" s="193" t="s">
        <v>21</v>
      </c>
      <c r="AY231" s="20" t="s">
        <v>160</v>
      </c>
      <c r="BE231" s="194">
        <f>IF(N231="základní",J231,0)</f>
        <v>0</v>
      </c>
      <c r="BF231" s="194">
        <f>IF(N231="snížená",J231,0)</f>
        <v>0</v>
      </c>
      <c r="BG231" s="194">
        <f>IF(N231="zákl. přenesená",J231,0)</f>
        <v>0</v>
      </c>
      <c r="BH231" s="194">
        <f>IF(N231="sníž. přenesená",J231,0)</f>
        <v>0</v>
      </c>
      <c r="BI231" s="194">
        <f>IF(N231="nulová",J231,0)</f>
        <v>0</v>
      </c>
      <c r="BJ231" s="20" t="s">
        <v>21</v>
      </c>
      <c r="BK231" s="194">
        <f>ROUND(I231*H231,2)</f>
        <v>0</v>
      </c>
      <c r="BL231" s="20" t="s">
        <v>167</v>
      </c>
      <c r="BM231" s="193" t="s">
        <v>1098</v>
      </c>
    </row>
    <row r="232" spans="1:65" s="2" customFormat="1" ht="11.25">
      <c r="A232" s="38"/>
      <c r="B232" s="39"/>
      <c r="C232" s="40"/>
      <c r="D232" s="195" t="s">
        <v>169</v>
      </c>
      <c r="E232" s="40"/>
      <c r="F232" s="196" t="s">
        <v>2561</v>
      </c>
      <c r="G232" s="40"/>
      <c r="H232" s="40"/>
      <c r="I232" s="197"/>
      <c r="J232" s="40"/>
      <c r="K232" s="40"/>
      <c r="L232" s="43"/>
      <c r="M232" s="198"/>
      <c r="N232" s="199"/>
      <c r="O232" s="68"/>
      <c r="P232" s="68"/>
      <c r="Q232" s="68"/>
      <c r="R232" s="68"/>
      <c r="S232" s="68"/>
      <c r="T232" s="69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20" t="s">
        <v>169</v>
      </c>
      <c r="AU232" s="20" t="s">
        <v>21</v>
      </c>
    </row>
    <row r="233" spans="1:65" s="2" customFormat="1" ht="16.5" customHeight="1">
      <c r="A233" s="38"/>
      <c r="B233" s="39"/>
      <c r="C233" s="245" t="s">
        <v>81</v>
      </c>
      <c r="D233" s="245" t="s">
        <v>380</v>
      </c>
      <c r="E233" s="246" t="s">
        <v>2562</v>
      </c>
      <c r="F233" s="247" t="s">
        <v>2563</v>
      </c>
      <c r="G233" s="248" t="s">
        <v>523</v>
      </c>
      <c r="H233" s="249">
        <v>2</v>
      </c>
      <c r="I233" s="250"/>
      <c r="J233" s="251">
        <f>ROUND(I233*H233,2)</f>
        <v>0</v>
      </c>
      <c r="K233" s="247" t="s">
        <v>2453</v>
      </c>
      <c r="L233" s="252"/>
      <c r="M233" s="253" t="s">
        <v>35</v>
      </c>
      <c r="N233" s="254" t="s">
        <v>52</v>
      </c>
      <c r="O233" s="68"/>
      <c r="P233" s="191">
        <f>O233*H233</f>
        <v>0</v>
      </c>
      <c r="Q233" s="191">
        <v>0</v>
      </c>
      <c r="R233" s="191">
        <f>Q233*H233</f>
        <v>0</v>
      </c>
      <c r="S233" s="191">
        <v>0</v>
      </c>
      <c r="T233" s="19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93" t="s">
        <v>220</v>
      </c>
      <c r="AT233" s="193" t="s">
        <v>380</v>
      </c>
      <c r="AU233" s="193" t="s">
        <v>21</v>
      </c>
      <c r="AY233" s="20" t="s">
        <v>160</v>
      </c>
      <c r="BE233" s="194">
        <f>IF(N233="základní",J233,0)</f>
        <v>0</v>
      </c>
      <c r="BF233" s="194">
        <f>IF(N233="snížená",J233,0)</f>
        <v>0</v>
      </c>
      <c r="BG233" s="194">
        <f>IF(N233="zákl. přenesená",J233,0)</f>
        <v>0</v>
      </c>
      <c r="BH233" s="194">
        <f>IF(N233="sníž. přenesená",J233,0)</f>
        <v>0</v>
      </c>
      <c r="BI233" s="194">
        <f>IF(N233="nulová",J233,0)</f>
        <v>0</v>
      </c>
      <c r="BJ233" s="20" t="s">
        <v>21</v>
      </c>
      <c r="BK233" s="194">
        <f>ROUND(I233*H233,2)</f>
        <v>0</v>
      </c>
      <c r="BL233" s="20" t="s">
        <v>167</v>
      </c>
      <c r="BM233" s="193" t="s">
        <v>1116</v>
      </c>
    </row>
    <row r="234" spans="1:65" s="2" customFormat="1" ht="11.25">
      <c r="A234" s="38"/>
      <c r="B234" s="39"/>
      <c r="C234" s="40"/>
      <c r="D234" s="195" t="s">
        <v>169</v>
      </c>
      <c r="E234" s="40"/>
      <c r="F234" s="196" t="s">
        <v>2563</v>
      </c>
      <c r="G234" s="40"/>
      <c r="H234" s="40"/>
      <c r="I234" s="197"/>
      <c r="J234" s="40"/>
      <c r="K234" s="40"/>
      <c r="L234" s="43"/>
      <c r="M234" s="198"/>
      <c r="N234" s="199"/>
      <c r="O234" s="68"/>
      <c r="P234" s="68"/>
      <c r="Q234" s="68"/>
      <c r="R234" s="68"/>
      <c r="S234" s="68"/>
      <c r="T234" s="69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20" t="s">
        <v>169</v>
      </c>
      <c r="AU234" s="20" t="s">
        <v>21</v>
      </c>
    </row>
    <row r="235" spans="1:65" s="2" customFormat="1" ht="16.5" customHeight="1">
      <c r="A235" s="38"/>
      <c r="B235" s="39"/>
      <c r="C235" s="245" t="s">
        <v>81</v>
      </c>
      <c r="D235" s="245" t="s">
        <v>380</v>
      </c>
      <c r="E235" s="246" t="s">
        <v>2564</v>
      </c>
      <c r="F235" s="247" t="s">
        <v>2565</v>
      </c>
      <c r="G235" s="248" t="s">
        <v>523</v>
      </c>
      <c r="H235" s="249">
        <v>1</v>
      </c>
      <c r="I235" s="250"/>
      <c r="J235" s="251">
        <f>ROUND(I235*H235,2)</f>
        <v>0</v>
      </c>
      <c r="K235" s="247" t="s">
        <v>2453</v>
      </c>
      <c r="L235" s="252"/>
      <c r="M235" s="253" t="s">
        <v>35</v>
      </c>
      <c r="N235" s="254" t="s">
        <v>52</v>
      </c>
      <c r="O235" s="68"/>
      <c r="P235" s="191">
        <f>O235*H235</f>
        <v>0</v>
      </c>
      <c r="Q235" s="191">
        <v>0</v>
      </c>
      <c r="R235" s="191">
        <f>Q235*H235</f>
        <v>0</v>
      </c>
      <c r="S235" s="191">
        <v>0</v>
      </c>
      <c r="T235" s="192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193" t="s">
        <v>220</v>
      </c>
      <c r="AT235" s="193" t="s">
        <v>380</v>
      </c>
      <c r="AU235" s="193" t="s">
        <v>21</v>
      </c>
      <c r="AY235" s="20" t="s">
        <v>160</v>
      </c>
      <c r="BE235" s="194">
        <f>IF(N235="základní",J235,0)</f>
        <v>0</v>
      </c>
      <c r="BF235" s="194">
        <f>IF(N235="snížená",J235,0)</f>
        <v>0</v>
      </c>
      <c r="BG235" s="194">
        <f>IF(N235="zákl. přenesená",J235,0)</f>
        <v>0</v>
      </c>
      <c r="BH235" s="194">
        <f>IF(N235="sníž. přenesená",J235,0)</f>
        <v>0</v>
      </c>
      <c r="BI235" s="194">
        <f>IF(N235="nulová",J235,0)</f>
        <v>0</v>
      </c>
      <c r="BJ235" s="20" t="s">
        <v>21</v>
      </c>
      <c r="BK235" s="194">
        <f>ROUND(I235*H235,2)</f>
        <v>0</v>
      </c>
      <c r="BL235" s="20" t="s">
        <v>167</v>
      </c>
      <c r="BM235" s="193" t="s">
        <v>1130</v>
      </c>
    </row>
    <row r="236" spans="1:65" s="2" customFormat="1" ht="11.25">
      <c r="A236" s="38"/>
      <c r="B236" s="39"/>
      <c r="C236" s="40"/>
      <c r="D236" s="195" t="s">
        <v>169</v>
      </c>
      <c r="E236" s="40"/>
      <c r="F236" s="196" t="s">
        <v>2565</v>
      </c>
      <c r="G236" s="40"/>
      <c r="H236" s="40"/>
      <c r="I236" s="197"/>
      <c r="J236" s="40"/>
      <c r="K236" s="40"/>
      <c r="L236" s="43"/>
      <c r="M236" s="198"/>
      <c r="N236" s="199"/>
      <c r="O236" s="68"/>
      <c r="P236" s="68"/>
      <c r="Q236" s="68"/>
      <c r="R236" s="68"/>
      <c r="S236" s="68"/>
      <c r="T236" s="69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20" t="s">
        <v>169</v>
      </c>
      <c r="AU236" s="20" t="s">
        <v>21</v>
      </c>
    </row>
    <row r="237" spans="1:65" s="2" customFormat="1" ht="16.5" customHeight="1">
      <c r="A237" s="38"/>
      <c r="B237" s="39"/>
      <c r="C237" s="245" t="s">
        <v>81</v>
      </c>
      <c r="D237" s="245" t="s">
        <v>380</v>
      </c>
      <c r="E237" s="246" t="s">
        <v>2566</v>
      </c>
      <c r="F237" s="247" t="s">
        <v>2567</v>
      </c>
      <c r="G237" s="248" t="s">
        <v>194</v>
      </c>
      <c r="H237" s="249">
        <v>5</v>
      </c>
      <c r="I237" s="250"/>
      <c r="J237" s="251">
        <f>ROUND(I237*H237,2)</f>
        <v>0</v>
      </c>
      <c r="K237" s="247" t="s">
        <v>2453</v>
      </c>
      <c r="L237" s="252"/>
      <c r="M237" s="253" t="s">
        <v>35</v>
      </c>
      <c r="N237" s="254" t="s">
        <v>52</v>
      </c>
      <c r="O237" s="68"/>
      <c r="P237" s="191">
        <f>O237*H237</f>
        <v>0</v>
      </c>
      <c r="Q237" s="191">
        <v>0</v>
      </c>
      <c r="R237" s="191">
        <f>Q237*H237</f>
        <v>0</v>
      </c>
      <c r="S237" s="191">
        <v>0</v>
      </c>
      <c r="T237" s="192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93" t="s">
        <v>220</v>
      </c>
      <c r="AT237" s="193" t="s">
        <v>380</v>
      </c>
      <c r="AU237" s="193" t="s">
        <v>21</v>
      </c>
      <c r="AY237" s="20" t="s">
        <v>160</v>
      </c>
      <c r="BE237" s="194">
        <f>IF(N237="základní",J237,0)</f>
        <v>0</v>
      </c>
      <c r="BF237" s="194">
        <f>IF(N237="snížená",J237,0)</f>
        <v>0</v>
      </c>
      <c r="BG237" s="194">
        <f>IF(N237="zákl. přenesená",J237,0)</f>
        <v>0</v>
      </c>
      <c r="BH237" s="194">
        <f>IF(N237="sníž. přenesená",J237,0)</f>
        <v>0</v>
      </c>
      <c r="BI237" s="194">
        <f>IF(N237="nulová",J237,0)</f>
        <v>0</v>
      </c>
      <c r="BJ237" s="20" t="s">
        <v>21</v>
      </c>
      <c r="BK237" s="194">
        <f>ROUND(I237*H237,2)</f>
        <v>0</v>
      </c>
      <c r="BL237" s="20" t="s">
        <v>167</v>
      </c>
      <c r="BM237" s="193" t="s">
        <v>1143</v>
      </c>
    </row>
    <row r="238" spans="1:65" s="2" customFormat="1" ht="11.25">
      <c r="A238" s="38"/>
      <c r="B238" s="39"/>
      <c r="C238" s="40"/>
      <c r="D238" s="195" t="s">
        <v>169</v>
      </c>
      <c r="E238" s="40"/>
      <c r="F238" s="196" t="s">
        <v>2567</v>
      </c>
      <c r="G238" s="40"/>
      <c r="H238" s="40"/>
      <c r="I238" s="197"/>
      <c r="J238" s="40"/>
      <c r="K238" s="40"/>
      <c r="L238" s="43"/>
      <c r="M238" s="198"/>
      <c r="N238" s="199"/>
      <c r="O238" s="68"/>
      <c r="P238" s="68"/>
      <c r="Q238" s="68"/>
      <c r="R238" s="68"/>
      <c r="S238" s="68"/>
      <c r="T238" s="69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20" t="s">
        <v>169</v>
      </c>
      <c r="AU238" s="20" t="s">
        <v>21</v>
      </c>
    </row>
    <row r="239" spans="1:65" s="2" customFormat="1" ht="16.5" customHeight="1">
      <c r="A239" s="38"/>
      <c r="B239" s="39"/>
      <c r="C239" s="245" t="s">
        <v>81</v>
      </c>
      <c r="D239" s="245" t="s">
        <v>380</v>
      </c>
      <c r="E239" s="246" t="s">
        <v>2568</v>
      </c>
      <c r="F239" s="247" t="s">
        <v>2569</v>
      </c>
      <c r="G239" s="248" t="s">
        <v>523</v>
      </c>
      <c r="H239" s="249">
        <v>3</v>
      </c>
      <c r="I239" s="250"/>
      <c r="J239" s="251">
        <f>ROUND(I239*H239,2)</f>
        <v>0</v>
      </c>
      <c r="K239" s="247" t="s">
        <v>2453</v>
      </c>
      <c r="L239" s="252"/>
      <c r="M239" s="253" t="s">
        <v>35</v>
      </c>
      <c r="N239" s="254" t="s">
        <v>52</v>
      </c>
      <c r="O239" s="68"/>
      <c r="P239" s="191">
        <f>O239*H239</f>
        <v>0</v>
      </c>
      <c r="Q239" s="191">
        <v>0</v>
      </c>
      <c r="R239" s="191">
        <f>Q239*H239</f>
        <v>0</v>
      </c>
      <c r="S239" s="191">
        <v>0</v>
      </c>
      <c r="T239" s="19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93" t="s">
        <v>220</v>
      </c>
      <c r="AT239" s="193" t="s">
        <v>380</v>
      </c>
      <c r="AU239" s="193" t="s">
        <v>21</v>
      </c>
      <c r="AY239" s="20" t="s">
        <v>160</v>
      </c>
      <c r="BE239" s="194">
        <f>IF(N239="základní",J239,0)</f>
        <v>0</v>
      </c>
      <c r="BF239" s="194">
        <f>IF(N239="snížená",J239,0)</f>
        <v>0</v>
      </c>
      <c r="BG239" s="194">
        <f>IF(N239="zákl. přenesená",J239,0)</f>
        <v>0</v>
      </c>
      <c r="BH239" s="194">
        <f>IF(N239="sníž. přenesená",J239,0)</f>
        <v>0</v>
      </c>
      <c r="BI239" s="194">
        <f>IF(N239="nulová",J239,0)</f>
        <v>0</v>
      </c>
      <c r="BJ239" s="20" t="s">
        <v>21</v>
      </c>
      <c r="BK239" s="194">
        <f>ROUND(I239*H239,2)</f>
        <v>0</v>
      </c>
      <c r="BL239" s="20" t="s">
        <v>167</v>
      </c>
      <c r="BM239" s="193" t="s">
        <v>1161</v>
      </c>
    </row>
    <row r="240" spans="1:65" s="2" customFormat="1" ht="11.25">
      <c r="A240" s="38"/>
      <c r="B240" s="39"/>
      <c r="C240" s="40"/>
      <c r="D240" s="195" t="s">
        <v>169</v>
      </c>
      <c r="E240" s="40"/>
      <c r="F240" s="196" t="s">
        <v>2569</v>
      </c>
      <c r="G240" s="40"/>
      <c r="H240" s="40"/>
      <c r="I240" s="197"/>
      <c r="J240" s="40"/>
      <c r="K240" s="40"/>
      <c r="L240" s="43"/>
      <c r="M240" s="198"/>
      <c r="N240" s="199"/>
      <c r="O240" s="68"/>
      <c r="P240" s="68"/>
      <c r="Q240" s="68"/>
      <c r="R240" s="68"/>
      <c r="S240" s="68"/>
      <c r="T240" s="69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20" t="s">
        <v>169</v>
      </c>
      <c r="AU240" s="20" t="s">
        <v>21</v>
      </c>
    </row>
    <row r="241" spans="1:65" s="2" customFormat="1" ht="16.5" customHeight="1">
      <c r="A241" s="38"/>
      <c r="B241" s="39"/>
      <c r="C241" s="245" t="s">
        <v>81</v>
      </c>
      <c r="D241" s="245" t="s">
        <v>380</v>
      </c>
      <c r="E241" s="246" t="s">
        <v>2570</v>
      </c>
      <c r="F241" s="247" t="s">
        <v>2571</v>
      </c>
      <c r="G241" s="248" t="s">
        <v>194</v>
      </c>
      <c r="H241" s="249">
        <v>20</v>
      </c>
      <c r="I241" s="250"/>
      <c r="J241" s="251">
        <f>ROUND(I241*H241,2)</f>
        <v>0</v>
      </c>
      <c r="K241" s="247" t="s">
        <v>2453</v>
      </c>
      <c r="L241" s="252"/>
      <c r="M241" s="253" t="s">
        <v>35</v>
      </c>
      <c r="N241" s="254" t="s">
        <v>52</v>
      </c>
      <c r="O241" s="68"/>
      <c r="P241" s="191">
        <f>O241*H241</f>
        <v>0</v>
      </c>
      <c r="Q241" s="191">
        <v>0</v>
      </c>
      <c r="R241" s="191">
        <f>Q241*H241</f>
        <v>0</v>
      </c>
      <c r="S241" s="191">
        <v>0</v>
      </c>
      <c r="T241" s="192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93" t="s">
        <v>220</v>
      </c>
      <c r="AT241" s="193" t="s">
        <v>380</v>
      </c>
      <c r="AU241" s="193" t="s">
        <v>21</v>
      </c>
      <c r="AY241" s="20" t="s">
        <v>160</v>
      </c>
      <c r="BE241" s="194">
        <f>IF(N241="základní",J241,0)</f>
        <v>0</v>
      </c>
      <c r="BF241" s="194">
        <f>IF(N241="snížená",J241,0)</f>
        <v>0</v>
      </c>
      <c r="BG241" s="194">
        <f>IF(N241="zákl. přenesená",J241,0)</f>
        <v>0</v>
      </c>
      <c r="BH241" s="194">
        <f>IF(N241="sníž. přenesená",J241,0)</f>
        <v>0</v>
      </c>
      <c r="BI241" s="194">
        <f>IF(N241="nulová",J241,0)</f>
        <v>0</v>
      </c>
      <c r="BJ241" s="20" t="s">
        <v>21</v>
      </c>
      <c r="BK241" s="194">
        <f>ROUND(I241*H241,2)</f>
        <v>0</v>
      </c>
      <c r="BL241" s="20" t="s">
        <v>167</v>
      </c>
      <c r="BM241" s="193" t="s">
        <v>1173</v>
      </c>
    </row>
    <row r="242" spans="1:65" s="2" customFormat="1" ht="11.25">
      <c r="A242" s="38"/>
      <c r="B242" s="39"/>
      <c r="C242" s="40"/>
      <c r="D242" s="195" t="s">
        <v>169</v>
      </c>
      <c r="E242" s="40"/>
      <c r="F242" s="196" t="s">
        <v>2571</v>
      </c>
      <c r="G242" s="40"/>
      <c r="H242" s="40"/>
      <c r="I242" s="197"/>
      <c r="J242" s="40"/>
      <c r="K242" s="40"/>
      <c r="L242" s="43"/>
      <c r="M242" s="198"/>
      <c r="N242" s="199"/>
      <c r="O242" s="68"/>
      <c r="P242" s="68"/>
      <c r="Q242" s="68"/>
      <c r="R242" s="68"/>
      <c r="S242" s="68"/>
      <c r="T242" s="69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20" t="s">
        <v>169</v>
      </c>
      <c r="AU242" s="20" t="s">
        <v>21</v>
      </c>
    </row>
    <row r="243" spans="1:65" s="2" customFormat="1" ht="16.5" customHeight="1">
      <c r="A243" s="38"/>
      <c r="B243" s="39"/>
      <c r="C243" s="245" t="s">
        <v>81</v>
      </c>
      <c r="D243" s="245" t="s">
        <v>380</v>
      </c>
      <c r="E243" s="246" t="s">
        <v>2572</v>
      </c>
      <c r="F243" s="247" t="s">
        <v>2573</v>
      </c>
      <c r="G243" s="248" t="s">
        <v>523</v>
      </c>
      <c r="H243" s="249">
        <v>1</v>
      </c>
      <c r="I243" s="250"/>
      <c r="J243" s="251">
        <f>ROUND(I243*H243,2)</f>
        <v>0</v>
      </c>
      <c r="K243" s="247" t="s">
        <v>2453</v>
      </c>
      <c r="L243" s="252"/>
      <c r="M243" s="253" t="s">
        <v>35</v>
      </c>
      <c r="N243" s="254" t="s">
        <v>52</v>
      </c>
      <c r="O243" s="68"/>
      <c r="P243" s="191">
        <f>O243*H243</f>
        <v>0</v>
      </c>
      <c r="Q243" s="191">
        <v>0</v>
      </c>
      <c r="R243" s="191">
        <f>Q243*H243</f>
        <v>0</v>
      </c>
      <c r="S243" s="191">
        <v>0</v>
      </c>
      <c r="T243" s="192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93" t="s">
        <v>220</v>
      </c>
      <c r="AT243" s="193" t="s">
        <v>380</v>
      </c>
      <c r="AU243" s="193" t="s">
        <v>21</v>
      </c>
      <c r="AY243" s="20" t="s">
        <v>160</v>
      </c>
      <c r="BE243" s="194">
        <f>IF(N243="základní",J243,0)</f>
        <v>0</v>
      </c>
      <c r="BF243" s="194">
        <f>IF(N243="snížená",J243,0)</f>
        <v>0</v>
      </c>
      <c r="BG243" s="194">
        <f>IF(N243="zákl. přenesená",J243,0)</f>
        <v>0</v>
      </c>
      <c r="BH243" s="194">
        <f>IF(N243="sníž. přenesená",J243,0)</f>
        <v>0</v>
      </c>
      <c r="BI243" s="194">
        <f>IF(N243="nulová",J243,0)</f>
        <v>0</v>
      </c>
      <c r="BJ243" s="20" t="s">
        <v>21</v>
      </c>
      <c r="BK243" s="194">
        <f>ROUND(I243*H243,2)</f>
        <v>0</v>
      </c>
      <c r="BL243" s="20" t="s">
        <v>167</v>
      </c>
      <c r="BM243" s="193" t="s">
        <v>1183</v>
      </c>
    </row>
    <row r="244" spans="1:65" s="2" customFormat="1" ht="11.25">
      <c r="A244" s="38"/>
      <c r="B244" s="39"/>
      <c r="C244" s="40"/>
      <c r="D244" s="195" t="s">
        <v>169</v>
      </c>
      <c r="E244" s="40"/>
      <c r="F244" s="196" t="s">
        <v>2573</v>
      </c>
      <c r="G244" s="40"/>
      <c r="H244" s="40"/>
      <c r="I244" s="197"/>
      <c r="J244" s="40"/>
      <c r="K244" s="40"/>
      <c r="L244" s="43"/>
      <c r="M244" s="198"/>
      <c r="N244" s="199"/>
      <c r="O244" s="68"/>
      <c r="P244" s="68"/>
      <c r="Q244" s="68"/>
      <c r="R244" s="68"/>
      <c r="S244" s="68"/>
      <c r="T244" s="69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20" t="s">
        <v>169</v>
      </c>
      <c r="AU244" s="20" t="s">
        <v>21</v>
      </c>
    </row>
    <row r="245" spans="1:65" s="2" customFormat="1" ht="16.5" customHeight="1">
      <c r="A245" s="38"/>
      <c r="B245" s="39"/>
      <c r="C245" s="245" t="s">
        <v>81</v>
      </c>
      <c r="D245" s="245" t="s">
        <v>380</v>
      </c>
      <c r="E245" s="246" t="s">
        <v>2574</v>
      </c>
      <c r="F245" s="247" t="s">
        <v>2575</v>
      </c>
      <c r="G245" s="248" t="s">
        <v>523</v>
      </c>
      <c r="H245" s="249">
        <v>350</v>
      </c>
      <c r="I245" s="250"/>
      <c r="J245" s="251">
        <f>ROUND(I245*H245,2)</f>
        <v>0</v>
      </c>
      <c r="K245" s="247" t="s">
        <v>2515</v>
      </c>
      <c r="L245" s="252"/>
      <c r="M245" s="253" t="s">
        <v>35</v>
      </c>
      <c r="N245" s="254" t="s">
        <v>52</v>
      </c>
      <c r="O245" s="68"/>
      <c r="P245" s="191">
        <f>O245*H245</f>
        <v>0</v>
      </c>
      <c r="Q245" s="191">
        <v>0</v>
      </c>
      <c r="R245" s="191">
        <f>Q245*H245</f>
        <v>0</v>
      </c>
      <c r="S245" s="191">
        <v>0</v>
      </c>
      <c r="T245" s="192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93" t="s">
        <v>220</v>
      </c>
      <c r="AT245" s="193" t="s">
        <v>380</v>
      </c>
      <c r="AU245" s="193" t="s">
        <v>21</v>
      </c>
      <c r="AY245" s="20" t="s">
        <v>160</v>
      </c>
      <c r="BE245" s="194">
        <f>IF(N245="základní",J245,0)</f>
        <v>0</v>
      </c>
      <c r="BF245" s="194">
        <f>IF(N245="snížená",J245,0)</f>
        <v>0</v>
      </c>
      <c r="BG245" s="194">
        <f>IF(N245="zákl. přenesená",J245,0)</f>
        <v>0</v>
      </c>
      <c r="BH245" s="194">
        <f>IF(N245="sníž. přenesená",J245,0)</f>
        <v>0</v>
      </c>
      <c r="BI245" s="194">
        <f>IF(N245="nulová",J245,0)</f>
        <v>0</v>
      </c>
      <c r="BJ245" s="20" t="s">
        <v>21</v>
      </c>
      <c r="BK245" s="194">
        <f>ROUND(I245*H245,2)</f>
        <v>0</v>
      </c>
      <c r="BL245" s="20" t="s">
        <v>167</v>
      </c>
      <c r="BM245" s="193" t="s">
        <v>1192</v>
      </c>
    </row>
    <row r="246" spans="1:65" s="2" customFormat="1" ht="11.25">
      <c r="A246" s="38"/>
      <c r="B246" s="39"/>
      <c r="C246" s="40"/>
      <c r="D246" s="195" t="s">
        <v>169</v>
      </c>
      <c r="E246" s="40"/>
      <c r="F246" s="196" t="s">
        <v>2575</v>
      </c>
      <c r="G246" s="40"/>
      <c r="H246" s="40"/>
      <c r="I246" s="197"/>
      <c r="J246" s="40"/>
      <c r="K246" s="40"/>
      <c r="L246" s="43"/>
      <c r="M246" s="198"/>
      <c r="N246" s="199"/>
      <c r="O246" s="68"/>
      <c r="P246" s="68"/>
      <c r="Q246" s="68"/>
      <c r="R246" s="68"/>
      <c r="S246" s="68"/>
      <c r="T246" s="69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20" t="s">
        <v>169</v>
      </c>
      <c r="AU246" s="20" t="s">
        <v>21</v>
      </c>
    </row>
    <row r="247" spans="1:65" s="12" customFormat="1" ht="25.9" customHeight="1">
      <c r="B247" s="166"/>
      <c r="C247" s="167"/>
      <c r="D247" s="168" t="s">
        <v>80</v>
      </c>
      <c r="E247" s="169" t="s">
        <v>2450</v>
      </c>
      <c r="F247" s="169" t="s">
        <v>3164</v>
      </c>
      <c r="G247" s="167"/>
      <c r="H247" s="167"/>
      <c r="I247" s="170"/>
      <c r="J247" s="171">
        <f>BK247</f>
        <v>0</v>
      </c>
      <c r="K247" s="167"/>
      <c r="L247" s="172"/>
      <c r="M247" s="173"/>
      <c r="N247" s="174"/>
      <c r="O247" s="174"/>
      <c r="P247" s="175">
        <f>SUM(P248:P271)</f>
        <v>0</v>
      </c>
      <c r="Q247" s="174"/>
      <c r="R247" s="175">
        <f>SUM(R248:R271)</f>
        <v>0</v>
      </c>
      <c r="S247" s="174"/>
      <c r="T247" s="176">
        <f>SUM(T248:T271)</f>
        <v>0</v>
      </c>
      <c r="AR247" s="177" t="s">
        <v>21</v>
      </c>
      <c r="AT247" s="178" t="s">
        <v>80</v>
      </c>
      <c r="AU247" s="178" t="s">
        <v>81</v>
      </c>
      <c r="AY247" s="177" t="s">
        <v>160</v>
      </c>
      <c r="BK247" s="179">
        <f>SUM(BK248:BK271)</f>
        <v>0</v>
      </c>
    </row>
    <row r="248" spans="1:65" s="2" customFormat="1" ht="16.5" customHeight="1">
      <c r="A248" s="38"/>
      <c r="B248" s="39"/>
      <c r="C248" s="245" t="s">
        <v>81</v>
      </c>
      <c r="D248" s="245" t="s">
        <v>380</v>
      </c>
      <c r="E248" s="246" t="s">
        <v>2576</v>
      </c>
      <c r="F248" s="247" t="s">
        <v>2577</v>
      </c>
      <c r="G248" s="248" t="s">
        <v>194</v>
      </c>
      <c r="H248" s="249">
        <v>140</v>
      </c>
      <c r="I248" s="250"/>
      <c r="J248" s="251">
        <f>ROUND(I248*H248,2)</f>
        <v>0</v>
      </c>
      <c r="K248" s="247" t="s">
        <v>2453</v>
      </c>
      <c r="L248" s="252"/>
      <c r="M248" s="253" t="s">
        <v>35</v>
      </c>
      <c r="N248" s="254" t="s">
        <v>52</v>
      </c>
      <c r="O248" s="68"/>
      <c r="P248" s="191">
        <f>O248*H248</f>
        <v>0</v>
      </c>
      <c r="Q248" s="191">
        <v>0</v>
      </c>
      <c r="R248" s="191">
        <f>Q248*H248</f>
        <v>0</v>
      </c>
      <c r="S248" s="191">
        <v>0</v>
      </c>
      <c r="T248" s="192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193" t="s">
        <v>220</v>
      </c>
      <c r="AT248" s="193" t="s">
        <v>380</v>
      </c>
      <c r="AU248" s="193" t="s">
        <v>21</v>
      </c>
      <c r="AY248" s="20" t="s">
        <v>160</v>
      </c>
      <c r="BE248" s="194">
        <f>IF(N248="základní",J248,0)</f>
        <v>0</v>
      </c>
      <c r="BF248" s="194">
        <f>IF(N248="snížená",J248,0)</f>
        <v>0</v>
      </c>
      <c r="BG248" s="194">
        <f>IF(N248="zákl. přenesená",J248,0)</f>
        <v>0</v>
      </c>
      <c r="BH248" s="194">
        <f>IF(N248="sníž. přenesená",J248,0)</f>
        <v>0</v>
      </c>
      <c r="BI248" s="194">
        <f>IF(N248="nulová",J248,0)</f>
        <v>0</v>
      </c>
      <c r="BJ248" s="20" t="s">
        <v>21</v>
      </c>
      <c r="BK248" s="194">
        <f>ROUND(I248*H248,2)</f>
        <v>0</v>
      </c>
      <c r="BL248" s="20" t="s">
        <v>167</v>
      </c>
      <c r="BM248" s="193" t="s">
        <v>1200</v>
      </c>
    </row>
    <row r="249" spans="1:65" s="2" customFormat="1" ht="11.25">
      <c r="A249" s="38"/>
      <c r="B249" s="39"/>
      <c r="C249" s="40"/>
      <c r="D249" s="195" t="s">
        <v>169</v>
      </c>
      <c r="E249" s="40"/>
      <c r="F249" s="196" t="s">
        <v>2577</v>
      </c>
      <c r="G249" s="40"/>
      <c r="H249" s="40"/>
      <c r="I249" s="197"/>
      <c r="J249" s="40"/>
      <c r="K249" s="40"/>
      <c r="L249" s="43"/>
      <c r="M249" s="198"/>
      <c r="N249" s="199"/>
      <c r="O249" s="68"/>
      <c r="P249" s="68"/>
      <c r="Q249" s="68"/>
      <c r="R249" s="68"/>
      <c r="S249" s="68"/>
      <c r="T249" s="69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20" t="s">
        <v>169</v>
      </c>
      <c r="AU249" s="20" t="s">
        <v>21</v>
      </c>
    </row>
    <row r="250" spans="1:65" s="2" customFormat="1" ht="16.5" customHeight="1">
      <c r="A250" s="38"/>
      <c r="B250" s="39"/>
      <c r="C250" s="245" t="s">
        <v>81</v>
      </c>
      <c r="D250" s="245" t="s">
        <v>380</v>
      </c>
      <c r="E250" s="246" t="s">
        <v>2578</v>
      </c>
      <c r="F250" s="247" t="s">
        <v>2579</v>
      </c>
      <c r="G250" s="248" t="s">
        <v>194</v>
      </c>
      <c r="H250" s="249">
        <v>257</v>
      </c>
      <c r="I250" s="250"/>
      <c r="J250" s="251">
        <f>ROUND(I250*H250,2)</f>
        <v>0</v>
      </c>
      <c r="K250" s="247" t="s">
        <v>2453</v>
      </c>
      <c r="L250" s="252"/>
      <c r="M250" s="253" t="s">
        <v>35</v>
      </c>
      <c r="N250" s="254" t="s">
        <v>52</v>
      </c>
      <c r="O250" s="68"/>
      <c r="P250" s="191">
        <f>O250*H250</f>
        <v>0</v>
      </c>
      <c r="Q250" s="191">
        <v>0</v>
      </c>
      <c r="R250" s="191">
        <f>Q250*H250</f>
        <v>0</v>
      </c>
      <c r="S250" s="191">
        <v>0</v>
      </c>
      <c r="T250" s="192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193" t="s">
        <v>220</v>
      </c>
      <c r="AT250" s="193" t="s">
        <v>380</v>
      </c>
      <c r="AU250" s="193" t="s">
        <v>21</v>
      </c>
      <c r="AY250" s="20" t="s">
        <v>160</v>
      </c>
      <c r="BE250" s="194">
        <f>IF(N250="základní",J250,0)</f>
        <v>0</v>
      </c>
      <c r="BF250" s="194">
        <f>IF(N250="snížená",J250,0)</f>
        <v>0</v>
      </c>
      <c r="BG250" s="194">
        <f>IF(N250="zákl. přenesená",J250,0)</f>
        <v>0</v>
      </c>
      <c r="BH250" s="194">
        <f>IF(N250="sníž. přenesená",J250,0)</f>
        <v>0</v>
      </c>
      <c r="BI250" s="194">
        <f>IF(N250="nulová",J250,0)</f>
        <v>0</v>
      </c>
      <c r="BJ250" s="20" t="s">
        <v>21</v>
      </c>
      <c r="BK250" s="194">
        <f>ROUND(I250*H250,2)</f>
        <v>0</v>
      </c>
      <c r="BL250" s="20" t="s">
        <v>167</v>
      </c>
      <c r="BM250" s="193" t="s">
        <v>1210</v>
      </c>
    </row>
    <row r="251" spans="1:65" s="2" customFormat="1" ht="11.25">
      <c r="A251" s="38"/>
      <c r="B251" s="39"/>
      <c r="C251" s="40"/>
      <c r="D251" s="195" t="s">
        <v>169</v>
      </c>
      <c r="E251" s="40"/>
      <c r="F251" s="196" t="s">
        <v>2579</v>
      </c>
      <c r="G251" s="40"/>
      <c r="H251" s="40"/>
      <c r="I251" s="197"/>
      <c r="J251" s="40"/>
      <c r="K251" s="40"/>
      <c r="L251" s="43"/>
      <c r="M251" s="198"/>
      <c r="N251" s="199"/>
      <c r="O251" s="68"/>
      <c r="P251" s="68"/>
      <c r="Q251" s="68"/>
      <c r="R251" s="68"/>
      <c r="S251" s="68"/>
      <c r="T251" s="69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20" t="s">
        <v>169</v>
      </c>
      <c r="AU251" s="20" t="s">
        <v>21</v>
      </c>
    </row>
    <row r="252" spans="1:65" s="2" customFormat="1" ht="16.5" customHeight="1">
      <c r="A252" s="38"/>
      <c r="B252" s="39"/>
      <c r="C252" s="245" t="s">
        <v>81</v>
      </c>
      <c r="D252" s="245" t="s">
        <v>380</v>
      </c>
      <c r="E252" s="246" t="s">
        <v>2580</v>
      </c>
      <c r="F252" s="247" t="s">
        <v>2581</v>
      </c>
      <c r="G252" s="248" t="s">
        <v>194</v>
      </c>
      <c r="H252" s="249">
        <v>44</v>
      </c>
      <c r="I252" s="250"/>
      <c r="J252" s="251">
        <f>ROUND(I252*H252,2)</f>
        <v>0</v>
      </c>
      <c r="K252" s="247" t="s">
        <v>2453</v>
      </c>
      <c r="L252" s="252"/>
      <c r="M252" s="253" t="s">
        <v>35</v>
      </c>
      <c r="N252" s="254" t="s">
        <v>52</v>
      </c>
      <c r="O252" s="68"/>
      <c r="P252" s="191">
        <f>O252*H252</f>
        <v>0</v>
      </c>
      <c r="Q252" s="191">
        <v>0</v>
      </c>
      <c r="R252" s="191">
        <f>Q252*H252</f>
        <v>0</v>
      </c>
      <c r="S252" s="191">
        <v>0</v>
      </c>
      <c r="T252" s="192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193" t="s">
        <v>220</v>
      </c>
      <c r="AT252" s="193" t="s">
        <v>380</v>
      </c>
      <c r="AU252" s="193" t="s">
        <v>21</v>
      </c>
      <c r="AY252" s="20" t="s">
        <v>160</v>
      </c>
      <c r="BE252" s="194">
        <f>IF(N252="základní",J252,0)</f>
        <v>0</v>
      </c>
      <c r="BF252" s="194">
        <f>IF(N252="snížená",J252,0)</f>
        <v>0</v>
      </c>
      <c r="BG252" s="194">
        <f>IF(N252="zákl. přenesená",J252,0)</f>
        <v>0</v>
      </c>
      <c r="BH252" s="194">
        <f>IF(N252="sníž. přenesená",J252,0)</f>
        <v>0</v>
      </c>
      <c r="BI252" s="194">
        <f>IF(N252="nulová",J252,0)</f>
        <v>0</v>
      </c>
      <c r="BJ252" s="20" t="s">
        <v>21</v>
      </c>
      <c r="BK252" s="194">
        <f>ROUND(I252*H252,2)</f>
        <v>0</v>
      </c>
      <c r="BL252" s="20" t="s">
        <v>167</v>
      </c>
      <c r="BM252" s="193" t="s">
        <v>1220</v>
      </c>
    </row>
    <row r="253" spans="1:65" s="2" customFormat="1" ht="11.25">
      <c r="A253" s="38"/>
      <c r="B253" s="39"/>
      <c r="C253" s="40"/>
      <c r="D253" s="195" t="s">
        <v>169</v>
      </c>
      <c r="E253" s="40"/>
      <c r="F253" s="196" t="s">
        <v>2581</v>
      </c>
      <c r="G253" s="40"/>
      <c r="H253" s="40"/>
      <c r="I253" s="197"/>
      <c r="J253" s="40"/>
      <c r="K253" s="40"/>
      <c r="L253" s="43"/>
      <c r="M253" s="198"/>
      <c r="N253" s="199"/>
      <c r="O253" s="68"/>
      <c r="P253" s="68"/>
      <c r="Q253" s="68"/>
      <c r="R253" s="68"/>
      <c r="S253" s="68"/>
      <c r="T253" s="69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20" t="s">
        <v>169</v>
      </c>
      <c r="AU253" s="20" t="s">
        <v>21</v>
      </c>
    </row>
    <row r="254" spans="1:65" s="2" customFormat="1" ht="16.5" customHeight="1">
      <c r="A254" s="38"/>
      <c r="B254" s="39"/>
      <c r="C254" s="245" t="s">
        <v>81</v>
      </c>
      <c r="D254" s="245" t="s">
        <v>380</v>
      </c>
      <c r="E254" s="246" t="s">
        <v>2582</v>
      </c>
      <c r="F254" s="247" t="s">
        <v>2583</v>
      </c>
      <c r="G254" s="248" t="s">
        <v>523</v>
      </c>
      <c r="H254" s="249">
        <v>215</v>
      </c>
      <c r="I254" s="250"/>
      <c r="J254" s="251">
        <f>ROUND(I254*H254,2)</f>
        <v>0</v>
      </c>
      <c r="K254" s="247" t="s">
        <v>2453</v>
      </c>
      <c r="L254" s="252"/>
      <c r="M254" s="253" t="s">
        <v>35</v>
      </c>
      <c r="N254" s="254" t="s">
        <v>52</v>
      </c>
      <c r="O254" s="68"/>
      <c r="P254" s="191">
        <f>O254*H254</f>
        <v>0</v>
      </c>
      <c r="Q254" s="191">
        <v>0</v>
      </c>
      <c r="R254" s="191">
        <f>Q254*H254</f>
        <v>0</v>
      </c>
      <c r="S254" s="191">
        <v>0</v>
      </c>
      <c r="T254" s="192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193" t="s">
        <v>220</v>
      </c>
      <c r="AT254" s="193" t="s">
        <v>380</v>
      </c>
      <c r="AU254" s="193" t="s">
        <v>21</v>
      </c>
      <c r="AY254" s="20" t="s">
        <v>160</v>
      </c>
      <c r="BE254" s="194">
        <f>IF(N254="základní",J254,0)</f>
        <v>0</v>
      </c>
      <c r="BF254" s="194">
        <f>IF(N254="snížená",J254,0)</f>
        <v>0</v>
      </c>
      <c r="BG254" s="194">
        <f>IF(N254="zákl. přenesená",J254,0)</f>
        <v>0</v>
      </c>
      <c r="BH254" s="194">
        <f>IF(N254="sníž. přenesená",J254,0)</f>
        <v>0</v>
      </c>
      <c r="BI254" s="194">
        <f>IF(N254="nulová",J254,0)</f>
        <v>0</v>
      </c>
      <c r="BJ254" s="20" t="s">
        <v>21</v>
      </c>
      <c r="BK254" s="194">
        <f>ROUND(I254*H254,2)</f>
        <v>0</v>
      </c>
      <c r="BL254" s="20" t="s">
        <v>167</v>
      </c>
      <c r="BM254" s="193" t="s">
        <v>1233</v>
      </c>
    </row>
    <row r="255" spans="1:65" s="2" customFormat="1" ht="11.25">
      <c r="A255" s="38"/>
      <c r="B255" s="39"/>
      <c r="C255" s="40"/>
      <c r="D255" s="195" t="s">
        <v>169</v>
      </c>
      <c r="E255" s="40"/>
      <c r="F255" s="196" t="s">
        <v>2583</v>
      </c>
      <c r="G255" s="40"/>
      <c r="H255" s="40"/>
      <c r="I255" s="197"/>
      <c r="J255" s="40"/>
      <c r="K255" s="40"/>
      <c r="L255" s="43"/>
      <c r="M255" s="198"/>
      <c r="N255" s="199"/>
      <c r="O255" s="68"/>
      <c r="P255" s="68"/>
      <c r="Q255" s="68"/>
      <c r="R255" s="68"/>
      <c r="S255" s="68"/>
      <c r="T255" s="69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20" t="s">
        <v>169</v>
      </c>
      <c r="AU255" s="20" t="s">
        <v>21</v>
      </c>
    </row>
    <row r="256" spans="1:65" s="2" customFormat="1" ht="16.5" customHeight="1">
      <c r="A256" s="38"/>
      <c r="B256" s="39"/>
      <c r="C256" s="245" t="s">
        <v>81</v>
      </c>
      <c r="D256" s="245" t="s">
        <v>380</v>
      </c>
      <c r="E256" s="246" t="s">
        <v>2584</v>
      </c>
      <c r="F256" s="247" t="s">
        <v>2585</v>
      </c>
      <c r="G256" s="248" t="s">
        <v>523</v>
      </c>
      <c r="H256" s="249">
        <v>78</v>
      </c>
      <c r="I256" s="250"/>
      <c r="J256" s="251">
        <f>ROUND(I256*H256,2)</f>
        <v>0</v>
      </c>
      <c r="K256" s="247" t="s">
        <v>2453</v>
      </c>
      <c r="L256" s="252"/>
      <c r="M256" s="253" t="s">
        <v>35</v>
      </c>
      <c r="N256" s="254" t="s">
        <v>52</v>
      </c>
      <c r="O256" s="68"/>
      <c r="P256" s="191">
        <f>O256*H256</f>
        <v>0</v>
      </c>
      <c r="Q256" s="191">
        <v>0</v>
      </c>
      <c r="R256" s="191">
        <f>Q256*H256</f>
        <v>0</v>
      </c>
      <c r="S256" s="191">
        <v>0</v>
      </c>
      <c r="T256" s="192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193" t="s">
        <v>220</v>
      </c>
      <c r="AT256" s="193" t="s">
        <v>380</v>
      </c>
      <c r="AU256" s="193" t="s">
        <v>21</v>
      </c>
      <c r="AY256" s="20" t="s">
        <v>160</v>
      </c>
      <c r="BE256" s="194">
        <f>IF(N256="základní",J256,0)</f>
        <v>0</v>
      </c>
      <c r="BF256" s="194">
        <f>IF(N256="snížená",J256,0)</f>
        <v>0</v>
      </c>
      <c r="BG256" s="194">
        <f>IF(N256="zákl. přenesená",J256,0)</f>
        <v>0</v>
      </c>
      <c r="BH256" s="194">
        <f>IF(N256="sníž. přenesená",J256,0)</f>
        <v>0</v>
      </c>
      <c r="BI256" s="194">
        <f>IF(N256="nulová",J256,0)</f>
        <v>0</v>
      </c>
      <c r="BJ256" s="20" t="s">
        <v>21</v>
      </c>
      <c r="BK256" s="194">
        <f>ROUND(I256*H256,2)</f>
        <v>0</v>
      </c>
      <c r="BL256" s="20" t="s">
        <v>167</v>
      </c>
      <c r="BM256" s="193" t="s">
        <v>1246</v>
      </c>
    </row>
    <row r="257" spans="1:65" s="2" customFormat="1" ht="11.25">
      <c r="A257" s="38"/>
      <c r="B257" s="39"/>
      <c r="C257" s="40"/>
      <c r="D257" s="195" t="s">
        <v>169</v>
      </c>
      <c r="E257" s="40"/>
      <c r="F257" s="196" t="s">
        <v>2585</v>
      </c>
      <c r="G257" s="40"/>
      <c r="H257" s="40"/>
      <c r="I257" s="197"/>
      <c r="J257" s="40"/>
      <c r="K257" s="40"/>
      <c r="L257" s="43"/>
      <c r="M257" s="198"/>
      <c r="N257" s="199"/>
      <c r="O257" s="68"/>
      <c r="P257" s="68"/>
      <c r="Q257" s="68"/>
      <c r="R257" s="68"/>
      <c r="S257" s="68"/>
      <c r="T257" s="69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20" t="s">
        <v>169</v>
      </c>
      <c r="AU257" s="20" t="s">
        <v>21</v>
      </c>
    </row>
    <row r="258" spans="1:65" s="2" customFormat="1" ht="16.5" customHeight="1">
      <c r="A258" s="38"/>
      <c r="B258" s="39"/>
      <c r="C258" s="245" t="s">
        <v>81</v>
      </c>
      <c r="D258" s="245" t="s">
        <v>380</v>
      </c>
      <c r="E258" s="246" t="s">
        <v>2586</v>
      </c>
      <c r="F258" s="247" t="s">
        <v>2587</v>
      </c>
      <c r="G258" s="248" t="s">
        <v>523</v>
      </c>
      <c r="H258" s="249">
        <v>11</v>
      </c>
      <c r="I258" s="250"/>
      <c r="J258" s="251">
        <f>ROUND(I258*H258,2)</f>
        <v>0</v>
      </c>
      <c r="K258" s="247" t="s">
        <v>2453</v>
      </c>
      <c r="L258" s="252"/>
      <c r="M258" s="253" t="s">
        <v>35</v>
      </c>
      <c r="N258" s="254" t="s">
        <v>52</v>
      </c>
      <c r="O258" s="68"/>
      <c r="P258" s="191">
        <f>O258*H258</f>
        <v>0</v>
      </c>
      <c r="Q258" s="191">
        <v>0</v>
      </c>
      <c r="R258" s="191">
        <f>Q258*H258</f>
        <v>0</v>
      </c>
      <c r="S258" s="191">
        <v>0</v>
      </c>
      <c r="T258" s="192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193" t="s">
        <v>220</v>
      </c>
      <c r="AT258" s="193" t="s">
        <v>380</v>
      </c>
      <c r="AU258" s="193" t="s">
        <v>21</v>
      </c>
      <c r="AY258" s="20" t="s">
        <v>160</v>
      </c>
      <c r="BE258" s="194">
        <f>IF(N258="základní",J258,0)</f>
        <v>0</v>
      </c>
      <c r="BF258" s="194">
        <f>IF(N258="snížená",J258,0)</f>
        <v>0</v>
      </c>
      <c r="BG258" s="194">
        <f>IF(N258="zákl. přenesená",J258,0)</f>
        <v>0</v>
      </c>
      <c r="BH258" s="194">
        <f>IF(N258="sníž. přenesená",J258,0)</f>
        <v>0</v>
      </c>
      <c r="BI258" s="194">
        <f>IF(N258="nulová",J258,0)</f>
        <v>0</v>
      </c>
      <c r="BJ258" s="20" t="s">
        <v>21</v>
      </c>
      <c r="BK258" s="194">
        <f>ROUND(I258*H258,2)</f>
        <v>0</v>
      </c>
      <c r="BL258" s="20" t="s">
        <v>167</v>
      </c>
      <c r="BM258" s="193" t="s">
        <v>1258</v>
      </c>
    </row>
    <row r="259" spans="1:65" s="2" customFormat="1" ht="11.25">
      <c r="A259" s="38"/>
      <c r="B259" s="39"/>
      <c r="C259" s="40"/>
      <c r="D259" s="195" t="s">
        <v>169</v>
      </c>
      <c r="E259" s="40"/>
      <c r="F259" s="196" t="s">
        <v>2587</v>
      </c>
      <c r="G259" s="40"/>
      <c r="H259" s="40"/>
      <c r="I259" s="197"/>
      <c r="J259" s="40"/>
      <c r="K259" s="40"/>
      <c r="L259" s="43"/>
      <c r="M259" s="198"/>
      <c r="N259" s="199"/>
      <c r="O259" s="68"/>
      <c r="P259" s="68"/>
      <c r="Q259" s="68"/>
      <c r="R259" s="68"/>
      <c r="S259" s="68"/>
      <c r="T259" s="69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20" t="s">
        <v>169</v>
      </c>
      <c r="AU259" s="20" t="s">
        <v>21</v>
      </c>
    </row>
    <row r="260" spans="1:65" s="2" customFormat="1" ht="16.5" customHeight="1">
      <c r="A260" s="38"/>
      <c r="B260" s="39"/>
      <c r="C260" s="245" t="s">
        <v>81</v>
      </c>
      <c r="D260" s="245" t="s">
        <v>380</v>
      </c>
      <c r="E260" s="246" t="s">
        <v>2588</v>
      </c>
      <c r="F260" s="247" t="s">
        <v>2589</v>
      </c>
      <c r="G260" s="248" t="s">
        <v>523</v>
      </c>
      <c r="H260" s="249">
        <v>11</v>
      </c>
      <c r="I260" s="250"/>
      <c r="J260" s="251">
        <f>ROUND(I260*H260,2)</f>
        <v>0</v>
      </c>
      <c r="K260" s="247" t="s">
        <v>2453</v>
      </c>
      <c r="L260" s="252"/>
      <c r="M260" s="253" t="s">
        <v>35</v>
      </c>
      <c r="N260" s="254" t="s">
        <v>52</v>
      </c>
      <c r="O260" s="68"/>
      <c r="P260" s="191">
        <f>O260*H260</f>
        <v>0</v>
      </c>
      <c r="Q260" s="191">
        <v>0</v>
      </c>
      <c r="R260" s="191">
        <f>Q260*H260</f>
        <v>0</v>
      </c>
      <c r="S260" s="191">
        <v>0</v>
      </c>
      <c r="T260" s="192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193" t="s">
        <v>220</v>
      </c>
      <c r="AT260" s="193" t="s">
        <v>380</v>
      </c>
      <c r="AU260" s="193" t="s">
        <v>21</v>
      </c>
      <c r="AY260" s="20" t="s">
        <v>160</v>
      </c>
      <c r="BE260" s="194">
        <f>IF(N260="základní",J260,0)</f>
        <v>0</v>
      </c>
      <c r="BF260" s="194">
        <f>IF(N260="snížená",J260,0)</f>
        <v>0</v>
      </c>
      <c r="BG260" s="194">
        <f>IF(N260="zákl. přenesená",J260,0)</f>
        <v>0</v>
      </c>
      <c r="BH260" s="194">
        <f>IF(N260="sníž. přenesená",J260,0)</f>
        <v>0</v>
      </c>
      <c r="BI260" s="194">
        <f>IF(N260="nulová",J260,0)</f>
        <v>0</v>
      </c>
      <c r="BJ260" s="20" t="s">
        <v>21</v>
      </c>
      <c r="BK260" s="194">
        <f>ROUND(I260*H260,2)</f>
        <v>0</v>
      </c>
      <c r="BL260" s="20" t="s">
        <v>167</v>
      </c>
      <c r="BM260" s="193" t="s">
        <v>1266</v>
      </c>
    </row>
    <row r="261" spans="1:65" s="2" customFormat="1" ht="11.25">
      <c r="A261" s="38"/>
      <c r="B261" s="39"/>
      <c r="C261" s="40"/>
      <c r="D261" s="195" t="s">
        <v>169</v>
      </c>
      <c r="E261" s="40"/>
      <c r="F261" s="196" t="s">
        <v>2589</v>
      </c>
      <c r="G261" s="40"/>
      <c r="H261" s="40"/>
      <c r="I261" s="197"/>
      <c r="J261" s="40"/>
      <c r="K261" s="40"/>
      <c r="L261" s="43"/>
      <c r="M261" s="198"/>
      <c r="N261" s="199"/>
      <c r="O261" s="68"/>
      <c r="P261" s="68"/>
      <c r="Q261" s="68"/>
      <c r="R261" s="68"/>
      <c r="S261" s="68"/>
      <c r="T261" s="69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20" t="s">
        <v>169</v>
      </c>
      <c r="AU261" s="20" t="s">
        <v>21</v>
      </c>
    </row>
    <row r="262" spans="1:65" s="2" customFormat="1" ht="16.5" customHeight="1">
      <c r="A262" s="38"/>
      <c r="B262" s="39"/>
      <c r="C262" s="245" t="s">
        <v>81</v>
      </c>
      <c r="D262" s="245" t="s">
        <v>380</v>
      </c>
      <c r="E262" s="246" t="s">
        <v>2590</v>
      </c>
      <c r="F262" s="247" t="s">
        <v>2591</v>
      </c>
      <c r="G262" s="248" t="s">
        <v>523</v>
      </c>
      <c r="H262" s="249">
        <v>22</v>
      </c>
      <c r="I262" s="250"/>
      <c r="J262" s="251">
        <f>ROUND(I262*H262,2)</f>
        <v>0</v>
      </c>
      <c r="K262" s="247" t="s">
        <v>2453</v>
      </c>
      <c r="L262" s="252"/>
      <c r="M262" s="253" t="s">
        <v>35</v>
      </c>
      <c r="N262" s="254" t="s">
        <v>52</v>
      </c>
      <c r="O262" s="68"/>
      <c r="P262" s="191">
        <f>O262*H262</f>
        <v>0</v>
      </c>
      <c r="Q262" s="191">
        <v>0</v>
      </c>
      <c r="R262" s="191">
        <f>Q262*H262</f>
        <v>0</v>
      </c>
      <c r="S262" s="191">
        <v>0</v>
      </c>
      <c r="T262" s="192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93" t="s">
        <v>220</v>
      </c>
      <c r="AT262" s="193" t="s">
        <v>380</v>
      </c>
      <c r="AU262" s="193" t="s">
        <v>21</v>
      </c>
      <c r="AY262" s="20" t="s">
        <v>160</v>
      </c>
      <c r="BE262" s="194">
        <f>IF(N262="základní",J262,0)</f>
        <v>0</v>
      </c>
      <c r="BF262" s="194">
        <f>IF(N262="snížená",J262,0)</f>
        <v>0</v>
      </c>
      <c r="BG262" s="194">
        <f>IF(N262="zákl. přenesená",J262,0)</f>
        <v>0</v>
      </c>
      <c r="BH262" s="194">
        <f>IF(N262="sníž. přenesená",J262,0)</f>
        <v>0</v>
      </c>
      <c r="BI262" s="194">
        <f>IF(N262="nulová",J262,0)</f>
        <v>0</v>
      </c>
      <c r="BJ262" s="20" t="s">
        <v>21</v>
      </c>
      <c r="BK262" s="194">
        <f>ROUND(I262*H262,2)</f>
        <v>0</v>
      </c>
      <c r="BL262" s="20" t="s">
        <v>167</v>
      </c>
      <c r="BM262" s="193" t="s">
        <v>1281</v>
      </c>
    </row>
    <row r="263" spans="1:65" s="2" customFormat="1" ht="11.25">
      <c r="A263" s="38"/>
      <c r="B263" s="39"/>
      <c r="C263" s="40"/>
      <c r="D263" s="195" t="s">
        <v>169</v>
      </c>
      <c r="E263" s="40"/>
      <c r="F263" s="196" t="s">
        <v>2591</v>
      </c>
      <c r="G263" s="40"/>
      <c r="H263" s="40"/>
      <c r="I263" s="197"/>
      <c r="J263" s="40"/>
      <c r="K263" s="40"/>
      <c r="L263" s="43"/>
      <c r="M263" s="198"/>
      <c r="N263" s="199"/>
      <c r="O263" s="68"/>
      <c r="P263" s="68"/>
      <c r="Q263" s="68"/>
      <c r="R263" s="68"/>
      <c r="S263" s="68"/>
      <c r="T263" s="69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20" t="s">
        <v>169</v>
      </c>
      <c r="AU263" s="20" t="s">
        <v>21</v>
      </c>
    </row>
    <row r="264" spans="1:65" s="2" customFormat="1" ht="16.5" customHeight="1">
      <c r="A264" s="38"/>
      <c r="B264" s="39"/>
      <c r="C264" s="245" t="s">
        <v>81</v>
      </c>
      <c r="D264" s="245" t="s">
        <v>380</v>
      </c>
      <c r="E264" s="246" t="s">
        <v>2592</v>
      </c>
      <c r="F264" s="247" t="s">
        <v>2593</v>
      </c>
      <c r="G264" s="248" t="s">
        <v>523</v>
      </c>
      <c r="H264" s="249">
        <v>12</v>
      </c>
      <c r="I264" s="250"/>
      <c r="J264" s="251">
        <f>ROUND(I264*H264,2)</f>
        <v>0</v>
      </c>
      <c r="K264" s="247" t="s">
        <v>2453</v>
      </c>
      <c r="L264" s="252"/>
      <c r="M264" s="253" t="s">
        <v>35</v>
      </c>
      <c r="N264" s="254" t="s">
        <v>52</v>
      </c>
      <c r="O264" s="68"/>
      <c r="P264" s="191">
        <f>O264*H264</f>
        <v>0</v>
      </c>
      <c r="Q264" s="191">
        <v>0</v>
      </c>
      <c r="R264" s="191">
        <f>Q264*H264</f>
        <v>0</v>
      </c>
      <c r="S264" s="191">
        <v>0</v>
      </c>
      <c r="T264" s="192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193" t="s">
        <v>220</v>
      </c>
      <c r="AT264" s="193" t="s">
        <v>380</v>
      </c>
      <c r="AU264" s="193" t="s">
        <v>21</v>
      </c>
      <c r="AY264" s="20" t="s">
        <v>160</v>
      </c>
      <c r="BE264" s="194">
        <f>IF(N264="základní",J264,0)</f>
        <v>0</v>
      </c>
      <c r="BF264" s="194">
        <f>IF(N264="snížená",J264,0)</f>
        <v>0</v>
      </c>
      <c r="BG264" s="194">
        <f>IF(N264="zákl. přenesená",J264,0)</f>
        <v>0</v>
      </c>
      <c r="BH264" s="194">
        <f>IF(N264="sníž. přenesená",J264,0)</f>
        <v>0</v>
      </c>
      <c r="BI264" s="194">
        <f>IF(N264="nulová",J264,0)</f>
        <v>0</v>
      </c>
      <c r="BJ264" s="20" t="s">
        <v>21</v>
      </c>
      <c r="BK264" s="194">
        <f>ROUND(I264*H264,2)</f>
        <v>0</v>
      </c>
      <c r="BL264" s="20" t="s">
        <v>167</v>
      </c>
      <c r="BM264" s="193" t="s">
        <v>1293</v>
      </c>
    </row>
    <row r="265" spans="1:65" s="2" customFormat="1" ht="11.25">
      <c r="A265" s="38"/>
      <c r="B265" s="39"/>
      <c r="C265" s="40"/>
      <c r="D265" s="195" t="s">
        <v>169</v>
      </c>
      <c r="E265" s="40"/>
      <c r="F265" s="196" t="s">
        <v>2593</v>
      </c>
      <c r="G265" s="40"/>
      <c r="H265" s="40"/>
      <c r="I265" s="197"/>
      <c r="J265" s="40"/>
      <c r="K265" s="40"/>
      <c r="L265" s="43"/>
      <c r="M265" s="198"/>
      <c r="N265" s="199"/>
      <c r="O265" s="68"/>
      <c r="P265" s="68"/>
      <c r="Q265" s="68"/>
      <c r="R265" s="68"/>
      <c r="S265" s="68"/>
      <c r="T265" s="69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20" t="s">
        <v>169</v>
      </c>
      <c r="AU265" s="20" t="s">
        <v>21</v>
      </c>
    </row>
    <row r="266" spans="1:65" s="2" customFormat="1" ht="16.5" customHeight="1">
      <c r="A266" s="38"/>
      <c r="B266" s="39"/>
      <c r="C266" s="245" t="s">
        <v>81</v>
      </c>
      <c r="D266" s="245" t="s">
        <v>380</v>
      </c>
      <c r="E266" s="246" t="s">
        <v>2594</v>
      </c>
      <c r="F266" s="247" t="s">
        <v>2595</v>
      </c>
      <c r="G266" s="248" t="s">
        <v>523</v>
      </c>
      <c r="H266" s="249">
        <v>19</v>
      </c>
      <c r="I266" s="250"/>
      <c r="J266" s="251">
        <f>ROUND(I266*H266,2)</f>
        <v>0</v>
      </c>
      <c r="K266" s="247" t="s">
        <v>2453</v>
      </c>
      <c r="L266" s="252"/>
      <c r="M266" s="253" t="s">
        <v>35</v>
      </c>
      <c r="N266" s="254" t="s">
        <v>52</v>
      </c>
      <c r="O266" s="68"/>
      <c r="P266" s="191">
        <f>O266*H266</f>
        <v>0</v>
      </c>
      <c r="Q266" s="191">
        <v>0</v>
      </c>
      <c r="R266" s="191">
        <f>Q266*H266</f>
        <v>0</v>
      </c>
      <c r="S266" s="191">
        <v>0</v>
      </c>
      <c r="T266" s="192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193" t="s">
        <v>220</v>
      </c>
      <c r="AT266" s="193" t="s">
        <v>380</v>
      </c>
      <c r="AU266" s="193" t="s">
        <v>21</v>
      </c>
      <c r="AY266" s="20" t="s">
        <v>160</v>
      </c>
      <c r="BE266" s="194">
        <f>IF(N266="základní",J266,0)</f>
        <v>0</v>
      </c>
      <c r="BF266" s="194">
        <f>IF(N266="snížená",J266,0)</f>
        <v>0</v>
      </c>
      <c r="BG266" s="194">
        <f>IF(N266="zákl. přenesená",J266,0)</f>
        <v>0</v>
      </c>
      <c r="BH266" s="194">
        <f>IF(N266="sníž. přenesená",J266,0)</f>
        <v>0</v>
      </c>
      <c r="BI266" s="194">
        <f>IF(N266="nulová",J266,0)</f>
        <v>0</v>
      </c>
      <c r="BJ266" s="20" t="s">
        <v>21</v>
      </c>
      <c r="BK266" s="194">
        <f>ROUND(I266*H266,2)</f>
        <v>0</v>
      </c>
      <c r="BL266" s="20" t="s">
        <v>167</v>
      </c>
      <c r="BM266" s="193" t="s">
        <v>1305</v>
      </c>
    </row>
    <row r="267" spans="1:65" s="2" customFormat="1" ht="11.25">
      <c r="A267" s="38"/>
      <c r="B267" s="39"/>
      <c r="C267" s="40"/>
      <c r="D267" s="195" t="s">
        <v>169</v>
      </c>
      <c r="E267" s="40"/>
      <c r="F267" s="196" t="s">
        <v>2595</v>
      </c>
      <c r="G267" s="40"/>
      <c r="H267" s="40"/>
      <c r="I267" s="197"/>
      <c r="J267" s="40"/>
      <c r="K267" s="40"/>
      <c r="L267" s="43"/>
      <c r="M267" s="198"/>
      <c r="N267" s="199"/>
      <c r="O267" s="68"/>
      <c r="P267" s="68"/>
      <c r="Q267" s="68"/>
      <c r="R267" s="68"/>
      <c r="S267" s="68"/>
      <c r="T267" s="69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20" t="s">
        <v>169</v>
      </c>
      <c r="AU267" s="20" t="s">
        <v>21</v>
      </c>
    </row>
    <row r="268" spans="1:65" s="2" customFormat="1" ht="16.5" customHeight="1">
      <c r="A268" s="38"/>
      <c r="B268" s="39"/>
      <c r="C268" s="245" t="s">
        <v>81</v>
      </c>
      <c r="D268" s="245" t="s">
        <v>380</v>
      </c>
      <c r="E268" s="246" t="s">
        <v>2596</v>
      </c>
      <c r="F268" s="247" t="s">
        <v>2597</v>
      </c>
      <c r="G268" s="248" t="s">
        <v>523</v>
      </c>
      <c r="H268" s="249">
        <v>11</v>
      </c>
      <c r="I268" s="250"/>
      <c r="J268" s="251">
        <f>ROUND(I268*H268,2)</f>
        <v>0</v>
      </c>
      <c r="K268" s="247" t="s">
        <v>2453</v>
      </c>
      <c r="L268" s="252"/>
      <c r="M268" s="253" t="s">
        <v>35</v>
      </c>
      <c r="N268" s="254" t="s">
        <v>52</v>
      </c>
      <c r="O268" s="68"/>
      <c r="P268" s="191">
        <f>O268*H268</f>
        <v>0</v>
      </c>
      <c r="Q268" s="191">
        <v>0</v>
      </c>
      <c r="R268" s="191">
        <f>Q268*H268</f>
        <v>0</v>
      </c>
      <c r="S268" s="191">
        <v>0</v>
      </c>
      <c r="T268" s="192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193" t="s">
        <v>220</v>
      </c>
      <c r="AT268" s="193" t="s">
        <v>380</v>
      </c>
      <c r="AU268" s="193" t="s">
        <v>21</v>
      </c>
      <c r="AY268" s="20" t="s">
        <v>160</v>
      </c>
      <c r="BE268" s="194">
        <f>IF(N268="základní",J268,0)</f>
        <v>0</v>
      </c>
      <c r="BF268" s="194">
        <f>IF(N268="snížená",J268,0)</f>
        <v>0</v>
      </c>
      <c r="BG268" s="194">
        <f>IF(N268="zákl. přenesená",J268,0)</f>
        <v>0</v>
      </c>
      <c r="BH268" s="194">
        <f>IF(N268="sníž. přenesená",J268,0)</f>
        <v>0</v>
      </c>
      <c r="BI268" s="194">
        <f>IF(N268="nulová",J268,0)</f>
        <v>0</v>
      </c>
      <c r="BJ268" s="20" t="s">
        <v>21</v>
      </c>
      <c r="BK268" s="194">
        <f>ROUND(I268*H268,2)</f>
        <v>0</v>
      </c>
      <c r="BL268" s="20" t="s">
        <v>167</v>
      </c>
      <c r="BM268" s="193" t="s">
        <v>1317</v>
      </c>
    </row>
    <row r="269" spans="1:65" s="2" customFormat="1" ht="11.25">
      <c r="A269" s="38"/>
      <c r="B269" s="39"/>
      <c r="C269" s="40"/>
      <c r="D269" s="195" t="s">
        <v>169</v>
      </c>
      <c r="E269" s="40"/>
      <c r="F269" s="196" t="s">
        <v>2597</v>
      </c>
      <c r="G269" s="40"/>
      <c r="H269" s="40"/>
      <c r="I269" s="197"/>
      <c r="J269" s="40"/>
      <c r="K269" s="40"/>
      <c r="L269" s="43"/>
      <c r="M269" s="198"/>
      <c r="N269" s="199"/>
      <c r="O269" s="68"/>
      <c r="P269" s="68"/>
      <c r="Q269" s="68"/>
      <c r="R269" s="68"/>
      <c r="S269" s="68"/>
      <c r="T269" s="69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20" t="s">
        <v>169</v>
      </c>
      <c r="AU269" s="20" t="s">
        <v>21</v>
      </c>
    </row>
    <row r="270" spans="1:65" s="2" customFormat="1" ht="16.5" customHeight="1">
      <c r="A270" s="38"/>
      <c r="B270" s="39"/>
      <c r="C270" s="245" t="s">
        <v>81</v>
      </c>
      <c r="D270" s="245" t="s">
        <v>380</v>
      </c>
      <c r="E270" s="246" t="s">
        <v>2598</v>
      </c>
      <c r="F270" s="247" t="s">
        <v>2599</v>
      </c>
      <c r="G270" s="248" t="s">
        <v>2103</v>
      </c>
      <c r="H270" s="249">
        <v>4</v>
      </c>
      <c r="I270" s="250"/>
      <c r="J270" s="251">
        <f>ROUND(I270*H270,2)</f>
        <v>0</v>
      </c>
      <c r="K270" s="247" t="s">
        <v>2453</v>
      </c>
      <c r="L270" s="252"/>
      <c r="M270" s="253" t="s">
        <v>35</v>
      </c>
      <c r="N270" s="254" t="s">
        <v>52</v>
      </c>
      <c r="O270" s="68"/>
      <c r="P270" s="191">
        <f>O270*H270</f>
        <v>0</v>
      </c>
      <c r="Q270" s="191">
        <v>0</v>
      </c>
      <c r="R270" s="191">
        <f>Q270*H270</f>
        <v>0</v>
      </c>
      <c r="S270" s="191">
        <v>0</v>
      </c>
      <c r="T270" s="192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93" t="s">
        <v>220</v>
      </c>
      <c r="AT270" s="193" t="s">
        <v>380</v>
      </c>
      <c r="AU270" s="193" t="s">
        <v>21</v>
      </c>
      <c r="AY270" s="20" t="s">
        <v>160</v>
      </c>
      <c r="BE270" s="194">
        <f>IF(N270="základní",J270,0)</f>
        <v>0</v>
      </c>
      <c r="BF270" s="194">
        <f>IF(N270="snížená",J270,0)</f>
        <v>0</v>
      </c>
      <c r="BG270" s="194">
        <f>IF(N270="zákl. přenesená",J270,0)</f>
        <v>0</v>
      </c>
      <c r="BH270" s="194">
        <f>IF(N270="sníž. přenesená",J270,0)</f>
        <v>0</v>
      </c>
      <c r="BI270" s="194">
        <f>IF(N270="nulová",J270,0)</f>
        <v>0</v>
      </c>
      <c r="BJ270" s="20" t="s">
        <v>21</v>
      </c>
      <c r="BK270" s="194">
        <f>ROUND(I270*H270,2)</f>
        <v>0</v>
      </c>
      <c r="BL270" s="20" t="s">
        <v>167</v>
      </c>
      <c r="BM270" s="193" t="s">
        <v>1332</v>
      </c>
    </row>
    <row r="271" spans="1:65" s="2" customFormat="1" ht="11.25">
      <c r="A271" s="38"/>
      <c r="B271" s="39"/>
      <c r="C271" s="40"/>
      <c r="D271" s="195" t="s">
        <v>169</v>
      </c>
      <c r="E271" s="40"/>
      <c r="F271" s="196" t="s">
        <v>2599</v>
      </c>
      <c r="G271" s="40"/>
      <c r="H271" s="40"/>
      <c r="I271" s="197"/>
      <c r="J271" s="40"/>
      <c r="K271" s="40"/>
      <c r="L271" s="43"/>
      <c r="M271" s="198"/>
      <c r="N271" s="199"/>
      <c r="O271" s="68"/>
      <c r="P271" s="68"/>
      <c r="Q271" s="68"/>
      <c r="R271" s="68"/>
      <c r="S271" s="68"/>
      <c r="T271" s="69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20" t="s">
        <v>169</v>
      </c>
      <c r="AU271" s="20" t="s">
        <v>21</v>
      </c>
    </row>
    <row r="272" spans="1:65" s="12" customFormat="1" ht="25.9" customHeight="1">
      <c r="B272" s="166"/>
      <c r="C272" s="167"/>
      <c r="D272" s="168" t="s">
        <v>80</v>
      </c>
      <c r="E272" s="169" t="s">
        <v>2450</v>
      </c>
      <c r="F272" s="169" t="s">
        <v>3163</v>
      </c>
      <c r="G272" s="167"/>
      <c r="H272" s="167"/>
      <c r="I272" s="170"/>
      <c r="J272" s="171">
        <f>BK272</f>
        <v>0</v>
      </c>
      <c r="K272" s="167"/>
      <c r="L272" s="172"/>
      <c r="M272" s="173"/>
      <c r="N272" s="174"/>
      <c r="O272" s="174"/>
      <c r="P272" s="175">
        <f>SUM(P273:P278)</f>
        <v>0</v>
      </c>
      <c r="Q272" s="174"/>
      <c r="R272" s="175">
        <f>SUM(R273:R278)</f>
        <v>0</v>
      </c>
      <c r="S272" s="174"/>
      <c r="T272" s="176">
        <f>SUM(T273:T278)</f>
        <v>0</v>
      </c>
      <c r="AR272" s="177" t="s">
        <v>21</v>
      </c>
      <c r="AT272" s="178" t="s">
        <v>80</v>
      </c>
      <c r="AU272" s="178" t="s">
        <v>81</v>
      </c>
      <c r="AY272" s="177" t="s">
        <v>160</v>
      </c>
      <c r="BK272" s="179">
        <f>SUM(BK273:BK278)</f>
        <v>0</v>
      </c>
    </row>
    <row r="273" spans="1:65" s="2" customFormat="1" ht="16.5" customHeight="1">
      <c r="A273" s="38"/>
      <c r="B273" s="39"/>
      <c r="C273" s="245" t="s">
        <v>81</v>
      </c>
      <c r="D273" s="245" t="s">
        <v>380</v>
      </c>
      <c r="E273" s="246" t="s">
        <v>2600</v>
      </c>
      <c r="F273" s="247" t="s">
        <v>2601</v>
      </c>
      <c r="G273" s="248" t="s">
        <v>523</v>
      </c>
      <c r="H273" s="249">
        <v>3</v>
      </c>
      <c r="I273" s="250"/>
      <c r="J273" s="251">
        <f>ROUND(I273*H273,2)</f>
        <v>0</v>
      </c>
      <c r="K273" s="247" t="s">
        <v>2453</v>
      </c>
      <c r="L273" s="252"/>
      <c r="M273" s="253" t="s">
        <v>35</v>
      </c>
      <c r="N273" s="254" t="s">
        <v>52</v>
      </c>
      <c r="O273" s="68"/>
      <c r="P273" s="191">
        <f>O273*H273</f>
        <v>0</v>
      </c>
      <c r="Q273" s="191">
        <v>0</v>
      </c>
      <c r="R273" s="191">
        <f>Q273*H273</f>
        <v>0</v>
      </c>
      <c r="S273" s="191">
        <v>0</v>
      </c>
      <c r="T273" s="192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193" t="s">
        <v>220</v>
      </c>
      <c r="AT273" s="193" t="s">
        <v>380</v>
      </c>
      <c r="AU273" s="193" t="s">
        <v>21</v>
      </c>
      <c r="AY273" s="20" t="s">
        <v>160</v>
      </c>
      <c r="BE273" s="194">
        <f>IF(N273="základní",J273,0)</f>
        <v>0</v>
      </c>
      <c r="BF273" s="194">
        <f>IF(N273="snížená",J273,0)</f>
        <v>0</v>
      </c>
      <c r="BG273" s="194">
        <f>IF(N273="zákl. přenesená",J273,0)</f>
        <v>0</v>
      </c>
      <c r="BH273" s="194">
        <f>IF(N273="sníž. přenesená",J273,0)</f>
        <v>0</v>
      </c>
      <c r="BI273" s="194">
        <f>IF(N273="nulová",J273,0)</f>
        <v>0</v>
      </c>
      <c r="BJ273" s="20" t="s">
        <v>21</v>
      </c>
      <c r="BK273" s="194">
        <f>ROUND(I273*H273,2)</f>
        <v>0</v>
      </c>
      <c r="BL273" s="20" t="s">
        <v>167</v>
      </c>
      <c r="BM273" s="193" t="s">
        <v>1344</v>
      </c>
    </row>
    <row r="274" spans="1:65" s="2" customFormat="1" ht="11.25">
      <c r="A274" s="38"/>
      <c r="B274" s="39"/>
      <c r="C274" s="40"/>
      <c r="D274" s="195" t="s">
        <v>169</v>
      </c>
      <c r="E274" s="40"/>
      <c r="F274" s="196" t="s">
        <v>2601</v>
      </c>
      <c r="G274" s="40"/>
      <c r="H274" s="40"/>
      <c r="I274" s="197"/>
      <c r="J274" s="40"/>
      <c r="K274" s="40"/>
      <c r="L274" s="43"/>
      <c r="M274" s="198"/>
      <c r="N274" s="199"/>
      <c r="O274" s="68"/>
      <c r="P274" s="68"/>
      <c r="Q274" s="68"/>
      <c r="R274" s="68"/>
      <c r="S274" s="68"/>
      <c r="T274" s="69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20" t="s">
        <v>169</v>
      </c>
      <c r="AU274" s="20" t="s">
        <v>21</v>
      </c>
    </row>
    <row r="275" spans="1:65" s="2" customFormat="1" ht="24.2" customHeight="1">
      <c r="A275" s="38"/>
      <c r="B275" s="39"/>
      <c r="C275" s="245" t="s">
        <v>81</v>
      </c>
      <c r="D275" s="245" t="s">
        <v>380</v>
      </c>
      <c r="E275" s="246" t="s">
        <v>2602</v>
      </c>
      <c r="F275" s="247" t="s">
        <v>2603</v>
      </c>
      <c r="G275" s="248" t="s">
        <v>523</v>
      </c>
      <c r="H275" s="249">
        <v>1</v>
      </c>
      <c r="I275" s="250"/>
      <c r="J275" s="251">
        <f>ROUND(I275*H275,2)</f>
        <v>0</v>
      </c>
      <c r="K275" s="247" t="s">
        <v>2453</v>
      </c>
      <c r="L275" s="252"/>
      <c r="M275" s="253" t="s">
        <v>35</v>
      </c>
      <c r="N275" s="254" t="s">
        <v>52</v>
      </c>
      <c r="O275" s="68"/>
      <c r="P275" s="191">
        <f>O275*H275</f>
        <v>0</v>
      </c>
      <c r="Q275" s="191">
        <v>0</v>
      </c>
      <c r="R275" s="191">
        <f>Q275*H275</f>
        <v>0</v>
      </c>
      <c r="S275" s="191">
        <v>0</v>
      </c>
      <c r="T275" s="192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193" t="s">
        <v>220</v>
      </c>
      <c r="AT275" s="193" t="s">
        <v>380</v>
      </c>
      <c r="AU275" s="193" t="s">
        <v>21</v>
      </c>
      <c r="AY275" s="20" t="s">
        <v>160</v>
      </c>
      <c r="BE275" s="194">
        <f>IF(N275="základní",J275,0)</f>
        <v>0</v>
      </c>
      <c r="BF275" s="194">
        <f>IF(N275="snížená",J275,0)</f>
        <v>0</v>
      </c>
      <c r="BG275" s="194">
        <f>IF(N275="zákl. přenesená",J275,0)</f>
        <v>0</v>
      </c>
      <c r="BH275" s="194">
        <f>IF(N275="sníž. přenesená",J275,0)</f>
        <v>0</v>
      </c>
      <c r="BI275" s="194">
        <f>IF(N275="nulová",J275,0)</f>
        <v>0</v>
      </c>
      <c r="BJ275" s="20" t="s">
        <v>21</v>
      </c>
      <c r="BK275" s="194">
        <f>ROUND(I275*H275,2)</f>
        <v>0</v>
      </c>
      <c r="BL275" s="20" t="s">
        <v>167</v>
      </c>
      <c r="BM275" s="193" t="s">
        <v>1356</v>
      </c>
    </row>
    <row r="276" spans="1:65" s="2" customFormat="1" ht="11.25">
      <c r="A276" s="38"/>
      <c r="B276" s="39"/>
      <c r="C276" s="40"/>
      <c r="D276" s="195" t="s">
        <v>169</v>
      </c>
      <c r="E276" s="40"/>
      <c r="F276" s="196" t="s">
        <v>2603</v>
      </c>
      <c r="G276" s="40"/>
      <c r="H276" s="40"/>
      <c r="I276" s="197"/>
      <c r="J276" s="40"/>
      <c r="K276" s="40"/>
      <c r="L276" s="43"/>
      <c r="M276" s="198"/>
      <c r="N276" s="199"/>
      <c r="O276" s="68"/>
      <c r="P276" s="68"/>
      <c r="Q276" s="68"/>
      <c r="R276" s="68"/>
      <c r="S276" s="68"/>
      <c r="T276" s="69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20" t="s">
        <v>169</v>
      </c>
      <c r="AU276" s="20" t="s">
        <v>21</v>
      </c>
    </row>
    <row r="277" spans="1:65" s="2" customFormat="1" ht="16.5" customHeight="1">
      <c r="A277" s="38"/>
      <c r="B277" s="39"/>
      <c r="C277" s="245" t="s">
        <v>81</v>
      </c>
      <c r="D277" s="245" t="s">
        <v>380</v>
      </c>
      <c r="E277" s="246" t="s">
        <v>2604</v>
      </c>
      <c r="F277" s="247" t="s">
        <v>2605</v>
      </c>
      <c r="G277" s="248" t="s">
        <v>523</v>
      </c>
      <c r="H277" s="249">
        <v>3</v>
      </c>
      <c r="I277" s="250"/>
      <c r="J277" s="251">
        <f>ROUND(I277*H277,2)</f>
        <v>0</v>
      </c>
      <c r="K277" s="247" t="s">
        <v>2453</v>
      </c>
      <c r="L277" s="252"/>
      <c r="M277" s="253" t="s">
        <v>35</v>
      </c>
      <c r="N277" s="254" t="s">
        <v>52</v>
      </c>
      <c r="O277" s="68"/>
      <c r="P277" s="191">
        <f>O277*H277</f>
        <v>0</v>
      </c>
      <c r="Q277" s="191">
        <v>0</v>
      </c>
      <c r="R277" s="191">
        <f>Q277*H277</f>
        <v>0</v>
      </c>
      <c r="S277" s="191">
        <v>0</v>
      </c>
      <c r="T277" s="192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193" t="s">
        <v>220</v>
      </c>
      <c r="AT277" s="193" t="s">
        <v>380</v>
      </c>
      <c r="AU277" s="193" t="s">
        <v>21</v>
      </c>
      <c r="AY277" s="20" t="s">
        <v>160</v>
      </c>
      <c r="BE277" s="194">
        <f>IF(N277="základní",J277,0)</f>
        <v>0</v>
      </c>
      <c r="BF277" s="194">
        <f>IF(N277="snížená",J277,0)</f>
        <v>0</v>
      </c>
      <c r="BG277" s="194">
        <f>IF(N277="zákl. přenesená",J277,0)</f>
        <v>0</v>
      </c>
      <c r="BH277" s="194">
        <f>IF(N277="sníž. přenesená",J277,0)</f>
        <v>0</v>
      </c>
      <c r="BI277" s="194">
        <f>IF(N277="nulová",J277,0)</f>
        <v>0</v>
      </c>
      <c r="BJ277" s="20" t="s">
        <v>21</v>
      </c>
      <c r="BK277" s="194">
        <f>ROUND(I277*H277,2)</f>
        <v>0</v>
      </c>
      <c r="BL277" s="20" t="s">
        <v>167</v>
      </c>
      <c r="BM277" s="193" t="s">
        <v>1369</v>
      </c>
    </row>
    <row r="278" spans="1:65" s="2" customFormat="1" ht="11.25">
      <c r="A278" s="38"/>
      <c r="B278" s="39"/>
      <c r="C278" s="40"/>
      <c r="D278" s="195" t="s">
        <v>169</v>
      </c>
      <c r="E278" s="40"/>
      <c r="F278" s="196" t="s">
        <v>2605</v>
      </c>
      <c r="G278" s="40"/>
      <c r="H278" s="40"/>
      <c r="I278" s="197"/>
      <c r="J278" s="40"/>
      <c r="K278" s="40"/>
      <c r="L278" s="43"/>
      <c r="M278" s="198"/>
      <c r="N278" s="199"/>
      <c r="O278" s="68"/>
      <c r="P278" s="68"/>
      <c r="Q278" s="68"/>
      <c r="R278" s="68"/>
      <c r="S278" s="68"/>
      <c r="T278" s="69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20" t="s">
        <v>169</v>
      </c>
      <c r="AU278" s="20" t="s">
        <v>21</v>
      </c>
    </row>
    <row r="279" spans="1:65" s="12" customFormat="1" ht="25.9" customHeight="1">
      <c r="B279" s="166"/>
      <c r="C279" s="167"/>
      <c r="D279" s="168" t="s">
        <v>80</v>
      </c>
      <c r="E279" s="169" t="s">
        <v>2450</v>
      </c>
      <c r="F279" s="169" t="s">
        <v>3165</v>
      </c>
      <c r="G279" s="167"/>
      <c r="H279" s="167"/>
      <c r="I279" s="170"/>
      <c r="J279" s="171">
        <f>BK279</f>
        <v>0</v>
      </c>
      <c r="K279" s="167"/>
      <c r="L279" s="172"/>
      <c r="M279" s="173"/>
      <c r="N279" s="174"/>
      <c r="O279" s="174"/>
      <c r="P279" s="175">
        <v>0</v>
      </c>
      <c r="Q279" s="174"/>
      <c r="R279" s="175">
        <v>0</v>
      </c>
      <c r="S279" s="174"/>
      <c r="T279" s="176">
        <v>0</v>
      </c>
      <c r="AR279" s="177" t="s">
        <v>21</v>
      </c>
      <c r="AT279" s="178" t="s">
        <v>80</v>
      </c>
      <c r="AU279" s="178" t="s">
        <v>81</v>
      </c>
      <c r="AY279" s="177" t="s">
        <v>160</v>
      </c>
      <c r="BK279" s="179">
        <v>0</v>
      </c>
    </row>
    <row r="280" spans="1:65" s="12" customFormat="1" ht="25.9" customHeight="1">
      <c r="B280" s="166"/>
      <c r="C280" s="167"/>
      <c r="D280" s="168" t="s">
        <v>80</v>
      </c>
      <c r="E280" s="169" t="s">
        <v>2450</v>
      </c>
      <c r="F280" s="169" t="s">
        <v>3166</v>
      </c>
      <c r="G280" s="167"/>
      <c r="H280" s="167"/>
      <c r="I280" s="170"/>
      <c r="J280" s="171">
        <f>BK280</f>
        <v>0</v>
      </c>
      <c r="K280" s="167"/>
      <c r="L280" s="172"/>
      <c r="M280" s="173"/>
      <c r="N280" s="174"/>
      <c r="O280" s="174"/>
      <c r="P280" s="175">
        <f>SUM(P281:P294)</f>
        <v>0</v>
      </c>
      <c r="Q280" s="174"/>
      <c r="R280" s="175">
        <f>SUM(R281:R294)</f>
        <v>0</v>
      </c>
      <c r="S280" s="174"/>
      <c r="T280" s="176">
        <f>SUM(T281:T294)</f>
        <v>0</v>
      </c>
      <c r="AR280" s="177" t="s">
        <v>21</v>
      </c>
      <c r="AT280" s="178" t="s">
        <v>80</v>
      </c>
      <c r="AU280" s="178" t="s">
        <v>81</v>
      </c>
      <c r="AY280" s="177" t="s">
        <v>160</v>
      </c>
      <c r="BK280" s="179">
        <f>SUM(BK281:BK294)</f>
        <v>0</v>
      </c>
    </row>
    <row r="281" spans="1:65" s="2" customFormat="1" ht="16.5" customHeight="1">
      <c r="A281" s="38"/>
      <c r="B281" s="39"/>
      <c r="C281" s="245" t="s">
        <v>81</v>
      </c>
      <c r="D281" s="245" t="s">
        <v>380</v>
      </c>
      <c r="E281" s="246" t="s">
        <v>2606</v>
      </c>
      <c r="F281" s="247" t="s">
        <v>2607</v>
      </c>
      <c r="G281" s="248" t="s">
        <v>194</v>
      </c>
      <c r="H281" s="249">
        <v>50</v>
      </c>
      <c r="I281" s="250"/>
      <c r="J281" s="251">
        <f>ROUND(I281*H281,2)</f>
        <v>0</v>
      </c>
      <c r="K281" s="247" t="s">
        <v>2453</v>
      </c>
      <c r="L281" s="252"/>
      <c r="M281" s="253" t="s">
        <v>35</v>
      </c>
      <c r="N281" s="254" t="s">
        <v>52</v>
      </c>
      <c r="O281" s="68"/>
      <c r="P281" s="191">
        <f>O281*H281</f>
        <v>0</v>
      </c>
      <c r="Q281" s="191">
        <v>0</v>
      </c>
      <c r="R281" s="191">
        <f>Q281*H281</f>
        <v>0</v>
      </c>
      <c r="S281" s="191">
        <v>0</v>
      </c>
      <c r="T281" s="192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93" t="s">
        <v>220</v>
      </c>
      <c r="AT281" s="193" t="s">
        <v>380</v>
      </c>
      <c r="AU281" s="193" t="s">
        <v>21</v>
      </c>
      <c r="AY281" s="20" t="s">
        <v>160</v>
      </c>
      <c r="BE281" s="194">
        <f>IF(N281="základní",J281,0)</f>
        <v>0</v>
      </c>
      <c r="BF281" s="194">
        <f>IF(N281="snížená",J281,0)</f>
        <v>0</v>
      </c>
      <c r="BG281" s="194">
        <f>IF(N281="zákl. přenesená",J281,0)</f>
        <v>0</v>
      </c>
      <c r="BH281" s="194">
        <f>IF(N281="sníž. přenesená",J281,0)</f>
        <v>0</v>
      </c>
      <c r="BI281" s="194">
        <f>IF(N281="nulová",J281,0)</f>
        <v>0</v>
      </c>
      <c r="BJ281" s="20" t="s">
        <v>21</v>
      </c>
      <c r="BK281" s="194">
        <f>ROUND(I281*H281,2)</f>
        <v>0</v>
      </c>
      <c r="BL281" s="20" t="s">
        <v>167</v>
      </c>
      <c r="BM281" s="193" t="s">
        <v>1385</v>
      </c>
    </row>
    <row r="282" spans="1:65" s="2" customFormat="1" ht="11.25">
      <c r="A282" s="38"/>
      <c r="B282" s="39"/>
      <c r="C282" s="40"/>
      <c r="D282" s="195" t="s">
        <v>169</v>
      </c>
      <c r="E282" s="40"/>
      <c r="F282" s="196" t="s">
        <v>2607</v>
      </c>
      <c r="G282" s="40"/>
      <c r="H282" s="40"/>
      <c r="I282" s="197"/>
      <c r="J282" s="40"/>
      <c r="K282" s="40"/>
      <c r="L282" s="43"/>
      <c r="M282" s="198"/>
      <c r="N282" s="199"/>
      <c r="O282" s="68"/>
      <c r="P282" s="68"/>
      <c r="Q282" s="68"/>
      <c r="R282" s="68"/>
      <c r="S282" s="68"/>
      <c r="T282" s="69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20" t="s">
        <v>169</v>
      </c>
      <c r="AU282" s="20" t="s">
        <v>21</v>
      </c>
    </row>
    <row r="283" spans="1:65" s="2" customFormat="1" ht="16.5" customHeight="1">
      <c r="A283" s="38"/>
      <c r="B283" s="39"/>
      <c r="C283" s="245" t="s">
        <v>81</v>
      </c>
      <c r="D283" s="245" t="s">
        <v>380</v>
      </c>
      <c r="E283" s="246" t="s">
        <v>2608</v>
      </c>
      <c r="F283" s="247" t="s">
        <v>2609</v>
      </c>
      <c r="G283" s="248" t="s">
        <v>194</v>
      </c>
      <c r="H283" s="249">
        <v>55</v>
      </c>
      <c r="I283" s="250"/>
      <c r="J283" s="251">
        <f>ROUND(I283*H283,2)</f>
        <v>0</v>
      </c>
      <c r="K283" s="247" t="s">
        <v>2453</v>
      </c>
      <c r="L283" s="252"/>
      <c r="M283" s="253" t="s">
        <v>35</v>
      </c>
      <c r="N283" s="254" t="s">
        <v>52</v>
      </c>
      <c r="O283" s="68"/>
      <c r="P283" s="191">
        <f>O283*H283</f>
        <v>0</v>
      </c>
      <c r="Q283" s="191">
        <v>0</v>
      </c>
      <c r="R283" s="191">
        <f>Q283*H283</f>
        <v>0</v>
      </c>
      <c r="S283" s="191">
        <v>0</v>
      </c>
      <c r="T283" s="192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93" t="s">
        <v>220</v>
      </c>
      <c r="AT283" s="193" t="s">
        <v>380</v>
      </c>
      <c r="AU283" s="193" t="s">
        <v>21</v>
      </c>
      <c r="AY283" s="20" t="s">
        <v>160</v>
      </c>
      <c r="BE283" s="194">
        <f>IF(N283="základní",J283,0)</f>
        <v>0</v>
      </c>
      <c r="BF283" s="194">
        <f>IF(N283="snížená",J283,0)</f>
        <v>0</v>
      </c>
      <c r="BG283" s="194">
        <f>IF(N283="zákl. přenesená",J283,0)</f>
        <v>0</v>
      </c>
      <c r="BH283" s="194">
        <f>IF(N283="sníž. přenesená",J283,0)</f>
        <v>0</v>
      </c>
      <c r="BI283" s="194">
        <f>IF(N283="nulová",J283,0)</f>
        <v>0</v>
      </c>
      <c r="BJ283" s="20" t="s">
        <v>21</v>
      </c>
      <c r="BK283" s="194">
        <f>ROUND(I283*H283,2)</f>
        <v>0</v>
      </c>
      <c r="BL283" s="20" t="s">
        <v>167</v>
      </c>
      <c r="BM283" s="193" t="s">
        <v>1397</v>
      </c>
    </row>
    <row r="284" spans="1:65" s="2" customFormat="1" ht="11.25">
      <c r="A284" s="38"/>
      <c r="B284" s="39"/>
      <c r="C284" s="40"/>
      <c r="D284" s="195" t="s">
        <v>169</v>
      </c>
      <c r="E284" s="40"/>
      <c r="F284" s="196" t="s">
        <v>2609</v>
      </c>
      <c r="G284" s="40"/>
      <c r="H284" s="40"/>
      <c r="I284" s="197"/>
      <c r="J284" s="40"/>
      <c r="K284" s="40"/>
      <c r="L284" s="43"/>
      <c r="M284" s="198"/>
      <c r="N284" s="199"/>
      <c r="O284" s="68"/>
      <c r="P284" s="68"/>
      <c r="Q284" s="68"/>
      <c r="R284" s="68"/>
      <c r="S284" s="68"/>
      <c r="T284" s="69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20" t="s">
        <v>169</v>
      </c>
      <c r="AU284" s="20" t="s">
        <v>21</v>
      </c>
    </row>
    <row r="285" spans="1:65" s="2" customFormat="1" ht="16.5" customHeight="1">
      <c r="A285" s="38"/>
      <c r="B285" s="39"/>
      <c r="C285" s="245" t="s">
        <v>81</v>
      </c>
      <c r="D285" s="245" t="s">
        <v>380</v>
      </c>
      <c r="E285" s="246" t="s">
        <v>2610</v>
      </c>
      <c r="F285" s="247" t="s">
        <v>2611</v>
      </c>
      <c r="G285" s="248" t="s">
        <v>523</v>
      </c>
      <c r="H285" s="249">
        <v>2</v>
      </c>
      <c r="I285" s="250"/>
      <c r="J285" s="251">
        <f>ROUND(I285*H285,2)</f>
        <v>0</v>
      </c>
      <c r="K285" s="247" t="s">
        <v>2453</v>
      </c>
      <c r="L285" s="252"/>
      <c r="M285" s="253" t="s">
        <v>35</v>
      </c>
      <c r="N285" s="254" t="s">
        <v>52</v>
      </c>
      <c r="O285" s="68"/>
      <c r="P285" s="191">
        <f>O285*H285</f>
        <v>0</v>
      </c>
      <c r="Q285" s="191">
        <v>0</v>
      </c>
      <c r="R285" s="191">
        <f>Q285*H285</f>
        <v>0</v>
      </c>
      <c r="S285" s="191">
        <v>0</v>
      </c>
      <c r="T285" s="192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193" t="s">
        <v>220</v>
      </c>
      <c r="AT285" s="193" t="s">
        <v>380</v>
      </c>
      <c r="AU285" s="193" t="s">
        <v>21</v>
      </c>
      <c r="AY285" s="20" t="s">
        <v>160</v>
      </c>
      <c r="BE285" s="194">
        <f>IF(N285="základní",J285,0)</f>
        <v>0</v>
      </c>
      <c r="BF285" s="194">
        <f>IF(N285="snížená",J285,0)</f>
        <v>0</v>
      </c>
      <c r="BG285" s="194">
        <f>IF(N285="zákl. přenesená",J285,0)</f>
        <v>0</v>
      </c>
      <c r="BH285" s="194">
        <f>IF(N285="sníž. přenesená",J285,0)</f>
        <v>0</v>
      </c>
      <c r="BI285" s="194">
        <f>IF(N285="nulová",J285,0)</f>
        <v>0</v>
      </c>
      <c r="BJ285" s="20" t="s">
        <v>21</v>
      </c>
      <c r="BK285" s="194">
        <f>ROUND(I285*H285,2)</f>
        <v>0</v>
      </c>
      <c r="BL285" s="20" t="s">
        <v>167</v>
      </c>
      <c r="BM285" s="193" t="s">
        <v>1412</v>
      </c>
    </row>
    <row r="286" spans="1:65" s="2" customFormat="1" ht="11.25">
      <c r="A286" s="38"/>
      <c r="B286" s="39"/>
      <c r="C286" s="40"/>
      <c r="D286" s="195" t="s">
        <v>169</v>
      </c>
      <c r="E286" s="40"/>
      <c r="F286" s="196" t="s">
        <v>2611</v>
      </c>
      <c r="G286" s="40"/>
      <c r="H286" s="40"/>
      <c r="I286" s="197"/>
      <c r="J286" s="40"/>
      <c r="K286" s="40"/>
      <c r="L286" s="43"/>
      <c r="M286" s="198"/>
      <c r="N286" s="199"/>
      <c r="O286" s="68"/>
      <c r="P286" s="68"/>
      <c r="Q286" s="68"/>
      <c r="R286" s="68"/>
      <c r="S286" s="68"/>
      <c r="T286" s="69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20" t="s">
        <v>169</v>
      </c>
      <c r="AU286" s="20" t="s">
        <v>21</v>
      </c>
    </row>
    <row r="287" spans="1:65" s="2" customFormat="1" ht="16.5" customHeight="1">
      <c r="A287" s="38"/>
      <c r="B287" s="39"/>
      <c r="C287" s="245" t="s">
        <v>81</v>
      </c>
      <c r="D287" s="245" t="s">
        <v>380</v>
      </c>
      <c r="E287" s="246" t="s">
        <v>2612</v>
      </c>
      <c r="F287" s="247" t="s">
        <v>2613</v>
      </c>
      <c r="G287" s="248" t="s">
        <v>523</v>
      </c>
      <c r="H287" s="249">
        <v>4</v>
      </c>
      <c r="I287" s="250"/>
      <c r="J287" s="251">
        <f>ROUND(I287*H287,2)</f>
        <v>0</v>
      </c>
      <c r="K287" s="247" t="s">
        <v>2453</v>
      </c>
      <c r="L287" s="252"/>
      <c r="M287" s="253" t="s">
        <v>35</v>
      </c>
      <c r="N287" s="254" t="s">
        <v>52</v>
      </c>
      <c r="O287" s="68"/>
      <c r="P287" s="191">
        <f>O287*H287</f>
        <v>0</v>
      </c>
      <c r="Q287" s="191">
        <v>0</v>
      </c>
      <c r="R287" s="191">
        <f>Q287*H287</f>
        <v>0</v>
      </c>
      <c r="S287" s="191">
        <v>0</v>
      </c>
      <c r="T287" s="192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193" t="s">
        <v>220</v>
      </c>
      <c r="AT287" s="193" t="s">
        <v>380</v>
      </c>
      <c r="AU287" s="193" t="s">
        <v>21</v>
      </c>
      <c r="AY287" s="20" t="s">
        <v>160</v>
      </c>
      <c r="BE287" s="194">
        <f>IF(N287="základní",J287,0)</f>
        <v>0</v>
      </c>
      <c r="BF287" s="194">
        <f>IF(N287="snížená",J287,0)</f>
        <v>0</v>
      </c>
      <c r="BG287" s="194">
        <f>IF(N287="zákl. přenesená",J287,0)</f>
        <v>0</v>
      </c>
      <c r="BH287" s="194">
        <f>IF(N287="sníž. přenesená",J287,0)</f>
        <v>0</v>
      </c>
      <c r="BI287" s="194">
        <f>IF(N287="nulová",J287,0)</f>
        <v>0</v>
      </c>
      <c r="BJ287" s="20" t="s">
        <v>21</v>
      </c>
      <c r="BK287" s="194">
        <f>ROUND(I287*H287,2)</f>
        <v>0</v>
      </c>
      <c r="BL287" s="20" t="s">
        <v>167</v>
      </c>
      <c r="BM287" s="193" t="s">
        <v>1426</v>
      </c>
    </row>
    <row r="288" spans="1:65" s="2" customFormat="1" ht="11.25">
      <c r="A288" s="38"/>
      <c r="B288" s="39"/>
      <c r="C288" s="40"/>
      <c r="D288" s="195" t="s">
        <v>169</v>
      </c>
      <c r="E288" s="40"/>
      <c r="F288" s="196" t="s">
        <v>2613</v>
      </c>
      <c r="G288" s="40"/>
      <c r="H288" s="40"/>
      <c r="I288" s="197"/>
      <c r="J288" s="40"/>
      <c r="K288" s="40"/>
      <c r="L288" s="43"/>
      <c r="M288" s="198"/>
      <c r="N288" s="199"/>
      <c r="O288" s="68"/>
      <c r="P288" s="68"/>
      <c r="Q288" s="68"/>
      <c r="R288" s="68"/>
      <c r="S288" s="68"/>
      <c r="T288" s="69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20" t="s">
        <v>169</v>
      </c>
      <c r="AU288" s="20" t="s">
        <v>21</v>
      </c>
    </row>
    <row r="289" spans="1:65" s="2" customFormat="1" ht="16.5" customHeight="1">
      <c r="A289" s="38"/>
      <c r="B289" s="39"/>
      <c r="C289" s="245" t="s">
        <v>81</v>
      </c>
      <c r="D289" s="245" t="s">
        <v>380</v>
      </c>
      <c r="E289" s="246" t="s">
        <v>2614</v>
      </c>
      <c r="F289" s="247" t="s">
        <v>2615</v>
      </c>
      <c r="G289" s="248" t="s">
        <v>523</v>
      </c>
      <c r="H289" s="249">
        <v>2</v>
      </c>
      <c r="I289" s="250"/>
      <c r="J289" s="251">
        <f>ROUND(I289*H289,2)</f>
        <v>0</v>
      </c>
      <c r="K289" s="247" t="s">
        <v>2453</v>
      </c>
      <c r="L289" s="252"/>
      <c r="M289" s="253" t="s">
        <v>35</v>
      </c>
      <c r="N289" s="254" t="s">
        <v>52</v>
      </c>
      <c r="O289" s="68"/>
      <c r="P289" s="191">
        <f>O289*H289</f>
        <v>0</v>
      </c>
      <c r="Q289" s="191">
        <v>0</v>
      </c>
      <c r="R289" s="191">
        <f>Q289*H289</f>
        <v>0</v>
      </c>
      <c r="S289" s="191">
        <v>0</v>
      </c>
      <c r="T289" s="192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193" t="s">
        <v>220</v>
      </c>
      <c r="AT289" s="193" t="s">
        <v>380</v>
      </c>
      <c r="AU289" s="193" t="s">
        <v>21</v>
      </c>
      <c r="AY289" s="20" t="s">
        <v>160</v>
      </c>
      <c r="BE289" s="194">
        <f>IF(N289="základní",J289,0)</f>
        <v>0</v>
      </c>
      <c r="BF289" s="194">
        <f>IF(N289="snížená",J289,0)</f>
        <v>0</v>
      </c>
      <c r="BG289" s="194">
        <f>IF(N289="zákl. přenesená",J289,0)</f>
        <v>0</v>
      </c>
      <c r="BH289" s="194">
        <f>IF(N289="sníž. přenesená",J289,0)</f>
        <v>0</v>
      </c>
      <c r="BI289" s="194">
        <f>IF(N289="nulová",J289,0)</f>
        <v>0</v>
      </c>
      <c r="BJ289" s="20" t="s">
        <v>21</v>
      </c>
      <c r="BK289" s="194">
        <f>ROUND(I289*H289,2)</f>
        <v>0</v>
      </c>
      <c r="BL289" s="20" t="s">
        <v>167</v>
      </c>
      <c r="BM289" s="193" t="s">
        <v>1442</v>
      </c>
    </row>
    <row r="290" spans="1:65" s="2" customFormat="1" ht="11.25">
      <c r="A290" s="38"/>
      <c r="B290" s="39"/>
      <c r="C290" s="40"/>
      <c r="D290" s="195" t="s">
        <v>169</v>
      </c>
      <c r="E290" s="40"/>
      <c r="F290" s="196" t="s">
        <v>2615</v>
      </c>
      <c r="G290" s="40"/>
      <c r="H290" s="40"/>
      <c r="I290" s="197"/>
      <c r="J290" s="40"/>
      <c r="K290" s="40"/>
      <c r="L290" s="43"/>
      <c r="M290" s="198"/>
      <c r="N290" s="199"/>
      <c r="O290" s="68"/>
      <c r="P290" s="68"/>
      <c r="Q290" s="68"/>
      <c r="R290" s="68"/>
      <c r="S290" s="68"/>
      <c r="T290" s="69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20" t="s">
        <v>169</v>
      </c>
      <c r="AU290" s="20" t="s">
        <v>21</v>
      </c>
    </row>
    <row r="291" spans="1:65" s="2" customFormat="1" ht="16.5" customHeight="1">
      <c r="A291" s="38"/>
      <c r="B291" s="39"/>
      <c r="C291" s="245" t="s">
        <v>81</v>
      </c>
      <c r="D291" s="245" t="s">
        <v>380</v>
      </c>
      <c r="E291" s="246" t="s">
        <v>2616</v>
      </c>
      <c r="F291" s="247" t="s">
        <v>2617</v>
      </c>
      <c r="G291" s="248" t="s">
        <v>194</v>
      </c>
      <c r="H291" s="249">
        <v>55</v>
      </c>
      <c r="I291" s="250"/>
      <c r="J291" s="251">
        <f>ROUND(I291*H291,2)</f>
        <v>0</v>
      </c>
      <c r="K291" s="247" t="s">
        <v>2453</v>
      </c>
      <c r="L291" s="252"/>
      <c r="M291" s="253" t="s">
        <v>35</v>
      </c>
      <c r="N291" s="254" t="s">
        <v>52</v>
      </c>
      <c r="O291" s="68"/>
      <c r="P291" s="191">
        <f>O291*H291</f>
        <v>0</v>
      </c>
      <c r="Q291" s="191">
        <v>0</v>
      </c>
      <c r="R291" s="191">
        <f>Q291*H291</f>
        <v>0</v>
      </c>
      <c r="S291" s="191">
        <v>0</v>
      </c>
      <c r="T291" s="192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193" t="s">
        <v>220</v>
      </c>
      <c r="AT291" s="193" t="s">
        <v>380</v>
      </c>
      <c r="AU291" s="193" t="s">
        <v>21</v>
      </c>
      <c r="AY291" s="20" t="s">
        <v>160</v>
      </c>
      <c r="BE291" s="194">
        <f>IF(N291="základní",J291,0)</f>
        <v>0</v>
      </c>
      <c r="BF291" s="194">
        <f>IF(N291="snížená",J291,0)</f>
        <v>0</v>
      </c>
      <c r="BG291" s="194">
        <f>IF(N291="zákl. přenesená",J291,0)</f>
        <v>0</v>
      </c>
      <c r="BH291" s="194">
        <f>IF(N291="sníž. přenesená",J291,0)</f>
        <v>0</v>
      </c>
      <c r="BI291" s="194">
        <f>IF(N291="nulová",J291,0)</f>
        <v>0</v>
      </c>
      <c r="BJ291" s="20" t="s">
        <v>21</v>
      </c>
      <c r="BK291" s="194">
        <f>ROUND(I291*H291,2)</f>
        <v>0</v>
      </c>
      <c r="BL291" s="20" t="s">
        <v>167</v>
      </c>
      <c r="BM291" s="193" t="s">
        <v>1453</v>
      </c>
    </row>
    <row r="292" spans="1:65" s="2" customFormat="1" ht="11.25">
      <c r="A292" s="38"/>
      <c r="B292" s="39"/>
      <c r="C292" s="40"/>
      <c r="D292" s="195" t="s">
        <v>169</v>
      </c>
      <c r="E292" s="40"/>
      <c r="F292" s="196" t="s">
        <v>2617</v>
      </c>
      <c r="G292" s="40"/>
      <c r="H292" s="40"/>
      <c r="I292" s="197"/>
      <c r="J292" s="40"/>
      <c r="K292" s="40"/>
      <c r="L292" s="43"/>
      <c r="M292" s="198"/>
      <c r="N292" s="199"/>
      <c r="O292" s="68"/>
      <c r="P292" s="68"/>
      <c r="Q292" s="68"/>
      <c r="R292" s="68"/>
      <c r="S292" s="68"/>
      <c r="T292" s="69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20" t="s">
        <v>169</v>
      </c>
      <c r="AU292" s="20" t="s">
        <v>21</v>
      </c>
    </row>
    <row r="293" spans="1:65" s="2" customFormat="1" ht="16.5" customHeight="1">
      <c r="A293" s="38"/>
      <c r="B293" s="39"/>
      <c r="C293" s="245" t="s">
        <v>81</v>
      </c>
      <c r="D293" s="245" t="s">
        <v>380</v>
      </c>
      <c r="E293" s="246" t="s">
        <v>2618</v>
      </c>
      <c r="F293" s="247" t="s">
        <v>2619</v>
      </c>
      <c r="G293" s="248" t="s">
        <v>523</v>
      </c>
      <c r="H293" s="249">
        <v>1</v>
      </c>
      <c r="I293" s="250"/>
      <c r="J293" s="251">
        <f>ROUND(I293*H293,2)</f>
        <v>0</v>
      </c>
      <c r="K293" s="247" t="s">
        <v>2453</v>
      </c>
      <c r="L293" s="252"/>
      <c r="M293" s="253" t="s">
        <v>35</v>
      </c>
      <c r="N293" s="254" t="s">
        <v>52</v>
      </c>
      <c r="O293" s="68"/>
      <c r="P293" s="191">
        <f>O293*H293</f>
        <v>0</v>
      </c>
      <c r="Q293" s="191">
        <v>0</v>
      </c>
      <c r="R293" s="191">
        <f>Q293*H293</f>
        <v>0</v>
      </c>
      <c r="S293" s="191">
        <v>0</v>
      </c>
      <c r="T293" s="192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193" t="s">
        <v>220</v>
      </c>
      <c r="AT293" s="193" t="s">
        <v>380</v>
      </c>
      <c r="AU293" s="193" t="s">
        <v>21</v>
      </c>
      <c r="AY293" s="20" t="s">
        <v>160</v>
      </c>
      <c r="BE293" s="194">
        <f>IF(N293="základní",J293,0)</f>
        <v>0</v>
      </c>
      <c r="BF293" s="194">
        <f>IF(N293="snížená",J293,0)</f>
        <v>0</v>
      </c>
      <c r="BG293" s="194">
        <f>IF(N293="zákl. přenesená",J293,0)</f>
        <v>0</v>
      </c>
      <c r="BH293" s="194">
        <f>IF(N293="sníž. přenesená",J293,0)</f>
        <v>0</v>
      </c>
      <c r="BI293" s="194">
        <f>IF(N293="nulová",J293,0)</f>
        <v>0</v>
      </c>
      <c r="BJ293" s="20" t="s">
        <v>21</v>
      </c>
      <c r="BK293" s="194">
        <f>ROUND(I293*H293,2)</f>
        <v>0</v>
      </c>
      <c r="BL293" s="20" t="s">
        <v>167</v>
      </c>
      <c r="BM293" s="193" t="s">
        <v>1465</v>
      </c>
    </row>
    <row r="294" spans="1:65" s="2" customFormat="1" ht="11.25">
      <c r="A294" s="38"/>
      <c r="B294" s="39"/>
      <c r="C294" s="40"/>
      <c r="D294" s="195" t="s">
        <v>169</v>
      </c>
      <c r="E294" s="40"/>
      <c r="F294" s="196" t="s">
        <v>2619</v>
      </c>
      <c r="G294" s="40"/>
      <c r="H294" s="40"/>
      <c r="I294" s="197"/>
      <c r="J294" s="40"/>
      <c r="K294" s="40"/>
      <c r="L294" s="43"/>
      <c r="M294" s="198"/>
      <c r="N294" s="199"/>
      <c r="O294" s="68"/>
      <c r="P294" s="68"/>
      <c r="Q294" s="68"/>
      <c r="R294" s="68"/>
      <c r="S294" s="68"/>
      <c r="T294" s="69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20" t="s">
        <v>169</v>
      </c>
      <c r="AU294" s="20" t="s">
        <v>21</v>
      </c>
    </row>
    <row r="295" spans="1:65" s="12" customFormat="1" ht="25.9" customHeight="1">
      <c r="B295" s="166"/>
      <c r="C295" s="167"/>
      <c r="D295" s="168" t="s">
        <v>80</v>
      </c>
      <c r="E295" s="169" t="s">
        <v>2450</v>
      </c>
      <c r="F295" s="169" t="s">
        <v>88</v>
      </c>
      <c r="G295" s="167"/>
      <c r="H295" s="167"/>
      <c r="I295" s="170"/>
      <c r="J295" s="171">
        <f>BK295</f>
        <v>0</v>
      </c>
      <c r="K295" s="167"/>
      <c r="L295" s="172"/>
      <c r="M295" s="173"/>
      <c r="N295" s="174"/>
      <c r="O295" s="174"/>
      <c r="P295" s="175">
        <f>SUM(P296:P313)</f>
        <v>0</v>
      </c>
      <c r="Q295" s="174"/>
      <c r="R295" s="175">
        <f>SUM(R296:R313)</f>
        <v>0</v>
      </c>
      <c r="S295" s="174"/>
      <c r="T295" s="176">
        <f>SUM(T296:T313)</f>
        <v>0</v>
      </c>
      <c r="AR295" s="177" t="s">
        <v>21</v>
      </c>
      <c r="AT295" s="178" t="s">
        <v>80</v>
      </c>
      <c r="AU295" s="178" t="s">
        <v>81</v>
      </c>
      <c r="AY295" s="177" t="s">
        <v>160</v>
      </c>
      <c r="BK295" s="179">
        <f>SUM(BK296:BK313)</f>
        <v>0</v>
      </c>
    </row>
    <row r="296" spans="1:65" s="2" customFormat="1" ht="16.5" customHeight="1">
      <c r="A296" s="38"/>
      <c r="B296" s="39"/>
      <c r="C296" s="245" t="s">
        <v>81</v>
      </c>
      <c r="D296" s="245" t="s">
        <v>380</v>
      </c>
      <c r="E296" s="246" t="s">
        <v>2620</v>
      </c>
      <c r="F296" s="247" t="s">
        <v>2621</v>
      </c>
      <c r="G296" s="248" t="s">
        <v>523</v>
      </c>
      <c r="H296" s="249">
        <v>2</v>
      </c>
      <c r="I296" s="250"/>
      <c r="J296" s="251">
        <f>ROUND(I296*H296,2)</f>
        <v>0</v>
      </c>
      <c r="K296" s="247" t="s">
        <v>2453</v>
      </c>
      <c r="L296" s="252"/>
      <c r="M296" s="253" t="s">
        <v>35</v>
      </c>
      <c r="N296" s="254" t="s">
        <v>52</v>
      </c>
      <c r="O296" s="68"/>
      <c r="P296" s="191">
        <f>O296*H296</f>
        <v>0</v>
      </c>
      <c r="Q296" s="191">
        <v>0</v>
      </c>
      <c r="R296" s="191">
        <f>Q296*H296</f>
        <v>0</v>
      </c>
      <c r="S296" s="191">
        <v>0</v>
      </c>
      <c r="T296" s="192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193" t="s">
        <v>220</v>
      </c>
      <c r="AT296" s="193" t="s">
        <v>380</v>
      </c>
      <c r="AU296" s="193" t="s">
        <v>21</v>
      </c>
      <c r="AY296" s="20" t="s">
        <v>160</v>
      </c>
      <c r="BE296" s="194">
        <f>IF(N296="základní",J296,0)</f>
        <v>0</v>
      </c>
      <c r="BF296" s="194">
        <f>IF(N296="snížená",J296,0)</f>
        <v>0</v>
      </c>
      <c r="BG296" s="194">
        <f>IF(N296="zákl. přenesená",J296,0)</f>
        <v>0</v>
      </c>
      <c r="BH296" s="194">
        <f>IF(N296="sníž. přenesená",J296,0)</f>
        <v>0</v>
      </c>
      <c r="BI296" s="194">
        <f>IF(N296="nulová",J296,0)</f>
        <v>0</v>
      </c>
      <c r="BJ296" s="20" t="s">
        <v>21</v>
      </c>
      <c r="BK296" s="194">
        <f>ROUND(I296*H296,2)</f>
        <v>0</v>
      </c>
      <c r="BL296" s="20" t="s">
        <v>167</v>
      </c>
      <c r="BM296" s="193" t="s">
        <v>1477</v>
      </c>
    </row>
    <row r="297" spans="1:65" s="2" customFormat="1" ht="11.25">
      <c r="A297" s="38"/>
      <c r="B297" s="39"/>
      <c r="C297" s="40"/>
      <c r="D297" s="195" t="s">
        <v>169</v>
      </c>
      <c r="E297" s="40"/>
      <c r="F297" s="196" t="s">
        <v>2621</v>
      </c>
      <c r="G297" s="40"/>
      <c r="H297" s="40"/>
      <c r="I297" s="197"/>
      <c r="J297" s="40"/>
      <c r="K297" s="40"/>
      <c r="L297" s="43"/>
      <c r="M297" s="198"/>
      <c r="N297" s="199"/>
      <c r="O297" s="68"/>
      <c r="P297" s="68"/>
      <c r="Q297" s="68"/>
      <c r="R297" s="68"/>
      <c r="S297" s="68"/>
      <c r="T297" s="69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20" t="s">
        <v>169</v>
      </c>
      <c r="AU297" s="20" t="s">
        <v>21</v>
      </c>
    </row>
    <row r="298" spans="1:65" s="2" customFormat="1" ht="16.5" customHeight="1">
      <c r="A298" s="38"/>
      <c r="B298" s="39"/>
      <c r="C298" s="245" t="s">
        <v>81</v>
      </c>
      <c r="D298" s="245" t="s">
        <v>380</v>
      </c>
      <c r="E298" s="246" t="s">
        <v>2612</v>
      </c>
      <c r="F298" s="247" t="s">
        <v>2613</v>
      </c>
      <c r="G298" s="248" t="s">
        <v>523</v>
      </c>
      <c r="H298" s="249">
        <v>4</v>
      </c>
      <c r="I298" s="250"/>
      <c r="J298" s="251">
        <f>ROUND(I298*H298,2)</f>
        <v>0</v>
      </c>
      <c r="K298" s="247" t="s">
        <v>2453</v>
      </c>
      <c r="L298" s="252"/>
      <c r="M298" s="253" t="s">
        <v>35</v>
      </c>
      <c r="N298" s="254" t="s">
        <v>52</v>
      </c>
      <c r="O298" s="68"/>
      <c r="P298" s="191">
        <f>O298*H298</f>
        <v>0</v>
      </c>
      <c r="Q298" s="191">
        <v>0</v>
      </c>
      <c r="R298" s="191">
        <f>Q298*H298</f>
        <v>0</v>
      </c>
      <c r="S298" s="191">
        <v>0</v>
      </c>
      <c r="T298" s="192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193" t="s">
        <v>220</v>
      </c>
      <c r="AT298" s="193" t="s">
        <v>380</v>
      </c>
      <c r="AU298" s="193" t="s">
        <v>21</v>
      </c>
      <c r="AY298" s="20" t="s">
        <v>160</v>
      </c>
      <c r="BE298" s="194">
        <f>IF(N298="základní",J298,0)</f>
        <v>0</v>
      </c>
      <c r="BF298" s="194">
        <f>IF(N298="snížená",J298,0)</f>
        <v>0</v>
      </c>
      <c r="BG298" s="194">
        <f>IF(N298="zákl. přenesená",J298,0)</f>
        <v>0</v>
      </c>
      <c r="BH298" s="194">
        <f>IF(N298="sníž. přenesená",J298,0)</f>
        <v>0</v>
      </c>
      <c r="BI298" s="194">
        <f>IF(N298="nulová",J298,0)</f>
        <v>0</v>
      </c>
      <c r="BJ298" s="20" t="s">
        <v>21</v>
      </c>
      <c r="BK298" s="194">
        <f>ROUND(I298*H298,2)</f>
        <v>0</v>
      </c>
      <c r="BL298" s="20" t="s">
        <v>167</v>
      </c>
      <c r="BM298" s="193" t="s">
        <v>1489</v>
      </c>
    </row>
    <row r="299" spans="1:65" s="2" customFormat="1" ht="11.25">
      <c r="A299" s="38"/>
      <c r="B299" s="39"/>
      <c r="C299" s="40"/>
      <c r="D299" s="195" t="s">
        <v>169</v>
      </c>
      <c r="E299" s="40"/>
      <c r="F299" s="196" t="s">
        <v>2613</v>
      </c>
      <c r="G299" s="40"/>
      <c r="H299" s="40"/>
      <c r="I299" s="197"/>
      <c r="J299" s="40"/>
      <c r="K299" s="40"/>
      <c r="L299" s="43"/>
      <c r="M299" s="198"/>
      <c r="N299" s="199"/>
      <c r="O299" s="68"/>
      <c r="P299" s="68"/>
      <c r="Q299" s="68"/>
      <c r="R299" s="68"/>
      <c r="S299" s="68"/>
      <c r="T299" s="69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20" t="s">
        <v>169</v>
      </c>
      <c r="AU299" s="20" t="s">
        <v>21</v>
      </c>
    </row>
    <row r="300" spans="1:65" s="2" customFormat="1" ht="24.2" customHeight="1">
      <c r="A300" s="38"/>
      <c r="B300" s="39"/>
      <c r="C300" s="245" t="s">
        <v>81</v>
      </c>
      <c r="D300" s="245" t="s">
        <v>380</v>
      </c>
      <c r="E300" s="246" t="s">
        <v>2622</v>
      </c>
      <c r="F300" s="247" t="s">
        <v>2623</v>
      </c>
      <c r="G300" s="248" t="s">
        <v>194</v>
      </c>
      <c r="H300" s="249">
        <v>50</v>
      </c>
      <c r="I300" s="250"/>
      <c r="J300" s="251">
        <f>ROUND(I300*H300,2)</f>
        <v>0</v>
      </c>
      <c r="K300" s="247" t="s">
        <v>2453</v>
      </c>
      <c r="L300" s="252"/>
      <c r="M300" s="253" t="s">
        <v>35</v>
      </c>
      <c r="N300" s="254" t="s">
        <v>52</v>
      </c>
      <c r="O300" s="68"/>
      <c r="P300" s="191">
        <f>O300*H300</f>
        <v>0</v>
      </c>
      <c r="Q300" s="191">
        <v>0</v>
      </c>
      <c r="R300" s="191">
        <f>Q300*H300</f>
        <v>0</v>
      </c>
      <c r="S300" s="191">
        <v>0</v>
      </c>
      <c r="T300" s="192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193" t="s">
        <v>220</v>
      </c>
      <c r="AT300" s="193" t="s">
        <v>380</v>
      </c>
      <c r="AU300" s="193" t="s">
        <v>21</v>
      </c>
      <c r="AY300" s="20" t="s">
        <v>160</v>
      </c>
      <c r="BE300" s="194">
        <f>IF(N300="základní",J300,0)</f>
        <v>0</v>
      </c>
      <c r="BF300" s="194">
        <f>IF(N300="snížená",J300,0)</f>
        <v>0</v>
      </c>
      <c r="BG300" s="194">
        <f>IF(N300="zákl. přenesená",J300,0)</f>
        <v>0</v>
      </c>
      <c r="BH300" s="194">
        <f>IF(N300="sníž. přenesená",J300,0)</f>
        <v>0</v>
      </c>
      <c r="BI300" s="194">
        <f>IF(N300="nulová",J300,0)</f>
        <v>0</v>
      </c>
      <c r="BJ300" s="20" t="s">
        <v>21</v>
      </c>
      <c r="BK300" s="194">
        <f>ROUND(I300*H300,2)</f>
        <v>0</v>
      </c>
      <c r="BL300" s="20" t="s">
        <v>167</v>
      </c>
      <c r="BM300" s="193" t="s">
        <v>1503</v>
      </c>
    </row>
    <row r="301" spans="1:65" s="2" customFormat="1" ht="19.5">
      <c r="A301" s="38"/>
      <c r="B301" s="39"/>
      <c r="C301" s="40"/>
      <c r="D301" s="195" t="s">
        <v>169</v>
      </c>
      <c r="E301" s="40"/>
      <c r="F301" s="196" t="s">
        <v>2623</v>
      </c>
      <c r="G301" s="40"/>
      <c r="H301" s="40"/>
      <c r="I301" s="197"/>
      <c r="J301" s="40"/>
      <c r="K301" s="40"/>
      <c r="L301" s="43"/>
      <c r="M301" s="198"/>
      <c r="N301" s="199"/>
      <c r="O301" s="68"/>
      <c r="P301" s="68"/>
      <c r="Q301" s="68"/>
      <c r="R301" s="68"/>
      <c r="S301" s="68"/>
      <c r="T301" s="69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20" t="s">
        <v>169</v>
      </c>
      <c r="AU301" s="20" t="s">
        <v>21</v>
      </c>
    </row>
    <row r="302" spans="1:65" s="2" customFormat="1" ht="16.5" customHeight="1">
      <c r="A302" s="38"/>
      <c r="B302" s="39"/>
      <c r="C302" s="245" t="s">
        <v>81</v>
      </c>
      <c r="D302" s="245" t="s">
        <v>380</v>
      </c>
      <c r="E302" s="246" t="s">
        <v>2566</v>
      </c>
      <c r="F302" s="247" t="s">
        <v>2567</v>
      </c>
      <c r="G302" s="248" t="s">
        <v>194</v>
      </c>
      <c r="H302" s="249">
        <v>10</v>
      </c>
      <c r="I302" s="250"/>
      <c r="J302" s="251">
        <f>ROUND(I302*H302,2)</f>
        <v>0</v>
      </c>
      <c r="K302" s="247" t="s">
        <v>2453</v>
      </c>
      <c r="L302" s="252"/>
      <c r="M302" s="253" t="s">
        <v>35</v>
      </c>
      <c r="N302" s="254" t="s">
        <v>52</v>
      </c>
      <c r="O302" s="68"/>
      <c r="P302" s="191">
        <f>O302*H302</f>
        <v>0</v>
      </c>
      <c r="Q302" s="191">
        <v>0</v>
      </c>
      <c r="R302" s="191">
        <f>Q302*H302</f>
        <v>0</v>
      </c>
      <c r="S302" s="191">
        <v>0</v>
      </c>
      <c r="T302" s="192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193" t="s">
        <v>220</v>
      </c>
      <c r="AT302" s="193" t="s">
        <v>380</v>
      </c>
      <c r="AU302" s="193" t="s">
        <v>21</v>
      </c>
      <c r="AY302" s="20" t="s">
        <v>160</v>
      </c>
      <c r="BE302" s="194">
        <f>IF(N302="základní",J302,0)</f>
        <v>0</v>
      </c>
      <c r="BF302" s="194">
        <f>IF(N302="snížená",J302,0)</f>
        <v>0</v>
      </c>
      <c r="BG302" s="194">
        <f>IF(N302="zákl. přenesená",J302,0)</f>
        <v>0</v>
      </c>
      <c r="BH302" s="194">
        <f>IF(N302="sníž. přenesená",J302,0)</f>
        <v>0</v>
      </c>
      <c r="BI302" s="194">
        <f>IF(N302="nulová",J302,0)</f>
        <v>0</v>
      </c>
      <c r="BJ302" s="20" t="s">
        <v>21</v>
      </c>
      <c r="BK302" s="194">
        <f>ROUND(I302*H302,2)</f>
        <v>0</v>
      </c>
      <c r="BL302" s="20" t="s">
        <v>167</v>
      </c>
      <c r="BM302" s="193" t="s">
        <v>1520</v>
      </c>
    </row>
    <row r="303" spans="1:65" s="2" customFormat="1" ht="11.25">
      <c r="A303" s="38"/>
      <c r="B303" s="39"/>
      <c r="C303" s="40"/>
      <c r="D303" s="195" t="s">
        <v>169</v>
      </c>
      <c r="E303" s="40"/>
      <c r="F303" s="196" t="s">
        <v>2567</v>
      </c>
      <c r="G303" s="40"/>
      <c r="H303" s="40"/>
      <c r="I303" s="197"/>
      <c r="J303" s="40"/>
      <c r="K303" s="40"/>
      <c r="L303" s="43"/>
      <c r="M303" s="198"/>
      <c r="N303" s="199"/>
      <c r="O303" s="68"/>
      <c r="P303" s="68"/>
      <c r="Q303" s="68"/>
      <c r="R303" s="68"/>
      <c r="S303" s="68"/>
      <c r="T303" s="69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20" t="s">
        <v>169</v>
      </c>
      <c r="AU303" s="20" t="s">
        <v>21</v>
      </c>
    </row>
    <row r="304" spans="1:65" s="2" customFormat="1" ht="16.5" customHeight="1">
      <c r="A304" s="38"/>
      <c r="B304" s="39"/>
      <c r="C304" s="245" t="s">
        <v>81</v>
      </c>
      <c r="D304" s="245" t="s">
        <v>380</v>
      </c>
      <c r="E304" s="246" t="s">
        <v>2608</v>
      </c>
      <c r="F304" s="247" t="s">
        <v>2609</v>
      </c>
      <c r="G304" s="248" t="s">
        <v>194</v>
      </c>
      <c r="H304" s="249">
        <v>55</v>
      </c>
      <c r="I304" s="250"/>
      <c r="J304" s="251">
        <f>ROUND(I304*H304,2)</f>
        <v>0</v>
      </c>
      <c r="K304" s="247" t="s">
        <v>2453</v>
      </c>
      <c r="L304" s="252"/>
      <c r="M304" s="253" t="s">
        <v>35</v>
      </c>
      <c r="N304" s="254" t="s">
        <v>52</v>
      </c>
      <c r="O304" s="68"/>
      <c r="P304" s="191">
        <f>O304*H304</f>
        <v>0</v>
      </c>
      <c r="Q304" s="191">
        <v>0</v>
      </c>
      <c r="R304" s="191">
        <f>Q304*H304</f>
        <v>0</v>
      </c>
      <c r="S304" s="191">
        <v>0</v>
      </c>
      <c r="T304" s="192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193" t="s">
        <v>220</v>
      </c>
      <c r="AT304" s="193" t="s">
        <v>380</v>
      </c>
      <c r="AU304" s="193" t="s">
        <v>21</v>
      </c>
      <c r="AY304" s="20" t="s">
        <v>160</v>
      </c>
      <c r="BE304" s="194">
        <f>IF(N304="základní",J304,0)</f>
        <v>0</v>
      </c>
      <c r="BF304" s="194">
        <f>IF(N304="snížená",J304,0)</f>
        <v>0</v>
      </c>
      <c r="BG304" s="194">
        <f>IF(N304="zákl. přenesená",J304,0)</f>
        <v>0</v>
      </c>
      <c r="BH304" s="194">
        <f>IF(N304="sníž. přenesená",J304,0)</f>
        <v>0</v>
      </c>
      <c r="BI304" s="194">
        <f>IF(N304="nulová",J304,0)</f>
        <v>0</v>
      </c>
      <c r="BJ304" s="20" t="s">
        <v>21</v>
      </c>
      <c r="BK304" s="194">
        <f>ROUND(I304*H304,2)</f>
        <v>0</v>
      </c>
      <c r="BL304" s="20" t="s">
        <v>167</v>
      </c>
      <c r="BM304" s="193" t="s">
        <v>1532</v>
      </c>
    </row>
    <row r="305" spans="1:65" s="2" customFormat="1" ht="11.25">
      <c r="A305" s="38"/>
      <c r="B305" s="39"/>
      <c r="C305" s="40"/>
      <c r="D305" s="195" t="s">
        <v>169</v>
      </c>
      <c r="E305" s="40"/>
      <c r="F305" s="196" t="s">
        <v>2609</v>
      </c>
      <c r="G305" s="40"/>
      <c r="H305" s="40"/>
      <c r="I305" s="197"/>
      <c r="J305" s="40"/>
      <c r="K305" s="40"/>
      <c r="L305" s="43"/>
      <c r="M305" s="198"/>
      <c r="N305" s="199"/>
      <c r="O305" s="68"/>
      <c r="P305" s="68"/>
      <c r="Q305" s="68"/>
      <c r="R305" s="68"/>
      <c r="S305" s="68"/>
      <c r="T305" s="69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20" t="s">
        <v>169</v>
      </c>
      <c r="AU305" s="20" t="s">
        <v>21</v>
      </c>
    </row>
    <row r="306" spans="1:65" s="2" customFormat="1" ht="16.5" customHeight="1">
      <c r="A306" s="38"/>
      <c r="B306" s="39"/>
      <c r="C306" s="245" t="s">
        <v>81</v>
      </c>
      <c r="D306" s="245" t="s">
        <v>380</v>
      </c>
      <c r="E306" s="246" t="s">
        <v>2624</v>
      </c>
      <c r="F306" s="247" t="s">
        <v>2625</v>
      </c>
      <c r="G306" s="248" t="s">
        <v>523</v>
      </c>
      <c r="H306" s="249">
        <v>55</v>
      </c>
      <c r="I306" s="250"/>
      <c r="J306" s="251">
        <f>ROUND(I306*H306,2)</f>
        <v>0</v>
      </c>
      <c r="K306" s="247" t="s">
        <v>2453</v>
      </c>
      <c r="L306" s="252"/>
      <c r="M306" s="253" t="s">
        <v>35</v>
      </c>
      <c r="N306" s="254" t="s">
        <v>52</v>
      </c>
      <c r="O306" s="68"/>
      <c r="P306" s="191">
        <f>O306*H306</f>
        <v>0</v>
      </c>
      <c r="Q306" s="191">
        <v>0</v>
      </c>
      <c r="R306" s="191">
        <f>Q306*H306</f>
        <v>0</v>
      </c>
      <c r="S306" s="191">
        <v>0</v>
      </c>
      <c r="T306" s="192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193" t="s">
        <v>220</v>
      </c>
      <c r="AT306" s="193" t="s">
        <v>380</v>
      </c>
      <c r="AU306" s="193" t="s">
        <v>21</v>
      </c>
      <c r="AY306" s="20" t="s">
        <v>160</v>
      </c>
      <c r="BE306" s="194">
        <f>IF(N306="základní",J306,0)</f>
        <v>0</v>
      </c>
      <c r="BF306" s="194">
        <f>IF(N306="snížená",J306,0)</f>
        <v>0</v>
      </c>
      <c r="BG306" s="194">
        <f>IF(N306="zákl. přenesená",J306,0)</f>
        <v>0</v>
      </c>
      <c r="BH306" s="194">
        <f>IF(N306="sníž. přenesená",J306,0)</f>
        <v>0</v>
      </c>
      <c r="BI306" s="194">
        <f>IF(N306="nulová",J306,0)</f>
        <v>0</v>
      </c>
      <c r="BJ306" s="20" t="s">
        <v>21</v>
      </c>
      <c r="BK306" s="194">
        <f>ROUND(I306*H306,2)</f>
        <v>0</v>
      </c>
      <c r="BL306" s="20" t="s">
        <v>167</v>
      </c>
      <c r="BM306" s="193" t="s">
        <v>1542</v>
      </c>
    </row>
    <row r="307" spans="1:65" s="2" customFormat="1" ht="11.25">
      <c r="A307" s="38"/>
      <c r="B307" s="39"/>
      <c r="C307" s="40"/>
      <c r="D307" s="195" t="s">
        <v>169</v>
      </c>
      <c r="E307" s="40"/>
      <c r="F307" s="196" t="s">
        <v>2625</v>
      </c>
      <c r="G307" s="40"/>
      <c r="H307" s="40"/>
      <c r="I307" s="197"/>
      <c r="J307" s="40"/>
      <c r="K307" s="40"/>
      <c r="L307" s="43"/>
      <c r="M307" s="198"/>
      <c r="N307" s="199"/>
      <c r="O307" s="68"/>
      <c r="P307" s="68"/>
      <c r="Q307" s="68"/>
      <c r="R307" s="68"/>
      <c r="S307" s="68"/>
      <c r="T307" s="69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20" t="s">
        <v>169</v>
      </c>
      <c r="AU307" s="20" t="s">
        <v>21</v>
      </c>
    </row>
    <row r="308" spans="1:65" s="2" customFormat="1" ht="16.5" customHeight="1">
      <c r="A308" s="38"/>
      <c r="B308" s="39"/>
      <c r="C308" s="245" t="s">
        <v>81</v>
      </c>
      <c r="D308" s="245" t="s">
        <v>380</v>
      </c>
      <c r="E308" s="246" t="s">
        <v>2626</v>
      </c>
      <c r="F308" s="247" t="s">
        <v>2627</v>
      </c>
      <c r="G308" s="248" t="s">
        <v>523</v>
      </c>
      <c r="H308" s="249">
        <v>2</v>
      </c>
      <c r="I308" s="250"/>
      <c r="J308" s="251">
        <f>ROUND(I308*H308,2)</f>
        <v>0</v>
      </c>
      <c r="K308" s="247" t="s">
        <v>2453</v>
      </c>
      <c r="L308" s="252"/>
      <c r="M308" s="253" t="s">
        <v>35</v>
      </c>
      <c r="N308" s="254" t="s">
        <v>52</v>
      </c>
      <c r="O308" s="68"/>
      <c r="P308" s="191">
        <f>O308*H308</f>
        <v>0</v>
      </c>
      <c r="Q308" s="191">
        <v>0</v>
      </c>
      <c r="R308" s="191">
        <f>Q308*H308</f>
        <v>0</v>
      </c>
      <c r="S308" s="191">
        <v>0</v>
      </c>
      <c r="T308" s="192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193" t="s">
        <v>220</v>
      </c>
      <c r="AT308" s="193" t="s">
        <v>380</v>
      </c>
      <c r="AU308" s="193" t="s">
        <v>21</v>
      </c>
      <c r="AY308" s="20" t="s">
        <v>160</v>
      </c>
      <c r="BE308" s="194">
        <f>IF(N308="základní",J308,0)</f>
        <v>0</v>
      </c>
      <c r="BF308" s="194">
        <f>IF(N308="snížená",J308,0)</f>
        <v>0</v>
      </c>
      <c r="BG308" s="194">
        <f>IF(N308="zákl. přenesená",J308,0)</f>
        <v>0</v>
      </c>
      <c r="BH308" s="194">
        <f>IF(N308="sníž. přenesená",J308,0)</f>
        <v>0</v>
      </c>
      <c r="BI308" s="194">
        <f>IF(N308="nulová",J308,0)</f>
        <v>0</v>
      </c>
      <c r="BJ308" s="20" t="s">
        <v>21</v>
      </c>
      <c r="BK308" s="194">
        <f>ROUND(I308*H308,2)</f>
        <v>0</v>
      </c>
      <c r="BL308" s="20" t="s">
        <v>167</v>
      </c>
      <c r="BM308" s="193" t="s">
        <v>1552</v>
      </c>
    </row>
    <row r="309" spans="1:65" s="2" customFormat="1" ht="11.25">
      <c r="A309" s="38"/>
      <c r="B309" s="39"/>
      <c r="C309" s="40"/>
      <c r="D309" s="195" t="s">
        <v>169</v>
      </c>
      <c r="E309" s="40"/>
      <c r="F309" s="196" t="s">
        <v>2627</v>
      </c>
      <c r="G309" s="40"/>
      <c r="H309" s="40"/>
      <c r="I309" s="197"/>
      <c r="J309" s="40"/>
      <c r="K309" s="40"/>
      <c r="L309" s="43"/>
      <c r="M309" s="198"/>
      <c r="N309" s="199"/>
      <c r="O309" s="68"/>
      <c r="P309" s="68"/>
      <c r="Q309" s="68"/>
      <c r="R309" s="68"/>
      <c r="S309" s="68"/>
      <c r="T309" s="69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20" t="s">
        <v>169</v>
      </c>
      <c r="AU309" s="20" t="s">
        <v>21</v>
      </c>
    </row>
    <row r="310" spans="1:65" s="2" customFormat="1" ht="24.2" customHeight="1">
      <c r="A310" s="38"/>
      <c r="B310" s="39"/>
      <c r="C310" s="245" t="s">
        <v>81</v>
      </c>
      <c r="D310" s="245" t="s">
        <v>380</v>
      </c>
      <c r="E310" s="246" t="s">
        <v>2628</v>
      </c>
      <c r="F310" s="247" t="s">
        <v>2629</v>
      </c>
      <c r="G310" s="248" t="s">
        <v>523</v>
      </c>
      <c r="H310" s="249">
        <v>1</v>
      </c>
      <c r="I310" s="250"/>
      <c r="J310" s="251">
        <f>ROUND(I310*H310,2)</f>
        <v>0</v>
      </c>
      <c r="K310" s="247" t="s">
        <v>2453</v>
      </c>
      <c r="L310" s="252"/>
      <c r="M310" s="253" t="s">
        <v>35</v>
      </c>
      <c r="N310" s="254" t="s">
        <v>52</v>
      </c>
      <c r="O310" s="68"/>
      <c r="P310" s="191">
        <f>O310*H310</f>
        <v>0</v>
      </c>
      <c r="Q310" s="191">
        <v>0</v>
      </c>
      <c r="R310" s="191">
        <f>Q310*H310</f>
        <v>0</v>
      </c>
      <c r="S310" s="191">
        <v>0</v>
      </c>
      <c r="T310" s="192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193" t="s">
        <v>220</v>
      </c>
      <c r="AT310" s="193" t="s">
        <v>380</v>
      </c>
      <c r="AU310" s="193" t="s">
        <v>21</v>
      </c>
      <c r="AY310" s="20" t="s">
        <v>160</v>
      </c>
      <c r="BE310" s="194">
        <f>IF(N310="základní",J310,0)</f>
        <v>0</v>
      </c>
      <c r="BF310" s="194">
        <f>IF(N310="snížená",J310,0)</f>
        <v>0</v>
      </c>
      <c r="BG310" s="194">
        <f>IF(N310="zákl. přenesená",J310,0)</f>
        <v>0</v>
      </c>
      <c r="BH310" s="194">
        <f>IF(N310="sníž. přenesená",J310,0)</f>
        <v>0</v>
      </c>
      <c r="BI310" s="194">
        <f>IF(N310="nulová",J310,0)</f>
        <v>0</v>
      </c>
      <c r="BJ310" s="20" t="s">
        <v>21</v>
      </c>
      <c r="BK310" s="194">
        <f>ROUND(I310*H310,2)</f>
        <v>0</v>
      </c>
      <c r="BL310" s="20" t="s">
        <v>167</v>
      </c>
      <c r="BM310" s="193" t="s">
        <v>1566</v>
      </c>
    </row>
    <row r="311" spans="1:65" s="2" customFormat="1" ht="11.25">
      <c r="A311" s="38"/>
      <c r="B311" s="39"/>
      <c r="C311" s="40"/>
      <c r="D311" s="195" t="s">
        <v>169</v>
      </c>
      <c r="E311" s="40"/>
      <c r="F311" s="196" t="s">
        <v>2629</v>
      </c>
      <c r="G311" s="40"/>
      <c r="H311" s="40"/>
      <c r="I311" s="197"/>
      <c r="J311" s="40"/>
      <c r="K311" s="40"/>
      <c r="L311" s="43"/>
      <c r="M311" s="198"/>
      <c r="N311" s="199"/>
      <c r="O311" s="68"/>
      <c r="P311" s="68"/>
      <c r="Q311" s="68"/>
      <c r="R311" s="68"/>
      <c r="S311" s="68"/>
      <c r="T311" s="69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20" t="s">
        <v>169</v>
      </c>
      <c r="AU311" s="20" t="s">
        <v>21</v>
      </c>
    </row>
    <row r="312" spans="1:65" s="2" customFormat="1" ht="16.5" customHeight="1">
      <c r="A312" s="38"/>
      <c r="B312" s="39"/>
      <c r="C312" s="245" t="s">
        <v>81</v>
      </c>
      <c r="D312" s="245" t="s">
        <v>380</v>
      </c>
      <c r="E312" s="246" t="s">
        <v>2630</v>
      </c>
      <c r="F312" s="247" t="s">
        <v>2631</v>
      </c>
      <c r="G312" s="248" t="s">
        <v>523</v>
      </c>
      <c r="H312" s="249">
        <v>1</v>
      </c>
      <c r="I312" s="250"/>
      <c r="J312" s="251">
        <f>ROUND(I312*H312,2)</f>
        <v>0</v>
      </c>
      <c r="K312" s="247" t="s">
        <v>2453</v>
      </c>
      <c r="L312" s="252"/>
      <c r="M312" s="253" t="s">
        <v>35</v>
      </c>
      <c r="N312" s="254" t="s">
        <v>52</v>
      </c>
      <c r="O312" s="68"/>
      <c r="P312" s="191">
        <f>O312*H312</f>
        <v>0</v>
      </c>
      <c r="Q312" s="191">
        <v>0</v>
      </c>
      <c r="R312" s="191">
        <f>Q312*H312</f>
        <v>0</v>
      </c>
      <c r="S312" s="191">
        <v>0</v>
      </c>
      <c r="T312" s="192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193" t="s">
        <v>220</v>
      </c>
      <c r="AT312" s="193" t="s">
        <v>380</v>
      </c>
      <c r="AU312" s="193" t="s">
        <v>21</v>
      </c>
      <c r="AY312" s="20" t="s">
        <v>160</v>
      </c>
      <c r="BE312" s="194">
        <f>IF(N312="základní",J312,0)</f>
        <v>0</v>
      </c>
      <c r="BF312" s="194">
        <f>IF(N312="snížená",J312,0)</f>
        <v>0</v>
      </c>
      <c r="BG312" s="194">
        <f>IF(N312="zákl. přenesená",J312,0)</f>
        <v>0</v>
      </c>
      <c r="BH312" s="194">
        <f>IF(N312="sníž. přenesená",J312,0)</f>
        <v>0</v>
      </c>
      <c r="BI312" s="194">
        <f>IF(N312="nulová",J312,0)</f>
        <v>0</v>
      </c>
      <c r="BJ312" s="20" t="s">
        <v>21</v>
      </c>
      <c r="BK312" s="194">
        <f>ROUND(I312*H312,2)</f>
        <v>0</v>
      </c>
      <c r="BL312" s="20" t="s">
        <v>167</v>
      </c>
      <c r="BM312" s="193" t="s">
        <v>1579</v>
      </c>
    </row>
    <row r="313" spans="1:65" s="2" customFormat="1" ht="11.25">
      <c r="A313" s="38"/>
      <c r="B313" s="39"/>
      <c r="C313" s="40"/>
      <c r="D313" s="195" t="s">
        <v>169</v>
      </c>
      <c r="E313" s="40"/>
      <c r="F313" s="196" t="s">
        <v>2631</v>
      </c>
      <c r="G313" s="40"/>
      <c r="H313" s="40"/>
      <c r="I313" s="197"/>
      <c r="J313" s="40"/>
      <c r="K313" s="40"/>
      <c r="L313" s="43"/>
      <c r="M313" s="198"/>
      <c r="N313" s="199"/>
      <c r="O313" s="68"/>
      <c r="P313" s="68"/>
      <c r="Q313" s="68"/>
      <c r="R313" s="68"/>
      <c r="S313" s="68"/>
      <c r="T313" s="69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20" t="s">
        <v>169</v>
      </c>
      <c r="AU313" s="20" t="s">
        <v>21</v>
      </c>
    </row>
    <row r="314" spans="1:65" s="12" customFormat="1" ht="25.9" customHeight="1">
      <c r="B314" s="166"/>
      <c r="C314" s="167"/>
      <c r="D314" s="168" t="s">
        <v>80</v>
      </c>
      <c r="E314" s="169" t="s">
        <v>2450</v>
      </c>
      <c r="F314" s="169" t="s">
        <v>3167</v>
      </c>
      <c r="G314" s="167"/>
      <c r="H314" s="167"/>
      <c r="I314" s="170"/>
      <c r="J314" s="171">
        <f>BK314</f>
        <v>0</v>
      </c>
      <c r="K314" s="167"/>
      <c r="L314" s="172"/>
      <c r="M314" s="173"/>
      <c r="N314" s="174"/>
      <c r="O314" s="174"/>
      <c r="P314" s="175">
        <f>SUM(P315:P316)</f>
        <v>0</v>
      </c>
      <c r="Q314" s="174"/>
      <c r="R314" s="175">
        <f>SUM(R315:R316)</f>
        <v>0</v>
      </c>
      <c r="S314" s="174"/>
      <c r="T314" s="176">
        <f>SUM(T315:T316)</f>
        <v>0</v>
      </c>
      <c r="AR314" s="177" t="s">
        <v>21</v>
      </c>
      <c r="AT314" s="178" t="s">
        <v>80</v>
      </c>
      <c r="AU314" s="178" t="s">
        <v>81</v>
      </c>
      <c r="AY314" s="177" t="s">
        <v>160</v>
      </c>
      <c r="BK314" s="179">
        <f>SUM(BK315:BK316)</f>
        <v>0</v>
      </c>
    </row>
    <row r="315" spans="1:65" s="2" customFormat="1" ht="16.5" customHeight="1">
      <c r="A315" s="38"/>
      <c r="B315" s="39"/>
      <c r="C315" s="245" t="s">
        <v>81</v>
      </c>
      <c r="D315" s="245" t="s">
        <v>380</v>
      </c>
      <c r="E315" s="246" t="s">
        <v>2632</v>
      </c>
      <c r="F315" s="247" t="s">
        <v>2633</v>
      </c>
      <c r="G315" s="248" t="s">
        <v>523</v>
      </c>
      <c r="H315" s="249">
        <v>1</v>
      </c>
      <c r="I315" s="250"/>
      <c r="J315" s="251">
        <f>ROUND(I315*H315,2)</f>
        <v>0</v>
      </c>
      <c r="K315" s="247" t="s">
        <v>2453</v>
      </c>
      <c r="L315" s="252"/>
      <c r="M315" s="253" t="s">
        <v>35</v>
      </c>
      <c r="N315" s="254" t="s">
        <v>52</v>
      </c>
      <c r="O315" s="68"/>
      <c r="P315" s="191">
        <f>O315*H315</f>
        <v>0</v>
      </c>
      <c r="Q315" s="191">
        <v>0</v>
      </c>
      <c r="R315" s="191">
        <f>Q315*H315</f>
        <v>0</v>
      </c>
      <c r="S315" s="191">
        <v>0</v>
      </c>
      <c r="T315" s="192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193" t="s">
        <v>220</v>
      </c>
      <c r="AT315" s="193" t="s">
        <v>380</v>
      </c>
      <c r="AU315" s="193" t="s">
        <v>21</v>
      </c>
      <c r="AY315" s="20" t="s">
        <v>160</v>
      </c>
      <c r="BE315" s="194">
        <f>IF(N315="základní",J315,0)</f>
        <v>0</v>
      </c>
      <c r="BF315" s="194">
        <f>IF(N315="snížená",J315,0)</f>
        <v>0</v>
      </c>
      <c r="BG315" s="194">
        <f>IF(N315="zákl. přenesená",J315,0)</f>
        <v>0</v>
      </c>
      <c r="BH315" s="194">
        <f>IF(N315="sníž. přenesená",J315,0)</f>
        <v>0</v>
      </c>
      <c r="BI315" s="194">
        <f>IF(N315="nulová",J315,0)</f>
        <v>0</v>
      </c>
      <c r="BJ315" s="20" t="s">
        <v>21</v>
      </c>
      <c r="BK315" s="194">
        <f>ROUND(I315*H315,2)</f>
        <v>0</v>
      </c>
      <c r="BL315" s="20" t="s">
        <v>167</v>
      </c>
      <c r="BM315" s="193" t="s">
        <v>1592</v>
      </c>
    </row>
    <row r="316" spans="1:65" s="2" customFormat="1" ht="11.25">
      <c r="A316" s="38"/>
      <c r="B316" s="39"/>
      <c r="C316" s="40"/>
      <c r="D316" s="195" t="s">
        <v>169</v>
      </c>
      <c r="E316" s="40"/>
      <c r="F316" s="196" t="s">
        <v>2633</v>
      </c>
      <c r="G316" s="40"/>
      <c r="H316" s="40"/>
      <c r="I316" s="197"/>
      <c r="J316" s="40"/>
      <c r="K316" s="40"/>
      <c r="L316" s="43"/>
      <c r="M316" s="198"/>
      <c r="N316" s="199"/>
      <c r="O316" s="68"/>
      <c r="P316" s="68"/>
      <c r="Q316" s="68"/>
      <c r="R316" s="68"/>
      <c r="S316" s="68"/>
      <c r="T316" s="69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20" t="s">
        <v>169</v>
      </c>
      <c r="AU316" s="20" t="s">
        <v>21</v>
      </c>
    </row>
    <row r="317" spans="1:65" s="12" customFormat="1" ht="25.9" customHeight="1">
      <c r="B317" s="166"/>
      <c r="C317" s="167"/>
      <c r="D317" s="168" t="s">
        <v>80</v>
      </c>
      <c r="E317" s="169" t="s">
        <v>2450</v>
      </c>
      <c r="F317" s="169" t="s">
        <v>2972</v>
      </c>
      <c r="G317" s="167"/>
      <c r="H317" s="167"/>
      <c r="I317" s="170"/>
      <c r="J317" s="171">
        <f>BK317</f>
        <v>0</v>
      </c>
      <c r="K317" s="167"/>
      <c r="L317" s="172"/>
      <c r="M317" s="173"/>
      <c r="N317" s="174"/>
      <c r="O317" s="174"/>
      <c r="P317" s="175">
        <f>SUM(P318:P319)</f>
        <v>0</v>
      </c>
      <c r="Q317" s="174"/>
      <c r="R317" s="175">
        <f>SUM(R318:R319)</f>
        <v>0</v>
      </c>
      <c r="S317" s="174"/>
      <c r="T317" s="176">
        <f>SUM(T318:T319)</f>
        <v>0</v>
      </c>
      <c r="AR317" s="177" t="s">
        <v>21</v>
      </c>
      <c r="AT317" s="178" t="s">
        <v>80</v>
      </c>
      <c r="AU317" s="178" t="s">
        <v>81</v>
      </c>
      <c r="AY317" s="177" t="s">
        <v>160</v>
      </c>
      <c r="BK317" s="179">
        <f>SUM(BK318:BK319)</f>
        <v>0</v>
      </c>
    </row>
    <row r="318" spans="1:65" s="2" customFormat="1" ht="66.75" customHeight="1">
      <c r="A318" s="38"/>
      <c r="B318" s="39"/>
      <c r="C318" s="245" t="s">
        <v>81</v>
      </c>
      <c r="D318" s="245" t="s">
        <v>380</v>
      </c>
      <c r="E318" s="246" t="s">
        <v>2634</v>
      </c>
      <c r="F318" s="247" t="s">
        <v>2635</v>
      </c>
      <c r="G318" s="248" t="s">
        <v>523</v>
      </c>
      <c r="H318" s="249">
        <v>1</v>
      </c>
      <c r="I318" s="250"/>
      <c r="J318" s="251">
        <f>ROUND(I318*H318,2)</f>
        <v>0</v>
      </c>
      <c r="K318" s="247" t="s">
        <v>2453</v>
      </c>
      <c r="L318" s="252"/>
      <c r="M318" s="253" t="s">
        <v>35</v>
      </c>
      <c r="N318" s="254" t="s">
        <v>52</v>
      </c>
      <c r="O318" s="68"/>
      <c r="P318" s="191">
        <f>O318*H318</f>
        <v>0</v>
      </c>
      <c r="Q318" s="191">
        <v>0</v>
      </c>
      <c r="R318" s="191">
        <f>Q318*H318</f>
        <v>0</v>
      </c>
      <c r="S318" s="191">
        <v>0</v>
      </c>
      <c r="T318" s="192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193" t="s">
        <v>220</v>
      </c>
      <c r="AT318" s="193" t="s">
        <v>380</v>
      </c>
      <c r="AU318" s="193" t="s">
        <v>21</v>
      </c>
      <c r="AY318" s="20" t="s">
        <v>160</v>
      </c>
      <c r="BE318" s="194">
        <f>IF(N318="základní",J318,0)</f>
        <v>0</v>
      </c>
      <c r="BF318" s="194">
        <f>IF(N318="snížená",J318,0)</f>
        <v>0</v>
      </c>
      <c r="BG318" s="194">
        <f>IF(N318="zákl. přenesená",J318,0)</f>
        <v>0</v>
      </c>
      <c r="BH318" s="194">
        <f>IF(N318="sníž. přenesená",J318,0)</f>
        <v>0</v>
      </c>
      <c r="BI318" s="194">
        <f>IF(N318="nulová",J318,0)</f>
        <v>0</v>
      </c>
      <c r="BJ318" s="20" t="s">
        <v>21</v>
      </c>
      <c r="BK318" s="194">
        <f>ROUND(I318*H318,2)</f>
        <v>0</v>
      </c>
      <c r="BL318" s="20" t="s">
        <v>167</v>
      </c>
      <c r="BM318" s="193" t="s">
        <v>1607</v>
      </c>
    </row>
    <row r="319" spans="1:65" s="2" customFormat="1" ht="48.75">
      <c r="A319" s="38"/>
      <c r="B319" s="39"/>
      <c r="C319" s="40"/>
      <c r="D319" s="195" t="s">
        <v>169</v>
      </c>
      <c r="E319" s="40"/>
      <c r="F319" s="196" t="s">
        <v>2636</v>
      </c>
      <c r="G319" s="40"/>
      <c r="H319" s="40"/>
      <c r="I319" s="197"/>
      <c r="J319" s="40"/>
      <c r="K319" s="40"/>
      <c r="L319" s="43"/>
      <c r="M319" s="259"/>
      <c r="N319" s="260"/>
      <c r="O319" s="261"/>
      <c r="P319" s="261"/>
      <c r="Q319" s="261"/>
      <c r="R319" s="261"/>
      <c r="S319" s="261"/>
      <c r="T319" s="26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20" t="s">
        <v>169</v>
      </c>
      <c r="AU319" s="20" t="s">
        <v>21</v>
      </c>
    </row>
    <row r="320" spans="1:65" s="2" customFormat="1" ht="6.95" customHeight="1">
      <c r="A320" s="38"/>
      <c r="B320" s="51"/>
      <c r="C320" s="52"/>
      <c r="D320" s="52"/>
      <c r="E320" s="52"/>
      <c r="F320" s="52"/>
      <c r="G320" s="52"/>
      <c r="H320" s="52"/>
      <c r="I320" s="52"/>
      <c r="J320" s="52"/>
      <c r="K320" s="52"/>
      <c r="L320" s="43"/>
      <c r="M320" s="38"/>
      <c r="O320" s="38"/>
      <c r="P320" s="38"/>
      <c r="Q320" s="38"/>
      <c r="R320" s="38"/>
      <c r="S320" s="38"/>
      <c r="T320" s="38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</row>
  </sheetData>
  <sheetProtection algorithmName="SHA-512" hashValue="CgmXGV+Ytv4GEG9/Nj4EN8hyoW2n6sZE/BRQQVJeFOyuwiz+t+zd8qsYoM43LCI0hmP3IGBT6hd2lDInn9/hIg==" saltValue="HrMQMdO4QXFKfRoKPiel/Q==" spinCount="100000" sheet="1" objects="1" scenarios="1" formatColumns="0" formatRows="0" autoFilter="0"/>
  <autoFilter ref="C99:K319"/>
  <mergeCells count="12">
    <mergeCell ref="E92:H92"/>
    <mergeCell ref="L2:V2"/>
    <mergeCell ref="E50:H50"/>
    <mergeCell ref="E52:H52"/>
    <mergeCell ref="E54:H54"/>
    <mergeCell ref="E88:H88"/>
    <mergeCell ref="E90:H9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9"/>
  <sheetViews>
    <sheetView showGridLines="0" topLeftCell="A314" workbookViewId="0">
      <selection activeCell="Y328" sqref="Y328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20" t="s">
        <v>105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3"/>
      <c r="AT3" s="20" t="s">
        <v>90</v>
      </c>
    </row>
    <row r="4" spans="1:46" s="1" customFormat="1" ht="24.95" customHeight="1">
      <c r="B4" s="23"/>
      <c r="D4" s="114" t="s">
        <v>109</v>
      </c>
      <c r="L4" s="23"/>
      <c r="M4" s="115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16" t="s">
        <v>16</v>
      </c>
      <c r="L6" s="23"/>
    </row>
    <row r="7" spans="1:46" s="1" customFormat="1" ht="16.5" customHeight="1">
      <c r="B7" s="23"/>
      <c r="E7" s="394" t="str">
        <f>'Rekapitulace stavby'!K6</f>
        <v>Novostavba hasičárny - Dýšina</v>
      </c>
      <c r="F7" s="395"/>
      <c r="G7" s="395"/>
      <c r="H7" s="395"/>
      <c r="L7" s="23"/>
    </row>
    <row r="8" spans="1:46" s="1" customFormat="1" ht="12" customHeight="1">
      <c r="B8" s="23"/>
      <c r="D8" s="116" t="s">
        <v>110</v>
      </c>
      <c r="L8" s="23"/>
    </row>
    <row r="9" spans="1:46" s="2" customFormat="1" ht="16.5" customHeight="1">
      <c r="A9" s="38"/>
      <c r="B9" s="43"/>
      <c r="C9" s="38"/>
      <c r="D9" s="38"/>
      <c r="E9" s="394" t="s">
        <v>2448</v>
      </c>
      <c r="F9" s="397"/>
      <c r="G9" s="397"/>
      <c r="H9" s="397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46" s="2" customFormat="1" ht="12" customHeight="1">
      <c r="A10" s="38"/>
      <c r="B10" s="43"/>
      <c r="C10" s="38"/>
      <c r="D10" s="116" t="s">
        <v>2221</v>
      </c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1:46" s="2" customFormat="1" ht="16.5" customHeight="1">
      <c r="A11" s="38"/>
      <c r="B11" s="43"/>
      <c r="C11" s="38"/>
      <c r="D11" s="38"/>
      <c r="E11" s="396" t="s">
        <v>2637</v>
      </c>
      <c r="F11" s="397"/>
      <c r="G11" s="397"/>
      <c r="H11" s="397"/>
      <c r="I11" s="38"/>
      <c r="J11" s="38"/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1:46" s="2" customFormat="1" ht="11.25">
      <c r="A12" s="38"/>
      <c r="B12" s="43"/>
      <c r="C12" s="38"/>
      <c r="D12" s="38"/>
      <c r="E12" s="38"/>
      <c r="F12" s="38"/>
      <c r="G12" s="38"/>
      <c r="H12" s="38"/>
      <c r="I12" s="38"/>
      <c r="J12" s="38"/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1:46" s="2" customFormat="1" ht="12" customHeight="1">
      <c r="A13" s="38"/>
      <c r="B13" s="43"/>
      <c r="C13" s="38"/>
      <c r="D13" s="116" t="s">
        <v>18</v>
      </c>
      <c r="E13" s="38"/>
      <c r="F13" s="107" t="s">
        <v>35</v>
      </c>
      <c r="G13" s="38"/>
      <c r="H13" s="38"/>
      <c r="I13" s="116" t="s">
        <v>20</v>
      </c>
      <c r="J13" s="107" t="s">
        <v>35</v>
      </c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1:46" s="2" customFormat="1" ht="12" customHeight="1">
      <c r="A14" s="38"/>
      <c r="B14" s="43"/>
      <c r="C14" s="38"/>
      <c r="D14" s="116" t="s">
        <v>22</v>
      </c>
      <c r="E14" s="38"/>
      <c r="F14" s="107" t="s">
        <v>2223</v>
      </c>
      <c r="G14" s="38"/>
      <c r="H14" s="38"/>
      <c r="I14" s="116" t="s">
        <v>24</v>
      </c>
      <c r="J14" s="118" t="str">
        <f>'Rekapitulace stavby'!AN8</f>
        <v>1. 10. 2023</v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46" s="2" customFormat="1" ht="10.9" customHeight="1">
      <c r="A15" s="38"/>
      <c r="B15" s="43"/>
      <c r="C15" s="38"/>
      <c r="D15" s="38"/>
      <c r="E15" s="38"/>
      <c r="F15" s="38"/>
      <c r="G15" s="38"/>
      <c r="H15" s="38"/>
      <c r="I15" s="38"/>
      <c r="J15" s="38"/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1:46" s="2" customFormat="1" ht="12" customHeight="1">
      <c r="A16" s="38"/>
      <c r="B16" s="43"/>
      <c r="C16" s="38"/>
      <c r="D16" s="116" t="s">
        <v>30</v>
      </c>
      <c r="E16" s="38"/>
      <c r="F16" s="38"/>
      <c r="G16" s="38"/>
      <c r="H16" s="38"/>
      <c r="I16" s="116" t="s">
        <v>31</v>
      </c>
      <c r="J16" s="107" t="str">
        <f>IF('Rekapitulace stavby'!AN10="","",'Rekapitulace stavby'!AN10)</f>
        <v>00257745</v>
      </c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1:31" s="2" customFormat="1" ht="18" customHeight="1">
      <c r="A17" s="38"/>
      <c r="B17" s="43"/>
      <c r="C17" s="38"/>
      <c r="D17" s="38"/>
      <c r="E17" s="107" t="str">
        <f>IF('Rekapitulace stavby'!E11="","",'Rekapitulace stavby'!E11)</f>
        <v>Obec Dýšina, Nám. Míru 30, Dýšina 330 02</v>
      </c>
      <c r="F17" s="38"/>
      <c r="G17" s="38"/>
      <c r="H17" s="38"/>
      <c r="I17" s="116" t="s">
        <v>34</v>
      </c>
      <c r="J17" s="107" t="str">
        <f>IF('Rekapitulace stavby'!AN11="","",'Rekapitulace stavby'!AN11)</f>
        <v/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pans="1:31" s="2" customFormat="1" ht="6.95" customHeight="1">
      <c r="A18" s="38"/>
      <c r="B18" s="43"/>
      <c r="C18" s="38"/>
      <c r="D18" s="38"/>
      <c r="E18" s="38"/>
      <c r="F18" s="38"/>
      <c r="G18" s="38"/>
      <c r="H18" s="38"/>
      <c r="I18" s="38"/>
      <c r="J18" s="38"/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pans="1:31" s="2" customFormat="1" ht="12" customHeight="1">
      <c r="A19" s="38"/>
      <c r="B19" s="43"/>
      <c r="C19" s="38"/>
      <c r="D19" s="116" t="s">
        <v>36</v>
      </c>
      <c r="E19" s="38"/>
      <c r="F19" s="38"/>
      <c r="G19" s="38"/>
      <c r="H19" s="38"/>
      <c r="I19" s="116" t="s">
        <v>31</v>
      </c>
      <c r="J19" s="33" t="str">
        <f>'Rekapitulace stavby'!AN13</f>
        <v>Vyplň údaj</v>
      </c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pans="1:31" s="2" customFormat="1" ht="18" customHeight="1">
      <c r="A20" s="38"/>
      <c r="B20" s="43"/>
      <c r="C20" s="38"/>
      <c r="D20" s="38"/>
      <c r="E20" s="398" t="str">
        <f>'Rekapitulace stavby'!E14</f>
        <v>Vyplň údaj</v>
      </c>
      <c r="F20" s="399"/>
      <c r="G20" s="399"/>
      <c r="H20" s="399"/>
      <c r="I20" s="116" t="s">
        <v>34</v>
      </c>
      <c r="J20" s="33" t="str">
        <f>'Rekapitulace stavby'!AN14</f>
        <v>Vyplň údaj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pans="1:31" s="2" customFormat="1" ht="6.95" customHeight="1">
      <c r="A21" s="38"/>
      <c r="B21" s="43"/>
      <c r="C21" s="38"/>
      <c r="D21" s="38"/>
      <c r="E21" s="38"/>
      <c r="F21" s="38"/>
      <c r="G21" s="38"/>
      <c r="H21" s="38"/>
      <c r="I21" s="38"/>
      <c r="J21" s="38"/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1:31" s="2" customFormat="1" ht="12" customHeight="1">
      <c r="A22" s="38"/>
      <c r="B22" s="43"/>
      <c r="C22" s="38"/>
      <c r="D22" s="116" t="s">
        <v>38</v>
      </c>
      <c r="E22" s="38"/>
      <c r="F22" s="38"/>
      <c r="G22" s="38"/>
      <c r="H22" s="38"/>
      <c r="I22" s="116" t="s">
        <v>31</v>
      </c>
      <c r="J22" s="107" t="str">
        <f>IF('Rekapitulace stavby'!AN16="","",'Rekapitulace stavby'!AN16)</f>
        <v>06262597</v>
      </c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1:31" s="2" customFormat="1" ht="18" customHeight="1">
      <c r="A23" s="38"/>
      <c r="B23" s="43"/>
      <c r="C23" s="38"/>
      <c r="D23" s="38"/>
      <c r="E23" s="107" t="str">
        <f>IF('Rekapitulace stavby'!E17="","",'Rekapitulace stavby'!E17)</f>
        <v>DM projekce a stavitelství</v>
      </c>
      <c r="F23" s="38"/>
      <c r="G23" s="38"/>
      <c r="H23" s="38"/>
      <c r="I23" s="116" t="s">
        <v>34</v>
      </c>
      <c r="J23" s="107" t="str">
        <f>IF('Rekapitulace stavby'!AN17="","",'Rekapitulace stavby'!AN17)</f>
        <v/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31" s="2" customFormat="1" ht="6.95" customHeight="1">
      <c r="A24" s="38"/>
      <c r="B24" s="43"/>
      <c r="C24" s="38"/>
      <c r="D24" s="38"/>
      <c r="E24" s="38"/>
      <c r="F24" s="38"/>
      <c r="G24" s="38"/>
      <c r="H24" s="38"/>
      <c r="I24" s="38"/>
      <c r="J24" s="38"/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31" s="2" customFormat="1" ht="12" customHeight="1">
      <c r="A25" s="38"/>
      <c r="B25" s="43"/>
      <c r="C25" s="38"/>
      <c r="D25" s="116" t="s">
        <v>42</v>
      </c>
      <c r="E25" s="38"/>
      <c r="F25" s="38"/>
      <c r="G25" s="38"/>
      <c r="H25" s="38"/>
      <c r="I25" s="116" t="s">
        <v>31</v>
      </c>
      <c r="J25" s="107" t="str">
        <f>IF('Rekapitulace stavby'!AN19="","",'Rekapitulace stavby'!AN19)</f>
        <v>08984824</v>
      </c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31" s="2" customFormat="1" ht="18" customHeight="1">
      <c r="A26" s="38"/>
      <c r="B26" s="43"/>
      <c r="C26" s="38"/>
      <c r="D26" s="38"/>
      <c r="E26" s="107" t="str">
        <f>IF('Rekapitulace stavby'!E20="","",'Rekapitulace stavby'!E20)</f>
        <v>Michal Komorous</v>
      </c>
      <c r="F26" s="38"/>
      <c r="G26" s="38"/>
      <c r="H26" s="38"/>
      <c r="I26" s="116" t="s">
        <v>34</v>
      </c>
      <c r="J26" s="107" t="str">
        <f>IF('Rekapitulace stavby'!AN20="","",'Rekapitulace stavby'!AN20)</f>
        <v/>
      </c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31" s="2" customFormat="1" ht="6.95" customHeight="1">
      <c r="A27" s="38"/>
      <c r="B27" s="43"/>
      <c r="C27" s="38"/>
      <c r="D27" s="38"/>
      <c r="E27" s="38"/>
      <c r="F27" s="38"/>
      <c r="G27" s="38"/>
      <c r="H27" s="38"/>
      <c r="I27" s="38"/>
      <c r="J27" s="38"/>
      <c r="K27" s="38"/>
      <c r="L27" s="11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pans="1:31" s="2" customFormat="1" ht="12" customHeight="1">
      <c r="A28" s="38"/>
      <c r="B28" s="43"/>
      <c r="C28" s="38"/>
      <c r="D28" s="116" t="s">
        <v>45</v>
      </c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31" s="8" customFormat="1" ht="16.5" customHeight="1">
      <c r="A29" s="119"/>
      <c r="B29" s="120"/>
      <c r="C29" s="119"/>
      <c r="D29" s="119"/>
      <c r="E29" s="400" t="s">
        <v>35</v>
      </c>
      <c r="F29" s="400"/>
      <c r="G29" s="400"/>
      <c r="H29" s="400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8"/>
      <c r="B30" s="43"/>
      <c r="C30" s="38"/>
      <c r="D30" s="38"/>
      <c r="E30" s="38"/>
      <c r="F30" s="38"/>
      <c r="G30" s="38"/>
      <c r="H30" s="38"/>
      <c r="I30" s="38"/>
      <c r="J30" s="38"/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s="2" customFormat="1" ht="6.95" customHeight="1">
      <c r="A31" s="38"/>
      <c r="B31" s="43"/>
      <c r="C31" s="38"/>
      <c r="D31" s="122"/>
      <c r="E31" s="122"/>
      <c r="F31" s="122"/>
      <c r="G31" s="122"/>
      <c r="H31" s="122"/>
      <c r="I31" s="122"/>
      <c r="J31" s="122"/>
      <c r="K31" s="122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s="2" customFormat="1" ht="25.35" customHeight="1">
      <c r="A32" s="38"/>
      <c r="B32" s="43"/>
      <c r="C32" s="38"/>
      <c r="D32" s="123" t="s">
        <v>47</v>
      </c>
      <c r="E32" s="38"/>
      <c r="F32" s="38"/>
      <c r="G32" s="38"/>
      <c r="H32" s="38"/>
      <c r="I32" s="38"/>
      <c r="J32" s="124">
        <f>ROUND(J100, 2)</f>
        <v>0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s="2" customFormat="1" ht="6.95" customHeight="1">
      <c r="A33" s="38"/>
      <c r="B33" s="43"/>
      <c r="C33" s="38"/>
      <c r="D33" s="122"/>
      <c r="E33" s="122"/>
      <c r="F33" s="122"/>
      <c r="G33" s="122"/>
      <c r="H33" s="122"/>
      <c r="I33" s="122"/>
      <c r="J33" s="122"/>
      <c r="K33" s="122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s="2" customFormat="1" ht="14.45" customHeight="1">
      <c r="A34" s="38"/>
      <c r="B34" s="43"/>
      <c r="C34" s="38"/>
      <c r="D34" s="38"/>
      <c r="E34" s="38"/>
      <c r="F34" s="125" t="s">
        <v>49</v>
      </c>
      <c r="G34" s="38"/>
      <c r="H34" s="38"/>
      <c r="I34" s="125" t="s">
        <v>48</v>
      </c>
      <c r="J34" s="125" t="s">
        <v>50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s="2" customFormat="1" ht="14.45" customHeight="1">
      <c r="A35" s="38"/>
      <c r="B35" s="43"/>
      <c r="C35" s="38"/>
      <c r="D35" s="126" t="s">
        <v>51</v>
      </c>
      <c r="E35" s="116" t="s">
        <v>52</v>
      </c>
      <c r="F35" s="127">
        <f>ROUND((SUM(BE100:BE338)),  2)</f>
        <v>0</v>
      </c>
      <c r="G35" s="38"/>
      <c r="H35" s="38"/>
      <c r="I35" s="128">
        <v>0.21</v>
      </c>
      <c r="J35" s="127">
        <f>ROUND(((SUM(BE100:BE338))*I35),  2)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2" customFormat="1" ht="14.45" customHeight="1">
      <c r="A36" s="38"/>
      <c r="B36" s="43"/>
      <c r="C36" s="38"/>
      <c r="D36" s="38"/>
      <c r="E36" s="116" t="s">
        <v>53</v>
      </c>
      <c r="F36" s="127">
        <f>ROUND((SUM(BF100:BF338)),  2)</f>
        <v>0</v>
      </c>
      <c r="G36" s="38"/>
      <c r="H36" s="38"/>
      <c r="I36" s="128">
        <v>0.15</v>
      </c>
      <c r="J36" s="127">
        <f>ROUND(((SUM(BF100:BF338))*I36),  2)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s="2" customFormat="1" ht="14.45" hidden="1" customHeight="1">
      <c r="A37" s="38"/>
      <c r="B37" s="43"/>
      <c r="C37" s="38"/>
      <c r="D37" s="38"/>
      <c r="E37" s="116" t="s">
        <v>54</v>
      </c>
      <c r="F37" s="127">
        <f>ROUND((SUM(BG100:BG338)),  2)</f>
        <v>0</v>
      </c>
      <c r="G37" s="38"/>
      <c r="H37" s="38"/>
      <c r="I37" s="128">
        <v>0.21</v>
      </c>
      <c r="J37" s="127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s="2" customFormat="1" ht="14.45" hidden="1" customHeight="1">
      <c r="A38" s="38"/>
      <c r="B38" s="43"/>
      <c r="C38" s="38"/>
      <c r="D38" s="38"/>
      <c r="E38" s="116" t="s">
        <v>55</v>
      </c>
      <c r="F38" s="127">
        <f>ROUND((SUM(BH100:BH338)),  2)</f>
        <v>0</v>
      </c>
      <c r="G38" s="38"/>
      <c r="H38" s="38"/>
      <c r="I38" s="128">
        <v>0.15</v>
      </c>
      <c r="J38" s="127">
        <f>0</f>
        <v>0</v>
      </c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s="2" customFormat="1" ht="14.45" hidden="1" customHeight="1">
      <c r="A39" s="38"/>
      <c r="B39" s="43"/>
      <c r="C39" s="38"/>
      <c r="D39" s="38"/>
      <c r="E39" s="116" t="s">
        <v>56</v>
      </c>
      <c r="F39" s="127">
        <f>ROUND((SUM(BI100:BI338)),  2)</f>
        <v>0</v>
      </c>
      <c r="G39" s="38"/>
      <c r="H39" s="38"/>
      <c r="I39" s="128">
        <v>0</v>
      </c>
      <c r="J39" s="127">
        <f>0</f>
        <v>0</v>
      </c>
      <c r="K39" s="38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s="2" customFormat="1" ht="6.95" customHeight="1">
      <c r="A40" s="38"/>
      <c r="B40" s="43"/>
      <c r="C40" s="38"/>
      <c r="D40" s="38"/>
      <c r="E40" s="38"/>
      <c r="F40" s="38"/>
      <c r="G40" s="38"/>
      <c r="H40" s="38"/>
      <c r="I40" s="38"/>
      <c r="J40" s="38"/>
      <c r="K40" s="38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pans="1:31" s="2" customFormat="1" ht="25.35" customHeight="1">
      <c r="A41" s="38"/>
      <c r="B41" s="43"/>
      <c r="C41" s="129"/>
      <c r="D41" s="130" t="s">
        <v>57</v>
      </c>
      <c r="E41" s="131"/>
      <c r="F41" s="131"/>
      <c r="G41" s="132" t="s">
        <v>58</v>
      </c>
      <c r="H41" s="133" t="s">
        <v>59</v>
      </c>
      <c r="I41" s="131"/>
      <c r="J41" s="134">
        <f>SUM(J32:J39)</f>
        <v>0</v>
      </c>
      <c r="K41" s="135"/>
      <c r="L41" s="11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pans="1:31" s="2" customFormat="1" ht="14.45" customHeight="1">
      <c r="A42" s="38"/>
      <c r="B42" s="136"/>
      <c r="C42" s="137"/>
      <c r="D42" s="137"/>
      <c r="E42" s="137"/>
      <c r="F42" s="137"/>
      <c r="G42" s="137"/>
      <c r="H42" s="137"/>
      <c r="I42" s="137"/>
      <c r="J42" s="137"/>
      <c r="K42" s="137"/>
      <c r="L42" s="11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pans="1:31" s="2" customFormat="1" ht="6.95" customHeight="1">
      <c r="A46" s="38"/>
      <c r="B46" s="138"/>
      <c r="C46" s="139"/>
      <c r="D46" s="139"/>
      <c r="E46" s="139"/>
      <c r="F46" s="139"/>
      <c r="G46" s="139"/>
      <c r="H46" s="139"/>
      <c r="I46" s="139"/>
      <c r="J46" s="139"/>
      <c r="K46" s="139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s="2" customFormat="1" ht="24.95" customHeight="1">
      <c r="A47" s="38"/>
      <c r="B47" s="39"/>
      <c r="C47" s="26" t="s">
        <v>112</v>
      </c>
      <c r="D47" s="40"/>
      <c r="E47" s="40"/>
      <c r="F47" s="40"/>
      <c r="G47" s="40"/>
      <c r="H47" s="40"/>
      <c r="I47" s="40"/>
      <c r="J47" s="40"/>
      <c r="K47" s="40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31" s="2" customFormat="1" ht="6.95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47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47" s="2" customFormat="1" ht="16.5" customHeight="1">
      <c r="A50" s="38"/>
      <c r="B50" s="39"/>
      <c r="C50" s="40"/>
      <c r="D50" s="40"/>
      <c r="E50" s="401" t="str">
        <f>E7</f>
        <v>Novostavba hasičárny - Dýšina</v>
      </c>
      <c r="F50" s="402"/>
      <c r="G50" s="402"/>
      <c r="H50" s="402"/>
      <c r="I50" s="40"/>
      <c r="J50" s="40"/>
      <c r="K50" s="40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1:47" s="1" customFormat="1" ht="12" customHeight="1">
      <c r="B51" s="24"/>
      <c r="C51" s="32" t="s">
        <v>110</v>
      </c>
      <c r="D51" s="25"/>
      <c r="E51" s="25"/>
      <c r="F51" s="25"/>
      <c r="G51" s="25"/>
      <c r="H51" s="25"/>
      <c r="I51" s="25"/>
      <c r="J51" s="25"/>
      <c r="K51" s="25"/>
      <c r="L51" s="23"/>
    </row>
    <row r="52" spans="1:47" s="2" customFormat="1" ht="16.5" customHeight="1">
      <c r="A52" s="38"/>
      <c r="B52" s="39"/>
      <c r="C52" s="40"/>
      <c r="D52" s="40"/>
      <c r="E52" s="401" t="s">
        <v>2448</v>
      </c>
      <c r="F52" s="403"/>
      <c r="G52" s="403"/>
      <c r="H52" s="403"/>
      <c r="I52" s="40"/>
      <c r="J52" s="40"/>
      <c r="K52" s="40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1:47" s="2" customFormat="1" ht="12" customHeight="1">
      <c r="A53" s="38"/>
      <c r="B53" s="39"/>
      <c r="C53" s="32" t="s">
        <v>2221</v>
      </c>
      <c r="D53" s="40"/>
      <c r="E53" s="40"/>
      <c r="F53" s="40"/>
      <c r="G53" s="40"/>
      <c r="H53" s="40"/>
      <c r="I53" s="40"/>
      <c r="J53" s="40"/>
      <c r="K53" s="40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1:47" s="2" customFormat="1" ht="16.5" customHeight="1">
      <c r="A54" s="38"/>
      <c r="B54" s="39"/>
      <c r="C54" s="40"/>
      <c r="D54" s="40"/>
      <c r="E54" s="350" t="str">
        <f>E11</f>
        <v>Montáž - Montáž</v>
      </c>
      <c r="F54" s="403"/>
      <c r="G54" s="403"/>
      <c r="H54" s="403"/>
      <c r="I54" s="40"/>
      <c r="J54" s="40"/>
      <c r="K54" s="40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1:47" s="2" customFormat="1" ht="6.95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1:47" s="2" customFormat="1" ht="12" customHeight="1">
      <c r="A56" s="38"/>
      <c r="B56" s="39"/>
      <c r="C56" s="32" t="s">
        <v>22</v>
      </c>
      <c r="D56" s="40"/>
      <c r="E56" s="40"/>
      <c r="F56" s="30" t="str">
        <f>F14</f>
        <v xml:space="preserve"> </v>
      </c>
      <c r="G56" s="40"/>
      <c r="H56" s="40"/>
      <c r="I56" s="32" t="s">
        <v>24</v>
      </c>
      <c r="J56" s="63" t="str">
        <f>IF(J14="","",J14)</f>
        <v>1. 10. 2023</v>
      </c>
      <c r="K56" s="40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1:47" s="2" customFormat="1" ht="6.95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1:47" s="2" customFormat="1" ht="25.7" customHeight="1">
      <c r="A58" s="38"/>
      <c r="B58" s="39"/>
      <c r="C58" s="32" t="s">
        <v>30</v>
      </c>
      <c r="D58" s="40"/>
      <c r="E58" s="40"/>
      <c r="F58" s="30" t="str">
        <f>E17</f>
        <v>Obec Dýšina, Nám. Míru 30, Dýšina 330 02</v>
      </c>
      <c r="G58" s="40"/>
      <c r="H58" s="40"/>
      <c r="I58" s="32" t="s">
        <v>38</v>
      </c>
      <c r="J58" s="36" t="str">
        <f>E23</f>
        <v>DM projekce a stavitelství</v>
      </c>
      <c r="K58" s="40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1:47" s="2" customFormat="1" ht="15.2" customHeight="1">
      <c r="A59" s="38"/>
      <c r="B59" s="39"/>
      <c r="C59" s="32" t="s">
        <v>36</v>
      </c>
      <c r="D59" s="40"/>
      <c r="E59" s="40"/>
      <c r="F59" s="30" t="str">
        <f>IF(E20="","",E20)</f>
        <v>Vyplň údaj</v>
      </c>
      <c r="G59" s="40"/>
      <c r="H59" s="40"/>
      <c r="I59" s="32" t="s">
        <v>42</v>
      </c>
      <c r="J59" s="36" t="str">
        <f>E26</f>
        <v>Michal Komorous</v>
      </c>
      <c r="K59" s="40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pans="1:47" s="2" customFormat="1" ht="10.35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1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pans="1:47" s="2" customFormat="1" ht="29.25" customHeight="1">
      <c r="A61" s="38"/>
      <c r="B61" s="39"/>
      <c r="C61" s="140" t="s">
        <v>113</v>
      </c>
      <c r="D61" s="141"/>
      <c r="E61" s="141"/>
      <c r="F61" s="141"/>
      <c r="G61" s="141"/>
      <c r="H61" s="141"/>
      <c r="I61" s="141"/>
      <c r="J61" s="142" t="s">
        <v>114</v>
      </c>
      <c r="K61" s="141"/>
      <c r="L61" s="11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pans="1:47" s="2" customFormat="1" ht="10.35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1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pans="1:47" s="2" customFormat="1" ht="22.9" customHeight="1">
      <c r="A63" s="38"/>
      <c r="B63" s="39"/>
      <c r="C63" s="143" t="s">
        <v>79</v>
      </c>
      <c r="D63" s="40"/>
      <c r="E63" s="40"/>
      <c r="F63" s="40"/>
      <c r="G63" s="40"/>
      <c r="H63" s="40"/>
      <c r="I63" s="40"/>
      <c r="J63" s="81">
        <f>J100</f>
        <v>0</v>
      </c>
      <c r="K63" s="40"/>
      <c r="L63" s="11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20" t="s">
        <v>115</v>
      </c>
    </row>
    <row r="64" spans="1:47" s="9" customFormat="1" ht="24.95" customHeight="1">
      <c r="B64" s="144"/>
      <c r="C64" s="145"/>
      <c r="D64" s="146" t="s">
        <v>3139</v>
      </c>
      <c r="E64" s="147"/>
      <c r="F64" s="147"/>
      <c r="G64" s="147"/>
      <c r="H64" s="147"/>
      <c r="I64" s="147"/>
      <c r="J64" s="148">
        <f>J101</f>
        <v>0</v>
      </c>
      <c r="K64" s="145"/>
      <c r="L64" s="149"/>
    </row>
    <row r="65" spans="1:31" s="9" customFormat="1" ht="24.95" customHeight="1">
      <c r="B65" s="144"/>
      <c r="C65" s="145"/>
      <c r="D65" s="146" t="s">
        <v>3140</v>
      </c>
      <c r="E65" s="147"/>
      <c r="F65" s="147"/>
      <c r="G65" s="147"/>
      <c r="H65" s="147"/>
      <c r="I65" s="147"/>
      <c r="J65" s="148">
        <f>J108</f>
        <v>0</v>
      </c>
      <c r="K65" s="145"/>
      <c r="L65" s="149"/>
    </row>
    <row r="66" spans="1:31" s="9" customFormat="1" ht="24.95" customHeight="1">
      <c r="B66" s="144"/>
      <c r="C66" s="145"/>
      <c r="D66" s="146" t="s">
        <v>3141</v>
      </c>
      <c r="E66" s="147"/>
      <c r="F66" s="147"/>
      <c r="G66" s="147"/>
      <c r="H66" s="147"/>
      <c r="I66" s="147"/>
      <c r="J66" s="148">
        <f>J124</f>
        <v>0</v>
      </c>
      <c r="K66" s="145"/>
      <c r="L66" s="149"/>
    </row>
    <row r="67" spans="1:31" s="9" customFormat="1" ht="24.95" customHeight="1">
      <c r="B67" s="144"/>
      <c r="C67" s="145"/>
      <c r="D67" s="146" t="s">
        <v>3142</v>
      </c>
      <c r="E67" s="147"/>
      <c r="F67" s="147"/>
      <c r="G67" s="147"/>
      <c r="H67" s="147"/>
      <c r="I67" s="147"/>
      <c r="J67" s="148">
        <f>J137</f>
        <v>0</v>
      </c>
      <c r="K67" s="145"/>
      <c r="L67" s="149"/>
    </row>
    <row r="68" spans="1:31" s="9" customFormat="1" ht="24.95" customHeight="1">
      <c r="B68" s="144"/>
      <c r="C68" s="145"/>
      <c r="D68" s="146" t="s">
        <v>3143</v>
      </c>
      <c r="E68" s="147"/>
      <c r="F68" s="147"/>
      <c r="G68" s="147"/>
      <c r="H68" s="147"/>
      <c r="I68" s="147"/>
      <c r="J68" s="148">
        <f>J164</f>
        <v>0</v>
      </c>
      <c r="K68" s="145"/>
      <c r="L68" s="149"/>
    </row>
    <row r="69" spans="1:31" s="9" customFormat="1" ht="24.95" customHeight="1">
      <c r="B69" s="144"/>
      <c r="C69" s="145"/>
      <c r="D69" s="146" t="s">
        <v>3144</v>
      </c>
      <c r="E69" s="147"/>
      <c r="F69" s="147"/>
      <c r="G69" s="147"/>
      <c r="H69" s="147"/>
      <c r="I69" s="147"/>
      <c r="J69" s="148">
        <f>J177</f>
        <v>0</v>
      </c>
      <c r="K69" s="145"/>
      <c r="L69" s="149"/>
    </row>
    <row r="70" spans="1:31" s="9" customFormat="1" ht="24.95" customHeight="1">
      <c r="B70" s="144"/>
      <c r="C70" s="145"/>
      <c r="D70" s="146" t="s">
        <v>3154</v>
      </c>
      <c r="E70" s="147"/>
      <c r="F70" s="147"/>
      <c r="G70" s="147"/>
      <c r="H70" s="147"/>
      <c r="I70" s="147"/>
      <c r="J70" s="148">
        <f>J196</f>
        <v>0</v>
      </c>
      <c r="K70" s="145"/>
      <c r="L70" s="149"/>
    </row>
    <row r="71" spans="1:31" s="9" customFormat="1" ht="24.95" customHeight="1">
      <c r="B71" s="144"/>
      <c r="C71" s="145"/>
      <c r="D71" s="146" t="s">
        <v>3146</v>
      </c>
      <c r="E71" s="147"/>
      <c r="F71" s="147"/>
      <c r="G71" s="147"/>
      <c r="H71" s="147"/>
      <c r="I71" s="147"/>
      <c r="J71" s="148">
        <f>J203</f>
        <v>0</v>
      </c>
      <c r="K71" s="145"/>
      <c r="L71" s="149"/>
    </row>
    <row r="72" spans="1:31" s="9" customFormat="1" ht="24.95" customHeight="1">
      <c r="B72" s="144"/>
      <c r="C72" s="145"/>
      <c r="D72" s="146" t="s">
        <v>3147</v>
      </c>
      <c r="E72" s="147"/>
      <c r="F72" s="147"/>
      <c r="G72" s="147"/>
      <c r="H72" s="147"/>
      <c r="I72" s="147"/>
      <c r="J72" s="148">
        <f>J232</f>
        <v>0</v>
      </c>
      <c r="K72" s="145"/>
      <c r="L72" s="149"/>
    </row>
    <row r="73" spans="1:31" s="9" customFormat="1" ht="24.95" customHeight="1">
      <c r="B73" s="144"/>
      <c r="C73" s="145"/>
      <c r="D73" s="146" t="s">
        <v>3148</v>
      </c>
      <c r="E73" s="147"/>
      <c r="F73" s="147"/>
      <c r="G73" s="147"/>
      <c r="H73" s="147"/>
      <c r="I73" s="147"/>
      <c r="J73" s="148">
        <f>J258</f>
        <v>0</v>
      </c>
      <c r="K73" s="145"/>
      <c r="L73" s="149"/>
    </row>
    <row r="74" spans="1:31" s="9" customFormat="1" ht="24.95" customHeight="1">
      <c r="B74" s="144"/>
      <c r="C74" s="145"/>
      <c r="D74" s="146" t="s">
        <v>3149</v>
      </c>
      <c r="E74" s="147"/>
      <c r="F74" s="147"/>
      <c r="G74" s="147"/>
      <c r="H74" s="147"/>
      <c r="I74" s="147"/>
      <c r="J74" s="148">
        <f>J265</f>
        <v>0</v>
      </c>
      <c r="K74" s="145"/>
      <c r="L74" s="149"/>
    </row>
    <row r="75" spans="1:31" s="9" customFormat="1" ht="24.95" customHeight="1">
      <c r="B75" s="144"/>
      <c r="C75" s="145"/>
      <c r="D75" s="146" t="s">
        <v>3150</v>
      </c>
      <c r="E75" s="147"/>
      <c r="F75" s="147"/>
      <c r="G75" s="147"/>
      <c r="H75" s="147"/>
      <c r="I75" s="147"/>
      <c r="J75" s="148">
        <f>J266</f>
        <v>0</v>
      </c>
      <c r="K75" s="145"/>
      <c r="L75" s="149"/>
    </row>
    <row r="76" spans="1:31" s="9" customFormat="1" ht="24.95" customHeight="1">
      <c r="B76" s="144"/>
      <c r="C76" s="145"/>
      <c r="D76" s="146" t="s">
        <v>3151</v>
      </c>
      <c r="E76" s="147"/>
      <c r="F76" s="147"/>
      <c r="G76" s="147"/>
      <c r="H76" s="147"/>
      <c r="I76" s="147"/>
      <c r="J76" s="148">
        <f>J294</f>
        <v>0</v>
      </c>
      <c r="K76" s="145"/>
      <c r="L76" s="149"/>
    </row>
    <row r="77" spans="1:31" s="9" customFormat="1" ht="24.95" customHeight="1">
      <c r="B77" s="144"/>
      <c r="C77" s="145"/>
      <c r="D77" s="146" t="s">
        <v>3152</v>
      </c>
      <c r="E77" s="147"/>
      <c r="F77" s="147"/>
      <c r="G77" s="147"/>
      <c r="H77" s="147"/>
      <c r="I77" s="147"/>
      <c r="J77" s="148">
        <f>J319</f>
        <v>0</v>
      </c>
      <c r="K77" s="145"/>
      <c r="L77" s="149"/>
    </row>
    <row r="78" spans="1:31" s="9" customFormat="1" ht="24.95" customHeight="1">
      <c r="B78" s="144"/>
      <c r="C78" s="145"/>
      <c r="D78" s="146" t="s">
        <v>3153</v>
      </c>
      <c r="E78" s="147"/>
      <c r="F78" s="147"/>
      <c r="G78" s="147"/>
      <c r="H78" s="147"/>
      <c r="I78" s="147"/>
      <c r="J78" s="148">
        <f>J322</f>
        <v>0</v>
      </c>
      <c r="K78" s="145"/>
      <c r="L78" s="149"/>
    </row>
    <row r="79" spans="1:31" s="2" customFormat="1" ht="21.75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1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pans="1:31" s="2" customFormat="1" ht="6.95" customHeight="1">
      <c r="A80" s="38"/>
      <c r="B80" s="51"/>
      <c r="C80" s="52"/>
      <c r="D80" s="52"/>
      <c r="E80" s="52"/>
      <c r="F80" s="52"/>
      <c r="G80" s="52"/>
      <c r="H80" s="52"/>
      <c r="I80" s="52"/>
      <c r="J80" s="52"/>
      <c r="K80" s="52"/>
      <c r="L80" s="11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4" spans="1:31" s="2" customFormat="1" ht="6.95" customHeight="1">
      <c r="A84" s="38"/>
      <c r="B84" s="53"/>
      <c r="C84" s="54"/>
      <c r="D84" s="54"/>
      <c r="E84" s="54"/>
      <c r="F84" s="54"/>
      <c r="G84" s="54"/>
      <c r="H84" s="54"/>
      <c r="I84" s="54"/>
      <c r="J84" s="54"/>
      <c r="K84" s="54"/>
      <c r="L84" s="11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pans="1:31" s="2" customFormat="1" ht="24.95" customHeight="1">
      <c r="A85" s="38"/>
      <c r="B85" s="39"/>
      <c r="C85" s="26" t="s">
        <v>145</v>
      </c>
      <c r="D85" s="40"/>
      <c r="E85" s="40"/>
      <c r="F85" s="40"/>
      <c r="G85" s="40"/>
      <c r="H85" s="40"/>
      <c r="I85" s="40"/>
      <c r="J85" s="40"/>
      <c r="K85" s="40"/>
      <c r="L85" s="11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pans="1:31" s="2" customFormat="1" ht="6.95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1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pans="1:31" s="2" customFormat="1" ht="12" customHeight="1">
      <c r="A87" s="38"/>
      <c r="B87" s="39"/>
      <c r="C87" s="32" t="s">
        <v>16</v>
      </c>
      <c r="D87" s="40"/>
      <c r="E87" s="40"/>
      <c r="F87" s="40"/>
      <c r="G87" s="40"/>
      <c r="H87" s="40"/>
      <c r="I87" s="40"/>
      <c r="J87" s="40"/>
      <c r="K87" s="40"/>
      <c r="L87" s="11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pans="1:31" s="2" customFormat="1" ht="16.5" customHeight="1">
      <c r="A88" s="38"/>
      <c r="B88" s="39"/>
      <c r="C88" s="40"/>
      <c r="D88" s="40"/>
      <c r="E88" s="401" t="str">
        <f>E7</f>
        <v>Novostavba hasičárny - Dýšina</v>
      </c>
      <c r="F88" s="402"/>
      <c r="G88" s="402"/>
      <c r="H88" s="402"/>
      <c r="I88" s="40"/>
      <c r="J88" s="40"/>
      <c r="K88" s="40"/>
      <c r="L88" s="117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pans="1:31" s="1" customFormat="1" ht="12" customHeight="1">
      <c r="B89" s="24"/>
      <c r="C89" s="32" t="s">
        <v>110</v>
      </c>
      <c r="D89" s="25"/>
      <c r="E89" s="25"/>
      <c r="F89" s="25"/>
      <c r="G89" s="25"/>
      <c r="H89" s="25"/>
      <c r="I89" s="25"/>
      <c r="J89" s="25"/>
      <c r="K89" s="25"/>
      <c r="L89" s="23"/>
    </row>
    <row r="90" spans="1:31" s="2" customFormat="1" ht="16.5" customHeight="1">
      <c r="A90" s="38"/>
      <c r="B90" s="39"/>
      <c r="C90" s="40"/>
      <c r="D90" s="40"/>
      <c r="E90" s="401" t="s">
        <v>2448</v>
      </c>
      <c r="F90" s="403"/>
      <c r="G90" s="403"/>
      <c r="H90" s="403"/>
      <c r="I90" s="40"/>
      <c r="J90" s="40"/>
      <c r="K90" s="40"/>
      <c r="L90" s="117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pans="1:31" s="2" customFormat="1" ht="12" customHeight="1">
      <c r="A91" s="38"/>
      <c r="B91" s="39"/>
      <c r="C91" s="32" t="s">
        <v>2221</v>
      </c>
      <c r="D91" s="40"/>
      <c r="E91" s="40"/>
      <c r="F91" s="40"/>
      <c r="G91" s="40"/>
      <c r="H91" s="40"/>
      <c r="I91" s="40"/>
      <c r="J91" s="40"/>
      <c r="K91" s="40"/>
      <c r="L91" s="117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pans="1:31" s="2" customFormat="1" ht="16.5" customHeight="1">
      <c r="A92" s="38"/>
      <c r="B92" s="39"/>
      <c r="C92" s="40"/>
      <c r="D92" s="40"/>
      <c r="E92" s="350" t="str">
        <f>E11</f>
        <v>Montáž - Montáž</v>
      </c>
      <c r="F92" s="403"/>
      <c r="G92" s="403"/>
      <c r="H92" s="403"/>
      <c r="I92" s="40"/>
      <c r="J92" s="40"/>
      <c r="K92" s="40"/>
      <c r="L92" s="117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pans="1:31" s="2" customFormat="1" ht="6.95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117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pans="1:31" s="2" customFormat="1" ht="12" customHeight="1">
      <c r="A94" s="38"/>
      <c r="B94" s="39"/>
      <c r="C94" s="32" t="s">
        <v>22</v>
      </c>
      <c r="D94" s="40"/>
      <c r="E94" s="40"/>
      <c r="F94" s="30" t="str">
        <f>F14</f>
        <v xml:space="preserve"> </v>
      </c>
      <c r="G94" s="40"/>
      <c r="H94" s="40"/>
      <c r="I94" s="32" t="s">
        <v>24</v>
      </c>
      <c r="J94" s="63" t="str">
        <f>IF(J14="","",J14)</f>
        <v>1. 10. 2023</v>
      </c>
      <c r="K94" s="40"/>
      <c r="L94" s="117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pans="1:31" s="2" customFormat="1" ht="6.95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117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pans="1:31" s="2" customFormat="1" ht="25.7" customHeight="1">
      <c r="A96" s="38"/>
      <c r="B96" s="39"/>
      <c r="C96" s="32" t="s">
        <v>30</v>
      </c>
      <c r="D96" s="40"/>
      <c r="E96" s="40"/>
      <c r="F96" s="30" t="str">
        <f>E17</f>
        <v>Obec Dýšina, Nám. Míru 30, Dýšina 330 02</v>
      </c>
      <c r="G96" s="40"/>
      <c r="H96" s="40"/>
      <c r="I96" s="32" t="s">
        <v>38</v>
      </c>
      <c r="J96" s="36" t="str">
        <f>E23</f>
        <v>DM projekce a stavitelství</v>
      </c>
      <c r="K96" s="40"/>
      <c r="L96" s="117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pans="1:65" s="2" customFormat="1" ht="15.2" customHeight="1">
      <c r="A97" s="38"/>
      <c r="B97" s="39"/>
      <c r="C97" s="32" t="s">
        <v>36</v>
      </c>
      <c r="D97" s="40"/>
      <c r="E97" s="40"/>
      <c r="F97" s="30" t="str">
        <f>IF(E20="","",E20)</f>
        <v>Vyplň údaj</v>
      </c>
      <c r="G97" s="40"/>
      <c r="H97" s="40"/>
      <c r="I97" s="32" t="s">
        <v>42</v>
      </c>
      <c r="J97" s="36" t="str">
        <f>E26</f>
        <v>Michal Komorous</v>
      </c>
      <c r="K97" s="40"/>
      <c r="L97" s="117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pans="1:65" s="2" customFormat="1" ht="10.35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117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pans="1:65" s="11" customFormat="1" ht="29.25" customHeight="1">
      <c r="A99" s="155"/>
      <c r="B99" s="156"/>
      <c r="C99" s="157" t="s">
        <v>146</v>
      </c>
      <c r="D99" s="158" t="s">
        <v>66</v>
      </c>
      <c r="E99" s="158" t="s">
        <v>62</v>
      </c>
      <c r="F99" s="158" t="s">
        <v>63</v>
      </c>
      <c r="G99" s="158" t="s">
        <v>147</v>
      </c>
      <c r="H99" s="158" t="s">
        <v>148</v>
      </c>
      <c r="I99" s="158" t="s">
        <v>149</v>
      </c>
      <c r="J99" s="158" t="s">
        <v>114</v>
      </c>
      <c r="K99" s="159" t="s">
        <v>150</v>
      </c>
      <c r="L99" s="160"/>
      <c r="M99" s="72" t="s">
        <v>35</v>
      </c>
      <c r="N99" s="73" t="s">
        <v>51</v>
      </c>
      <c r="O99" s="73" t="s">
        <v>151</v>
      </c>
      <c r="P99" s="73" t="s">
        <v>152</v>
      </c>
      <c r="Q99" s="73" t="s">
        <v>153</v>
      </c>
      <c r="R99" s="73" t="s">
        <v>154</v>
      </c>
      <c r="S99" s="73" t="s">
        <v>155</v>
      </c>
      <c r="T99" s="74" t="s">
        <v>156</v>
      </c>
      <c r="U99" s="155"/>
      <c r="V99" s="155"/>
      <c r="W99" s="155"/>
      <c r="X99" s="155"/>
      <c r="Y99" s="155"/>
      <c r="Z99" s="155"/>
      <c r="AA99" s="155"/>
      <c r="AB99" s="155"/>
      <c r="AC99" s="155"/>
      <c r="AD99" s="155"/>
      <c r="AE99" s="155"/>
    </row>
    <row r="100" spans="1:65" s="2" customFormat="1" ht="22.9" customHeight="1">
      <c r="A100" s="38"/>
      <c r="B100" s="39"/>
      <c r="C100" s="79" t="s">
        <v>157</v>
      </c>
      <c r="D100" s="40"/>
      <c r="E100" s="40"/>
      <c r="F100" s="40"/>
      <c r="G100" s="40"/>
      <c r="H100" s="40"/>
      <c r="I100" s="40"/>
      <c r="J100" s="161">
        <f>BK100</f>
        <v>0</v>
      </c>
      <c r="K100" s="40"/>
      <c r="L100" s="43"/>
      <c r="M100" s="75"/>
      <c r="N100" s="162"/>
      <c r="O100" s="76"/>
      <c r="P100" s="163">
        <f>P101+P108+P124+P137+P164+P177+P196+P203+P232+P258+P265+P266+P294+P319+P322</f>
        <v>0</v>
      </c>
      <c r="Q100" s="76"/>
      <c r="R100" s="163">
        <f>R101+R108+R124+R137+R164+R177+R196+R203+R232+R258+R265+R266+R294+R319+R322</f>
        <v>0</v>
      </c>
      <c r="S100" s="76"/>
      <c r="T100" s="164">
        <f>T101+T108+T124+T137+T164+T177+T196+T203+T232+T258+T265+T266+T294+T319+T322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20" t="s">
        <v>80</v>
      </c>
      <c r="AU100" s="20" t="s">
        <v>115</v>
      </c>
      <c r="BK100" s="165">
        <f>BK101+BK108+BK124+BK137+BK164+BK177+BK196+BK203+BK232+BK258+BK265+BK266+BK294+BK319+BK322</f>
        <v>0</v>
      </c>
    </row>
    <row r="101" spans="1:65" s="12" customFormat="1" ht="25.9" customHeight="1">
      <c r="B101" s="166"/>
      <c r="C101" s="167"/>
      <c r="D101" s="168" t="s">
        <v>80</v>
      </c>
      <c r="E101" s="169" t="s">
        <v>2450</v>
      </c>
      <c r="F101" s="169" t="s">
        <v>3155</v>
      </c>
      <c r="G101" s="167"/>
      <c r="H101" s="167"/>
      <c r="I101" s="170"/>
      <c r="J101" s="171">
        <f>BK101</f>
        <v>0</v>
      </c>
      <c r="K101" s="167"/>
      <c r="L101" s="172"/>
      <c r="M101" s="173"/>
      <c r="N101" s="174"/>
      <c r="O101" s="174"/>
      <c r="P101" s="175">
        <f>SUM(P102:P107)</f>
        <v>0</v>
      </c>
      <c r="Q101" s="174"/>
      <c r="R101" s="175">
        <f>SUM(R102:R107)</f>
        <v>0</v>
      </c>
      <c r="S101" s="174"/>
      <c r="T101" s="176">
        <f>SUM(T102:T107)</f>
        <v>0</v>
      </c>
      <c r="AR101" s="177" t="s">
        <v>21</v>
      </c>
      <c r="AT101" s="178" t="s">
        <v>80</v>
      </c>
      <c r="AU101" s="178" t="s">
        <v>81</v>
      </c>
      <c r="AY101" s="177" t="s">
        <v>160</v>
      </c>
      <c r="BK101" s="179">
        <f>SUM(BK102:BK107)</f>
        <v>0</v>
      </c>
    </row>
    <row r="102" spans="1:65" s="2" customFormat="1" ht="33" customHeight="1">
      <c r="A102" s="38"/>
      <c r="B102" s="39"/>
      <c r="C102" s="182" t="s">
        <v>81</v>
      </c>
      <c r="D102" s="182" t="s">
        <v>162</v>
      </c>
      <c r="E102" s="183" t="s">
        <v>2638</v>
      </c>
      <c r="F102" s="184" t="s">
        <v>2639</v>
      </c>
      <c r="G102" s="185" t="s">
        <v>523</v>
      </c>
      <c r="H102" s="186">
        <v>1</v>
      </c>
      <c r="I102" s="187"/>
      <c r="J102" s="188">
        <f>ROUND(I102*H102,2)</f>
        <v>0</v>
      </c>
      <c r="K102" s="184" t="s">
        <v>2640</v>
      </c>
      <c r="L102" s="43"/>
      <c r="M102" s="189" t="s">
        <v>35</v>
      </c>
      <c r="N102" s="190" t="s">
        <v>52</v>
      </c>
      <c r="O102" s="68"/>
      <c r="P102" s="191">
        <f>O102*H102</f>
        <v>0</v>
      </c>
      <c r="Q102" s="191">
        <v>0</v>
      </c>
      <c r="R102" s="191">
        <f>Q102*H102</f>
        <v>0</v>
      </c>
      <c r="S102" s="191">
        <v>0</v>
      </c>
      <c r="T102" s="19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93" t="s">
        <v>167</v>
      </c>
      <c r="AT102" s="193" t="s">
        <v>162</v>
      </c>
      <c r="AU102" s="193" t="s">
        <v>21</v>
      </c>
      <c r="AY102" s="20" t="s">
        <v>160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20" t="s">
        <v>21</v>
      </c>
      <c r="BK102" s="194">
        <f>ROUND(I102*H102,2)</f>
        <v>0</v>
      </c>
      <c r="BL102" s="20" t="s">
        <v>167</v>
      </c>
      <c r="BM102" s="193" t="s">
        <v>90</v>
      </c>
    </row>
    <row r="103" spans="1:65" s="2" customFormat="1" ht="19.5">
      <c r="A103" s="38"/>
      <c r="B103" s="39"/>
      <c r="C103" s="40"/>
      <c r="D103" s="195" t="s">
        <v>169</v>
      </c>
      <c r="E103" s="40"/>
      <c r="F103" s="196" t="s">
        <v>2639</v>
      </c>
      <c r="G103" s="40"/>
      <c r="H103" s="40"/>
      <c r="I103" s="197"/>
      <c r="J103" s="40"/>
      <c r="K103" s="40"/>
      <c r="L103" s="43"/>
      <c r="M103" s="198"/>
      <c r="N103" s="199"/>
      <c r="O103" s="68"/>
      <c r="P103" s="68"/>
      <c r="Q103" s="68"/>
      <c r="R103" s="68"/>
      <c r="S103" s="68"/>
      <c r="T103" s="69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20" t="s">
        <v>169</v>
      </c>
      <c r="AU103" s="20" t="s">
        <v>21</v>
      </c>
    </row>
    <row r="104" spans="1:65" s="2" customFormat="1" ht="11.25">
      <c r="A104" s="38"/>
      <c r="B104" s="39"/>
      <c r="C104" s="40"/>
      <c r="D104" s="200" t="s">
        <v>171</v>
      </c>
      <c r="E104" s="40"/>
      <c r="F104" s="201" t="s">
        <v>2641</v>
      </c>
      <c r="G104" s="40"/>
      <c r="H104" s="40"/>
      <c r="I104" s="197"/>
      <c r="J104" s="40"/>
      <c r="K104" s="40"/>
      <c r="L104" s="43"/>
      <c r="M104" s="198"/>
      <c r="N104" s="199"/>
      <c r="O104" s="68"/>
      <c r="P104" s="68"/>
      <c r="Q104" s="68"/>
      <c r="R104" s="68"/>
      <c r="S104" s="68"/>
      <c r="T104" s="69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20" t="s">
        <v>171</v>
      </c>
      <c r="AU104" s="20" t="s">
        <v>21</v>
      </c>
    </row>
    <row r="105" spans="1:65" s="2" customFormat="1" ht="33" customHeight="1">
      <c r="A105" s="38"/>
      <c r="B105" s="39"/>
      <c r="C105" s="182" t="s">
        <v>81</v>
      </c>
      <c r="D105" s="182" t="s">
        <v>162</v>
      </c>
      <c r="E105" s="183" t="s">
        <v>2642</v>
      </c>
      <c r="F105" s="184" t="s">
        <v>2643</v>
      </c>
      <c r="G105" s="185" t="s">
        <v>523</v>
      </c>
      <c r="H105" s="186">
        <v>1</v>
      </c>
      <c r="I105" s="187"/>
      <c r="J105" s="188">
        <f>ROUND(I105*H105,2)</f>
        <v>0</v>
      </c>
      <c r="K105" s="184" t="s">
        <v>2640</v>
      </c>
      <c r="L105" s="43"/>
      <c r="M105" s="189" t="s">
        <v>35</v>
      </c>
      <c r="N105" s="190" t="s">
        <v>52</v>
      </c>
      <c r="O105" s="68"/>
      <c r="P105" s="191">
        <f>O105*H105</f>
        <v>0</v>
      </c>
      <c r="Q105" s="191">
        <v>0</v>
      </c>
      <c r="R105" s="191">
        <f>Q105*H105</f>
        <v>0</v>
      </c>
      <c r="S105" s="191">
        <v>0</v>
      </c>
      <c r="T105" s="19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193" t="s">
        <v>167</v>
      </c>
      <c r="AT105" s="193" t="s">
        <v>162</v>
      </c>
      <c r="AU105" s="193" t="s">
        <v>21</v>
      </c>
      <c r="AY105" s="20" t="s">
        <v>160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20" t="s">
        <v>21</v>
      </c>
      <c r="BK105" s="194">
        <f>ROUND(I105*H105,2)</f>
        <v>0</v>
      </c>
      <c r="BL105" s="20" t="s">
        <v>167</v>
      </c>
      <c r="BM105" s="193" t="s">
        <v>167</v>
      </c>
    </row>
    <row r="106" spans="1:65" s="2" customFormat="1" ht="19.5">
      <c r="A106" s="38"/>
      <c r="B106" s="39"/>
      <c r="C106" s="40"/>
      <c r="D106" s="195" t="s">
        <v>169</v>
      </c>
      <c r="E106" s="40"/>
      <c r="F106" s="196" t="s">
        <v>2643</v>
      </c>
      <c r="G106" s="40"/>
      <c r="H106" s="40"/>
      <c r="I106" s="197"/>
      <c r="J106" s="40"/>
      <c r="K106" s="40"/>
      <c r="L106" s="43"/>
      <c r="M106" s="198"/>
      <c r="N106" s="199"/>
      <c r="O106" s="68"/>
      <c r="P106" s="68"/>
      <c r="Q106" s="68"/>
      <c r="R106" s="68"/>
      <c r="S106" s="68"/>
      <c r="T106" s="69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20" t="s">
        <v>169</v>
      </c>
      <c r="AU106" s="20" t="s">
        <v>21</v>
      </c>
    </row>
    <row r="107" spans="1:65" s="2" customFormat="1" ht="11.25">
      <c r="A107" s="38"/>
      <c r="B107" s="39"/>
      <c r="C107" s="40"/>
      <c r="D107" s="200" t="s">
        <v>171</v>
      </c>
      <c r="E107" s="40"/>
      <c r="F107" s="201" t="s">
        <v>2644</v>
      </c>
      <c r="G107" s="40"/>
      <c r="H107" s="40"/>
      <c r="I107" s="197"/>
      <c r="J107" s="40"/>
      <c r="K107" s="40"/>
      <c r="L107" s="43"/>
      <c r="M107" s="198"/>
      <c r="N107" s="199"/>
      <c r="O107" s="68"/>
      <c r="P107" s="68"/>
      <c r="Q107" s="68"/>
      <c r="R107" s="68"/>
      <c r="S107" s="68"/>
      <c r="T107" s="69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20" t="s">
        <v>171</v>
      </c>
      <c r="AU107" s="20" t="s">
        <v>21</v>
      </c>
    </row>
    <row r="108" spans="1:65" s="12" customFormat="1" ht="25.9" customHeight="1">
      <c r="B108" s="166"/>
      <c r="C108" s="167"/>
      <c r="D108" s="168" t="s">
        <v>80</v>
      </c>
      <c r="E108" s="169" t="s">
        <v>2450</v>
      </c>
      <c r="F108" s="169" t="s">
        <v>3156</v>
      </c>
      <c r="G108" s="167"/>
      <c r="H108" s="167"/>
      <c r="I108" s="170"/>
      <c r="J108" s="171">
        <f>BK108</f>
        <v>0</v>
      </c>
      <c r="K108" s="167"/>
      <c r="L108" s="172"/>
      <c r="M108" s="173"/>
      <c r="N108" s="174"/>
      <c r="O108" s="174"/>
      <c r="P108" s="175">
        <f>SUM(P109:P123)</f>
        <v>0</v>
      </c>
      <c r="Q108" s="174"/>
      <c r="R108" s="175">
        <f>SUM(R109:R123)</f>
        <v>0</v>
      </c>
      <c r="S108" s="174"/>
      <c r="T108" s="176">
        <f>SUM(T109:T123)</f>
        <v>0</v>
      </c>
      <c r="AR108" s="177" t="s">
        <v>21</v>
      </c>
      <c r="AT108" s="178" t="s">
        <v>80</v>
      </c>
      <c r="AU108" s="178" t="s">
        <v>81</v>
      </c>
      <c r="AY108" s="177" t="s">
        <v>160</v>
      </c>
      <c r="BK108" s="179">
        <f>SUM(BK109:BK123)</f>
        <v>0</v>
      </c>
    </row>
    <row r="109" spans="1:65" s="2" customFormat="1" ht="44.25" customHeight="1">
      <c r="A109" s="38"/>
      <c r="B109" s="39"/>
      <c r="C109" s="182" t="s">
        <v>81</v>
      </c>
      <c r="D109" s="182" t="s">
        <v>162</v>
      </c>
      <c r="E109" s="183" t="s">
        <v>2645</v>
      </c>
      <c r="F109" s="184" t="s">
        <v>2646</v>
      </c>
      <c r="G109" s="185" t="s">
        <v>194</v>
      </c>
      <c r="H109" s="186">
        <v>20</v>
      </c>
      <c r="I109" s="187"/>
      <c r="J109" s="188">
        <f>ROUND(I109*H109,2)</f>
        <v>0</v>
      </c>
      <c r="K109" s="184" t="s">
        <v>2640</v>
      </c>
      <c r="L109" s="43"/>
      <c r="M109" s="189" t="s">
        <v>35</v>
      </c>
      <c r="N109" s="190" t="s">
        <v>52</v>
      </c>
      <c r="O109" s="68"/>
      <c r="P109" s="191">
        <f>O109*H109</f>
        <v>0</v>
      </c>
      <c r="Q109" s="191">
        <v>0</v>
      </c>
      <c r="R109" s="191">
        <f>Q109*H109</f>
        <v>0</v>
      </c>
      <c r="S109" s="191">
        <v>0</v>
      </c>
      <c r="T109" s="19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193" t="s">
        <v>167</v>
      </c>
      <c r="AT109" s="193" t="s">
        <v>162</v>
      </c>
      <c r="AU109" s="193" t="s">
        <v>21</v>
      </c>
      <c r="AY109" s="20" t="s">
        <v>160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20" t="s">
        <v>21</v>
      </c>
      <c r="BK109" s="194">
        <f>ROUND(I109*H109,2)</f>
        <v>0</v>
      </c>
      <c r="BL109" s="20" t="s">
        <v>167</v>
      </c>
      <c r="BM109" s="193" t="s">
        <v>207</v>
      </c>
    </row>
    <row r="110" spans="1:65" s="2" customFormat="1" ht="29.25">
      <c r="A110" s="38"/>
      <c r="B110" s="39"/>
      <c r="C110" s="40"/>
      <c r="D110" s="195" t="s">
        <v>169</v>
      </c>
      <c r="E110" s="40"/>
      <c r="F110" s="196" t="s">
        <v>2646</v>
      </c>
      <c r="G110" s="40"/>
      <c r="H110" s="40"/>
      <c r="I110" s="197"/>
      <c r="J110" s="40"/>
      <c r="K110" s="40"/>
      <c r="L110" s="43"/>
      <c r="M110" s="198"/>
      <c r="N110" s="199"/>
      <c r="O110" s="68"/>
      <c r="P110" s="68"/>
      <c r="Q110" s="68"/>
      <c r="R110" s="68"/>
      <c r="S110" s="68"/>
      <c r="T110" s="69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20" t="s">
        <v>169</v>
      </c>
      <c r="AU110" s="20" t="s">
        <v>21</v>
      </c>
    </row>
    <row r="111" spans="1:65" s="2" customFormat="1" ht="11.25">
      <c r="A111" s="38"/>
      <c r="B111" s="39"/>
      <c r="C111" s="40"/>
      <c r="D111" s="200" t="s">
        <v>171</v>
      </c>
      <c r="E111" s="40"/>
      <c r="F111" s="201" t="s">
        <v>2647</v>
      </c>
      <c r="G111" s="40"/>
      <c r="H111" s="40"/>
      <c r="I111" s="197"/>
      <c r="J111" s="40"/>
      <c r="K111" s="40"/>
      <c r="L111" s="43"/>
      <c r="M111" s="198"/>
      <c r="N111" s="199"/>
      <c r="O111" s="68"/>
      <c r="P111" s="68"/>
      <c r="Q111" s="68"/>
      <c r="R111" s="68"/>
      <c r="S111" s="68"/>
      <c r="T111" s="69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20" t="s">
        <v>171</v>
      </c>
      <c r="AU111" s="20" t="s">
        <v>21</v>
      </c>
    </row>
    <row r="112" spans="1:65" s="2" customFormat="1" ht="44.25" customHeight="1">
      <c r="A112" s="38"/>
      <c r="B112" s="39"/>
      <c r="C112" s="182" t="s">
        <v>81</v>
      </c>
      <c r="D112" s="182" t="s">
        <v>162</v>
      </c>
      <c r="E112" s="183" t="s">
        <v>2648</v>
      </c>
      <c r="F112" s="184" t="s">
        <v>2649</v>
      </c>
      <c r="G112" s="185" t="s">
        <v>194</v>
      </c>
      <c r="H112" s="186">
        <v>30</v>
      </c>
      <c r="I112" s="187"/>
      <c r="J112" s="188">
        <f>ROUND(I112*H112,2)</f>
        <v>0</v>
      </c>
      <c r="K112" s="184" t="s">
        <v>2640</v>
      </c>
      <c r="L112" s="43"/>
      <c r="M112" s="189" t="s">
        <v>35</v>
      </c>
      <c r="N112" s="190" t="s">
        <v>52</v>
      </c>
      <c r="O112" s="68"/>
      <c r="P112" s="191">
        <f>O112*H112</f>
        <v>0</v>
      </c>
      <c r="Q112" s="191">
        <v>0</v>
      </c>
      <c r="R112" s="191">
        <f>Q112*H112</f>
        <v>0</v>
      </c>
      <c r="S112" s="191">
        <v>0</v>
      </c>
      <c r="T112" s="192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93" t="s">
        <v>167</v>
      </c>
      <c r="AT112" s="193" t="s">
        <v>162</v>
      </c>
      <c r="AU112" s="193" t="s">
        <v>21</v>
      </c>
      <c r="AY112" s="20" t="s">
        <v>160</v>
      </c>
      <c r="BE112" s="194">
        <f>IF(N112="základní",J112,0)</f>
        <v>0</v>
      </c>
      <c r="BF112" s="194">
        <f>IF(N112="snížená",J112,0)</f>
        <v>0</v>
      </c>
      <c r="BG112" s="194">
        <f>IF(N112="zákl. přenesená",J112,0)</f>
        <v>0</v>
      </c>
      <c r="BH112" s="194">
        <f>IF(N112="sníž. přenesená",J112,0)</f>
        <v>0</v>
      </c>
      <c r="BI112" s="194">
        <f>IF(N112="nulová",J112,0)</f>
        <v>0</v>
      </c>
      <c r="BJ112" s="20" t="s">
        <v>21</v>
      </c>
      <c r="BK112" s="194">
        <f>ROUND(I112*H112,2)</f>
        <v>0</v>
      </c>
      <c r="BL112" s="20" t="s">
        <v>167</v>
      </c>
      <c r="BM112" s="193" t="s">
        <v>220</v>
      </c>
    </row>
    <row r="113" spans="1:65" s="2" customFormat="1" ht="29.25">
      <c r="A113" s="38"/>
      <c r="B113" s="39"/>
      <c r="C113" s="40"/>
      <c r="D113" s="195" t="s">
        <v>169</v>
      </c>
      <c r="E113" s="40"/>
      <c r="F113" s="196" t="s">
        <v>2649</v>
      </c>
      <c r="G113" s="40"/>
      <c r="H113" s="40"/>
      <c r="I113" s="197"/>
      <c r="J113" s="40"/>
      <c r="K113" s="40"/>
      <c r="L113" s="43"/>
      <c r="M113" s="198"/>
      <c r="N113" s="199"/>
      <c r="O113" s="68"/>
      <c r="P113" s="68"/>
      <c r="Q113" s="68"/>
      <c r="R113" s="68"/>
      <c r="S113" s="68"/>
      <c r="T113" s="69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20" t="s">
        <v>169</v>
      </c>
      <c r="AU113" s="20" t="s">
        <v>21</v>
      </c>
    </row>
    <row r="114" spans="1:65" s="2" customFormat="1" ht="11.25">
      <c r="A114" s="38"/>
      <c r="B114" s="39"/>
      <c r="C114" s="40"/>
      <c r="D114" s="200" t="s">
        <v>171</v>
      </c>
      <c r="E114" s="40"/>
      <c r="F114" s="201" t="s">
        <v>2650</v>
      </c>
      <c r="G114" s="40"/>
      <c r="H114" s="40"/>
      <c r="I114" s="197"/>
      <c r="J114" s="40"/>
      <c r="K114" s="40"/>
      <c r="L114" s="43"/>
      <c r="M114" s="198"/>
      <c r="N114" s="199"/>
      <c r="O114" s="68"/>
      <c r="P114" s="68"/>
      <c r="Q114" s="68"/>
      <c r="R114" s="68"/>
      <c r="S114" s="68"/>
      <c r="T114" s="69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20" t="s">
        <v>171</v>
      </c>
      <c r="AU114" s="20" t="s">
        <v>21</v>
      </c>
    </row>
    <row r="115" spans="1:65" s="2" customFormat="1" ht="44.25" customHeight="1">
      <c r="A115" s="38"/>
      <c r="B115" s="39"/>
      <c r="C115" s="182" t="s">
        <v>81</v>
      </c>
      <c r="D115" s="182" t="s">
        <v>162</v>
      </c>
      <c r="E115" s="183" t="s">
        <v>2651</v>
      </c>
      <c r="F115" s="184" t="s">
        <v>2652</v>
      </c>
      <c r="G115" s="185" t="s">
        <v>194</v>
      </c>
      <c r="H115" s="186">
        <v>570</v>
      </c>
      <c r="I115" s="187"/>
      <c r="J115" s="188">
        <f>ROUND(I115*H115,2)</f>
        <v>0</v>
      </c>
      <c r="K115" s="184" t="s">
        <v>2640</v>
      </c>
      <c r="L115" s="43"/>
      <c r="M115" s="189" t="s">
        <v>35</v>
      </c>
      <c r="N115" s="190" t="s">
        <v>52</v>
      </c>
      <c r="O115" s="68"/>
      <c r="P115" s="191">
        <f>O115*H115</f>
        <v>0</v>
      </c>
      <c r="Q115" s="191">
        <v>0</v>
      </c>
      <c r="R115" s="191">
        <f>Q115*H115</f>
        <v>0</v>
      </c>
      <c r="S115" s="191">
        <v>0</v>
      </c>
      <c r="T115" s="19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193" t="s">
        <v>167</v>
      </c>
      <c r="AT115" s="193" t="s">
        <v>162</v>
      </c>
      <c r="AU115" s="193" t="s">
        <v>21</v>
      </c>
      <c r="AY115" s="20" t="s">
        <v>160</v>
      </c>
      <c r="BE115" s="194">
        <f>IF(N115="základní",J115,0)</f>
        <v>0</v>
      </c>
      <c r="BF115" s="194">
        <f>IF(N115="snížená",J115,0)</f>
        <v>0</v>
      </c>
      <c r="BG115" s="194">
        <f>IF(N115="zákl. přenesená",J115,0)</f>
        <v>0</v>
      </c>
      <c r="BH115" s="194">
        <f>IF(N115="sníž. přenesená",J115,0)</f>
        <v>0</v>
      </c>
      <c r="BI115" s="194">
        <f>IF(N115="nulová",J115,0)</f>
        <v>0</v>
      </c>
      <c r="BJ115" s="20" t="s">
        <v>21</v>
      </c>
      <c r="BK115" s="194">
        <f>ROUND(I115*H115,2)</f>
        <v>0</v>
      </c>
      <c r="BL115" s="20" t="s">
        <v>167</v>
      </c>
      <c r="BM115" s="193" t="s">
        <v>236</v>
      </c>
    </row>
    <row r="116" spans="1:65" s="2" customFormat="1" ht="29.25">
      <c r="A116" s="38"/>
      <c r="B116" s="39"/>
      <c r="C116" s="40"/>
      <c r="D116" s="195" t="s">
        <v>169</v>
      </c>
      <c r="E116" s="40"/>
      <c r="F116" s="196" t="s">
        <v>2652</v>
      </c>
      <c r="G116" s="40"/>
      <c r="H116" s="40"/>
      <c r="I116" s="197"/>
      <c r="J116" s="40"/>
      <c r="K116" s="40"/>
      <c r="L116" s="43"/>
      <c r="M116" s="198"/>
      <c r="N116" s="199"/>
      <c r="O116" s="68"/>
      <c r="P116" s="68"/>
      <c r="Q116" s="68"/>
      <c r="R116" s="68"/>
      <c r="S116" s="68"/>
      <c r="T116" s="69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20" t="s">
        <v>169</v>
      </c>
      <c r="AU116" s="20" t="s">
        <v>21</v>
      </c>
    </row>
    <row r="117" spans="1:65" s="2" customFormat="1" ht="11.25">
      <c r="A117" s="38"/>
      <c r="B117" s="39"/>
      <c r="C117" s="40"/>
      <c r="D117" s="200" t="s">
        <v>171</v>
      </c>
      <c r="E117" s="40"/>
      <c r="F117" s="201" t="s">
        <v>2653</v>
      </c>
      <c r="G117" s="40"/>
      <c r="H117" s="40"/>
      <c r="I117" s="197"/>
      <c r="J117" s="40"/>
      <c r="K117" s="40"/>
      <c r="L117" s="43"/>
      <c r="M117" s="198"/>
      <c r="N117" s="199"/>
      <c r="O117" s="68"/>
      <c r="P117" s="68"/>
      <c r="Q117" s="68"/>
      <c r="R117" s="68"/>
      <c r="S117" s="68"/>
      <c r="T117" s="69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20" t="s">
        <v>171</v>
      </c>
      <c r="AU117" s="20" t="s">
        <v>21</v>
      </c>
    </row>
    <row r="118" spans="1:65" s="2" customFormat="1" ht="44.25" customHeight="1">
      <c r="A118" s="38"/>
      <c r="B118" s="39"/>
      <c r="C118" s="182" t="s">
        <v>81</v>
      </c>
      <c r="D118" s="182" t="s">
        <v>162</v>
      </c>
      <c r="E118" s="183" t="s">
        <v>2654</v>
      </c>
      <c r="F118" s="184" t="s">
        <v>2655</v>
      </c>
      <c r="G118" s="185" t="s">
        <v>194</v>
      </c>
      <c r="H118" s="186">
        <v>2820</v>
      </c>
      <c r="I118" s="187"/>
      <c r="J118" s="188">
        <f>ROUND(I118*H118,2)</f>
        <v>0</v>
      </c>
      <c r="K118" s="184" t="s">
        <v>2640</v>
      </c>
      <c r="L118" s="43"/>
      <c r="M118" s="189" t="s">
        <v>35</v>
      </c>
      <c r="N118" s="190" t="s">
        <v>52</v>
      </c>
      <c r="O118" s="68"/>
      <c r="P118" s="191">
        <f>O118*H118</f>
        <v>0</v>
      </c>
      <c r="Q118" s="191">
        <v>0</v>
      </c>
      <c r="R118" s="191">
        <f>Q118*H118</f>
        <v>0</v>
      </c>
      <c r="S118" s="191">
        <v>0</v>
      </c>
      <c r="T118" s="19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193" t="s">
        <v>167</v>
      </c>
      <c r="AT118" s="193" t="s">
        <v>162</v>
      </c>
      <c r="AU118" s="193" t="s">
        <v>21</v>
      </c>
      <c r="AY118" s="20" t="s">
        <v>160</v>
      </c>
      <c r="BE118" s="194">
        <f>IF(N118="základní",J118,0)</f>
        <v>0</v>
      </c>
      <c r="BF118" s="194">
        <f>IF(N118="snížená",J118,0)</f>
        <v>0</v>
      </c>
      <c r="BG118" s="194">
        <f>IF(N118="zákl. přenesená",J118,0)</f>
        <v>0</v>
      </c>
      <c r="BH118" s="194">
        <f>IF(N118="sníž. přenesená",J118,0)</f>
        <v>0</v>
      </c>
      <c r="BI118" s="194">
        <f>IF(N118="nulová",J118,0)</f>
        <v>0</v>
      </c>
      <c r="BJ118" s="20" t="s">
        <v>21</v>
      </c>
      <c r="BK118" s="194">
        <f>ROUND(I118*H118,2)</f>
        <v>0</v>
      </c>
      <c r="BL118" s="20" t="s">
        <v>167</v>
      </c>
      <c r="BM118" s="193" t="s">
        <v>254</v>
      </c>
    </row>
    <row r="119" spans="1:65" s="2" customFormat="1" ht="29.25">
      <c r="A119" s="38"/>
      <c r="B119" s="39"/>
      <c r="C119" s="40"/>
      <c r="D119" s="195" t="s">
        <v>169</v>
      </c>
      <c r="E119" s="40"/>
      <c r="F119" s="196" t="s">
        <v>2655</v>
      </c>
      <c r="G119" s="40"/>
      <c r="H119" s="40"/>
      <c r="I119" s="197"/>
      <c r="J119" s="40"/>
      <c r="K119" s="40"/>
      <c r="L119" s="43"/>
      <c r="M119" s="198"/>
      <c r="N119" s="199"/>
      <c r="O119" s="68"/>
      <c r="P119" s="68"/>
      <c r="Q119" s="68"/>
      <c r="R119" s="68"/>
      <c r="S119" s="68"/>
      <c r="T119" s="69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20" t="s">
        <v>169</v>
      </c>
      <c r="AU119" s="20" t="s">
        <v>21</v>
      </c>
    </row>
    <row r="120" spans="1:65" s="2" customFormat="1" ht="11.25">
      <c r="A120" s="38"/>
      <c r="B120" s="39"/>
      <c r="C120" s="40"/>
      <c r="D120" s="200" t="s">
        <v>171</v>
      </c>
      <c r="E120" s="40"/>
      <c r="F120" s="201" t="s">
        <v>2656</v>
      </c>
      <c r="G120" s="40"/>
      <c r="H120" s="40"/>
      <c r="I120" s="197"/>
      <c r="J120" s="40"/>
      <c r="K120" s="40"/>
      <c r="L120" s="43"/>
      <c r="M120" s="198"/>
      <c r="N120" s="199"/>
      <c r="O120" s="68"/>
      <c r="P120" s="68"/>
      <c r="Q120" s="68"/>
      <c r="R120" s="68"/>
      <c r="S120" s="68"/>
      <c r="T120" s="69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20" t="s">
        <v>171</v>
      </c>
      <c r="AU120" s="20" t="s">
        <v>21</v>
      </c>
    </row>
    <row r="121" spans="1:65" s="2" customFormat="1" ht="55.5" customHeight="1">
      <c r="A121" s="38"/>
      <c r="B121" s="39"/>
      <c r="C121" s="182" t="s">
        <v>81</v>
      </c>
      <c r="D121" s="182" t="s">
        <v>162</v>
      </c>
      <c r="E121" s="183" t="s">
        <v>2657</v>
      </c>
      <c r="F121" s="184" t="s">
        <v>2658</v>
      </c>
      <c r="G121" s="185" t="s">
        <v>194</v>
      </c>
      <c r="H121" s="186">
        <v>60</v>
      </c>
      <c r="I121" s="187"/>
      <c r="J121" s="188">
        <f>ROUND(I121*H121,2)</f>
        <v>0</v>
      </c>
      <c r="K121" s="184" t="s">
        <v>2640</v>
      </c>
      <c r="L121" s="43"/>
      <c r="M121" s="189" t="s">
        <v>35</v>
      </c>
      <c r="N121" s="190" t="s">
        <v>52</v>
      </c>
      <c r="O121" s="68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193" t="s">
        <v>167</v>
      </c>
      <c r="AT121" s="193" t="s">
        <v>162</v>
      </c>
      <c r="AU121" s="193" t="s">
        <v>21</v>
      </c>
      <c r="AY121" s="20" t="s">
        <v>160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20" t="s">
        <v>21</v>
      </c>
      <c r="BK121" s="194">
        <f>ROUND(I121*H121,2)</f>
        <v>0</v>
      </c>
      <c r="BL121" s="20" t="s">
        <v>167</v>
      </c>
      <c r="BM121" s="193" t="s">
        <v>289</v>
      </c>
    </row>
    <row r="122" spans="1:65" s="2" customFormat="1" ht="29.25">
      <c r="A122" s="38"/>
      <c r="B122" s="39"/>
      <c r="C122" s="40"/>
      <c r="D122" s="195" t="s">
        <v>169</v>
      </c>
      <c r="E122" s="40"/>
      <c r="F122" s="196" t="s">
        <v>2658</v>
      </c>
      <c r="G122" s="40"/>
      <c r="H122" s="40"/>
      <c r="I122" s="197"/>
      <c r="J122" s="40"/>
      <c r="K122" s="40"/>
      <c r="L122" s="43"/>
      <c r="M122" s="198"/>
      <c r="N122" s="199"/>
      <c r="O122" s="68"/>
      <c r="P122" s="68"/>
      <c r="Q122" s="68"/>
      <c r="R122" s="68"/>
      <c r="S122" s="68"/>
      <c r="T122" s="69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20" t="s">
        <v>169</v>
      </c>
      <c r="AU122" s="20" t="s">
        <v>21</v>
      </c>
    </row>
    <row r="123" spans="1:65" s="2" customFormat="1" ht="11.25">
      <c r="A123" s="38"/>
      <c r="B123" s="39"/>
      <c r="C123" s="40"/>
      <c r="D123" s="200" t="s">
        <v>171</v>
      </c>
      <c r="E123" s="40"/>
      <c r="F123" s="201" t="s">
        <v>2659</v>
      </c>
      <c r="G123" s="40"/>
      <c r="H123" s="40"/>
      <c r="I123" s="197"/>
      <c r="J123" s="40"/>
      <c r="K123" s="40"/>
      <c r="L123" s="43"/>
      <c r="M123" s="198"/>
      <c r="N123" s="199"/>
      <c r="O123" s="68"/>
      <c r="P123" s="68"/>
      <c r="Q123" s="68"/>
      <c r="R123" s="68"/>
      <c r="S123" s="68"/>
      <c r="T123" s="69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20" t="s">
        <v>171</v>
      </c>
      <c r="AU123" s="20" t="s">
        <v>21</v>
      </c>
    </row>
    <row r="124" spans="1:65" s="12" customFormat="1" ht="25.9" customHeight="1">
      <c r="B124" s="166"/>
      <c r="C124" s="167"/>
      <c r="D124" s="168" t="s">
        <v>80</v>
      </c>
      <c r="E124" s="169" t="s">
        <v>2450</v>
      </c>
      <c r="F124" s="169" t="s">
        <v>3157</v>
      </c>
      <c r="G124" s="167"/>
      <c r="H124" s="167"/>
      <c r="I124" s="170"/>
      <c r="J124" s="171">
        <f>BK124</f>
        <v>0</v>
      </c>
      <c r="K124" s="167"/>
      <c r="L124" s="172"/>
      <c r="M124" s="173"/>
      <c r="N124" s="174"/>
      <c r="O124" s="174"/>
      <c r="P124" s="175">
        <f>SUM(P125:P136)</f>
        <v>0</v>
      </c>
      <c r="Q124" s="174"/>
      <c r="R124" s="175">
        <f>SUM(R125:R136)</f>
        <v>0</v>
      </c>
      <c r="S124" s="174"/>
      <c r="T124" s="176">
        <f>SUM(T125:T136)</f>
        <v>0</v>
      </c>
      <c r="AR124" s="177" t="s">
        <v>21</v>
      </c>
      <c r="AT124" s="178" t="s">
        <v>80</v>
      </c>
      <c r="AU124" s="178" t="s">
        <v>81</v>
      </c>
      <c r="AY124" s="177" t="s">
        <v>160</v>
      </c>
      <c r="BK124" s="179">
        <f>SUM(BK125:BK136)</f>
        <v>0</v>
      </c>
    </row>
    <row r="125" spans="1:65" s="2" customFormat="1" ht="37.9" customHeight="1">
      <c r="A125" s="38"/>
      <c r="B125" s="39"/>
      <c r="C125" s="182" t="s">
        <v>81</v>
      </c>
      <c r="D125" s="182" t="s">
        <v>162</v>
      </c>
      <c r="E125" s="183" t="s">
        <v>2660</v>
      </c>
      <c r="F125" s="184" t="s">
        <v>2661</v>
      </c>
      <c r="G125" s="185" t="s">
        <v>523</v>
      </c>
      <c r="H125" s="186">
        <v>2</v>
      </c>
      <c r="I125" s="187"/>
      <c r="J125" s="188">
        <f>ROUND(I125*H125,2)</f>
        <v>0</v>
      </c>
      <c r="K125" s="184" t="s">
        <v>2640</v>
      </c>
      <c r="L125" s="43"/>
      <c r="M125" s="189" t="s">
        <v>35</v>
      </c>
      <c r="N125" s="190" t="s">
        <v>52</v>
      </c>
      <c r="O125" s="68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93" t="s">
        <v>167</v>
      </c>
      <c r="AT125" s="193" t="s">
        <v>162</v>
      </c>
      <c r="AU125" s="193" t="s">
        <v>21</v>
      </c>
      <c r="AY125" s="20" t="s">
        <v>160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20" t="s">
        <v>21</v>
      </c>
      <c r="BK125" s="194">
        <f>ROUND(I125*H125,2)</f>
        <v>0</v>
      </c>
      <c r="BL125" s="20" t="s">
        <v>167</v>
      </c>
      <c r="BM125" s="193" t="s">
        <v>317</v>
      </c>
    </row>
    <row r="126" spans="1:65" s="2" customFormat="1" ht="19.5">
      <c r="A126" s="38"/>
      <c r="B126" s="39"/>
      <c r="C126" s="40"/>
      <c r="D126" s="195" t="s">
        <v>169</v>
      </c>
      <c r="E126" s="40"/>
      <c r="F126" s="196" t="s">
        <v>2661</v>
      </c>
      <c r="G126" s="40"/>
      <c r="H126" s="40"/>
      <c r="I126" s="197"/>
      <c r="J126" s="40"/>
      <c r="K126" s="40"/>
      <c r="L126" s="43"/>
      <c r="M126" s="198"/>
      <c r="N126" s="199"/>
      <c r="O126" s="68"/>
      <c r="P126" s="68"/>
      <c r="Q126" s="68"/>
      <c r="R126" s="68"/>
      <c r="S126" s="68"/>
      <c r="T126" s="69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20" t="s">
        <v>169</v>
      </c>
      <c r="AU126" s="20" t="s">
        <v>21</v>
      </c>
    </row>
    <row r="127" spans="1:65" s="2" customFormat="1" ht="11.25">
      <c r="A127" s="38"/>
      <c r="B127" s="39"/>
      <c r="C127" s="40"/>
      <c r="D127" s="200" t="s">
        <v>171</v>
      </c>
      <c r="E127" s="40"/>
      <c r="F127" s="201" t="s">
        <v>2662</v>
      </c>
      <c r="G127" s="40"/>
      <c r="H127" s="40"/>
      <c r="I127" s="197"/>
      <c r="J127" s="40"/>
      <c r="K127" s="40"/>
      <c r="L127" s="43"/>
      <c r="M127" s="198"/>
      <c r="N127" s="199"/>
      <c r="O127" s="68"/>
      <c r="P127" s="68"/>
      <c r="Q127" s="68"/>
      <c r="R127" s="68"/>
      <c r="S127" s="68"/>
      <c r="T127" s="69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20" t="s">
        <v>171</v>
      </c>
      <c r="AU127" s="20" t="s">
        <v>21</v>
      </c>
    </row>
    <row r="128" spans="1:65" s="2" customFormat="1" ht="33" customHeight="1">
      <c r="A128" s="38"/>
      <c r="B128" s="39"/>
      <c r="C128" s="182" t="s">
        <v>81</v>
      </c>
      <c r="D128" s="182" t="s">
        <v>162</v>
      </c>
      <c r="E128" s="183" t="s">
        <v>2663</v>
      </c>
      <c r="F128" s="184" t="s">
        <v>2664</v>
      </c>
      <c r="G128" s="185" t="s">
        <v>523</v>
      </c>
      <c r="H128" s="186">
        <v>4</v>
      </c>
      <c r="I128" s="187"/>
      <c r="J128" s="188">
        <f>ROUND(I128*H128,2)</f>
        <v>0</v>
      </c>
      <c r="K128" s="184" t="s">
        <v>2640</v>
      </c>
      <c r="L128" s="43"/>
      <c r="M128" s="189" t="s">
        <v>35</v>
      </c>
      <c r="N128" s="190" t="s">
        <v>52</v>
      </c>
      <c r="O128" s="68"/>
      <c r="P128" s="191">
        <f>O128*H128</f>
        <v>0</v>
      </c>
      <c r="Q128" s="191">
        <v>0</v>
      </c>
      <c r="R128" s="191">
        <f>Q128*H128</f>
        <v>0</v>
      </c>
      <c r="S128" s="191">
        <v>0</v>
      </c>
      <c r="T128" s="19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93" t="s">
        <v>167</v>
      </c>
      <c r="AT128" s="193" t="s">
        <v>162</v>
      </c>
      <c r="AU128" s="193" t="s">
        <v>21</v>
      </c>
      <c r="AY128" s="20" t="s">
        <v>160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20" t="s">
        <v>21</v>
      </c>
      <c r="BK128" s="194">
        <f>ROUND(I128*H128,2)</f>
        <v>0</v>
      </c>
      <c r="BL128" s="20" t="s">
        <v>167</v>
      </c>
      <c r="BM128" s="193" t="s">
        <v>331</v>
      </c>
    </row>
    <row r="129" spans="1:65" s="2" customFormat="1" ht="19.5">
      <c r="A129" s="38"/>
      <c r="B129" s="39"/>
      <c r="C129" s="40"/>
      <c r="D129" s="195" t="s">
        <v>169</v>
      </c>
      <c r="E129" s="40"/>
      <c r="F129" s="196" t="s">
        <v>2664</v>
      </c>
      <c r="G129" s="40"/>
      <c r="H129" s="40"/>
      <c r="I129" s="197"/>
      <c r="J129" s="40"/>
      <c r="K129" s="40"/>
      <c r="L129" s="43"/>
      <c r="M129" s="198"/>
      <c r="N129" s="199"/>
      <c r="O129" s="68"/>
      <c r="P129" s="68"/>
      <c r="Q129" s="68"/>
      <c r="R129" s="68"/>
      <c r="S129" s="68"/>
      <c r="T129" s="69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20" t="s">
        <v>169</v>
      </c>
      <c r="AU129" s="20" t="s">
        <v>21</v>
      </c>
    </row>
    <row r="130" spans="1:65" s="2" customFormat="1" ht="11.25">
      <c r="A130" s="38"/>
      <c r="B130" s="39"/>
      <c r="C130" s="40"/>
      <c r="D130" s="200" t="s">
        <v>171</v>
      </c>
      <c r="E130" s="40"/>
      <c r="F130" s="201" t="s">
        <v>2665</v>
      </c>
      <c r="G130" s="40"/>
      <c r="H130" s="40"/>
      <c r="I130" s="197"/>
      <c r="J130" s="40"/>
      <c r="K130" s="40"/>
      <c r="L130" s="43"/>
      <c r="M130" s="198"/>
      <c r="N130" s="199"/>
      <c r="O130" s="68"/>
      <c r="P130" s="68"/>
      <c r="Q130" s="68"/>
      <c r="R130" s="68"/>
      <c r="S130" s="68"/>
      <c r="T130" s="69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20" t="s">
        <v>171</v>
      </c>
      <c r="AU130" s="20" t="s">
        <v>21</v>
      </c>
    </row>
    <row r="131" spans="1:65" s="2" customFormat="1" ht="37.9" customHeight="1">
      <c r="A131" s="38"/>
      <c r="B131" s="39"/>
      <c r="C131" s="182" t="s">
        <v>81</v>
      </c>
      <c r="D131" s="182" t="s">
        <v>162</v>
      </c>
      <c r="E131" s="183" t="s">
        <v>2666</v>
      </c>
      <c r="F131" s="184" t="s">
        <v>2667</v>
      </c>
      <c r="G131" s="185" t="s">
        <v>523</v>
      </c>
      <c r="H131" s="186">
        <v>12</v>
      </c>
      <c r="I131" s="187"/>
      <c r="J131" s="188">
        <f>ROUND(I131*H131,2)</f>
        <v>0</v>
      </c>
      <c r="K131" s="184" t="s">
        <v>2640</v>
      </c>
      <c r="L131" s="43"/>
      <c r="M131" s="189" t="s">
        <v>35</v>
      </c>
      <c r="N131" s="190" t="s">
        <v>52</v>
      </c>
      <c r="O131" s="68"/>
      <c r="P131" s="191">
        <f>O131*H131</f>
        <v>0</v>
      </c>
      <c r="Q131" s="191">
        <v>0</v>
      </c>
      <c r="R131" s="191">
        <f>Q131*H131</f>
        <v>0</v>
      </c>
      <c r="S131" s="191">
        <v>0</v>
      </c>
      <c r="T131" s="19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3" t="s">
        <v>167</v>
      </c>
      <c r="AT131" s="193" t="s">
        <v>162</v>
      </c>
      <c r="AU131" s="193" t="s">
        <v>21</v>
      </c>
      <c r="AY131" s="20" t="s">
        <v>160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20" t="s">
        <v>21</v>
      </c>
      <c r="BK131" s="194">
        <f>ROUND(I131*H131,2)</f>
        <v>0</v>
      </c>
      <c r="BL131" s="20" t="s">
        <v>167</v>
      </c>
      <c r="BM131" s="193" t="s">
        <v>346</v>
      </c>
    </row>
    <row r="132" spans="1:65" s="2" customFormat="1" ht="19.5">
      <c r="A132" s="38"/>
      <c r="B132" s="39"/>
      <c r="C132" s="40"/>
      <c r="D132" s="195" t="s">
        <v>169</v>
      </c>
      <c r="E132" s="40"/>
      <c r="F132" s="196" t="s">
        <v>2667</v>
      </c>
      <c r="G132" s="40"/>
      <c r="H132" s="40"/>
      <c r="I132" s="197"/>
      <c r="J132" s="40"/>
      <c r="K132" s="40"/>
      <c r="L132" s="43"/>
      <c r="M132" s="198"/>
      <c r="N132" s="199"/>
      <c r="O132" s="68"/>
      <c r="P132" s="68"/>
      <c r="Q132" s="68"/>
      <c r="R132" s="68"/>
      <c r="S132" s="68"/>
      <c r="T132" s="69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20" t="s">
        <v>169</v>
      </c>
      <c r="AU132" s="20" t="s">
        <v>21</v>
      </c>
    </row>
    <row r="133" spans="1:65" s="2" customFormat="1" ht="11.25">
      <c r="A133" s="38"/>
      <c r="B133" s="39"/>
      <c r="C133" s="40"/>
      <c r="D133" s="200" t="s">
        <v>171</v>
      </c>
      <c r="E133" s="40"/>
      <c r="F133" s="201" t="s">
        <v>2668</v>
      </c>
      <c r="G133" s="40"/>
      <c r="H133" s="40"/>
      <c r="I133" s="197"/>
      <c r="J133" s="40"/>
      <c r="K133" s="40"/>
      <c r="L133" s="43"/>
      <c r="M133" s="198"/>
      <c r="N133" s="199"/>
      <c r="O133" s="68"/>
      <c r="P133" s="68"/>
      <c r="Q133" s="68"/>
      <c r="R133" s="68"/>
      <c r="S133" s="68"/>
      <c r="T133" s="69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20" t="s">
        <v>171</v>
      </c>
      <c r="AU133" s="20" t="s">
        <v>21</v>
      </c>
    </row>
    <row r="134" spans="1:65" s="2" customFormat="1" ht="37.9" customHeight="1">
      <c r="A134" s="38"/>
      <c r="B134" s="39"/>
      <c r="C134" s="182" t="s">
        <v>81</v>
      </c>
      <c r="D134" s="182" t="s">
        <v>162</v>
      </c>
      <c r="E134" s="183" t="s">
        <v>2669</v>
      </c>
      <c r="F134" s="184" t="s">
        <v>2670</v>
      </c>
      <c r="G134" s="185" t="s">
        <v>523</v>
      </c>
      <c r="H134" s="186">
        <v>68</v>
      </c>
      <c r="I134" s="187"/>
      <c r="J134" s="188">
        <f>ROUND(I134*H134,2)</f>
        <v>0</v>
      </c>
      <c r="K134" s="184" t="s">
        <v>2640</v>
      </c>
      <c r="L134" s="43"/>
      <c r="M134" s="189" t="s">
        <v>35</v>
      </c>
      <c r="N134" s="190" t="s">
        <v>52</v>
      </c>
      <c r="O134" s="68"/>
      <c r="P134" s="191">
        <f>O134*H134</f>
        <v>0</v>
      </c>
      <c r="Q134" s="191">
        <v>0</v>
      </c>
      <c r="R134" s="191">
        <f>Q134*H134</f>
        <v>0</v>
      </c>
      <c r="S134" s="191">
        <v>0</v>
      </c>
      <c r="T134" s="19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3" t="s">
        <v>167</v>
      </c>
      <c r="AT134" s="193" t="s">
        <v>162</v>
      </c>
      <c r="AU134" s="193" t="s">
        <v>21</v>
      </c>
      <c r="AY134" s="20" t="s">
        <v>160</v>
      </c>
      <c r="BE134" s="194">
        <f>IF(N134="základní",J134,0)</f>
        <v>0</v>
      </c>
      <c r="BF134" s="194">
        <f>IF(N134="snížená",J134,0)</f>
        <v>0</v>
      </c>
      <c r="BG134" s="194">
        <f>IF(N134="zákl. přenesená",J134,0)</f>
        <v>0</v>
      </c>
      <c r="BH134" s="194">
        <f>IF(N134="sníž. přenesená",J134,0)</f>
        <v>0</v>
      </c>
      <c r="BI134" s="194">
        <f>IF(N134="nulová",J134,0)</f>
        <v>0</v>
      </c>
      <c r="BJ134" s="20" t="s">
        <v>21</v>
      </c>
      <c r="BK134" s="194">
        <f>ROUND(I134*H134,2)</f>
        <v>0</v>
      </c>
      <c r="BL134" s="20" t="s">
        <v>167</v>
      </c>
      <c r="BM134" s="193" t="s">
        <v>379</v>
      </c>
    </row>
    <row r="135" spans="1:65" s="2" customFormat="1" ht="19.5">
      <c r="A135" s="38"/>
      <c r="B135" s="39"/>
      <c r="C135" s="40"/>
      <c r="D135" s="195" t="s">
        <v>169</v>
      </c>
      <c r="E135" s="40"/>
      <c r="F135" s="196" t="s">
        <v>2670</v>
      </c>
      <c r="G135" s="40"/>
      <c r="H135" s="40"/>
      <c r="I135" s="197"/>
      <c r="J135" s="40"/>
      <c r="K135" s="40"/>
      <c r="L135" s="43"/>
      <c r="M135" s="198"/>
      <c r="N135" s="199"/>
      <c r="O135" s="68"/>
      <c r="P135" s="68"/>
      <c r="Q135" s="68"/>
      <c r="R135" s="68"/>
      <c r="S135" s="68"/>
      <c r="T135" s="69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20" t="s">
        <v>169</v>
      </c>
      <c r="AU135" s="20" t="s">
        <v>21</v>
      </c>
    </row>
    <row r="136" spans="1:65" s="2" customFormat="1" ht="11.25">
      <c r="A136" s="38"/>
      <c r="B136" s="39"/>
      <c r="C136" s="40"/>
      <c r="D136" s="200" t="s">
        <v>171</v>
      </c>
      <c r="E136" s="40"/>
      <c r="F136" s="201" t="s">
        <v>2671</v>
      </c>
      <c r="G136" s="40"/>
      <c r="H136" s="40"/>
      <c r="I136" s="197"/>
      <c r="J136" s="40"/>
      <c r="K136" s="40"/>
      <c r="L136" s="43"/>
      <c r="M136" s="198"/>
      <c r="N136" s="199"/>
      <c r="O136" s="68"/>
      <c r="P136" s="68"/>
      <c r="Q136" s="68"/>
      <c r="R136" s="68"/>
      <c r="S136" s="68"/>
      <c r="T136" s="69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20" t="s">
        <v>171</v>
      </c>
      <c r="AU136" s="20" t="s">
        <v>21</v>
      </c>
    </row>
    <row r="137" spans="1:65" s="12" customFormat="1" ht="25.9" customHeight="1">
      <c r="B137" s="166"/>
      <c r="C137" s="167"/>
      <c r="D137" s="168" t="s">
        <v>80</v>
      </c>
      <c r="E137" s="169" t="s">
        <v>2450</v>
      </c>
      <c r="F137" s="169" t="s">
        <v>3158</v>
      </c>
      <c r="G137" s="167"/>
      <c r="H137" s="167"/>
      <c r="I137" s="170"/>
      <c r="J137" s="171">
        <f>BK137</f>
        <v>0</v>
      </c>
      <c r="K137" s="167"/>
      <c r="L137" s="172"/>
      <c r="M137" s="173"/>
      <c r="N137" s="174"/>
      <c r="O137" s="174"/>
      <c r="P137" s="175">
        <f>SUM(P138:P163)</f>
        <v>0</v>
      </c>
      <c r="Q137" s="174"/>
      <c r="R137" s="175">
        <f>SUM(R138:R163)</f>
        <v>0</v>
      </c>
      <c r="S137" s="174"/>
      <c r="T137" s="176">
        <f>SUM(T138:T163)</f>
        <v>0</v>
      </c>
      <c r="AR137" s="177" t="s">
        <v>21</v>
      </c>
      <c r="AT137" s="178" t="s">
        <v>80</v>
      </c>
      <c r="AU137" s="178" t="s">
        <v>81</v>
      </c>
      <c r="AY137" s="177" t="s">
        <v>160</v>
      </c>
      <c r="BK137" s="179">
        <f>SUM(BK138:BK163)</f>
        <v>0</v>
      </c>
    </row>
    <row r="138" spans="1:65" s="2" customFormat="1" ht="37.9" customHeight="1">
      <c r="A138" s="38"/>
      <c r="B138" s="39"/>
      <c r="C138" s="182" t="s">
        <v>81</v>
      </c>
      <c r="D138" s="182" t="s">
        <v>162</v>
      </c>
      <c r="E138" s="183" t="s">
        <v>2672</v>
      </c>
      <c r="F138" s="184" t="s">
        <v>2673</v>
      </c>
      <c r="G138" s="185" t="s">
        <v>523</v>
      </c>
      <c r="H138" s="186">
        <v>17</v>
      </c>
      <c r="I138" s="187"/>
      <c r="J138" s="188">
        <f>ROUND(I138*H138,2)</f>
        <v>0</v>
      </c>
      <c r="K138" s="184" t="s">
        <v>2640</v>
      </c>
      <c r="L138" s="43"/>
      <c r="M138" s="189" t="s">
        <v>35</v>
      </c>
      <c r="N138" s="190" t="s">
        <v>52</v>
      </c>
      <c r="O138" s="68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3" t="s">
        <v>167</v>
      </c>
      <c r="AT138" s="193" t="s">
        <v>162</v>
      </c>
      <c r="AU138" s="193" t="s">
        <v>21</v>
      </c>
      <c r="AY138" s="20" t="s">
        <v>160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20" t="s">
        <v>21</v>
      </c>
      <c r="BK138" s="194">
        <f>ROUND(I138*H138,2)</f>
        <v>0</v>
      </c>
      <c r="BL138" s="20" t="s">
        <v>167</v>
      </c>
      <c r="BM138" s="193" t="s">
        <v>401</v>
      </c>
    </row>
    <row r="139" spans="1:65" s="2" customFormat="1" ht="19.5">
      <c r="A139" s="38"/>
      <c r="B139" s="39"/>
      <c r="C139" s="40"/>
      <c r="D139" s="195" t="s">
        <v>169</v>
      </c>
      <c r="E139" s="40"/>
      <c r="F139" s="196" t="s">
        <v>2674</v>
      </c>
      <c r="G139" s="40"/>
      <c r="H139" s="40"/>
      <c r="I139" s="197"/>
      <c r="J139" s="40"/>
      <c r="K139" s="40"/>
      <c r="L139" s="43"/>
      <c r="M139" s="198"/>
      <c r="N139" s="199"/>
      <c r="O139" s="68"/>
      <c r="P139" s="68"/>
      <c r="Q139" s="68"/>
      <c r="R139" s="68"/>
      <c r="S139" s="68"/>
      <c r="T139" s="69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20" t="s">
        <v>169</v>
      </c>
      <c r="AU139" s="20" t="s">
        <v>21</v>
      </c>
    </row>
    <row r="140" spans="1:65" s="2" customFormat="1" ht="11.25">
      <c r="A140" s="38"/>
      <c r="B140" s="39"/>
      <c r="C140" s="40"/>
      <c r="D140" s="200" t="s">
        <v>171</v>
      </c>
      <c r="E140" s="40"/>
      <c r="F140" s="201" t="s">
        <v>2675</v>
      </c>
      <c r="G140" s="40"/>
      <c r="H140" s="40"/>
      <c r="I140" s="197"/>
      <c r="J140" s="40"/>
      <c r="K140" s="40"/>
      <c r="L140" s="43"/>
      <c r="M140" s="198"/>
      <c r="N140" s="199"/>
      <c r="O140" s="68"/>
      <c r="P140" s="68"/>
      <c r="Q140" s="68"/>
      <c r="R140" s="68"/>
      <c r="S140" s="68"/>
      <c r="T140" s="69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20" t="s">
        <v>171</v>
      </c>
      <c r="AU140" s="20" t="s">
        <v>21</v>
      </c>
    </row>
    <row r="141" spans="1:65" s="2" customFormat="1" ht="37.9" customHeight="1">
      <c r="A141" s="38"/>
      <c r="B141" s="39"/>
      <c r="C141" s="182" t="s">
        <v>81</v>
      </c>
      <c r="D141" s="182" t="s">
        <v>162</v>
      </c>
      <c r="E141" s="183" t="s">
        <v>2676</v>
      </c>
      <c r="F141" s="184" t="s">
        <v>2677</v>
      </c>
      <c r="G141" s="185" t="s">
        <v>523</v>
      </c>
      <c r="H141" s="186">
        <v>1</v>
      </c>
      <c r="I141" s="187"/>
      <c r="J141" s="188">
        <f>ROUND(I141*H141,2)</f>
        <v>0</v>
      </c>
      <c r="K141" s="184" t="s">
        <v>2640</v>
      </c>
      <c r="L141" s="43"/>
      <c r="M141" s="189" t="s">
        <v>35</v>
      </c>
      <c r="N141" s="190" t="s">
        <v>52</v>
      </c>
      <c r="O141" s="68"/>
      <c r="P141" s="191">
        <f>O141*H141</f>
        <v>0</v>
      </c>
      <c r="Q141" s="191">
        <v>0</v>
      </c>
      <c r="R141" s="191">
        <f>Q141*H141</f>
        <v>0</v>
      </c>
      <c r="S141" s="191">
        <v>0</v>
      </c>
      <c r="T141" s="19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3" t="s">
        <v>167</v>
      </c>
      <c r="AT141" s="193" t="s">
        <v>162</v>
      </c>
      <c r="AU141" s="193" t="s">
        <v>21</v>
      </c>
      <c r="AY141" s="20" t="s">
        <v>160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20" t="s">
        <v>21</v>
      </c>
      <c r="BK141" s="194">
        <f>ROUND(I141*H141,2)</f>
        <v>0</v>
      </c>
      <c r="BL141" s="20" t="s">
        <v>167</v>
      </c>
      <c r="BM141" s="193" t="s">
        <v>416</v>
      </c>
    </row>
    <row r="142" spans="1:65" s="2" customFormat="1" ht="19.5">
      <c r="A142" s="38"/>
      <c r="B142" s="39"/>
      <c r="C142" s="40"/>
      <c r="D142" s="195" t="s">
        <v>169</v>
      </c>
      <c r="E142" s="40"/>
      <c r="F142" s="196" t="s">
        <v>2677</v>
      </c>
      <c r="G142" s="40"/>
      <c r="H142" s="40"/>
      <c r="I142" s="197"/>
      <c r="J142" s="40"/>
      <c r="K142" s="40"/>
      <c r="L142" s="43"/>
      <c r="M142" s="198"/>
      <c r="N142" s="199"/>
      <c r="O142" s="68"/>
      <c r="P142" s="68"/>
      <c r="Q142" s="68"/>
      <c r="R142" s="68"/>
      <c r="S142" s="68"/>
      <c r="T142" s="69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20" t="s">
        <v>169</v>
      </c>
      <c r="AU142" s="20" t="s">
        <v>21</v>
      </c>
    </row>
    <row r="143" spans="1:65" s="2" customFormat="1" ht="11.25">
      <c r="A143" s="38"/>
      <c r="B143" s="39"/>
      <c r="C143" s="40"/>
      <c r="D143" s="200" t="s">
        <v>171</v>
      </c>
      <c r="E143" s="40"/>
      <c r="F143" s="201" t="s">
        <v>2678</v>
      </c>
      <c r="G143" s="40"/>
      <c r="H143" s="40"/>
      <c r="I143" s="197"/>
      <c r="J143" s="40"/>
      <c r="K143" s="40"/>
      <c r="L143" s="43"/>
      <c r="M143" s="198"/>
      <c r="N143" s="199"/>
      <c r="O143" s="68"/>
      <c r="P143" s="68"/>
      <c r="Q143" s="68"/>
      <c r="R143" s="68"/>
      <c r="S143" s="68"/>
      <c r="T143" s="69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20" t="s">
        <v>171</v>
      </c>
      <c r="AU143" s="20" t="s">
        <v>21</v>
      </c>
    </row>
    <row r="144" spans="1:65" s="2" customFormat="1" ht="37.9" customHeight="1">
      <c r="A144" s="38"/>
      <c r="B144" s="39"/>
      <c r="C144" s="182" t="s">
        <v>81</v>
      </c>
      <c r="D144" s="182" t="s">
        <v>162</v>
      </c>
      <c r="E144" s="183" t="s">
        <v>2679</v>
      </c>
      <c r="F144" s="184" t="s">
        <v>2680</v>
      </c>
      <c r="G144" s="185" t="s">
        <v>523</v>
      </c>
      <c r="H144" s="186">
        <v>11</v>
      </c>
      <c r="I144" s="187"/>
      <c r="J144" s="188">
        <f>ROUND(I144*H144,2)</f>
        <v>0</v>
      </c>
      <c r="K144" s="184" t="s">
        <v>2640</v>
      </c>
      <c r="L144" s="43"/>
      <c r="M144" s="189" t="s">
        <v>35</v>
      </c>
      <c r="N144" s="190" t="s">
        <v>52</v>
      </c>
      <c r="O144" s="68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3" t="s">
        <v>167</v>
      </c>
      <c r="AT144" s="193" t="s">
        <v>162</v>
      </c>
      <c r="AU144" s="193" t="s">
        <v>21</v>
      </c>
      <c r="AY144" s="20" t="s">
        <v>160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20" t="s">
        <v>21</v>
      </c>
      <c r="BK144" s="194">
        <f>ROUND(I144*H144,2)</f>
        <v>0</v>
      </c>
      <c r="BL144" s="20" t="s">
        <v>167</v>
      </c>
      <c r="BM144" s="193" t="s">
        <v>430</v>
      </c>
    </row>
    <row r="145" spans="1:65" s="2" customFormat="1" ht="19.5">
      <c r="A145" s="38"/>
      <c r="B145" s="39"/>
      <c r="C145" s="40"/>
      <c r="D145" s="195" t="s">
        <v>169</v>
      </c>
      <c r="E145" s="40"/>
      <c r="F145" s="196" t="s">
        <v>2680</v>
      </c>
      <c r="G145" s="40"/>
      <c r="H145" s="40"/>
      <c r="I145" s="197"/>
      <c r="J145" s="40"/>
      <c r="K145" s="40"/>
      <c r="L145" s="43"/>
      <c r="M145" s="198"/>
      <c r="N145" s="199"/>
      <c r="O145" s="68"/>
      <c r="P145" s="68"/>
      <c r="Q145" s="68"/>
      <c r="R145" s="68"/>
      <c r="S145" s="68"/>
      <c r="T145" s="69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20" t="s">
        <v>169</v>
      </c>
      <c r="AU145" s="20" t="s">
        <v>21</v>
      </c>
    </row>
    <row r="146" spans="1:65" s="2" customFormat="1" ht="11.25">
      <c r="A146" s="38"/>
      <c r="B146" s="39"/>
      <c r="C146" s="40"/>
      <c r="D146" s="200" t="s">
        <v>171</v>
      </c>
      <c r="E146" s="40"/>
      <c r="F146" s="201" t="s">
        <v>2681</v>
      </c>
      <c r="G146" s="40"/>
      <c r="H146" s="40"/>
      <c r="I146" s="197"/>
      <c r="J146" s="40"/>
      <c r="K146" s="40"/>
      <c r="L146" s="43"/>
      <c r="M146" s="198"/>
      <c r="N146" s="199"/>
      <c r="O146" s="68"/>
      <c r="P146" s="68"/>
      <c r="Q146" s="68"/>
      <c r="R146" s="68"/>
      <c r="S146" s="68"/>
      <c r="T146" s="69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20" t="s">
        <v>171</v>
      </c>
      <c r="AU146" s="20" t="s">
        <v>21</v>
      </c>
    </row>
    <row r="147" spans="1:65" s="2" customFormat="1" ht="44.25" customHeight="1">
      <c r="A147" s="38"/>
      <c r="B147" s="39"/>
      <c r="C147" s="182" t="s">
        <v>81</v>
      </c>
      <c r="D147" s="182" t="s">
        <v>162</v>
      </c>
      <c r="E147" s="183" t="s">
        <v>2682</v>
      </c>
      <c r="F147" s="184" t="s">
        <v>2683</v>
      </c>
      <c r="G147" s="185" t="s">
        <v>523</v>
      </c>
      <c r="H147" s="186">
        <v>3</v>
      </c>
      <c r="I147" s="187"/>
      <c r="J147" s="188">
        <f>ROUND(I147*H147,2)</f>
        <v>0</v>
      </c>
      <c r="K147" s="184" t="s">
        <v>2640</v>
      </c>
      <c r="L147" s="43"/>
      <c r="M147" s="189" t="s">
        <v>35</v>
      </c>
      <c r="N147" s="190" t="s">
        <v>52</v>
      </c>
      <c r="O147" s="68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3" t="s">
        <v>167</v>
      </c>
      <c r="AT147" s="193" t="s">
        <v>162</v>
      </c>
      <c r="AU147" s="193" t="s">
        <v>21</v>
      </c>
      <c r="AY147" s="20" t="s">
        <v>160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20" t="s">
        <v>21</v>
      </c>
      <c r="BK147" s="194">
        <f>ROUND(I147*H147,2)</f>
        <v>0</v>
      </c>
      <c r="BL147" s="20" t="s">
        <v>167</v>
      </c>
      <c r="BM147" s="193" t="s">
        <v>444</v>
      </c>
    </row>
    <row r="148" spans="1:65" s="2" customFormat="1" ht="29.25">
      <c r="A148" s="38"/>
      <c r="B148" s="39"/>
      <c r="C148" s="40"/>
      <c r="D148" s="195" t="s">
        <v>169</v>
      </c>
      <c r="E148" s="40"/>
      <c r="F148" s="196" t="s">
        <v>2683</v>
      </c>
      <c r="G148" s="40"/>
      <c r="H148" s="40"/>
      <c r="I148" s="197"/>
      <c r="J148" s="40"/>
      <c r="K148" s="40"/>
      <c r="L148" s="43"/>
      <c r="M148" s="198"/>
      <c r="N148" s="199"/>
      <c r="O148" s="68"/>
      <c r="P148" s="68"/>
      <c r="Q148" s="68"/>
      <c r="R148" s="68"/>
      <c r="S148" s="68"/>
      <c r="T148" s="69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20" t="s">
        <v>169</v>
      </c>
      <c r="AU148" s="20" t="s">
        <v>21</v>
      </c>
    </row>
    <row r="149" spans="1:65" s="2" customFormat="1" ht="11.25">
      <c r="A149" s="38"/>
      <c r="B149" s="39"/>
      <c r="C149" s="40"/>
      <c r="D149" s="200" t="s">
        <v>171</v>
      </c>
      <c r="E149" s="40"/>
      <c r="F149" s="201" t="s">
        <v>2684</v>
      </c>
      <c r="G149" s="40"/>
      <c r="H149" s="40"/>
      <c r="I149" s="197"/>
      <c r="J149" s="40"/>
      <c r="K149" s="40"/>
      <c r="L149" s="43"/>
      <c r="M149" s="198"/>
      <c r="N149" s="199"/>
      <c r="O149" s="68"/>
      <c r="P149" s="68"/>
      <c r="Q149" s="68"/>
      <c r="R149" s="68"/>
      <c r="S149" s="68"/>
      <c r="T149" s="69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20" t="s">
        <v>171</v>
      </c>
      <c r="AU149" s="20" t="s">
        <v>21</v>
      </c>
    </row>
    <row r="150" spans="1:65" s="2" customFormat="1" ht="49.15" customHeight="1">
      <c r="A150" s="38"/>
      <c r="B150" s="39"/>
      <c r="C150" s="182" t="s">
        <v>81</v>
      </c>
      <c r="D150" s="182" t="s">
        <v>162</v>
      </c>
      <c r="E150" s="183" t="s">
        <v>2685</v>
      </c>
      <c r="F150" s="184" t="s">
        <v>2686</v>
      </c>
      <c r="G150" s="185" t="s">
        <v>523</v>
      </c>
      <c r="H150" s="186">
        <v>1</v>
      </c>
      <c r="I150" s="187"/>
      <c r="J150" s="188">
        <f>ROUND(I150*H150,2)</f>
        <v>0</v>
      </c>
      <c r="K150" s="184" t="s">
        <v>2640</v>
      </c>
      <c r="L150" s="43"/>
      <c r="M150" s="189" t="s">
        <v>35</v>
      </c>
      <c r="N150" s="190" t="s">
        <v>52</v>
      </c>
      <c r="O150" s="68"/>
      <c r="P150" s="191">
        <f>O150*H150</f>
        <v>0</v>
      </c>
      <c r="Q150" s="191">
        <v>0</v>
      </c>
      <c r="R150" s="191">
        <f>Q150*H150</f>
        <v>0</v>
      </c>
      <c r="S150" s="191">
        <v>0</v>
      </c>
      <c r="T150" s="19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3" t="s">
        <v>167</v>
      </c>
      <c r="AT150" s="193" t="s">
        <v>162</v>
      </c>
      <c r="AU150" s="193" t="s">
        <v>21</v>
      </c>
      <c r="AY150" s="20" t="s">
        <v>160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20" t="s">
        <v>21</v>
      </c>
      <c r="BK150" s="194">
        <f>ROUND(I150*H150,2)</f>
        <v>0</v>
      </c>
      <c r="BL150" s="20" t="s">
        <v>167</v>
      </c>
      <c r="BM150" s="193" t="s">
        <v>459</v>
      </c>
    </row>
    <row r="151" spans="1:65" s="2" customFormat="1" ht="29.25">
      <c r="A151" s="38"/>
      <c r="B151" s="39"/>
      <c r="C151" s="40"/>
      <c r="D151" s="195" t="s">
        <v>169</v>
      </c>
      <c r="E151" s="40"/>
      <c r="F151" s="196" t="s">
        <v>2686</v>
      </c>
      <c r="G151" s="40"/>
      <c r="H151" s="40"/>
      <c r="I151" s="197"/>
      <c r="J151" s="40"/>
      <c r="K151" s="40"/>
      <c r="L151" s="43"/>
      <c r="M151" s="198"/>
      <c r="N151" s="199"/>
      <c r="O151" s="68"/>
      <c r="P151" s="68"/>
      <c r="Q151" s="68"/>
      <c r="R151" s="68"/>
      <c r="S151" s="68"/>
      <c r="T151" s="69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20" t="s">
        <v>169</v>
      </c>
      <c r="AU151" s="20" t="s">
        <v>21</v>
      </c>
    </row>
    <row r="152" spans="1:65" s="2" customFormat="1" ht="11.25">
      <c r="A152" s="38"/>
      <c r="B152" s="39"/>
      <c r="C152" s="40"/>
      <c r="D152" s="200" t="s">
        <v>171</v>
      </c>
      <c r="E152" s="40"/>
      <c r="F152" s="201" t="s">
        <v>2687</v>
      </c>
      <c r="G152" s="40"/>
      <c r="H152" s="40"/>
      <c r="I152" s="197"/>
      <c r="J152" s="40"/>
      <c r="K152" s="40"/>
      <c r="L152" s="43"/>
      <c r="M152" s="198"/>
      <c r="N152" s="199"/>
      <c r="O152" s="68"/>
      <c r="P152" s="68"/>
      <c r="Q152" s="68"/>
      <c r="R152" s="68"/>
      <c r="S152" s="68"/>
      <c r="T152" s="69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20" t="s">
        <v>171</v>
      </c>
      <c r="AU152" s="20" t="s">
        <v>21</v>
      </c>
    </row>
    <row r="153" spans="1:65" s="2" customFormat="1" ht="49.15" customHeight="1">
      <c r="A153" s="38"/>
      <c r="B153" s="39"/>
      <c r="C153" s="182" t="s">
        <v>81</v>
      </c>
      <c r="D153" s="182" t="s">
        <v>162</v>
      </c>
      <c r="E153" s="183" t="s">
        <v>2688</v>
      </c>
      <c r="F153" s="184" t="s">
        <v>2689</v>
      </c>
      <c r="G153" s="185" t="s">
        <v>523</v>
      </c>
      <c r="H153" s="186">
        <v>1</v>
      </c>
      <c r="I153" s="187"/>
      <c r="J153" s="188">
        <f>ROUND(I153*H153,2)</f>
        <v>0</v>
      </c>
      <c r="K153" s="184" t="s">
        <v>2640</v>
      </c>
      <c r="L153" s="43"/>
      <c r="M153" s="189" t="s">
        <v>35</v>
      </c>
      <c r="N153" s="190" t="s">
        <v>52</v>
      </c>
      <c r="O153" s="68"/>
      <c r="P153" s="191">
        <f>O153*H153</f>
        <v>0</v>
      </c>
      <c r="Q153" s="191">
        <v>0</v>
      </c>
      <c r="R153" s="191">
        <f>Q153*H153</f>
        <v>0</v>
      </c>
      <c r="S153" s="191">
        <v>0</v>
      </c>
      <c r="T153" s="19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93" t="s">
        <v>167</v>
      </c>
      <c r="AT153" s="193" t="s">
        <v>162</v>
      </c>
      <c r="AU153" s="193" t="s">
        <v>21</v>
      </c>
      <c r="AY153" s="20" t="s">
        <v>160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20" t="s">
        <v>21</v>
      </c>
      <c r="BK153" s="194">
        <f>ROUND(I153*H153,2)</f>
        <v>0</v>
      </c>
      <c r="BL153" s="20" t="s">
        <v>167</v>
      </c>
      <c r="BM153" s="193" t="s">
        <v>476</v>
      </c>
    </row>
    <row r="154" spans="1:65" s="2" customFormat="1" ht="29.25">
      <c r="A154" s="38"/>
      <c r="B154" s="39"/>
      <c r="C154" s="40"/>
      <c r="D154" s="195" t="s">
        <v>169</v>
      </c>
      <c r="E154" s="40"/>
      <c r="F154" s="196" t="s">
        <v>2689</v>
      </c>
      <c r="G154" s="40"/>
      <c r="H154" s="40"/>
      <c r="I154" s="197"/>
      <c r="J154" s="40"/>
      <c r="K154" s="40"/>
      <c r="L154" s="43"/>
      <c r="M154" s="198"/>
      <c r="N154" s="199"/>
      <c r="O154" s="68"/>
      <c r="P154" s="68"/>
      <c r="Q154" s="68"/>
      <c r="R154" s="68"/>
      <c r="S154" s="68"/>
      <c r="T154" s="69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20" t="s">
        <v>169</v>
      </c>
      <c r="AU154" s="20" t="s">
        <v>21</v>
      </c>
    </row>
    <row r="155" spans="1:65" s="2" customFormat="1" ht="11.25">
      <c r="A155" s="38"/>
      <c r="B155" s="39"/>
      <c r="C155" s="40"/>
      <c r="D155" s="200" t="s">
        <v>171</v>
      </c>
      <c r="E155" s="40"/>
      <c r="F155" s="201" t="s">
        <v>2690</v>
      </c>
      <c r="G155" s="40"/>
      <c r="H155" s="40"/>
      <c r="I155" s="197"/>
      <c r="J155" s="40"/>
      <c r="K155" s="40"/>
      <c r="L155" s="43"/>
      <c r="M155" s="198"/>
      <c r="N155" s="199"/>
      <c r="O155" s="68"/>
      <c r="P155" s="68"/>
      <c r="Q155" s="68"/>
      <c r="R155" s="68"/>
      <c r="S155" s="68"/>
      <c r="T155" s="69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20" t="s">
        <v>171</v>
      </c>
      <c r="AU155" s="20" t="s">
        <v>21</v>
      </c>
    </row>
    <row r="156" spans="1:65" s="2" customFormat="1" ht="24.2" customHeight="1">
      <c r="A156" s="38"/>
      <c r="B156" s="39"/>
      <c r="C156" s="182" t="s">
        <v>81</v>
      </c>
      <c r="D156" s="182" t="s">
        <v>162</v>
      </c>
      <c r="E156" s="183" t="s">
        <v>2691</v>
      </c>
      <c r="F156" s="184" t="s">
        <v>2692</v>
      </c>
      <c r="G156" s="185" t="s">
        <v>523</v>
      </c>
      <c r="H156" s="186">
        <v>2</v>
      </c>
      <c r="I156" s="187"/>
      <c r="J156" s="188">
        <f>ROUND(I156*H156,2)</f>
        <v>0</v>
      </c>
      <c r="K156" s="184" t="s">
        <v>2640</v>
      </c>
      <c r="L156" s="43"/>
      <c r="M156" s="189" t="s">
        <v>35</v>
      </c>
      <c r="N156" s="190" t="s">
        <v>52</v>
      </c>
      <c r="O156" s="68"/>
      <c r="P156" s="191">
        <f>O156*H156</f>
        <v>0</v>
      </c>
      <c r="Q156" s="191">
        <v>0</v>
      </c>
      <c r="R156" s="191">
        <f>Q156*H156</f>
        <v>0</v>
      </c>
      <c r="S156" s="191">
        <v>0</v>
      </c>
      <c r="T156" s="19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3" t="s">
        <v>167</v>
      </c>
      <c r="AT156" s="193" t="s">
        <v>162</v>
      </c>
      <c r="AU156" s="193" t="s">
        <v>21</v>
      </c>
      <c r="AY156" s="20" t="s">
        <v>160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20" t="s">
        <v>21</v>
      </c>
      <c r="BK156" s="194">
        <f>ROUND(I156*H156,2)</f>
        <v>0</v>
      </c>
      <c r="BL156" s="20" t="s">
        <v>167</v>
      </c>
      <c r="BM156" s="193" t="s">
        <v>492</v>
      </c>
    </row>
    <row r="157" spans="1:65" s="2" customFormat="1" ht="19.5">
      <c r="A157" s="38"/>
      <c r="B157" s="39"/>
      <c r="C157" s="40"/>
      <c r="D157" s="195" t="s">
        <v>169</v>
      </c>
      <c r="E157" s="40"/>
      <c r="F157" s="196" t="s">
        <v>2692</v>
      </c>
      <c r="G157" s="40"/>
      <c r="H157" s="40"/>
      <c r="I157" s="197"/>
      <c r="J157" s="40"/>
      <c r="K157" s="40"/>
      <c r="L157" s="43"/>
      <c r="M157" s="198"/>
      <c r="N157" s="199"/>
      <c r="O157" s="68"/>
      <c r="P157" s="68"/>
      <c r="Q157" s="68"/>
      <c r="R157" s="68"/>
      <c r="S157" s="68"/>
      <c r="T157" s="69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20" t="s">
        <v>169</v>
      </c>
      <c r="AU157" s="20" t="s">
        <v>21</v>
      </c>
    </row>
    <row r="158" spans="1:65" s="2" customFormat="1" ht="11.25">
      <c r="A158" s="38"/>
      <c r="B158" s="39"/>
      <c r="C158" s="40"/>
      <c r="D158" s="200" t="s">
        <v>171</v>
      </c>
      <c r="E158" s="40"/>
      <c r="F158" s="201" t="s">
        <v>2693</v>
      </c>
      <c r="G158" s="40"/>
      <c r="H158" s="40"/>
      <c r="I158" s="197"/>
      <c r="J158" s="40"/>
      <c r="K158" s="40"/>
      <c r="L158" s="43"/>
      <c r="M158" s="198"/>
      <c r="N158" s="199"/>
      <c r="O158" s="68"/>
      <c r="P158" s="68"/>
      <c r="Q158" s="68"/>
      <c r="R158" s="68"/>
      <c r="S158" s="68"/>
      <c r="T158" s="69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20" t="s">
        <v>171</v>
      </c>
      <c r="AU158" s="20" t="s">
        <v>21</v>
      </c>
    </row>
    <row r="159" spans="1:65" s="2" customFormat="1" ht="24.2" customHeight="1">
      <c r="A159" s="38"/>
      <c r="B159" s="39"/>
      <c r="C159" s="182" t="s">
        <v>81</v>
      </c>
      <c r="D159" s="182" t="s">
        <v>162</v>
      </c>
      <c r="E159" s="183" t="s">
        <v>2694</v>
      </c>
      <c r="F159" s="184" t="s">
        <v>2695</v>
      </c>
      <c r="G159" s="185" t="s">
        <v>523</v>
      </c>
      <c r="H159" s="186">
        <v>1</v>
      </c>
      <c r="I159" s="187"/>
      <c r="J159" s="188">
        <f>ROUND(I159*H159,2)</f>
        <v>0</v>
      </c>
      <c r="K159" s="184" t="s">
        <v>2696</v>
      </c>
      <c r="L159" s="43"/>
      <c r="M159" s="189" t="s">
        <v>35</v>
      </c>
      <c r="N159" s="190" t="s">
        <v>52</v>
      </c>
      <c r="O159" s="68"/>
      <c r="P159" s="191">
        <f>O159*H159</f>
        <v>0</v>
      </c>
      <c r="Q159" s="191">
        <v>0</v>
      </c>
      <c r="R159" s="191">
        <f>Q159*H159</f>
        <v>0</v>
      </c>
      <c r="S159" s="191">
        <v>0</v>
      </c>
      <c r="T159" s="19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93" t="s">
        <v>167</v>
      </c>
      <c r="AT159" s="193" t="s">
        <v>162</v>
      </c>
      <c r="AU159" s="193" t="s">
        <v>21</v>
      </c>
      <c r="AY159" s="20" t="s">
        <v>160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20" t="s">
        <v>21</v>
      </c>
      <c r="BK159" s="194">
        <f>ROUND(I159*H159,2)</f>
        <v>0</v>
      </c>
      <c r="BL159" s="20" t="s">
        <v>167</v>
      </c>
      <c r="BM159" s="193" t="s">
        <v>520</v>
      </c>
    </row>
    <row r="160" spans="1:65" s="2" customFormat="1" ht="19.5">
      <c r="A160" s="38"/>
      <c r="B160" s="39"/>
      <c r="C160" s="40"/>
      <c r="D160" s="195" t="s">
        <v>169</v>
      </c>
      <c r="E160" s="40"/>
      <c r="F160" s="196" t="s">
        <v>2695</v>
      </c>
      <c r="G160" s="40"/>
      <c r="H160" s="40"/>
      <c r="I160" s="197"/>
      <c r="J160" s="40"/>
      <c r="K160" s="40"/>
      <c r="L160" s="43"/>
      <c r="M160" s="198"/>
      <c r="N160" s="199"/>
      <c r="O160" s="68"/>
      <c r="P160" s="68"/>
      <c r="Q160" s="68"/>
      <c r="R160" s="68"/>
      <c r="S160" s="68"/>
      <c r="T160" s="69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20" t="s">
        <v>169</v>
      </c>
      <c r="AU160" s="20" t="s">
        <v>21</v>
      </c>
    </row>
    <row r="161" spans="1:65" s="2" customFormat="1" ht="11.25">
      <c r="A161" s="38"/>
      <c r="B161" s="39"/>
      <c r="C161" s="40"/>
      <c r="D161" s="200" t="s">
        <v>171</v>
      </c>
      <c r="E161" s="40"/>
      <c r="F161" s="201" t="s">
        <v>2697</v>
      </c>
      <c r="G161" s="40"/>
      <c r="H161" s="40"/>
      <c r="I161" s="197"/>
      <c r="J161" s="40"/>
      <c r="K161" s="40"/>
      <c r="L161" s="43"/>
      <c r="M161" s="198"/>
      <c r="N161" s="199"/>
      <c r="O161" s="68"/>
      <c r="P161" s="68"/>
      <c r="Q161" s="68"/>
      <c r="R161" s="68"/>
      <c r="S161" s="68"/>
      <c r="T161" s="69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20" t="s">
        <v>171</v>
      </c>
      <c r="AU161" s="20" t="s">
        <v>21</v>
      </c>
    </row>
    <row r="162" spans="1:65" s="2" customFormat="1" ht="21.75" customHeight="1">
      <c r="A162" s="38"/>
      <c r="B162" s="39"/>
      <c r="C162" s="182" t="s">
        <v>81</v>
      </c>
      <c r="D162" s="182" t="s">
        <v>162</v>
      </c>
      <c r="E162" s="183" t="s">
        <v>2698</v>
      </c>
      <c r="F162" s="184" t="s">
        <v>2699</v>
      </c>
      <c r="G162" s="185" t="s">
        <v>179</v>
      </c>
      <c r="H162" s="186">
        <v>3</v>
      </c>
      <c r="I162" s="187"/>
      <c r="J162" s="188">
        <f>ROUND(I162*H162,2)</f>
        <v>0</v>
      </c>
      <c r="K162" s="184" t="s">
        <v>2434</v>
      </c>
      <c r="L162" s="43"/>
      <c r="M162" s="189" t="s">
        <v>35</v>
      </c>
      <c r="N162" s="190" t="s">
        <v>52</v>
      </c>
      <c r="O162" s="68"/>
      <c r="P162" s="191">
        <f>O162*H162</f>
        <v>0</v>
      </c>
      <c r="Q162" s="191">
        <v>0</v>
      </c>
      <c r="R162" s="191">
        <f>Q162*H162</f>
        <v>0</v>
      </c>
      <c r="S162" s="191">
        <v>0</v>
      </c>
      <c r="T162" s="19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93" t="s">
        <v>167</v>
      </c>
      <c r="AT162" s="193" t="s">
        <v>162</v>
      </c>
      <c r="AU162" s="193" t="s">
        <v>21</v>
      </c>
      <c r="AY162" s="20" t="s">
        <v>160</v>
      </c>
      <c r="BE162" s="194">
        <f>IF(N162="základní",J162,0)</f>
        <v>0</v>
      </c>
      <c r="BF162" s="194">
        <f>IF(N162="snížená",J162,0)</f>
        <v>0</v>
      </c>
      <c r="BG162" s="194">
        <f>IF(N162="zákl. přenesená",J162,0)</f>
        <v>0</v>
      </c>
      <c r="BH162" s="194">
        <f>IF(N162="sníž. přenesená",J162,0)</f>
        <v>0</v>
      </c>
      <c r="BI162" s="194">
        <f>IF(N162="nulová",J162,0)</f>
        <v>0</v>
      </c>
      <c r="BJ162" s="20" t="s">
        <v>21</v>
      </c>
      <c r="BK162" s="194">
        <f>ROUND(I162*H162,2)</f>
        <v>0</v>
      </c>
      <c r="BL162" s="20" t="s">
        <v>167</v>
      </c>
      <c r="BM162" s="193" t="s">
        <v>535</v>
      </c>
    </row>
    <row r="163" spans="1:65" s="2" customFormat="1" ht="11.25">
      <c r="A163" s="38"/>
      <c r="B163" s="39"/>
      <c r="C163" s="40"/>
      <c r="D163" s="195" t="s">
        <v>169</v>
      </c>
      <c r="E163" s="40"/>
      <c r="F163" s="196" t="s">
        <v>2700</v>
      </c>
      <c r="G163" s="40"/>
      <c r="H163" s="40"/>
      <c r="I163" s="197"/>
      <c r="J163" s="40"/>
      <c r="K163" s="40"/>
      <c r="L163" s="43"/>
      <c r="M163" s="198"/>
      <c r="N163" s="199"/>
      <c r="O163" s="68"/>
      <c r="P163" s="68"/>
      <c r="Q163" s="68"/>
      <c r="R163" s="68"/>
      <c r="S163" s="68"/>
      <c r="T163" s="69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20" t="s">
        <v>169</v>
      </c>
      <c r="AU163" s="20" t="s">
        <v>21</v>
      </c>
    </row>
    <row r="164" spans="1:65" s="12" customFormat="1" ht="25.9" customHeight="1">
      <c r="B164" s="166"/>
      <c r="C164" s="167"/>
      <c r="D164" s="168" t="s">
        <v>80</v>
      </c>
      <c r="E164" s="169" t="s">
        <v>2450</v>
      </c>
      <c r="F164" s="169" t="s">
        <v>3159</v>
      </c>
      <c r="G164" s="167"/>
      <c r="H164" s="167"/>
      <c r="I164" s="170"/>
      <c r="J164" s="171">
        <f>BK164</f>
        <v>0</v>
      </c>
      <c r="K164" s="167"/>
      <c r="L164" s="172"/>
      <c r="M164" s="173"/>
      <c r="N164" s="174"/>
      <c r="O164" s="174"/>
      <c r="P164" s="175">
        <f>SUM(P165:P176)</f>
        <v>0</v>
      </c>
      <c r="Q164" s="174"/>
      <c r="R164" s="175">
        <f>SUM(R165:R176)</f>
        <v>0</v>
      </c>
      <c r="S164" s="174"/>
      <c r="T164" s="176">
        <f>SUM(T165:T176)</f>
        <v>0</v>
      </c>
      <c r="AR164" s="177" t="s">
        <v>21</v>
      </c>
      <c r="AT164" s="178" t="s">
        <v>80</v>
      </c>
      <c r="AU164" s="178" t="s">
        <v>81</v>
      </c>
      <c r="AY164" s="177" t="s">
        <v>160</v>
      </c>
      <c r="BK164" s="179">
        <f>SUM(BK165:BK176)</f>
        <v>0</v>
      </c>
    </row>
    <row r="165" spans="1:65" s="2" customFormat="1" ht="44.25" customHeight="1">
      <c r="A165" s="38"/>
      <c r="B165" s="39"/>
      <c r="C165" s="182" t="s">
        <v>81</v>
      </c>
      <c r="D165" s="182" t="s">
        <v>162</v>
      </c>
      <c r="E165" s="183" t="s">
        <v>2701</v>
      </c>
      <c r="F165" s="184" t="s">
        <v>2702</v>
      </c>
      <c r="G165" s="185" t="s">
        <v>523</v>
      </c>
      <c r="H165" s="186">
        <v>39</v>
      </c>
      <c r="I165" s="187"/>
      <c r="J165" s="188">
        <f>ROUND(I165*H165,2)</f>
        <v>0</v>
      </c>
      <c r="K165" s="184" t="s">
        <v>2640</v>
      </c>
      <c r="L165" s="43"/>
      <c r="M165" s="189" t="s">
        <v>35</v>
      </c>
      <c r="N165" s="190" t="s">
        <v>52</v>
      </c>
      <c r="O165" s="68"/>
      <c r="P165" s="191">
        <f>O165*H165</f>
        <v>0</v>
      </c>
      <c r="Q165" s="191">
        <v>0</v>
      </c>
      <c r="R165" s="191">
        <f>Q165*H165</f>
        <v>0</v>
      </c>
      <c r="S165" s="191">
        <v>0</v>
      </c>
      <c r="T165" s="19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93" t="s">
        <v>167</v>
      </c>
      <c r="AT165" s="193" t="s">
        <v>162</v>
      </c>
      <c r="AU165" s="193" t="s">
        <v>21</v>
      </c>
      <c r="AY165" s="20" t="s">
        <v>160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20" t="s">
        <v>21</v>
      </c>
      <c r="BK165" s="194">
        <f>ROUND(I165*H165,2)</f>
        <v>0</v>
      </c>
      <c r="BL165" s="20" t="s">
        <v>167</v>
      </c>
      <c r="BM165" s="193" t="s">
        <v>549</v>
      </c>
    </row>
    <row r="166" spans="1:65" s="2" customFormat="1" ht="29.25">
      <c r="A166" s="38"/>
      <c r="B166" s="39"/>
      <c r="C166" s="40"/>
      <c r="D166" s="195" t="s">
        <v>169</v>
      </c>
      <c r="E166" s="40"/>
      <c r="F166" s="196" t="s">
        <v>2702</v>
      </c>
      <c r="G166" s="40"/>
      <c r="H166" s="40"/>
      <c r="I166" s="197"/>
      <c r="J166" s="40"/>
      <c r="K166" s="40"/>
      <c r="L166" s="43"/>
      <c r="M166" s="198"/>
      <c r="N166" s="199"/>
      <c r="O166" s="68"/>
      <c r="P166" s="68"/>
      <c r="Q166" s="68"/>
      <c r="R166" s="68"/>
      <c r="S166" s="68"/>
      <c r="T166" s="69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20" t="s">
        <v>169</v>
      </c>
      <c r="AU166" s="20" t="s">
        <v>21</v>
      </c>
    </row>
    <row r="167" spans="1:65" s="2" customFormat="1" ht="11.25">
      <c r="A167" s="38"/>
      <c r="B167" s="39"/>
      <c r="C167" s="40"/>
      <c r="D167" s="200" t="s">
        <v>171</v>
      </c>
      <c r="E167" s="40"/>
      <c r="F167" s="201" t="s">
        <v>2703</v>
      </c>
      <c r="G167" s="40"/>
      <c r="H167" s="40"/>
      <c r="I167" s="197"/>
      <c r="J167" s="40"/>
      <c r="K167" s="40"/>
      <c r="L167" s="43"/>
      <c r="M167" s="198"/>
      <c r="N167" s="199"/>
      <c r="O167" s="68"/>
      <c r="P167" s="68"/>
      <c r="Q167" s="68"/>
      <c r="R167" s="68"/>
      <c r="S167" s="68"/>
      <c r="T167" s="69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20" t="s">
        <v>171</v>
      </c>
      <c r="AU167" s="20" t="s">
        <v>21</v>
      </c>
    </row>
    <row r="168" spans="1:65" s="2" customFormat="1" ht="44.25" customHeight="1">
      <c r="A168" s="38"/>
      <c r="B168" s="39"/>
      <c r="C168" s="182" t="s">
        <v>81</v>
      </c>
      <c r="D168" s="182" t="s">
        <v>162</v>
      </c>
      <c r="E168" s="183" t="s">
        <v>2704</v>
      </c>
      <c r="F168" s="184" t="s">
        <v>2705</v>
      </c>
      <c r="G168" s="185" t="s">
        <v>523</v>
      </c>
      <c r="H168" s="186">
        <v>16</v>
      </c>
      <c r="I168" s="187"/>
      <c r="J168" s="188">
        <f>ROUND(I168*H168,2)</f>
        <v>0</v>
      </c>
      <c r="K168" s="184" t="s">
        <v>2640</v>
      </c>
      <c r="L168" s="43"/>
      <c r="M168" s="189" t="s">
        <v>35</v>
      </c>
      <c r="N168" s="190" t="s">
        <v>52</v>
      </c>
      <c r="O168" s="68"/>
      <c r="P168" s="191">
        <f>O168*H168</f>
        <v>0</v>
      </c>
      <c r="Q168" s="191">
        <v>0</v>
      </c>
      <c r="R168" s="191">
        <f>Q168*H168</f>
        <v>0</v>
      </c>
      <c r="S168" s="191">
        <v>0</v>
      </c>
      <c r="T168" s="19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3" t="s">
        <v>167</v>
      </c>
      <c r="AT168" s="193" t="s">
        <v>162</v>
      </c>
      <c r="AU168" s="193" t="s">
        <v>21</v>
      </c>
      <c r="AY168" s="20" t="s">
        <v>160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20" t="s">
        <v>21</v>
      </c>
      <c r="BK168" s="194">
        <f>ROUND(I168*H168,2)</f>
        <v>0</v>
      </c>
      <c r="BL168" s="20" t="s">
        <v>167</v>
      </c>
      <c r="BM168" s="193" t="s">
        <v>563</v>
      </c>
    </row>
    <row r="169" spans="1:65" s="2" customFormat="1" ht="29.25">
      <c r="A169" s="38"/>
      <c r="B169" s="39"/>
      <c r="C169" s="40"/>
      <c r="D169" s="195" t="s">
        <v>169</v>
      </c>
      <c r="E169" s="40"/>
      <c r="F169" s="196" t="s">
        <v>2705</v>
      </c>
      <c r="G169" s="40"/>
      <c r="H169" s="40"/>
      <c r="I169" s="197"/>
      <c r="J169" s="40"/>
      <c r="K169" s="40"/>
      <c r="L169" s="43"/>
      <c r="M169" s="198"/>
      <c r="N169" s="199"/>
      <c r="O169" s="68"/>
      <c r="P169" s="68"/>
      <c r="Q169" s="68"/>
      <c r="R169" s="68"/>
      <c r="S169" s="68"/>
      <c r="T169" s="69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20" t="s">
        <v>169</v>
      </c>
      <c r="AU169" s="20" t="s">
        <v>21</v>
      </c>
    </row>
    <row r="170" spans="1:65" s="2" customFormat="1" ht="11.25">
      <c r="A170" s="38"/>
      <c r="B170" s="39"/>
      <c r="C170" s="40"/>
      <c r="D170" s="200" t="s">
        <v>171</v>
      </c>
      <c r="E170" s="40"/>
      <c r="F170" s="201" t="s">
        <v>2706</v>
      </c>
      <c r="G170" s="40"/>
      <c r="H170" s="40"/>
      <c r="I170" s="197"/>
      <c r="J170" s="40"/>
      <c r="K170" s="40"/>
      <c r="L170" s="43"/>
      <c r="M170" s="198"/>
      <c r="N170" s="199"/>
      <c r="O170" s="68"/>
      <c r="P170" s="68"/>
      <c r="Q170" s="68"/>
      <c r="R170" s="68"/>
      <c r="S170" s="68"/>
      <c r="T170" s="69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20" t="s">
        <v>171</v>
      </c>
      <c r="AU170" s="20" t="s">
        <v>21</v>
      </c>
    </row>
    <row r="171" spans="1:65" s="2" customFormat="1" ht="37.9" customHeight="1">
      <c r="A171" s="38"/>
      <c r="B171" s="39"/>
      <c r="C171" s="182" t="s">
        <v>81</v>
      </c>
      <c r="D171" s="182" t="s">
        <v>162</v>
      </c>
      <c r="E171" s="183" t="s">
        <v>2707</v>
      </c>
      <c r="F171" s="184" t="s">
        <v>2708</v>
      </c>
      <c r="G171" s="185" t="s">
        <v>523</v>
      </c>
      <c r="H171" s="186">
        <v>4</v>
      </c>
      <c r="I171" s="187"/>
      <c r="J171" s="188">
        <f>ROUND(I171*H171,2)</f>
        <v>0</v>
      </c>
      <c r="K171" s="184" t="s">
        <v>2640</v>
      </c>
      <c r="L171" s="43"/>
      <c r="M171" s="189" t="s">
        <v>35</v>
      </c>
      <c r="N171" s="190" t="s">
        <v>52</v>
      </c>
      <c r="O171" s="68"/>
      <c r="P171" s="191">
        <f>O171*H171</f>
        <v>0</v>
      </c>
      <c r="Q171" s="191">
        <v>0</v>
      </c>
      <c r="R171" s="191">
        <f>Q171*H171</f>
        <v>0</v>
      </c>
      <c r="S171" s="191">
        <v>0</v>
      </c>
      <c r="T171" s="19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93" t="s">
        <v>167</v>
      </c>
      <c r="AT171" s="193" t="s">
        <v>162</v>
      </c>
      <c r="AU171" s="193" t="s">
        <v>21</v>
      </c>
      <c r="AY171" s="20" t="s">
        <v>160</v>
      </c>
      <c r="BE171" s="194">
        <f>IF(N171="základní",J171,0)</f>
        <v>0</v>
      </c>
      <c r="BF171" s="194">
        <f>IF(N171="snížená",J171,0)</f>
        <v>0</v>
      </c>
      <c r="BG171" s="194">
        <f>IF(N171="zákl. přenesená",J171,0)</f>
        <v>0</v>
      </c>
      <c r="BH171" s="194">
        <f>IF(N171="sníž. přenesená",J171,0)</f>
        <v>0</v>
      </c>
      <c r="BI171" s="194">
        <f>IF(N171="nulová",J171,0)</f>
        <v>0</v>
      </c>
      <c r="BJ171" s="20" t="s">
        <v>21</v>
      </c>
      <c r="BK171" s="194">
        <f>ROUND(I171*H171,2)</f>
        <v>0</v>
      </c>
      <c r="BL171" s="20" t="s">
        <v>167</v>
      </c>
      <c r="BM171" s="193" t="s">
        <v>575</v>
      </c>
    </row>
    <row r="172" spans="1:65" s="2" customFormat="1" ht="19.5">
      <c r="A172" s="38"/>
      <c r="B172" s="39"/>
      <c r="C172" s="40"/>
      <c r="D172" s="195" t="s">
        <v>169</v>
      </c>
      <c r="E172" s="40"/>
      <c r="F172" s="196" t="s">
        <v>2708</v>
      </c>
      <c r="G172" s="40"/>
      <c r="H172" s="40"/>
      <c r="I172" s="197"/>
      <c r="J172" s="40"/>
      <c r="K172" s="40"/>
      <c r="L172" s="43"/>
      <c r="M172" s="198"/>
      <c r="N172" s="199"/>
      <c r="O172" s="68"/>
      <c r="P172" s="68"/>
      <c r="Q172" s="68"/>
      <c r="R172" s="68"/>
      <c r="S172" s="68"/>
      <c r="T172" s="69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20" t="s">
        <v>169</v>
      </c>
      <c r="AU172" s="20" t="s">
        <v>21</v>
      </c>
    </row>
    <row r="173" spans="1:65" s="2" customFormat="1" ht="11.25">
      <c r="A173" s="38"/>
      <c r="B173" s="39"/>
      <c r="C173" s="40"/>
      <c r="D173" s="200" t="s">
        <v>171</v>
      </c>
      <c r="E173" s="40"/>
      <c r="F173" s="201" t="s">
        <v>2709</v>
      </c>
      <c r="G173" s="40"/>
      <c r="H173" s="40"/>
      <c r="I173" s="197"/>
      <c r="J173" s="40"/>
      <c r="K173" s="40"/>
      <c r="L173" s="43"/>
      <c r="M173" s="198"/>
      <c r="N173" s="199"/>
      <c r="O173" s="68"/>
      <c r="P173" s="68"/>
      <c r="Q173" s="68"/>
      <c r="R173" s="68"/>
      <c r="S173" s="68"/>
      <c r="T173" s="69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20" t="s">
        <v>171</v>
      </c>
      <c r="AU173" s="20" t="s">
        <v>21</v>
      </c>
    </row>
    <row r="174" spans="1:65" s="2" customFormat="1" ht="33" customHeight="1">
      <c r="A174" s="38"/>
      <c r="B174" s="39"/>
      <c r="C174" s="182" t="s">
        <v>81</v>
      </c>
      <c r="D174" s="182" t="s">
        <v>162</v>
      </c>
      <c r="E174" s="183" t="s">
        <v>2710</v>
      </c>
      <c r="F174" s="184" t="s">
        <v>2711</v>
      </c>
      <c r="G174" s="185" t="s">
        <v>523</v>
      </c>
      <c r="H174" s="186">
        <v>6</v>
      </c>
      <c r="I174" s="187"/>
      <c r="J174" s="188">
        <f>ROUND(I174*H174,2)</f>
        <v>0</v>
      </c>
      <c r="K174" s="184" t="s">
        <v>2640</v>
      </c>
      <c r="L174" s="43"/>
      <c r="M174" s="189" t="s">
        <v>35</v>
      </c>
      <c r="N174" s="190" t="s">
        <v>52</v>
      </c>
      <c r="O174" s="68"/>
      <c r="P174" s="191">
        <f>O174*H174</f>
        <v>0</v>
      </c>
      <c r="Q174" s="191">
        <v>0</v>
      </c>
      <c r="R174" s="191">
        <f>Q174*H174</f>
        <v>0</v>
      </c>
      <c r="S174" s="191">
        <v>0</v>
      </c>
      <c r="T174" s="19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93" t="s">
        <v>167</v>
      </c>
      <c r="AT174" s="193" t="s">
        <v>162</v>
      </c>
      <c r="AU174" s="193" t="s">
        <v>21</v>
      </c>
      <c r="AY174" s="20" t="s">
        <v>160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20" t="s">
        <v>21</v>
      </c>
      <c r="BK174" s="194">
        <f>ROUND(I174*H174,2)</f>
        <v>0</v>
      </c>
      <c r="BL174" s="20" t="s">
        <v>167</v>
      </c>
      <c r="BM174" s="193" t="s">
        <v>598</v>
      </c>
    </row>
    <row r="175" spans="1:65" s="2" customFormat="1" ht="19.5">
      <c r="A175" s="38"/>
      <c r="B175" s="39"/>
      <c r="C175" s="40"/>
      <c r="D175" s="195" t="s">
        <v>169</v>
      </c>
      <c r="E175" s="40"/>
      <c r="F175" s="196" t="s">
        <v>2711</v>
      </c>
      <c r="G175" s="40"/>
      <c r="H175" s="40"/>
      <c r="I175" s="197"/>
      <c r="J175" s="40"/>
      <c r="K175" s="40"/>
      <c r="L175" s="43"/>
      <c r="M175" s="198"/>
      <c r="N175" s="199"/>
      <c r="O175" s="68"/>
      <c r="P175" s="68"/>
      <c r="Q175" s="68"/>
      <c r="R175" s="68"/>
      <c r="S175" s="68"/>
      <c r="T175" s="69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20" t="s">
        <v>169</v>
      </c>
      <c r="AU175" s="20" t="s">
        <v>21</v>
      </c>
    </row>
    <row r="176" spans="1:65" s="2" customFormat="1" ht="11.25">
      <c r="A176" s="38"/>
      <c r="B176" s="39"/>
      <c r="C176" s="40"/>
      <c r="D176" s="200" t="s">
        <v>171</v>
      </c>
      <c r="E176" s="40"/>
      <c r="F176" s="201" t="s">
        <v>2712</v>
      </c>
      <c r="G176" s="40"/>
      <c r="H176" s="40"/>
      <c r="I176" s="197"/>
      <c r="J176" s="40"/>
      <c r="K176" s="40"/>
      <c r="L176" s="43"/>
      <c r="M176" s="198"/>
      <c r="N176" s="199"/>
      <c r="O176" s="68"/>
      <c r="P176" s="68"/>
      <c r="Q176" s="68"/>
      <c r="R176" s="68"/>
      <c r="S176" s="68"/>
      <c r="T176" s="69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20" t="s">
        <v>171</v>
      </c>
      <c r="AU176" s="20" t="s">
        <v>21</v>
      </c>
    </row>
    <row r="177" spans="1:65" s="12" customFormat="1" ht="25.9" customHeight="1">
      <c r="B177" s="166"/>
      <c r="C177" s="167"/>
      <c r="D177" s="168" t="s">
        <v>80</v>
      </c>
      <c r="E177" s="169" t="s">
        <v>2450</v>
      </c>
      <c r="F177" s="169" t="s">
        <v>3168</v>
      </c>
      <c r="G177" s="167"/>
      <c r="H177" s="167"/>
      <c r="I177" s="170"/>
      <c r="J177" s="171">
        <f>BK177</f>
        <v>0</v>
      </c>
      <c r="K177" s="167"/>
      <c r="L177" s="172"/>
      <c r="M177" s="173"/>
      <c r="N177" s="174"/>
      <c r="O177" s="174"/>
      <c r="P177" s="175">
        <f>SUM(P178:P195)</f>
        <v>0</v>
      </c>
      <c r="Q177" s="174"/>
      <c r="R177" s="175">
        <f>SUM(R178:R195)</f>
        <v>0</v>
      </c>
      <c r="S177" s="174"/>
      <c r="T177" s="176">
        <f>SUM(T178:T195)</f>
        <v>0</v>
      </c>
      <c r="AR177" s="177" t="s">
        <v>21</v>
      </c>
      <c r="AT177" s="178" t="s">
        <v>80</v>
      </c>
      <c r="AU177" s="178" t="s">
        <v>81</v>
      </c>
      <c r="AY177" s="177" t="s">
        <v>160</v>
      </c>
      <c r="BK177" s="179">
        <f>SUM(BK178:BK195)</f>
        <v>0</v>
      </c>
    </row>
    <row r="178" spans="1:65" s="2" customFormat="1" ht="24.2" customHeight="1">
      <c r="A178" s="38"/>
      <c r="B178" s="39"/>
      <c r="C178" s="182" t="s">
        <v>81</v>
      </c>
      <c r="D178" s="182" t="s">
        <v>162</v>
      </c>
      <c r="E178" s="183" t="s">
        <v>2713</v>
      </c>
      <c r="F178" s="184" t="s">
        <v>2714</v>
      </c>
      <c r="G178" s="185" t="s">
        <v>523</v>
      </c>
      <c r="H178" s="186">
        <v>1</v>
      </c>
      <c r="I178" s="187"/>
      <c r="J178" s="188">
        <f>ROUND(I178*H178,2)</f>
        <v>0</v>
      </c>
      <c r="K178" s="184" t="s">
        <v>2640</v>
      </c>
      <c r="L178" s="43"/>
      <c r="M178" s="189" t="s">
        <v>35</v>
      </c>
      <c r="N178" s="190" t="s">
        <v>52</v>
      </c>
      <c r="O178" s="68"/>
      <c r="P178" s="191">
        <f>O178*H178</f>
        <v>0</v>
      </c>
      <c r="Q178" s="191">
        <v>0</v>
      </c>
      <c r="R178" s="191">
        <f>Q178*H178</f>
        <v>0</v>
      </c>
      <c r="S178" s="191">
        <v>0</v>
      </c>
      <c r="T178" s="19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93" t="s">
        <v>167</v>
      </c>
      <c r="AT178" s="193" t="s">
        <v>162</v>
      </c>
      <c r="AU178" s="193" t="s">
        <v>21</v>
      </c>
      <c r="AY178" s="20" t="s">
        <v>160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20" t="s">
        <v>21</v>
      </c>
      <c r="BK178" s="194">
        <f>ROUND(I178*H178,2)</f>
        <v>0</v>
      </c>
      <c r="BL178" s="20" t="s">
        <v>167</v>
      </c>
      <c r="BM178" s="193" t="s">
        <v>620</v>
      </c>
    </row>
    <row r="179" spans="1:65" s="2" customFormat="1" ht="19.5">
      <c r="A179" s="38"/>
      <c r="B179" s="39"/>
      <c r="C179" s="40"/>
      <c r="D179" s="195" t="s">
        <v>169</v>
      </c>
      <c r="E179" s="40"/>
      <c r="F179" s="196" t="s">
        <v>2714</v>
      </c>
      <c r="G179" s="40"/>
      <c r="H179" s="40"/>
      <c r="I179" s="197"/>
      <c r="J179" s="40"/>
      <c r="K179" s="40"/>
      <c r="L179" s="43"/>
      <c r="M179" s="198"/>
      <c r="N179" s="199"/>
      <c r="O179" s="68"/>
      <c r="P179" s="68"/>
      <c r="Q179" s="68"/>
      <c r="R179" s="68"/>
      <c r="S179" s="68"/>
      <c r="T179" s="69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20" t="s">
        <v>169</v>
      </c>
      <c r="AU179" s="20" t="s">
        <v>21</v>
      </c>
    </row>
    <row r="180" spans="1:65" s="2" customFormat="1" ht="11.25">
      <c r="A180" s="38"/>
      <c r="B180" s="39"/>
      <c r="C180" s="40"/>
      <c r="D180" s="200" t="s">
        <v>171</v>
      </c>
      <c r="E180" s="40"/>
      <c r="F180" s="201" t="s">
        <v>2715</v>
      </c>
      <c r="G180" s="40"/>
      <c r="H180" s="40"/>
      <c r="I180" s="197"/>
      <c r="J180" s="40"/>
      <c r="K180" s="40"/>
      <c r="L180" s="43"/>
      <c r="M180" s="198"/>
      <c r="N180" s="199"/>
      <c r="O180" s="68"/>
      <c r="P180" s="68"/>
      <c r="Q180" s="68"/>
      <c r="R180" s="68"/>
      <c r="S180" s="68"/>
      <c r="T180" s="69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20" t="s">
        <v>171</v>
      </c>
      <c r="AU180" s="20" t="s">
        <v>21</v>
      </c>
    </row>
    <row r="181" spans="1:65" s="2" customFormat="1" ht="37.9" customHeight="1">
      <c r="A181" s="38"/>
      <c r="B181" s="39"/>
      <c r="C181" s="182" t="s">
        <v>81</v>
      </c>
      <c r="D181" s="182" t="s">
        <v>162</v>
      </c>
      <c r="E181" s="183" t="s">
        <v>2716</v>
      </c>
      <c r="F181" s="184" t="s">
        <v>2717</v>
      </c>
      <c r="G181" s="185" t="s">
        <v>523</v>
      </c>
      <c r="H181" s="186">
        <v>1</v>
      </c>
      <c r="I181" s="187"/>
      <c r="J181" s="188">
        <f>ROUND(I181*H181,2)</f>
        <v>0</v>
      </c>
      <c r="K181" s="184" t="s">
        <v>2640</v>
      </c>
      <c r="L181" s="43"/>
      <c r="M181" s="189" t="s">
        <v>35</v>
      </c>
      <c r="N181" s="190" t="s">
        <v>52</v>
      </c>
      <c r="O181" s="68"/>
      <c r="P181" s="191">
        <f>O181*H181</f>
        <v>0</v>
      </c>
      <c r="Q181" s="191">
        <v>0</v>
      </c>
      <c r="R181" s="191">
        <f>Q181*H181</f>
        <v>0</v>
      </c>
      <c r="S181" s="191">
        <v>0</v>
      </c>
      <c r="T181" s="19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93" t="s">
        <v>167</v>
      </c>
      <c r="AT181" s="193" t="s">
        <v>162</v>
      </c>
      <c r="AU181" s="193" t="s">
        <v>21</v>
      </c>
      <c r="AY181" s="20" t="s">
        <v>160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20" t="s">
        <v>21</v>
      </c>
      <c r="BK181" s="194">
        <f>ROUND(I181*H181,2)</f>
        <v>0</v>
      </c>
      <c r="BL181" s="20" t="s">
        <v>167</v>
      </c>
      <c r="BM181" s="193" t="s">
        <v>637</v>
      </c>
    </row>
    <row r="182" spans="1:65" s="2" customFormat="1" ht="19.5">
      <c r="A182" s="38"/>
      <c r="B182" s="39"/>
      <c r="C182" s="40"/>
      <c r="D182" s="195" t="s">
        <v>169</v>
      </c>
      <c r="E182" s="40"/>
      <c r="F182" s="196" t="s">
        <v>2717</v>
      </c>
      <c r="G182" s="40"/>
      <c r="H182" s="40"/>
      <c r="I182" s="197"/>
      <c r="J182" s="40"/>
      <c r="K182" s="40"/>
      <c r="L182" s="43"/>
      <c r="M182" s="198"/>
      <c r="N182" s="199"/>
      <c r="O182" s="68"/>
      <c r="P182" s="68"/>
      <c r="Q182" s="68"/>
      <c r="R182" s="68"/>
      <c r="S182" s="68"/>
      <c r="T182" s="69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20" t="s">
        <v>169</v>
      </c>
      <c r="AU182" s="20" t="s">
        <v>21</v>
      </c>
    </row>
    <row r="183" spans="1:65" s="2" customFormat="1" ht="11.25">
      <c r="A183" s="38"/>
      <c r="B183" s="39"/>
      <c r="C183" s="40"/>
      <c r="D183" s="200" t="s">
        <v>171</v>
      </c>
      <c r="E183" s="40"/>
      <c r="F183" s="201" t="s">
        <v>2718</v>
      </c>
      <c r="G183" s="40"/>
      <c r="H183" s="40"/>
      <c r="I183" s="197"/>
      <c r="J183" s="40"/>
      <c r="K183" s="40"/>
      <c r="L183" s="43"/>
      <c r="M183" s="198"/>
      <c r="N183" s="199"/>
      <c r="O183" s="68"/>
      <c r="P183" s="68"/>
      <c r="Q183" s="68"/>
      <c r="R183" s="68"/>
      <c r="S183" s="68"/>
      <c r="T183" s="69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20" t="s">
        <v>171</v>
      </c>
      <c r="AU183" s="20" t="s">
        <v>21</v>
      </c>
    </row>
    <row r="184" spans="1:65" s="2" customFormat="1" ht="37.9" customHeight="1">
      <c r="A184" s="38"/>
      <c r="B184" s="39"/>
      <c r="C184" s="182" t="s">
        <v>81</v>
      </c>
      <c r="D184" s="182" t="s">
        <v>162</v>
      </c>
      <c r="E184" s="183" t="s">
        <v>2719</v>
      </c>
      <c r="F184" s="184" t="s">
        <v>2720</v>
      </c>
      <c r="G184" s="185" t="s">
        <v>523</v>
      </c>
      <c r="H184" s="186">
        <v>1</v>
      </c>
      <c r="I184" s="187"/>
      <c r="J184" s="188">
        <f>ROUND(I184*H184,2)</f>
        <v>0</v>
      </c>
      <c r="K184" s="184" t="s">
        <v>2640</v>
      </c>
      <c r="L184" s="43"/>
      <c r="M184" s="189" t="s">
        <v>35</v>
      </c>
      <c r="N184" s="190" t="s">
        <v>52</v>
      </c>
      <c r="O184" s="68"/>
      <c r="P184" s="191">
        <f>O184*H184</f>
        <v>0</v>
      </c>
      <c r="Q184" s="191">
        <v>0</v>
      </c>
      <c r="R184" s="191">
        <f>Q184*H184</f>
        <v>0</v>
      </c>
      <c r="S184" s="191">
        <v>0</v>
      </c>
      <c r="T184" s="19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93" t="s">
        <v>167</v>
      </c>
      <c r="AT184" s="193" t="s">
        <v>162</v>
      </c>
      <c r="AU184" s="193" t="s">
        <v>21</v>
      </c>
      <c r="AY184" s="20" t="s">
        <v>160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20" t="s">
        <v>21</v>
      </c>
      <c r="BK184" s="194">
        <f>ROUND(I184*H184,2)</f>
        <v>0</v>
      </c>
      <c r="BL184" s="20" t="s">
        <v>167</v>
      </c>
      <c r="BM184" s="193" t="s">
        <v>651</v>
      </c>
    </row>
    <row r="185" spans="1:65" s="2" customFormat="1" ht="19.5">
      <c r="A185" s="38"/>
      <c r="B185" s="39"/>
      <c r="C185" s="40"/>
      <c r="D185" s="195" t="s">
        <v>169</v>
      </c>
      <c r="E185" s="40"/>
      <c r="F185" s="196" t="s">
        <v>2720</v>
      </c>
      <c r="G185" s="40"/>
      <c r="H185" s="40"/>
      <c r="I185" s="197"/>
      <c r="J185" s="40"/>
      <c r="K185" s="40"/>
      <c r="L185" s="43"/>
      <c r="M185" s="198"/>
      <c r="N185" s="199"/>
      <c r="O185" s="68"/>
      <c r="P185" s="68"/>
      <c r="Q185" s="68"/>
      <c r="R185" s="68"/>
      <c r="S185" s="68"/>
      <c r="T185" s="69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20" t="s">
        <v>169</v>
      </c>
      <c r="AU185" s="20" t="s">
        <v>21</v>
      </c>
    </row>
    <row r="186" spans="1:65" s="2" customFormat="1" ht="11.25">
      <c r="A186" s="38"/>
      <c r="B186" s="39"/>
      <c r="C186" s="40"/>
      <c r="D186" s="200" t="s">
        <v>171</v>
      </c>
      <c r="E186" s="40"/>
      <c r="F186" s="201" t="s">
        <v>2721</v>
      </c>
      <c r="G186" s="40"/>
      <c r="H186" s="40"/>
      <c r="I186" s="197"/>
      <c r="J186" s="40"/>
      <c r="K186" s="40"/>
      <c r="L186" s="43"/>
      <c r="M186" s="198"/>
      <c r="N186" s="199"/>
      <c r="O186" s="68"/>
      <c r="P186" s="68"/>
      <c r="Q186" s="68"/>
      <c r="R186" s="68"/>
      <c r="S186" s="68"/>
      <c r="T186" s="69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20" t="s">
        <v>171</v>
      </c>
      <c r="AU186" s="20" t="s">
        <v>21</v>
      </c>
    </row>
    <row r="187" spans="1:65" s="2" customFormat="1" ht="24.2" customHeight="1">
      <c r="A187" s="38"/>
      <c r="B187" s="39"/>
      <c r="C187" s="182" t="s">
        <v>81</v>
      </c>
      <c r="D187" s="182" t="s">
        <v>162</v>
      </c>
      <c r="E187" s="183" t="s">
        <v>2722</v>
      </c>
      <c r="F187" s="184" t="s">
        <v>2723</v>
      </c>
      <c r="G187" s="185" t="s">
        <v>523</v>
      </c>
      <c r="H187" s="186">
        <v>1</v>
      </c>
      <c r="I187" s="187"/>
      <c r="J187" s="188">
        <f>ROUND(I187*H187,2)</f>
        <v>0</v>
      </c>
      <c r="K187" s="184" t="s">
        <v>2640</v>
      </c>
      <c r="L187" s="43"/>
      <c r="M187" s="189" t="s">
        <v>35</v>
      </c>
      <c r="N187" s="190" t="s">
        <v>52</v>
      </c>
      <c r="O187" s="68"/>
      <c r="P187" s="191">
        <f>O187*H187</f>
        <v>0</v>
      </c>
      <c r="Q187" s="191">
        <v>0</v>
      </c>
      <c r="R187" s="191">
        <f>Q187*H187</f>
        <v>0</v>
      </c>
      <c r="S187" s="191">
        <v>0</v>
      </c>
      <c r="T187" s="19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93" t="s">
        <v>167</v>
      </c>
      <c r="AT187" s="193" t="s">
        <v>162</v>
      </c>
      <c r="AU187" s="193" t="s">
        <v>21</v>
      </c>
      <c r="AY187" s="20" t="s">
        <v>160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20" t="s">
        <v>21</v>
      </c>
      <c r="BK187" s="194">
        <f>ROUND(I187*H187,2)</f>
        <v>0</v>
      </c>
      <c r="BL187" s="20" t="s">
        <v>167</v>
      </c>
      <c r="BM187" s="193" t="s">
        <v>662</v>
      </c>
    </row>
    <row r="188" spans="1:65" s="2" customFormat="1" ht="11.25">
      <c r="A188" s="38"/>
      <c r="B188" s="39"/>
      <c r="C188" s="40"/>
      <c r="D188" s="195" t="s">
        <v>169</v>
      </c>
      <c r="E188" s="40"/>
      <c r="F188" s="196" t="s">
        <v>2723</v>
      </c>
      <c r="G188" s="40"/>
      <c r="H188" s="40"/>
      <c r="I188" s="197"/>
      <c r="J188" s="40"/>
      <c r="K188" s="40"/>
      <c r="L188" s="43"/>
      <c r="M188" s="198"/>
      <c r="N188" s="199"/>
      <c r="O188" s="68"/>
      <c r="P188" s="68"/>
      <c r="Q188" s="68"/>
      <c r="R188" s="68"/>
      <c r="S188" s="68"/>
      <c r="T188" s="69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20" t="s">
        <v>169</v>
      </c>
      <c r="AU188" s="20" t="s">
        <v>21</v>
      </c>
    </row>
    <row r="189" spans="1:65" s="2" customFormat="1" ht="11.25">
      <c r="A189" s="38"/>
      <c r="B189" s="39"/>
      <c r="C189" s="40"/>
      <c r="D189" s="200" t="s">
        <v>171</v>
      </c>
      <c r="E189" s="40"/>
      <c r="F189" s="201" t="s">
        <v>2724</v>
      </c>
      <c r="G189" s="40"/>
      <c r="H189" s="40"/>
      <c r="I189" s="197"/>
      <c r="J189" s="40"/>
      <c r="K189" s="40"/>
      <c r="L189" s="43"/>
      <c r="M189" s="198"/>
      <c r="N189" s="199"/>
      <c r="O189" s="68"/>
      <c r="P189" s="68"/>
      <c r="Q189" s="68"/>
      <c r="R189" s="68"/>
      <c r="S189" s="68"/>
      <c r="T189" s="69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20" t="s">
        <v>171</v>
      </c>
      <c r="AU189" s="20" t="s">
        <v>21</v>
      </c>
    </row>
    <row r="190" spans="1:65" s="2" customFormat="1" ht="44.25" customHeight="1">
      <c r="A190" s="38"/>
      <c r="B190" s="39"/>
      <c r="C190" s="182" t="s">
        <v>81</v>
      </c>
      <c r="D190" s="182" t="s">
        <v>162</v>
      </c>
      <c r="E190" s="183" t="s">
        <v>2725</v>
      </c>
      <c r="F190" s="184" t="s">
        <v>2726</v>
      </c>
      <c r="G190" s="185" t="s">
        <v>523</v>
      </c>
      <c r="H190" s="186">
        <v>4</v>
      </c>
      <c r="I190" s="187"/>
      <c r="J190" s="188">
        <f>ROUND(I190*H190,2)</f>
        <v>0</v>
      </c>
      <c r="K190" s="184" t="s">
        <v>2640</v>
      </c>
      <c r="L190" s="43"/>
      <c r="M190" s="189" t="s">
        <v>35</v>
      </c>
      <c r="N190" s="190" t="s">
        <v>52</v>
      </c>
      <c r="O190" s="68"/>
      <c r="P190" s="191">
        <f>O190*H190</f>
        <v>0</v>
      </c>
      <c r="Q190" s="191">
        <v>0</v>
      </c>
      <c r="R190" s="191">
        <f>Q190*H190</f>
        <v>0</v>
      </c>
      <c r="S190" s="191">
        <v>0</v>
      </c>
      <c r="T190" s="19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93" t="s">
        <v>167</v>
      </c>
      <c r="AT190" s="193" t="s">
        <v>162</v>
      </c>
      <c r="AU190" s="193" t="s">
        <v>21</v>
      </c>
      <c r="AY190" s="20" t="s">
        <v>160</v>
      </c>
      <c r="BE190" s="194">
        <f>IF(N190="základní",J190,0)</f>
        <v>0</v>
      </c>
      <c r="BF190" s="194">
        <f>IF(N190="snížená",J190,0)</f>
        <v>0</v>
      </c>
      <c r="BG190" s="194">
        <f>IF(N190="zákl. přenesená",J190,0)</f>
        <v>0</v>
      </c>
      <c r="BH190" s="194">
        <f>IF(N190="sníž. přenesená",J190,0)</f>
        <v>0</v>
      </c>
      <c r="BI190" s="194">
        <f>IF(N190="nulová",J190,0)</f>
        <v>0</v>
      </c>
      <c r="BJ190" s="20" t="s">
        <v>21</v>
      </c>
      <c r="BK190" s="194">
        <f>ROUND(I190*H190,2)</f>
        <v>0</v>
      </c>
      <c r="BL190" s="20" t="s">
        <v>167</v>
      </c>
      <c r="BM190" s="193" t="s">
        <v>673</v>
      </c>
    </row>
    <row r="191" spans="1:65" s="2" customFormat="1" ht="29.25">
      <c r="A191" s="38"/>
      <c r="B191" s="39"/>
      <c r="C191" s="40"/>
      <c r="D191" s="195" t="s">
        <v>169</v>
      </c>
      <c r="E191" s="40"/>
      <c r="F191" s="196" t="s">
        <v>2726</v>
      </c>
      <c r="G191" s="40"/>
      <c r="H191" s="40"/>
      <c r="I191" s="197"/>
      <c r="J191" s="40"/>
      <c r="K191" s="40"/>
      <c r="L191" s="43"/>
      <c r="M191" s="198"/>
      <c r="N191" s="199"/>
      <c r="O191" s="68"/>
      <c r="P191" s="68"/>
      <c r="Q191" s="68"/>
      <c r="R191" s="68"/>
      <c r="S191" s="68"/>
      <c r="T191" s="69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20" t="s">
        <v>169</v>
      </c>
      <c r="AU191" s="20" t="s">
        <v>21</v>
      </c>
    </row>
    <row r="192" spans="1:65" s="2" customFormat="1" ht="11.25">
      <c r="A192" s="38"/>
      <c r="B192" s="39"/>
      <c r="C192" s="40"/>
      <c r="D192" s="200" t="s">
        <v>171</v>
      </c>
      <c r="E192" s="40"/>
      <c r="F192" s="201" t="s">
        <v>2727</v>
      </c>
      <c r="G192" s="40"/>
      <c r="H192" s="40"/>
      <c r="I192" s="197"/>
      <c r="J192" s="40"/>
      <c r="K192" s="40"/>
      <c r="L192" s="43"/>
      <c r="M192" s="198"/>
      <c r="N192" s="199"/>
      <c r="O192" s="68"/>
      <c r="P192" s="68"/>
      <c r="Q192" s="68"/>
      <c r="R192" s="68"/>
      <c r="S192" s="68"/>
      <c r="T192" s="69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20" t="s">
        <v>171</v>
      </c>
      <c r="AU192" s="20" t="s">
        <v>21</v>
      </c>
    </row>
    <row r="193" spans="1:65" s="2" customFormat="1" ht="44.25" customHeight="1">
      <c r="A193" s="38"/>
      <c r="B193" s="39"/>
      <c r="C193" s="182" t="s">
        <v>81</v>
      </c>
      <c r="D193" s="182" t="s">
        <v>162</v>
      </c>
      <c r="E193" s="183" t="s">
        <v>2728</v>
      </c>
      <c r="F193" s="184" t="s">
        <v>2729</v>
      </c>
      <c r="G193" s="185" t="s">
        <v>194</v>
      </c>
      <c r="H193" s="186">
        <v>15</v>
      </c>
      <c r="I193" s="187"/>
      <c r="J193" s="188">
        <f>ROUND(I193*H193,2)</f>
        <v>0</v>
      </c>
      <c r="K193" s="184" t="s">
        <v>2640</v>
      </c>
      <c r="L193" s="43"/>
      <c r="M193" s="189" t="s">
        <v>35</v>
      </c>
      <c r="N193" s="190" t="s">
        <v>52</v>
      </c>
      <c r="O193" s="68"/>
      <c r="P193" s="191">
        <f>O193*H193</f>
        <v>0</v>
      </c>
      <c r="Q193" s="191">
        <v>0</v>
      </c>
      <c r="R193" s="191">
        <f>Q193*H193</f>
        <v>0</v>
      </c>
      <c r="S193" s="191">
        <v>0</v>
      </c>
      <c r="T193" s="192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93" t="s">
        <v>167</v>
      </c>
      <c r="AT193" s="193" t="s">
        <v>162</v>
      </c>
      <c r="AU193" s="193" t="s">
        <v>21</v>
      </c>
      <c r="AY193" s="20" t="s">
        <v>160</v>
      </c>
      <c r="BE193" s="194">
        <f>IF(N193="základní",J193,0)</f>
        <v>0</v>
      </c>
      <c r="BF193" s="194">
        <f>IF(N193="snížená",J193,0)</f>
        <v>0</v>
      </c>
      <c r="BG193" s="194">
        <f>IF(N193="zákl. přenesená",J193,0)</f>
        <v>0</v>
      </c>
      <c r="BH193" s="194">
        <f>IF(N193="sníž. přenesená",J193,0)</f>
        <v>0</v>
      </c>
      <c r="BI193" s="194">
        <f>IF(N193="nulová",J193,0)</f>
        <v>0</v>
      </c>
      <c r="BJ193" s="20" t="s">
        <v>21</v>
      </c>
      <c r="BK193" s="194">
        <f>ROUND(I193*H193,2)</f>
        <v>0</v>
      </c>
      <c r="BL193" s="20" t="s">
        <v>167</v>
      </c>
      <c r="BM193" s="193" t="s">
        <v>687</v>
      </c>
    </row>
    <row r="194" spans="1:65" s="2" customFormat="1" ht="29.25">
      <c r="A194" s="38"/>
      <c r="B194" s="39"/>
      <c r="C194" s="40"/>
      <c r="D194" s="195" t="s">
        <v>169</v>
      </c>
      <c r="E194" s="40"/>
      <c r="F194" s="196" t="s">
        <v>2729</v>
      </c>
      <c r="G194" s="40"/>
      <c r="H194" s="40"/>
      <c r="I194" s="197"/>
      <c r="J194" s="40"/>
      <c r="K194" s="40"/>
      <c r="L194" s="43"/>
      <c r="M194" s="198"/>
      <c r="N194" s="199"/>
      <c r="O194" s="68"/>
      <c r="P194" s="68"/>
      <c r="Q194" s="68"/>
      <c r="R194" s="68"/>
      <c r="S194" s="68"/>
      <c r="T194" s="69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20" t="s">
        <v>169</v>
      </c>
      <c r="AU194" s="20" t="s">
        <v>21</v>
      </c>
    </row>
    <row r="195" spans="1:65" s="2" customFormat="1" ht="11.25">
      <c r="A195" s="38"/>
      <c r="B195" s="39"/>
      <c r="C195" s="40"/>
      <c r="D195" s="200" t="s">
        <v>171</v>
      </c>
      <c r="E195" s="40"/>
      <c r="F195" s="201" t="s">
        <v>2730</v>
      </c>
      <c r="G195" s="40"/>
      <c r="H195" s="40"/>
      <c r="I195" s="197"/>
      <c r="J195" s="40"/>
      <c r="K195" s="40"/>
      <c r="L195" s="43"/>
      <c r="M195" s="198"/>
      <c r="N195" s="199"/>
      <c r="O195" s="68"/>
      <c r="P195" s="68"/>
      <c r="Q195" s="68"/>
      <c r="R195" s="68"/>
      <c r="S195" s="68"/>
      <c r="T195" s="69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20" t="s">
        <v>171</v>
      </c>
      <c r="AU195" s="20" t="s">
        <v>21</v>
      </c>
    </row>
    <row r="196" spans="1:65" s="12" customFormat="1" ht="25.9" customHeight="1">
      <c r="B196" s="166"/>
      <c r="C196" s="167"/>
      <c r="D196" s="168" t="s">
        <v>80</v>
      </c>
      <c r="E196" s="169" t="s">
        <v>2450</v>
      </c>
      <c r="F196" s="169" t="s">
        <v>3161</v>
      </c>
      <c r="G196" s="167"/>
      <c r="H196" s="167"/>
      <c r="I196" s="170"/>
      <c r="J196" s="171">
        <f>BK196</f>
        <v>0</v>
      </c>
      <c r="K196" s="167"/>
      <c r="L196" s="172"/>
      <c r="M196" s="173"/>
      <c r="N196" s="174"/>
      <c r="O196" s="174"/>
      <c r="P196" s="175">
        <f>SUM(P197:P202)</f>
        <v>0</v>
      </c>
      <c r="Q196" s="174"/>
      <c r="R196" s="175">
        <f>SUM(R197:R202)</f>
        <v>0</v>
      </c>
      <c r="S196" s="174"/>
      <c r="T196" s="176">
        <f>SUM(T197:T202)</f>
        <v>0</v>
      </c>
      <c r="AR196" s="177" t="s">
        <v>21</v>
      </c>
      <c r="AT196" s="178" t="s">
        <v>80</v>
      </c>
      <c r="AU196" s="178" t="s">
        <v>81</v>
      </c>
      <c r="AY196" s="177" t="s">
        <v>160</v>
      </c>
      <c r="BK196" s="179">
        <f>SUM(BK197:BK202)</f>
        <v>0</v>
      </c>
    </row>
    <row r="197" spans="1:65" s="2" customFormat="1" ht="44.25" customHeight="1">
      <c r="A197" s="38"/>
      <c r="B197" s="39"/>
      <c r="C197" s="182" t="s">
        <v>81</v>
      </c>
      <c r="D197" s="182" t="s">
        <v>162</v>
      </c>
      <c r="E197" s="183" t="s">
        <v>2731</v>
      </c>
      <c r="F197" s="184" t="s">
        <v>2732</v>
      </c>
      <c r="G197" s="185" t="s">
        <v>523</v>
      </c>
      <c r="H197" s="186">
        <v>43</v>
      </c>
      <c r="I197" s="187"/>
      <c r="J197" s="188">
        <f>ROUND(I197*H197,2)</f>
        <v>0</v>
      </c>
      <c r="K197" s="184" t="s">
        <v>2640</v>
      </c>
      <c r="L197" s="43"/>
      <c r="M197" s="189" t="s">
        <v>35</v>
      </c>
      <c r="N197" s="190" t="s">
        <v>52</v>
      </c>
      <c r="O197" s="68"/>
      <c r="P197" s="191">
        <f>O197*H197</f>
        <v>0</v>
      </c>
      <c r="Q197" s="191">
        <v>0</v>
      </c>
      <c r="R197" s="191">
        <f>Q197*H197</f>
        <v>0</v>
      </c>
      <c r="S197" s="191">
        <v>0</v>
      </c>
      <c r="T197" s="19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93" t="s">
        <v>167</v>
      </c>
      <c r="AT197" s="193" t="s">
        <v>162</v>
      </c>
      <c r="AU197" s="193" t="s">
        <v>21</v>
      </c>
      <c r="AY197" s="20" t="s">
        <v>160</v>
      </c>
      <c r="BE197" s="194">
        <f>IF(N197="základní",J197,0)</f>
        <v>0</v>
      </c>
      <c r="BF197" s="194">
        <f>IF(N197="snížená",J197,0)</f>
        <v>0</v>
      </c>
      <c r="BG197" s="194">
        <f>IF(N197="zákl. přenesená",J197,0)</f>
        <v>0</v>
      </c>
      <c r="BH197" s="194">
        <f>IF(N197="sníž. přenesená",J197,0)</f>
        <v>0</v>
      </c>
      <c r="BI197" s="194">
        <f>IF(N197="nulová",J197,0)</f>
        <v>0</v>
      </c>
      <c r="BJ197" s="20" t="s">
        <v>21</v>
      </c>
      <c r="BK197" s="194">
        <f>ROUND(I197*H197,2)</f>
        <v>0</v>
      </c>
      <c r="BL197" s="20" t="s">
        <v>167</v>
      </c>
      <c r="BM197" s="193" t="s">
        <v>707</v>
      </c>
    </row>
    <row r="198" spans="1:65" s="2" customFormat="1" ht="29.25">
      <c r="A198" s="38"/>
      <c r="B198" s="39"/>
      <c r="C198" s="40"/>
      <c r="D198" s="195" t="s">
        <v>169</v>
      </c>
      <c r="E198" s="40"/>
      <c r="F198" s="196" t="s">
        <v>2732</v>
      </c>
      <c r="G198" s="40"/>
      <c r="H198" s="40"/>
      <c r="I198" s="197"/>
      <c r="J198" s="40"/>
      <c r="K198" s="40"/>
      <c r="L198" s="43"/>
      <c r="M198" s="198"/>
      <c r="N198" s="199"/>
      <c r="O198" s="68"/>
      <c r="P198" s="68"/>
      <c r="Q198" s="68"/>
      <c r="R198" s="68"/>
      <c r="S198" s="68"/>
      <c r="T198" s="69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20" t="s">
        <v>169</v>
      </c>
      <c r="AU198" s="20" t="s">
        <v>21</v>
      </c>
    </row>
    <row r="199" spans="1:65" s="2" customFormat="1" ht="11.25">
      <c r="A199" s="38"/>
      <c r="B199" s="39"/>
      <c r="C199" s="40"/>
      <c r="D199" s="200" t="s">
        <v>171</v>
      </c>
      <c r="E199" s="40"/>
      <c r="F199" s="201" t="s">
        <v>2733</v>
      </c>
      <c r="G199" s="40"/>
      <c r="H199" s="40"/>
      <c r="I199" s="197"/>
      <c r="J199" s="40"/>
      <c r="K199" s="40"/>
      <c r="L199" s="43"/>
      <c r="M199" s="198"/>
      <c r="N199" s="199"/>
      <c r="O199" s="68"/>
      <c r="P199" s="68"/>
      <c r="Q199" s="68"/>
      <c r="R199" s="68"/>
      <c r="S199" s="68"/>
      <c r="T199" s="69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20" t="s">
        <v>171</v>
      </c>
      <c r="AU199" s="20" t="s">
        <v>21</v>
      </c>
    </row>
    <row r="200" spans="1:65" s="2" customFormat="1" ht="44.25" customHeight="1">
      <c r="A200" s="38"/>
      <c r="B200" s="39"/>
      <c r="C200" s="182" t="s">
        <v>81</v>
      </c>
      <c r="D200" s="182" t="s">
        <v>162</v>
      </c>
      <c r="E200" s="183" t="s">
        <v>2734</v>
      </c>
      <c r="F200" s="184" t="s">
        <v>2735</v>
      </c>
      <c r="G200" s="185" t="s">
        <v>523</v>
      </c>
      <c r="H200" s="186">
        <v>29</v>
      </c>
      <c r="I200" s="187"/>
      <c r="J200" s="188">
        <f>ROUND(I200*H200,2)</f>
        <v>0</v>
      </c>
      <c r="K200" s="184" t="s">
        <v>2640</v>
      </c>
      <c r="L200" s="43"/>
      <c r="M200" s="189" t="s">
        <v>35</v>
      </c>
      <c r="N200" s="190" t="s">
        <v>52</v>
      </c>
      <c r="O200" s="68"/>
      <c r="P200" s="191">
        <f>O200*H200</f>
        <v>0</v>
      </c>
      <c r="Q200" s="191">
        <v>0</v>
      </c>
      <c r="R200" s="191">
        <f>Q200*H200</f>
        <v>0</v>
      </c>
      <c r="S200" s="191">
        <v>0</v>
      </c>
      <c r="T200" s="19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93" t="s">
        <v>167</v>
      </c>
      <c r="AT200" s="193" t="s">
        <v>162</v>
      </c>
      <c r="AU200" s="193" t="s">
        <v>21</v>
      </c>
      <c r="AY200" s="20" t="s">
        <v>160</v>
      </c>
      <c r="BE200" s="194">
        <f>IF(N200="základní",J200,0)</f>
        <v>0</v>
      </c>
      <c r="BF200" s="194">
        <f>IF(N200="snížená",J200,0)</f>
        <v>0</v>
      </c>
      <c r="BG200" s="194">
        <f>IF(N200="zákl. přenesená",J200,0)</f>
        <v>0</v>
      </c>
      <c r="BH200" s="194">
        <f>IF(N200="sníž. přenesená",J200,0)</f>
        <v>0</v>
      </c>
      <c r="BI200" s="194">
        <f>IF(N200="nulová",J200,0)</f>
        <v>0</v>
      </c>
      <c r="BJ200" s="20" t="s">
        <v>21</v>
      </c>
      <c r="BK200" s="194">
        <f>ROUND(I200*H200,2)</f>
        <v>0</v>
      </c>
      <c r="BL200" s="20" t="s">
        <v>167</v>
      </c>
      <c r="BM200" s="193" t="s">
        <v>724</v>
      </c>
    </row>
    <row r="201" spans="1:65" s="2" customFormat="1" ht="29.25">
      <c r="A201" s="38"/>
      <c r="B201" s="39"/>
      <c r="C201" s="40"/>
      <c r="D201" s="195" t="s">
        <v>169</v>
      </c>
      <c r="E201" s="40"/>
      <c r="F201" s="196" t="s">
        <v>2735</v>
      </c>
      <c r="G201" s="40"/>
      <c r="H201" s="40"/>
      <c r="I201" s="197"/>
      <c r="J201" s="40"/>
      <c r="K201" s="40"/>
      <c r="L201" s="43"/>
      <c r="M201" s="198"/>
      <c r="N201" s="199"/>
      <c r="O201" s="68"/>
      <c r="P201" s="68"/>
      <c r="Q201" s="68"/>
      <c r="R201" s="68"/>
      <c r="S201" s="68"/>
      <c r="T201" s="69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20" t="s">
        <v>169</v>
      </c>
      <c r="AU201" s="20" t="s">
        <v>21</v>
      </c>
    </row>
    <row r="202" spans="1:65" s="2" customFormat="1" ht="11.25">
      <c r="A202" s="38"/>
      <c r="B202" s="39"/>
      <c r="C202" s="40"/>
      <c r="D202" s="200" t="s">
        <v>171</v>
      </c>
      <c r="E202" s="40"/>
      <c r="F202" s="201" t="s">
        <v>2736</v>
      </c>
      <c r="G202" s="40"/>
      <c r="H202" s="40"/>
      <c r="I202" s="197"/>
      <c r="J202" s="40"/>
      <c r="K202" s="40"/>
      <c r="L202" s="43"/>
      <c r="M202" s="198"/>
      <c r="N202" s="199"/>
      <c r="O202" s="68"/>
      <c r="P202" s="68"/>
      <c r="Q202" s="68"/>
      <c r="R202" s="68"/>
      <c r="S202" s="68"/>
      <c r="T202" s="69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20" t="s">
        <v>171</v>
      </c>
      <c r="AU202" s="20" t="s">
        <v>21</v>
      </c>
    </row>
    <row r="203" spans="1:65" s="12" customFormat="1" ht="25.9" customHeight="1">
      <c r="B203" s="166"/>
      <c r="C203" s="167"/>
      <c r="D203" s="168" t="s">
        <v>80</v>
      </c>
      <c r="E203" s="169" t="s">
        <v>2450</v>
      </c>
      <c r="F203" s="169" t="s">
        <v>3162</v>
      </c>
      <c r="G203" s="167"/>
      <c r="H203" s="167"/>
      <c r="I203" s="170"/>
      <c r="J203" s="171">
        <f>BK203</f>
        <v>0</v>
      </c>
      <c r="K203" s="167"/>
      <c r="L203" s="172"/>
      <c r="M203" s="173"/>
      <c r="N203" s="174"/>
      <c r="O203" s="174"/>
      <c r="P203" s="175">
        <f>SUM(P204:P231)</f>
        <v>0</v>
      </c>
      <c r="Q203" s="174"/>
      <c r="R203" s="175">
        <f>SUM(R204:R231)</f>
        <v>0</v>
      </c>
      <c r="S203" s="174"/>
      <c r="T203" s="176">
        <f>SUM(T204:T231)</f>
        <v>0</v>
      </c>
      <c r="AR203" s="177" t="s">
        <v>21</v>
      </c>
      <c r="AT203" s="178" t="s">
        <v>80</v>
      </c>
      <c r="AU203" s="178" t="s">
        <v>81</v>
      </c>
      <c r="AY203" s="177" t="s">
        <v>160</v>
      </c>
      <c r="BK203" s="179">
        <f>SUM(BK204:BK231)</f>
        <v>0</v>
      </c>
    </row>
    <row r="204" spans="1:65" s="2" customFormat="1" ht="24.2" customHeight="1">
      <c r="A204" s="38"/>
      <c r="B204" s="39"/>
      <c r="C204" s="182" t="s">
        <v>81</v>
      </c>
      <c r="D204" s="182" t="s">
        <v>162</v>
      </c>
      <c r="E204" s="183" t="s">
        <v>2737</v>
      </c>
      <c r="F204" s="184" t="s">
        <v>2738</v>
      </c>
      <c r="G204" s="185" t="s">
        <v>2103</v>
      </c>
      <c r="H204" s="186">
        <v>5</v>
      </c>
      <c r="I204" s="187"/>
      <c r="J204" s="188">
        <f>ROUND(I204*H204,2)</f>
        <v>0</v>
      </c>
      <c r="K204" s="184" t="s">
        <v>2640</v>
      </c>
      <c r="L204" s="43"/>
      <c r="M204" s="189" t="s">
        <v>35</v>
      </c>
      <c r="N204" s="190" t="s">
        <v>52</v>
      </c>
      <c r="O204" s="68"/>
      <c r="P204" s="191">
        <f>O204*H204</f>
        <v>0</v>
      </c>
      <c r="Q204" s="191">
        <v>0</v>
      </c>
      <c r="R204" s="191">
        <f>Q204*H204</f>
        <v>0</v>
      </c>
      <c r="S204" s="191">
        <v>0</v>
      </c>
      <c r="T204" s="19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93" t="s">
        <v>167</v>
      </c>
      <c r="AT204" s="193" t="s">
        <v>162</v>
      </c>
      <c r="AU204" s="193" t="s">
        <v>21</v>
      </c>
      <c r="AY204" s="20" t="s">
        <v>160</v>
      </c>
      <c r="BE204" s="194">
        <f>IF(N204="základní",J204,0)</f>
        <v>0</v>
      </c>
      <c r="BF204" s="194">
        <f>IF(N204="snížená",J204,0)</f>
        <v>0</v>
      </c>
      <c r="BG204" s="194">
        <f>IF(N204="zákl. přenesená",J204,0)</f>
        <v>0</v>
      </c>
      <c r="BH204" s="194">
        <f>IF(N204="sníž. přenesená",J204,0)</f>
        <v>0</v>
      </c>
      <c r="BI204" s="194">
        <f>IF(N204="nulová",J204,0)</f>
        <v>0</v>
      </c>
      <c r="BJ204" s="20" t="s">
        <v>21</v>
      </c>
      <c r="BK204" s="194">
        <f>ROUND(I204*H204,2)</f>
        <v>0</v>
      </c>
      <c r="BL204" s="20" t="s">
        <v>167</v>
      </c>
      <c r="BM204" s="193" t="s">
        <v>758</v>
      </c>
    </row>
    <row r="205" spans="1:65" s="2" customFormat="1" ht="19.5">
      <c r="A205" s="38"/>
      <c r="B205" s="39"/>
      <c r="C205" s="40"/>
      <c r="D205" s="195" t="s">
        <v>169</v>
      </c>
      <c r="E205" s="40"/>
      <c r="F205" s="196" t="s">
        <v>2738</v>
      </c>
      <c r="G205" s="40"/>
      <c r="H205" s="40"/>
      <c r="I205" s="197"/>
      <c r="J205" s="40"/>
      <c r="K205" s="40"/>
      <c r="L205" s="43"/>
      <c r="M205" s="198"/>
      <c r="N205" s="199"/>
      <c r="O205" s="68"/>
      <c r="P205" s="68"/>
      <c r="Q205" s="68"/>
      <c r="R205" s="68"/>
      <c r="S205" s="68"/>
      <c r="T205" s="69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20" t="s">
        <v>169</v>
      </c>
      <c r="AU205" s="20" t="s">
        <v>21</v>
      </c>
    </row>
    <row r="206" spans="1:65" s="2" customFormat="1" ht="11.25">
      <c r="A206" s="38"/>
      <c r="B206" s="39"/>
      <c r="C206" s="40"/>
      <c r="D206" s="200" t="s">
        <v>171</v>
      </c>
      <c r="E206" s="40"/>
      <c r="F206" s="201" t="s">
        <v>2739</v>
      </c>
      <c r="G206" s="40"/>
      <c r="H206" s="40"/>
      <c r="I206" s="197"/>
      <c r="J206" s="40"/>
      <c r="K206" s="40"/>
      <c r="L206" s="43"/>
      <c r="M206" s="198"/>
      <c r="N206" s="199"/>
      <c r="O206" s="68"/>
      <c r="P206" s="68"/>
      <c r="Q206" s="68"/>
      <c r="R206" s="68"/>
      <c r="S206" s="68"/>
      <c r="T206" s="69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20" t="s">
        <v>171</v>
      </c>
      <c r="AU206" s="20" t="s">
        <v>21</v>
      </c>
    </row>
    <row r="207" spans="1:65" s="2" customFormat="1" ht="44.25" customHeight="1">
      <c r="A207" s="38"/>
      <c r="B207" s="39"/>
      <c r="C207" s="182" t="s">
        <v>81</v>
      </c>
      <c r="D207" s="182" t="s">
        <v>162</v>
      </c>
      <c r="E207" s="183" t="s">
        <v>2725</v>
      </c>
      <c r="F207" s="184" t="s">
        <v>2726</v>
      </c>
      <c r="G207" s="185" t="s">
        <v>523</v>
      </c>
      <c r="H207" s="186">
        <v>63</v>
      </c>
      <c r="I207" s="187"/>
      <c r="J207" s="188">
        <f>ROUND(I207*H207,2)</f>
        <v>0</v>
      </c>
      <c r="K207" s="184" t="s">
        <v>2640</v>
      </c>
      <c r="L207" s="43"/>
      <c r="M207" s="189" t="s">
        <v>35</v>
      </c>
      <c r="N207" s="190" t="s">
        <v>52</v>
      </c>
      <c r="O207" s="68"/>
      <c r="P207" s="191">
        <f>O207*H207</f>
        <v>0</v>
      </c>
      <c r="Q207" s="191">
        <v>0</v>
      </c>
      <c r="R207" s="191">
        <f>Q207*H207</f>
        <v>0</v>
      </c>
      <c r="S207" s="191">
        <v>0</v>
      </c>
      <c r="T207" s="19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93" t="s">
        <v>167</v>
      </c>
      <c r="AT207" s="193" t="s">
        <v>162</v>
      </c>
      <c r="AU207" s="193" t="s">
        <v>21</v>
      </c>
      <c r="AY207" s="20" t="s">
        <v>160</v>
      </c>
      <c r="BE207" s="194">
        <f>IF(N207="základní",J207,0)</f>
        <v>0</v>
      </c>
      <c r="BF207" s="194">
        <f>IF(N207="snížená",J207,0)</f>
        <v>0</v>
      </c>
      <c r="BG207" s="194">
        <f>IF(N207="zákl. přenesená",J207,0)</f>
        <v>0</v>
      </c>
      <c r="BH207" s="194">
        <f>IF(N207="sníž. přenesená",J207,0)</f>
        <v>0</v>
      </c>
      <c r="BI207" s="194">
        <f>IF(N207="nulová",J207,0)</f>
        <v>0</v>
      </c>
      <c r="BJ207" s="20" t="s">
        <v>21</v>
      </c>
      <c r="BK207" s="194">
        <f>ROUND(I207*H207,2)</f>
        <v>0</v>
      </c>
      <c r="BL207" s="20" t="s">
        <v>167</v>
      </c>
      <c r="BM207" s="193" t="s">
        <v>771</v>
      </c>
    </row>
    <row r="208" spans="1:65" s="2" customFormat="1" ht="29.25">
      <c r="A208" s="38"/>
      <c r="B208" s="39"/>
      <c r="C208" s="40"/>
      <c r="D208" s="195" t="s">
        <v>169</v>
      </c>
      <c r="E208" s="40"/>
      <c r="F208" s="196" t="s">
        <v>2726</v>
      </c>
      <c r="G208" s="40"/>
      <c r="H208" s="40"/>
      <c r="I208" s="197"/>
      <c r="J208" s="40"/>
      <c r="K208" s="40"/>
      <c r="L208" s="43"/>
      <c r="M208" s="198"/>
      <c r="N208" s="199"/>
      <c r="O208" s="68"/>
      <c r="P208" s="68"/>
      <c r="Q208" s="68"/>
      <c r="R208" s="68"/>
      <c r="S208" s="68"/>
      <c r="T208" s="69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20" t="s">
        <v>169</v>
      </c>
      <c r="AU208" s="20" t="s">
        <v>21</v>
      </c>
    </row>
    <row r="209" spans="1:65" s="2" customFormat="1" ht="11.25">
      <c r="A209" s="38"/>
      <c r="B209" s="39"/>
      <c r="C209" s="40"/>
      <c r="D209" s="200" t="s">
        <v>171</v>
      </c>
      <c r="E209" s="40"/>
      <c r="F209" s="201" t="s">
        <v>2727</v>
      </c>
      <c r="G209" s="40"/>
      <c r="H209" s="40"/>
      <c r="I209" s="197"/>
      <c r="J209" s="40"/>
      <c r="K209" s="40"/>
      <c r="L209" s="43"/>
      <c r="M209" s="198"/>
      <c r="N209" s="199"/>
      <c r="O209" s="68"/>
      <c r="P209" s="68"/>
      <c r="Q209" s="68"/>
      <c r="R209" s="68"/>
      <c r="S209" s="68"/>
      <c r="T209" s="69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20" t="s">
        <v>171</v>
      </c>
      <c r="AU209" s="20" t="s">
        <v>21</v>
      </c>
    </row>
    <row r="210" spans="1:65" s="2" customFormat="1" ht="49.15" customHeight="1">
      <c r="A210" s="38"/>
      <c r="B210" s="39"/>
      <c r="C210" s="182" t="s">
        <v>81</v>
      </c>
      <c r="D210" s="182" t="s">
        <v>162</v>
      </c>
      <c r="E210" s="183" t="s">
        <v>2740</v>
      </c>
      <c r="F210" s="184" t="s">
        <v>2741</v>
      </c>
      <c r="G210" s="185" t="s">
        <v>523</v>
      </c>
      <c r="H210" s="186">
        <v>34</v>
      </c>
      <c r="I210" s="187"/>
      <c r="J210" s="188">
        <f>ROUND(I210*H210,2)</f>
        <v>0</v>
      </c>
      <c r="K210" s="184" t="s">
        <v>2640</v>
      </c>
      <c r="L210" s="43"/>
      <c r="M210" s="189" t="s">
        <v>35</v>
      </c>
      <c r="N210" s="190" t="s">
        <v>52</v>
      </c>
      <c r="O210" s="68"/>
      <c r="P210" s="191">
        <f>O210*H210</f>
        <v>0</v>
      </c>
      <c r="Q210" s="191">
        <v>0</v>
      </c>
      <c r="R210" s="191">
        <f>Q210*H210</f>
        <v>0</v>
      </c>
      <c r="S210" s="191">
        <v>0</v>
      </c>
      <c r="T210" s="19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93" t="s">
        <v>167</v>
      </c>
      <c r="AT210" s="193" t="s">
        <v>162</v>
      </c>
      <c r="AU210" s="193" t="s">
        <v>21</v>
      </c>
      <c r="AY210" s="20" t="s">
        <v>160</v>
      </c>
      <c r="BE210" s="194">
        <f>IF(N210="základní",J210,0)</f>
        <v>0</v>
      </c>
      <c r="BF210" s="194">
        <f>IF(N210="snížená",J210,0)</f>
        <v>0</v>
      </c>
      <c r="BG210" s="194">
        <f>IF(N210="zákl. přenesená",J210,0)</f>
        <v>0</v>
      </c>
      <c r="BH210" s="194">
        <f>IF(N210="sníž. přenesená",J210,0)</f>
        <v>0</v>
      </c>
      <c r="BI210" s="194">
        <f>IF(N210="nulová",J210,0)</f>
        <v>0</v>
      </c>
      <c r="BJ210" s="20" t="s">
        <v>21</v>
      </c>
      <c r="BK210" s="194">
        <f>ROUND(I210*H210,2)</f>
        <v>0</v>
      </c>
      <c r="BL210" s="20" t="s">
        <v>167</v>
      </c>
      <c r="BM210" s="193" t="s">
        <v>787</v>
      </c>
    </row>
    <row r="211" spans="1:65" s="2" customFormat="1" ht="29.25">
      <c r="A211" s="38"/>
      <c r="B211" s="39"/>
      <c r="C211" s="40"/>
      <c r="D211" s="195" t="s">
        <v>169</v>
      </c>
      <c r="E211" s="40"/>
      <c r="F211" s="196" t="s">
        <v>2741</v>
      </c>
      <c r="G211" s="40"/>
      <c r="H211" s="40"/>
      <c r="I211" s="197"/>
      <c r="J211" s="40"/>
      <c r="K211" s="40"/>
      <c r="L211" s="43"/>
      <c r="M211" s="198"/>
      <c r="N211" s="199"/>
      <c r="O211" s="68"/>
      <c r="P211" s="68"/>
      <c r="Q211" s="68"/>
      <c r="R211" s="68"/>
      <c r="S211" s="68"/>
      <c r="T211" s="69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20" t="s">
        <v>169</v>
      </c>
      <c r="AU211" s="20" t="s">
        <v>21</v>
      </c>
    </row>
    <row r="212" spans="1:65" s="2" customFormat="1" ht="11.25">
      <c r="A212" s="38"/>
      <c r="B212" s="39"/>
      <c r="C212" s="40"/>
      <c r="D212" s="200" t="s">
        <v>171</v>
      </c>
      <c r="E212" s="40"/>
      <c r="F212" s="201" t="s">
        <v>2742</v>
      </c>
      <c r="G212" s="40"/>
      <c r="H212" s="40"/>
      <c r="I212" s="197"/>
      <c r="J212" s="40"/>
      <c r="K212" s="40"/>
      <c r="L212" s="43"/>
      <c r="M212" s="198"/>
      <c r="N212" s="199"/>
      <c r="O212" s="68"/>
      <c r="P212" s="68"/>
      <c r="Q212" s="68"/>
      <c r="R212" s="68"/>
      <c r="S212" s="68"/>
      <c r="T212" s="69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20" t="s">
        <v>171</v>
      </c>
      <c r="AU212" s="20" t="s">
        <v>21</v>
      </c>
    </row>
    <row r="213" spans="1:65" s="2" customFormat="1" ht="24.2" customHeight="1">
      <c r="A213" s="38"/>
      <c r="B213" s="39"/>
      <c r="C213" s="182" t="s">
        <v>81</v>
      </c>
      <c r="D213" s="182" t="s">
        <v>162</v>
      </c>
      <c r="E213" s="183" t="s">
        <v>2743</v>
      </c>
      <c r="F213" s="184" t="s">
        <v>2744</v>
      </c>
      <c r="G213" s="185" t="s">
        <v>523</v>
      </c>
      <c r="H213" s="186">
        <v>15</v>
      </c>
      <c r="I213" s="187"/>
      <c r="J213" s="188">
        <f>ROUND(I213*H213,2)</f>
        <v>0</v>
      </c>
      <c r="K213" s="184" t="s">
        <v>2640</v>
      </c>
      <c r="L213" s="43"/>
      <c r="M213" s="189" t="s">
        <v>35</v>
      </c>
      <c r="N213" s="190" t="s">
        <v>52</v>
      </c>
      <c r="O213" s="68"/>
      <c r="P213" s="191">
        <f>O213*H213</f>
        <v>0</v>
      </c>
      <c r="Q213" s="191">
        <v>0</v>
      </c>
      <c r="R213" s="191">
        <f>Q213*H213</f>
        <v>0</v>
      </c>
      <c r="S213" s="191">
        <v>0</v>
      </c>
      <c r="T213" s="19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93" t="s">
        <v>167</v>
      </c>
      <c r="AT213" s="193" t="s">
        <v>162</v>
      </c>
      <c r="AU213" s="193" t="s">
        <v>21</v>
      </c>
      <c r="AY213" s="20" t="s">
        <v>160</v>
      </c>
      <c r="BE213" s="194">
        <f>IF(N213="základní",J213,0)</f>
        <v>0</v>
      </c>
      <c r="BF213" s="194">
        <f>IF(N213="snížená",J213,0)</f>
        <v>0</v>
      </c>
      <c r="BG213" s="194">
        <f>IF(N213="zákl. přenesená",J213,0)</f>
        <v>0</v>
      </c>
      <c r="BH213" s="194">
        <f>IF(N213="sníž. přenesená",J213,0)</f>
        <v>0</v>
      </c>
      <c r="BI213" s="194">
        <f>IF(N213="nulová",J213,0)</f>
        <v>0</v>
      </c>
      <c r="BJ213" s="20" t="s">
        <v>21</v>
      </c>
      <c r="BK213" s="194">
        <f>ROUND(I213*H213,2)</f>
        <v>0</v>
      </c>
      <c r="BL213" s="20" t="s">
        <v>167</v>
      </c>
      <c r="BM213" s="193" t="s">
        <v>800</v>
      </c>
    </row>
    <row r="214" spans="1:65" s="2" customFormat="1" ht="19.5">
      <c r="A214" s="38"/>
      <c r="B214" s="39"/>
      <c r="C214" s="40"/>
      <c r="D214" s="195" t="s">
        <v>169</v>
      </c>
      <c r="E214" s="40"/>
      <c r="F214" s="196" t="s">
        <v>2744</v>
      </c>
      <c r="G214" s="40"/>
      <c r="H214" s="40"/>
      <c r="I214" s="197"/>
      <c r="J214" s="40"/>
      <c r="K214" s="40"/>
      <c r="L214" s="43"/>
      <c r="M214" s="198"/>
      <c r="N214" s="199"/>
      <c r="O214" s="68"/>
      <c r="P214" s="68"/>
      <c r="Q214" s="68"/>
      <c r="R214" s="68"/>
      <c r="S214" s="68"/>
      <c r="T214" s="69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20" t="s">
        <v>169</v>
      </c>
      <c r="AU214" s="20" t="s">
        <v>21</v>
      </c>
    </row>
    <row r="215" spans="1:65" s="2" customFormat="1" ht="11.25">
      <c r="A215" s="38"/>
      <c r="B215" s="39"/>
      <c r="C215" s="40"/>
      <c r="D215" s="200" t="s">
        <v>171</v>
      </c>
      <c r="E215" s="40"/>
      <c r="F215" s="201" t="s">
        <v>2745</v>
      </c>
      <c r="G215" s="40"/>
      <c r="H215" s="40"/>
      <c r="I215" s="197"/>
      <c r="J215" s="40"/>
      <c r="K215" s="40"/>
      <c r="L215" s="43"/>
      <c r="M215" s="198"/>
      <c r="N215" s="199"/>
      <c r="O215" s="68"/>
      <c r="P215" s="68"/>
      <c r="Q215" s="68"/>
      <c r="R215" s="68"/>
      <c r="S215" s="68"/>
      <c r="T215" s="69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20" t="s">
        <v>171</v>
      </c>
      <c r="AU215" s="20" t="s">
        <v>21</v>
      </c>
    </row>
    <row r="216" spans="1:65" s="2" customFormat="1" ht="24.2" customHeight="1">
      <c r="A216" s="38"/>
      <c r="B216" s="39"/>
      <c r="C216" s="182" t="s">
        <v>81</v>
      </c>
      <c r="D216" s="182" t="s">
        <v>162</v>
      </c>
      <c r="E216" s="183" t="s">
        <v>2746</v>
      </c>
      <c r="F216" s="184" t="s">
        <v>2747</v>
      </c>
      <c r="G216" s="185" t="s">
        <v>523</v>
      </c>
      <c r="H216" s="186">
        <v>5</v>
      </c>
      <c r="I216" s="187"/>
      <c r="J216" s="188">
        <f>ROUND(I216*H216,2)</f>
        <v>0</v>
      </c>
      <c r="K216" s="184" t="s">
        <v>2640</v>
      </c>
      <c r="L216" s="43"/>
      <c r="M216" s="189" t="s">
        <v>35</v>
      </c>
      <c r="N216" s="190" t="s">
        <v>52</v>
      </c>
      <c r="O216" s="68"/>
      <c r="P216" s="191">
        <f>O216*H216</f>
        <v>0</v>
      </c>
      <c r="Q216" s="191">
        <v>0</v>
      </c>
      <c r="R216" s="191">
        <f>Q216*H216</f>
        <v>0</v>
      </c>
      <c r="S216" s="191">
        <v>0</v>
      </c>
      <c r="T216" s="19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93" t="s">
        <v>167</v>
      </c>
      <c r="AT216" s="193" t="s">
        <v>162</v>
      </c>
      <c r="AU216" s="193" t="s">
        <v>21</v>
      </c>
      <c r="AY216" s="20" t="s">
        <v>160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20" t="s">
        <v>21</v>
      </c>
      <c r="BK216" s="194">
        <f>ROUND(I216*H216,2)</f>
        <v>0</v>
      </c>
      <c r="BL216" s="20" t="s">
        <v>167</v>
      </c>
      <c r="BM216" s="193" t="s">
        <v>812</v>
      </c>
    </row>
    <row r="217" spans="1:65" s="2" customFormat="1" ht="11.25">
      <c r="A217" s="38"/>
      <c r="B217" s="39"/>
      <c r="C217" s="40"/>
      <c r="D217" s="195" t="s">
        <v>169</v>
      </c>
      <c r="E217" s="40"/>
      <c r="F217" s="196" t="s">
        <v>2748</v>
      </c>
      <c r="G217" s="40"/>
      <c r="H217" s="40"/>
      <c r="I217" s="197"/>
      <c r="J217" s="40"/>
      <c r="K217" s="40"/>
      <c r="L217" s="43"/>
      <c r="M217" s="198"/>
      <c r="N217" s="199"/>
      <c r="O217" s="68"/>
      <c r="P217" s="68"/>
      <c r="Q217" s="68"/>
      <c r="R217" s="68"/>
      <c r="S217" s="68"/>
      <c r="T217" s="69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20" t="s">
        <v>169</v>
      </c>
      <c r="AU217" s="20" t="s">
        <v>21</v>
      </c>
    </row>
    <row r="218" spans="1:65" s="2" customFormat="1" ht="11.25">
      <c r="A218" s="38"/>
      <c r="B218" s="39"/>
      <c r="C218" s="40"/>
      <c r="D218" s="200" t="s">
        <v>171</v>
      </c>
      <c r="E218" s="40"/>
      <c r="F218" s="201" t="s">
        <v>2749</v>
      </c>
      <c r="G218" s="40"/>
      <c r="H218" s="40"/>
      <c r="I218" s="197"/>
      <c r="J218" s="40"/>
      <c r="K218" s="40"/>
      <c r="L218" s="43"/>
      <c r="M218" s="198"/>
      <c r="N218" s="199"/>
      <c r="O218" s="68"/>
      <c r="P218" s="68"/>
      <c r="Q218" s="68"/>
      <c r="R218" s="68"/>
      <c r="S218" s="68"/>
      <c r="T218" s="69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20" t="s">
        <v>171</v>
      </c>
      <c r="AU218" s="20" t="s">
        <v>21</v>
      </c>
    </row>
    <row r="219" spans="1:65" s="2" customFormat="1" ht="44.25" customHeight="1">
      <c r="A219" s="38"/>
      <c r="B219" s="39"/>
      <c r="C219" s="182" t="s">
        <v>81</v>
      </c>
      <c r="D219" s="182" t="s">
        <v>162</v>
      </c>
      <c r="E219" s="183" t="s">
        <v>2750</v>
      </c>
      <c r="F219" s="184" t="s">
        <v>2751</v>
      </c>
      <c r="G219" s="185" t="s">
        <v>194</v>
      </c>
      <c r="H219" s="186">
        <v>5</v>
      </c>
      <c r="I219" s="187"/>
      <c r="J219" s="188">
        <f>ROUND(I219*H219,2)</f>
        <v>0</v>
      </c>
      <c r="K219" s="184" t="s">
        <v>2640</v>
      </c>
      <c r="L219" s="43"/>
      <c r="M219" s="189" t="s">
        <v>35</v>
      </c>
      <c r="N219" s="190" t="s">
        <v>52</v>
      </c>
      <c r="O219" s="68"/>
      <c r="P219" s="191">
        <f>O219*H219</f>
        <v>0</v>
      </c>
      <c r="Q219" s="191">
        <v>0</v>
      </c>
      <c r="R219" s="191">
        <f>Q219*H219</f>
        <v>0</v>
      </c>
      <c r="S219" s="191">
        <v>0</v>
      </c>
      <c r="T219" s="19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93" t="s">
        <v>167</v>
      </c>
      <c r="AT219" s="193" t="s">
        <v>162</v>
      </c>
      <c r="AU219" s="193" t="s">
        <v>21</v>
      </c>
      <c r="AY219" s="20" t="s">
        <v>160</v>
      </c>
      <c r="BE219" s="194">
        <f>IF(N219="základní",J219,0)</f>
        <v>0</v>
      </c>
      <c r="BF219" s="194">
        <f>IF(N219="snížená",J219,0)</f>
        <v>0</v>
      </c>
      <c r="BG219" s="194">
        <f>IF(N219="zákl. přenesená",J219,0)</f>
        <v>0</v>
      </c>
      <c r="BH219" s="194">
        <f>IF(N219="sníž. přenesená",J219,0)</f>
        <v>0</v>
      </c>
      <c r="BI219" s="194">
        <f>IF(N219="nulová",J219,0)</f>
        <v>0</v>
      </c>
      <c r="BJ219" s="20" t="s">
        <v>21</v>
      </c>
      <c r="BK219" s="194">
        <f>ROUND(I219*H219,2)</f>
        <v>0</v>
      </c>
      <c r="BL219" s="20" t="s">
        <v>167</v>
      </c>
      <c r="BM219" s="193" t="s">
        <v>825</v>
      </c>
    </row>
    <row r="220" spans="1:65" s="2" customFormat="1" ht="29.25">
      <c r="A220" s="38"/>
      <c r="B220" s="39"/>
      <c r="C220" s="40"/>
      <c r="D220" s="195" t="s">
        <v>169</v>
      </c>
      <c r="E220" s="40"/>
      <c r="F220" s="196" t="s">
        <v>2751</v>
      </c>
      <c r="G220" s="40"/>
      <c r="H220" s="40"/>
      <c r="I220" s="197"/>
      <c r="J220" s="40"/>
      <c r="K220" s="40"/>
      <c r="L220" s="43"/>
      <c r="M220" s="198"/>
      <c r="N220" s="199"/>
      <c r="O220" s="68"/>
      <c r="P220" s="68"/>
      <c r="Q220" s="68"/>
      <c r="R220" s="68"/>
      <c r="S220" s="68"/>
      <c r="T220" s="69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20" t="s">
        <v>169</v>
      </c>
      <c r="AU220" s="20" t="s">
        <v>21</v>
      </c>
    </row>
    <row r="221" spans="1:65" s="2" customFormat="1" ht="11.25">
      <c r="A221" s="38"/>
      <c r="B221" s="39"/>
      <c r="C221" s="40"/>
      <c r="D221" s="200" t="s">
        <v>171</v>
      </c>
      <c r="E221" s="40"/>
      <c r="F221" s="201" t="s">
        <v>2752</v>
      </c>
      <c r="G221" s="40"/>
      <c r="H221" s="40"/>
      <c r="I221" s="197"/>
      <c r="J221" s="40"/>
      <c r="K221" s="40"/>
      <c r="L221" s="43"/>
      <c r="M221" s="198"/>
      <c r="N221" s="199"/>
      <c r="O221" s="68"/>
      <c r="P221" s="68"/>
      <c r="Q221" s="68"/>
      <c r="R221" s="68"/>
      <c r="S221" s="68"/>
      <c r="T221" s="69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20" t="s">
        <v>171</v>
      </c>
      <c r="AU221" s="20" t="s">
        <v>21</v>
      </c>
    </row>
    <row r="222" spans="1:65" s="2" customFormat="1" ht="44.25" customHeight="1">
      <c r="A222" s="38"/>
      <c r="B222" s="39"/>
      <c r="C222" s="182" t="s">
        <v>81</v>
      </c>
      <c r="D222" s="182" t="s">
        <v>162</v>
      </c>
      <c r="E222" s="183" t="s">
        <v>2753</v>
      </c>
      <c r="F222" s="184" t="s">
        <v>2754</v>
      </c>
      <c r="G222" s="185" t="s">
        <v>194</v>
      </c>
      <c r="H222" s="186">
        <v>20</v>
      </c>
      <c r="I222" s="187"/>
      <c r="J222" s="188">
        <f>ROUND(I222*H222,2)</f>
        <v>0</v>
      </c>
      <c r="K222" s="184" t="s">
        <v>2640</v>
      </c>
      <c r="L222" s="43"/>
      <c r="M222" s="189" t="s">
        <v>35</v>
      </c>
      <c r="N222" s="190" t="s">
        <v>52</v>
      </c>
      <c r="O222" s="68"/>
      <c r="P222" s="191">
        <f>O222*H222</f>
        <v>0</v>
      </c>
      <c r="Q222" s="191">
        <v>0</v>
      </c>
      <c r="R222" s="191">
        <f>Q222*H222</f>
        <v>0</v>
      </c>
      <c r="S222" s="191">
        <v>0</v>
      </c>
      <c r="T222" s="192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193" t="s">
        <v>167</v>
      </c>
      <c r="AT222" s="193" t="s">
        <v>162</v>
      </c>
      <c r="AU222" s="193" t="s">
        <v>21</v>
      </c>
      <c r="AY222" s="20" t="s">
        <v>160</v>
      </c>
      <c r="BE222" s="194">
        <f>IF(N222="základní",J222,0)</f>
        <v>0</v>
      </c>
      <c r="BF222" s="194">
        <f>IF(N222="snížená",J222,0)</f>
        <v>0</v>
      </c>
      <c r="BG222" s="194">
        <f>IF(N222="zákl. přenesená",J222,0)</f>
        <v>0</v>
      </c>
      <c r="BH222" s="194">
        <f>IF(N222="sníž. přenesená",J222,0)</f>
        <v>0</v>
      </c>
      <c r="BI222" s="194">
        <f>IF(N222="nulová",J222,0)</f>
        <v>0</v>
      </c>
      <c r="BJ222" s="20" t="s">
        <v>21</v>
      </c>
      <c r="BK222" s="194">
        <f>ROUND(I222*H222,2)</f>
        <v>0</v>
      </c>
      <c r="BL222" s="20" t="s">
        <v>167</v>
      </c>
      <c r="BM222" s="193" t="s">
        <v>843</v>
      </c>
    </row>
    <row r="223" spans="1:65" s="2" customFormat="1" ht="29.25">
      <c r="A223" s="38"/>
      <c r="B223" s="39"/>
      <c r="C223" s="40"/>
      <c r="D223" s="195" t="s">
        <v>169</v>
      </c>
      <c r="E223" s="40"/>
      <c r="F223" s="196" t="s">
        <v>2754</v>
      </c>
      <c r="G223" s="40"/>
      <c r="H223" s="40"/>
      <c r="I223" s="197"/>
      <c r="J223" s="40"/>
      <c r="K223" s="40"/>
      <c r="L223" s="43"/>
      <c r="M223" s="198"/>
      <c r="N223" s="199"/>
      <c r="O223" s="68"/>
      <c r="P223" s="68"/>
      <c r="Q223" s="68"/>
      <c r="R223" s="68"/>
      <c r="S223" s="68"/>
      <c r="T223" s="69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20" t="s">
        <v>169</v>
      </c>
      <c r="AU223" s="20" t="s">
        <v>21</v>
      </c>
    </row>
    <row r="224" spans="1:65" s="2" customFormat="1" ht="11.25">
      <c r="A224" s="38"/>
      <c r="B224" s="39"/>
      <c r="C224" s="40"/>
      <c r="D224" s="200" t="s">
        <v>171</v>
      </c>
      <c r="E224" s="40"/>
      <c r="F224" s="201" t="s">
        <v>2755</v>
      </c>
      <c r="G224" s="40"/>
      <c r="H224" s="40"/>
      <c r="I224" s="197"/>
      <c r="J224" s="40"/>
      <c r="K224" s="40"/>
      <c r="L224" s="43"/>
      <c r="M224" s="198"/>
      <c r="N224" s="199"/>
      <c r="O224" s="68"/>
      <c r="P224" s="68"/>
      <c r="Q224" s="68"/>
      <c r="R224" s="68"/>
      <c r="S224" s="68"/>
      <c r="T224" s="69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20" t="s">
        <v>171</v>
      </c>
      <c r="AU224" s="20" t="s">
        <v>21</v>
      </c>
    </row>
    <row r="225" spans="1:65" s="2" customFormat="1" ht="16.5" customHeight="1">
      <c r="A225" s="38"/>
      <c r="B225" s="39"/>
      <c r="C225" s="182" t="s">
        <v>81</v>
      </c>
      <c r="D225" s="182" t="s">
        <v>162</v>
      </c>
      <c r="E225" s="183" t="s">
        <v>2756</v>
      </c>
      <c r="F225" s="184" t="s">
        <v>2757</v>
      </c>
      <c r="G225" s="185" t="s">
        <v>179</v>
      </c>
      <c r="H225" s="186">
        <v>0.8</v>
      </c>
      <c r="I225" s="187"/>
      <c r="J225" s="188">
        <f>ROUND(I225*H225,2)</f>
        <v>0</v>
      </c>
      <c r="K225" s="184" t="s">
        <v>2434</v>
      </c>
      <c r="L225" s="43"/>
      <c r="M225" s="189" t="s">
        <v>35</v>
      </c>
      <c r="N225" s="190" t="s">
        <v>52</v>
      </c>
      <c r="O225" s="68"/>
      <c r="P225" s="191">
        <f>O225*H225</f>
        <v>0</v>
      </c>
      <c r="Q225" s="191">
        <v>0</v>
      </c>
      <c r="R225" s="191">
        <f>Q225*H225</f>
        <v>0</v>
      </c>
      <c r="S225" s="191">
        <v>0</v>
      </c>
      <c r="T225" s="192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93" t="s">
        <v>167</v>
      </c>
      <c r="AT225" s="193" t="s">
        <v>162</v>
      </c>
      <c r="AU225" s="193" t="s">
        <v>21</v>
      </c>
      <c r="AY225" s="20" t="s">
        <v>160</v>
      </c>
      <c r="BE225" s="194">
        <f>IF(N225="základní",J225,0)</f>
        <v>0</v>
      </c>
      <c r="BF225" s="194">
        <f>IF(N225="snížená",J225,0)</f>
        <v>0</v>
      </c>
      <c r="BG225" s="194">
        <f>IF(N225="zákl. přenesená",J225,0)</f>
        <v>0</v>
      </c>
      <c r="BH225" s="194">
        <f>IF(N225="sníž. přenesená",J225,0)</f>
        <v>0</v>
      </c>
      <c r="BI225" s="194">
        <f>IF(N225="nulová",J225,0)</f>
        <v>0</v>
      </c>
      <c r="BJ225" s="20" t="s">
        <v>21</v>
      </c>
      <c r="BK225" s="194">
        <f>ROUND(I225*H225,2)</f>
        <v>0</v>
      </c>
      <c r="BL225" s="20" t="s">
        <v>167</v>
      </c>
      <c r="BM225" s="193" t="s">
        <v>851</v>
      </c>
    </row>
    <row r="226" spans="1:65" s="2" customFormat="1" ht="11.25">
      <c r="A226" s="38"/>
      <c r="B226" s="39"/>
      <c r="C226" s="40"/>
      <c r="D226" s="195" t="s">
        <v>169</v>
      </c>
      <c r="E226" s="40"/>
      <c r="F226" s="196" t="s">
        <v>2757</v>
      </c>
      <c r="G226" s="40"/>
      <c r="H226" s="40"/>
      <c r="I226" s="197"/>
      <c r="J226" s="40"/>
      <c r="K226" s="40"/>
      <c r="L226" s="43"/>
      <c r="M226" s="198"/>
      <c r="N226" s="199"/>
      <c r="O226" s="68"/>
      <c r="P226" s="68"/>
      <c r="Q226" s="68"/>
      <c r="R226" s="68"/>
      <c r="S226" s="68"/>
      <c r="T226" s="69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20" t="s">
        <v>169</v>
      </c>
      <c r="AU226" s="20" t="s">
        <v>21</v>
      </c>
    </row>
    <row r="227" spans="1:65" s="2" customFormat="1" ht="16.5" customHeight="1">
      <c r="A227" s="38"/>
      <c r="B227" s="39"/>
      <c r="C227" s="182" t="s">
        <v>81</v>
      </c>
      <c r="D227" s="182" t="s">
        <v>162</v>
      </c>
      <c r="E227" s="183" t="s">
        <v>2758</v>
      </c>
      <c r="F227" s="184" t="s">
        <v>2759</v>
      </c>
      <c r="G227" s="185" t="s">
        <v>179</v>
      </c>
      <c r="H227" s="186">
        <v>6</v>
      </c>
      <c r="I227" s="187"/>
      <c r="J227" s="188">
        <f>ROUND(I227*H227,2)</f>
        <v>0</v>
      </c>
      <c r="K227" s="184" t="s">
        <v>2434</v>
      </c>
      <c r="L227" s="43"/>
      <c r="M227" s="189" t="s">
        <v>35</v>
      </c>
      <c r="N227" s="190" t="s">
        <v>52</v>
      </c>
      <c r="O227" s="68"/>
      <c r="P227" s="191">
        <f>O227*H227</f>
        <v>0</v>
      </c>
      <c r="Q227" s="191">
        <v>0</v>
      </c>
      <c r="R227" s="191">
        <f>Q227*H227</f>
        <v>0</v>
      </c>
      <c r="S227" s="191">
        <v>0</v>
      </c>
      <c r="T227" s="192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93" t="s">
        <v>167</v>
      </c>
      <c r="AT227" s="193" t="s">
        <v>162</v>
      </c>
      <c r="AU227" s="193" t="s">
        <v>21</v>
      </c>
      <c r="AY227" s="20" t="s">
        <v>160</v>
      </c>
      <c r="BE227" s="194">
        <f>IF(N227="základní",J227,0)</f>
        <v>0</v>
      </c>
      <c r="BF227" s="194">
        <f>IF(N227="snížená",J227,0)</f>
        <v>0</v>
      </c>
      <c r="BG227" s="194">
        <f>IF(N227="zákl. přenesená",J227,0)</f>
        <v>0</v>
      </c>
      <c r="BH227" s="194">
        <f>IF(N227="sníž. přenesená",J227,0)</f>
        <v>0</v>
      </c>
      <c r="BI227" s="194">
        <f>IF(N227="nulová",J227,0)</f>
        <v>0</v>
      </c>
      <c r="BJ227" s="20" t="s">
        <v>21</v>
      </c>
      <c r="BK227" s="194">
        <f>ROUND(I227*H227,2)</f>
        <v>0</v>
      </c>
      <c r="BL227" s="20" t="s">
        <v>167</v>
      </c>
      <c r="BM227" s="193" t="s">
        <v>859</v>
      </c>
    </row>
    <row r="228" spans="1:65" s="2" customFormat="1" ht="11.25">
      <c r="A228" s="38"/>
      <c r="B228" s="39"/>
      <c r="C228" s="40"/>
      <c r="D228" s="195" t="s">
        <v>169</v>
      </c>
      <c r="E228" s="40"/>
      <c r="F228" s="196" t="s">
        <v>2759</v>
      </c>
      <c r="G228" s="40"/>
      <c r="H228" s="40"/>
      <c r="I228" s="197"/>
      <c r="J228" s="40"/>
      <c r="K228" s="40"/>
      <c r="L228" s="43"/>
      <c r="M228" s="198"/>
      <c r="N228" s="199"/>
      <c r="O228" s="68"/>
      <c r="P228" s="68"/>
      <c r="Q228" s="68"/>
      <c r="R228" s="68"/>
      <c r="S228" s="68"/>
      <c r="T228" s="69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20" t="s">
        <v>169</v>
      </c>
      <c r="AU228" s="20" t="s">
        <v>21</v>
      </c>
    </row>
    <row r="229" spans="1:65" s="2" customFormat="1" ht="37.9" customHeight="1">
      <c r="A229" s="38"/>
      <c r="B229" s="39"/>
      <c r="C229" s="182" t="s">
        <v>81</v>
      </c>
      <c r="D229" s="182" t="s">
        <v>162</v>
      </c>
      <c r="E229" s="183" t="s">
        <v>2760</v>
      </c>
      <c r="F229" s="184" t="s">
        <v>2761</v>
      </c>
      <c r="G229" s="185" t="s">
        <v>523</v>
      </c>
      <c r="H229" s="186">
        <v>350</v>
      </c>
      <c r="I229" s="187"/>
      <c r="J229" s="188">
        <f>ROUND(I229*H229,2)</f>
        <v>0</v>
      </c>
      <c r="K229" s="184" t="s">
        <v>2640</v>
      </c>
      <c r="L229" s="43"/>
      <c r="M229" s="189" t="s">
        <v>35</v>
      </c>
      <c r="N229" s="190" t="s">
        <v>52</v>
      </c>
      <c r="O229" s="68"/>
      <c r="P229" s="191">
        <f>O229*H229</f>
        <v>0</v>
      </c>
      <c r="Q229" s="191">
        <v>0</v>
      </c>
      <c r="R229" s="191">
        <f>Q229*H229</f>
        <v>0</v>
      </c>
      <c r="S229" s="191">
        <v>0</v>
      </c>
      <c r="T229" s="192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93" t="s">
        <v>167</v>
      </c>
      <c r="AT229" s="193" t="s">
        <v>162</v>
      </c>
      <c r="AU229" s="193" t="s">
        <v>21</v>
      </c>
      <c r="AY229" s="20" t="s">
        <v>160</v>
      </c>
      <c r="BE229" s="194">
        <f>IF(N229="základní",J229,0)</f>
        <v>0</v>
      </c>
      <c r="BF229" s="194">
        <f>IF(N229="snížená",J229,0)</f>
        <v>0</v>
      </c>
      <c r="BG229" s="194">
        <f>IF(N229="zákl. přenesená",J229,0)</f>
        <v>0</v>
      </c>
      <c r="BH229" s="194">
        <f>IF(N229="sníž. přenesená",J229,0)</f>
        <v>0</v>
      </c>
      <c r="BI229" s="194">
        <f>IF(N229="nulová",J229,0)</f>
        <v>0</v>
      </c>
      <c r="BJ229" s="20" t="s">
        <v>21</v>
      </c>
      <c r="BK229" s="194">
        <f>ROUND(I229*H229,2)</f>
        <v>0</v>
      </c>
      <c r="BL229" s="20" t="s">
        <v>167</v>
      </c>
      <c r="BM229" s="193" t="s">
        <v>872</v>
      </c>
    </row>
    <row r="230" spans="1:65" s="2" customFormat="1" ht="29.25">
      <c r="A230" s="38"/>
      <c r="B230" s="39"/>
      <c r="C230" s="40"/>
      <c r="D230" s="195" t="s">
        <v>169</v>
      </c>
      <c r="E230" s="40"/>
      <c r="F230" s="196" t="s">
        <v>2762</v>
      </c>
      <c r="G230" s="40"/>
      <c r="H230" s="40"/>
      <c r="I230" s="197"/>
      <c r="J230" s="40"/>
      <c r="K230" s="40"/>
      <c r="L230" s="43"/>
      <c r="M230" s="198"/>
      <c r="N230" s="199"/>
      <c r="O230" s="68"/>
      <c r="P230" s="68"/>
      <c r="Q230" s="68"/>
      <c r="R230" s="68"/>
      <c r="S230" s="68"/>
      <c r="T230" s="69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20" t="s">
        <v>169</v>
      </c>
      <c r="AU230" s="20" t="s">
        <v>21</v>
      </c>
    </row>
    <row r="231" spans="1:65" s="2" customFormat="1" ht="11.25">
      <c r="A231" s="38"/>
      <c r="B231" s="39"/>
      <c r="C231" s="40"/>
      <c r="D231" s="200" t="s">
        <v>171</v>
      </c>
      <c r="E231" s="40"/>
      <c r="F231" s="201" t="s">
        <v>2763</v>
      </c>
      <c r="G231" s="40"/>
      <c r="H231" s="40"/>
      <c r="I231" s="197"/>
      <c r="J231" s="40"/>
      <c r="K231" s="40"/>
      <c r="L231" s="43"/>
      <c r="M231" s="198"/>
      <c r="N231" s="199"/>
      <c r="O231" s="68"/>
      <c r="P231" s="68"/>
      <c r="Q231" s="68"/>
      <c r="R231" s="68"/>
      <c r="S231" s="68"/>
      <c r="T231" s="69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20" t="s">
        <v>171</v>
      </c>
      <c r="AU231" s="20" t="s">
        <v>21</v>
      </c>
    </row>
    <row r="232" spans="1:65" s="12" customFormat="1" ht="25.9" customHeight="1">
      <c r="B232" s="166"/>
      <c r="C232" s="167"/>
      <c r="D232" s="168" t="s">
        <v>80</v>
      </c>
      <c r="E232" s="169" t="s">
        <v>2450</v>
      </c>
      <c r="F232" s="169" t="s">
        <v>3164</v>
      </c>
      <c r="G232" s="167"/>
      <c r="H232" s="167"/>
      <c r="I232" s="170"/>
      <c r="J232" s="171">
        <f>BK232</f>
        <v>0</v>
      </c>
      <c r="K232" s="167"/>
      <c r="L232" s="172"/>
      <c r="M232" s="173"/>
      <c r="N232" s="174"/>
      <c r="O232" s="174"/>
      <c r="P232" s="175">
        <f>SUM(P233:P257)</f>
        <v>0</v>
      </c>
      <c r="Q232" s="174"/>
      <c r="R232" s="175">
        <f>SUM(R233:R257)</f>
        <v>0</v>
      </c>
      <c r="S232" s="174"/>
      <c r="T232" s="176">
        <f>SUM(T233:T257)</f>
        <v>0</v>
      </c>
      <c r="AR232" s="177" t="s">
        <v>21</v>
      </c>
      <c r="AT232" s="178" t="s">
        <v>80</v>
      </c>
      <c r="AU232" s="178" t="s">
        <v>81</v>
      </c>
      <c r="AY232" s="177" t="s">
        <v>160</v>
      </c>
      <c r="BK232" s="179">
        <f>SUM(BK233:BK257)</f>
        <v>0</v>
      </c>
    </row>
    <row r="233" spans="1:65" s="2" customFormat="1" ht="49.15" customHeight="1">
      <c r="A233" s="38"/>
      <c r="B233" s="39"/>
      <c r="C233" s="182" t="s">
        <v>81</v>
      </c>
      <c r="D233" s="182" t="s">
        <v>162</v>
      </c>
      <c r="E233" s="183" t="s">
        <v>2764</v>
      </c>
      <c r="F233" s="184" t="s">
        <v>2765</v>
      </c>
      <c r="G233" s="185" t="s">
        <v>194</v>
      </c>
      <c r="H233" s="186">
        <v>140</v>
      </c>
      <c r="I233" s="187"/>
      <c r="J233" s="188">
        <f>ROUND(I233*H233,2)</f>
        <v>0</v>
      </c>
      <c r="K233" s="184" t="s">
        <v>2640</v>
      </c>
      <c r="L233" s="43"/>
      <c r="M233" s="189" t="s">
        <v>35</v>
      </c>
      <c r="N233" s="190" t="s">
        <v>52</v>
      </c>
      <c r="O233" s="68"/>
      <c r="P233" s="191">
        <f>O233*H233</f>
        <v>0</v>
      </c>
      <c r="Q233" s="191">
        <v>0</v>
      </c>
      <c r="R233" s="191">
        <f>Q233*H233</f>
        <v>0</v>
      </c>
      <c r="S233" s="191">
        <v>0</v>
      </c>
      <c r="T233" s="19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93" t="s">
        <v>167</v>
      </c>
      <c r="AT233" s="193" t="s">
        <v>162</v>
      </c>
      <c r="AU233" s="193" t="s">
        <v>21</v>
      </c>
      <c r="AY233" s="20" t="s">
        <v>160</v>
      </c>
      <c r="BE233" s="194">
        <f>IF(N233="základní",J233,0)</f>
        <v>0</v>
      </c>
      <c r="BF233" s="194">
        <f>IF(N233="snížená",J233,0)</f>
        <v>0</v>
      </c>
      <c r="BG233" s="194">
        <f>IF(N233="zákl. přenesená",J233,0)</f>
        <v>0</v>
      </c>
      <c r="BH233" s="194">
        <f>IF(N233="sníž. přenesená",J233,0)</f>
        <v>0</v>
      </c>
      <c r="BI233" s="194">
        <f>IF(N233="nulová",J233,0)</f>
        <v>0</v>
      </c>
      <c r="BJ233" s="20" t="s">
        <v>21</v>
      </c>
      <c r="BK233" s="194">
        <f>ROUND(I233*H233,2)</f>
        <v>0</v>
      </c>
      <c r="BL233" s="20" t="s">
        <v>167</v>
      </c>
      <c r="BM233" s="193" t="s">
        <v>884</v>
      </c>
    </row>
    <row r="234" spans="1:65" s="2" customFormat="1" ht="29.25">
      <c r="A234" s="38"/>
      <c r="B234" s="39"/>
      <c r="C234" s="40"/>
      <c r="D234" s="195" t="s">
        <v>169</v>
      </c>
      <c r="E234" s="40"/>
      <c r="F234" s="196" t="s">
        <v>2765</v>
      </c>
      <c r="G234" s="40"/>
      <c r="H234" s="40"/>
      <c r="I234" s="197"/>
      <c r="J234" s="40"/>
      <c r="K234" s="40"/>
      <c r="L234" s="43"/>
      <c r="M234" s="198"/>
      <c r="N234" s="199"/>
      <c r="O234" s="68"/>
      <c r="P234" s="68"/>
      <c r="Q234" s="68"/>
      <c r="R234" s="68"/>
      <c r="S234" s="68"/>
      <c r="T234" s="69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20" t="s">
        <v>169</v>
      </c>
      <c r="AU234" s="20" t="s">
        <v>21</v>
      </c>
    </row>
    <row r="235" spans="1:65" s="2" customFormat="1" ht="11.25">
      <c r="A235" s="38"/>
      <c r="B235" s="39"/>
      <c r="C235" s="40"/>
      <c r="D235" s="200" t="s">
        <v>171</v>
      </c>
      <c r="E235" s="40"/>
      <c r="F235" s="201" t="s">
        <v>2766</v>
      </c>
      <c r="G235" s="40"/>
      <c r="H235" s="40"/>
      <c r="I235" s="197"/>
      <c r="J235" s="40"/>
      <c r="K235" s="40"/>
      <c r="L235" s="43"/>
      <c r="M235" s="198"/>
      <c r="N235" s="199"/>
      <c r="O235" s="68"/>
      <c r="P235" s="68"/>
      <c r="Q235" s="68"/>
      <c r="R235" s="68"/>
      <c r="S235" s="68"/>
      <c r="T235" s="69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20" t="s">
        <v>171</v>
      </c>
      <c r="AU235" s="20" t="s">
        <v>21</v>
      </c>
    </row>
    <row r="236" spans="1:65" s="2" customFormat="1" ht="24.2" customHeight="1">
      <c r="A236" s="38"/>
      <c r="B236" s="39"/>
      <c r="C236" s="182" t="s">
        <v>81</v>
      </c>
      <c r="D236" s="182" t="s">
        <v>162</v>
      </c>
      <c r="E236" s="183" t="s">
        <v>2767</v>
      </c>
      <c r="F236" s="184" t="s">
        <v>2768</v>
      </c>
      <c r="G236" s="185" t="s">
        <v>194</v>
      </c>
      <c r="H236" s="186">
        <v>257</v>
      </c>
      <c r="I236" s="187"/>
      <c r="J236" s="188">
        <f>ROUND(I236*H236,2)</f>
        <v>0</v>
      </c>
      <c r="K236" s="184" t="s">
        <v>2640</v>
      </c>
      <c r="L236" s="43"/>
      <c r="M236" s="189" t="s">
        <v>35</v>
      </c>
      <c r="N236" s="190" t="s">
        <v>52</v>
      </c>
      <c r="O236" s="68"/>
      <c r="P236" s="191">
        <f>O236*H236</f>
        <v>0</v>
      </c>
      <c r="Q236" s="191">
        <v>0</v>
      </c>
      <c r="R236" s="191">
        <f>Q236*H236</f>
        <v>0</v>
      </c>
      <c r="S236" s="191">
        <v>0</v>
      </c>
      <c r="T236" s="192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93" t="s">
        <v>167</v>
      </c>
      <c r="AT236" s="193" t="s">
        <v>162</v>
      </c>
      <c r="AU236" s="193" t="s">
        <v>21</v>
      </c>
      <c r="AY236" s="20" t="s">
        <v>160</v>
      </c>
      <c r="BE236" s="194">
        <f>IF(N236="základní",J236,0)</f>
        <v>0</v>
      </c>
      <c r="BF236" s="194">
        <f>IF(N236="snížená",J236,0)</f>
        <v>0</v>
      </c>
      <c r="BG236" s="194">
        <f>IF(N236="zákl. přenesená",J236,0)</f>
        <v>0</v>
      </c>
      <c r="BH236" s="194">
        <f>IF(N236="sníž. přenesená",J236,0)</f>
        <v>0</v>
      </c>
      <c r="BI236" s="194">
        <f>IF(N236="nulová",J236,0)</f>
        <v>0</v>
      </c>
      <c r="BJ236" s="20" t="s">
        <v>21</v>
      </c>
      <c r="BK236" s="194">
        <f>ROUND(I236*H236,2)</f>
        <v>0</v>
      </c>
      <c r="BL236" s="20" t="s">
        <v>167</v>
      </c>
      <c r="BM236" s="193" t="s">
        <v>896</v>
      </c>
    </row>
    <row r="237" spans="1:65" s="2" customFormat="1" ht="19.5">
      <c r="A237" s="38"/>
      <c r="B237" s="39"/>
      <c r="C237" s="40"/>
      <c r="D237" s="195" t="s">
        <v>169</v>
      </c>
      <c r="E237" s="40"/>
      <c r="F237" s="196" t="s">
        <v>2768</v>
      </c>
      <c r="G237" s="40"/>
      <c r="H237" s="40"/>
      <c r="I237" s="197"/>
      <c r="J237" s="40"/>
      <c r="K237" s="40"/>
      <c r="L237" s="43"/>
      <c r="M237" s="198"/>
      <c r="N237" s="199"/>
      <c r="O237" s="68"/>
      <c r="P237" s="68"/>
      <c r="Q237" s="68"/>
      <c r="R237" s="68"/>
      <c r="S237" s="68"/>
      <c r="T237" s="69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20" t="s">
        <v>169</v>
      </c>
      <c r="AU237" s="20" t="s">
        <v>21</v>
      </c>
    </row>
    <row r="238" spans="1:65" s="2" customFormat="1" ht="11.25">
      <c r="A238" s="38"/>
      <c r="B238" s="39"/>
      <c r="C238" s="40"/>
      <c r="D238" s="200" t="s">
        <v>171</v>
      </c>
      <c r="E238" s="40"/>
      <c r="F238" s="201" t="s">
        <v>2769</v>
      </c>
      <c r="G238" s="40"/>
      <c r="H238" s="40"/>
      <c r="I238" s="197"/>
      <c r="J238" s="40"/>
      <c r="K238" s="40"/>
      <c r="L238" s="43"/>
      <c r="M238" s="198"/>
      <c r="N238" s="199"/>
      <c r="O238" s="68"/>
      <c r="P238" s="68"/>
      <c r="Q238" s="68"/>
      <c r="R238" s="68"/>
      <c r="S238" s="68"/>
      <c r="T238" s="69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20" t="s">
        <v>171</v>
      </c>
      <c r="AU238" s="20" t="s">
        <v>21</v>
      </c>
    </row>
    <row r="239" spans="1:65" s="2" customFormat="1" ht="24.2" customHeight="1">
      <c r="A239" s="38"/>
      <c r="B239" s="39"/>
      <c r="C239" s="182" t="s">
        <v>81</v>
      </c>
      <c r="D239" s="182" t="s">
        <v>162</v>
      </c>
      <c r="E239" s="183" t="s">
        <v>2770</v>
      </c>
      <c r="F239" s="184" t="s">
        <v>2771</v>
      </c>
      <c r="G239" s="185" t="s">
        <v>194</v>
      </c>
      <c r="H239" s="186">
        <v>44</v>
      </c>
      <c r="I239" s="187"/>
      <c r="J239" s="188">
        <f>ROUND(I239*H239,2)</f>
        <v>0</v>
      </c>
      <c r="K239" s="184" t="s">
        <v>2640</v>
      </c>
      <c r="L239" s="43"/>
      <c r="M239" s="189" t="s">
        <v>35</v>
      </c>
      <c r="N239" s="190" t="s">
        <v>52</v>
      </c>
      <c r="O239" s="68"/>
      <c r="P239" s="191">
        <f>O239*H239</f>
        <v>0</v>
      </c>
      <c r="Q239" s="191">
        <v>0</v>
      </c>
      <c r="R239" s="191">
        <f>Q239*H239</f>
        <v>0</v>
      </c>
      <c r="S239" s="191">
        <v>0</v>
      </c>
      <c r="T239" s="19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93" t="s">
        <v>167</v>
      </c>
      <c r="AT239" s="193" t="s">
        <v>162</v>
      </c>
      <c r="AU239" s="193" t="s">
        <v>21</v>
      </c>
      <c r="AY239" s="20" t="s">
        <v>160</v>
      </c>
      <c r="BE239" s="194">
        <f>IF(N239="základní",J239,0)</f>
        <v>0</v>
      </c>
      <c r="BF239" s="194">
        <f>IF(N239="snížená",J239,0)</f>
        <v>0</v>
      </c>
      <c r="BG239" s="194">
        <f>IF(N239="zákl. přenesená",J239,0)</f>
        <v>0</v>
      </c>
      <c r="BH239" s="194">
        <f>IF(N239="sníž. přenesená",J239,0)</f>
        <v>0</v>
      </c>
      <c r="BI239" s="194">
        <f>IF(N239="nulová",J239,0)</f>
        <v>0</v>
      </c>
      <c r="BJ239" s="20" t="s">
        <v>21</v>
      </c>
      <c r="BK239" s="194">
        <f>ROUND(I239*H239,2)</f>
        <v>0</v>
      </c>
      <c r="BL239" s="20" t="s">
        <v>167</v>
      </c>
      <c r="BM239" s="193" t="s">
        <v>910</v>
      </c>
    </row>
    <row r="240" spans="1:65" s="2" customFormat="1" ht="19.5">
      <c r="A240" s="38"/>
      <c r="B240" s="39"/>
      <c r="C240" s="40"/>
      <c r="D240" s="195" t="s">
        <v>169</v>
      </c>
      <c r="E240" s="40"/>
      <c r="F240" s="196" t="s">
        <v>2771</v>
      </c>
      <c r="G240" s="40"/>
      <c r="H240" s="40"/>
      <c r="I240" s="197"/>
      <c r="J240" s="40"/>
      <c r="K240" s="40"/>
      <c r="L240" s="43"/>
      <c r="M240" s="198"/>
      <c r="N240" s="199"/>
      <c r="O240" s="68"/>
      <c r="P240" s="68"/>
      <c r="Q240" s="68"/>
      <c r="R240" s="68"/>
      <c r="S240" s="68"/>
      <c r="T240" s="69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20" t="s">
        <v>169</v>
      </c>
      <c r="AU240" s="20" t="s">
        <v>21</v>
      </c>
    </row>
    <row r="241" spans="1:65" s="2" customFormat="1" ht="11.25">
      <c r="A241" s="38"/>
      <c r="B241" s="39"/>
      <c r="C241" s="40"/>
      <c r="D241" s="200" t="s">
        <v>171</v>
      </c>
      <c r="E241" s="40"/>
      <c r="F241" s="201" t="s">
        <v>2772</v>
      </c>
      <c r="G241" s="40"/>
      <c r="H241" s="40"/>
      <c r="I241" s="197"/>
      <c r="J241" s="40"/>
      <c r="K241" s="40"/>
      <c r="L241" s="43"/>
      <c r="M241" s="198"/>
      <c r="N241" s="199"/>
      <c r="O241" s="68"/>
      <c r="P241" s="68"/>
      <c r="Q241" s="68"/>
      <c r="R241" s="68"/>
      <c r="S241" s="68"/>
      <c r="T241" s="69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20" t="s">
        <v>171</v>
      </c>
      <c r="AU241" s="20" t="s">
        <v>21</v>
      </c>
    </row>
    <row r="242" spans="1:65" s="2" customFormat="1" ht="24.2" customHeight="1">
      <c r="A242" s="38"/>
      <c r="B242" s="39"/>
      <c r="C242" s="182" t="s">
        <v>81</v>
      </c>
      <c r="D242" s="182" t="s">
        <v>162</v>
      </c>
      <c r="E242" s="183" t="s">
        <v>2746</v>
      </c>
      <c r="F242" s="184" t="s">
        <v>2747</v>
      </c>
      <c r="G242" s="185" t="s">
        <v>523</v>
      </c>
      <c r="H242" s="186">
        <v>89</v>
      </c>
      <c r="I242" s="187"/>
      <c r="J242" s="188">
        <f>ROUND(I242*H242,2)</f>
        <v>0</v>
      </c>
      <c r="K242" s="184" t="s">
        <v>2640</v>
      </c>
      <c r="L242" s="43"/>
      <c r="M242" s="189" t="s">
        <v>35</v>
      </c>
      <c r="N242" s="190" t="s">
        <v>52</v>
      </c>
      <c r="O242" s="68"/>
      <c r="P242" s="191">
        <f>O242*H242</f>
        <v>0</v>
      </c>
      <c r="Q242" s="191">
        <v>0</v>
      </c>
      <c r="R242" s="191">
        <f>Q242*H242</f>
        <v>0</v>
      </c>
      <c r="S242" s="191">
        <v>0</v>
      </c>
      <c r="T242" s="192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193" t="s">
        <v>167</v>
      </c>
      <c r="AT242" s="193" t="s">
        <v>162</v>
      </c>
      <c r="AU242" s="193" t="s">
        <v>21</v>
      </c>
      <c r="AY242" s="20" t="s">
        <v>160</v>
      </c>
      <c r="BE242" s="194">
        <f>IF(N242="základní",J242,0)</f>
        <v>0</v>
      </c>
      <c r="BF242" s="194">
        <f>IF(N242="snížená",J242,0)</f>
        <v>0</v>
      </c>
      <c r="BG242" s="194">
        <f>IF(N242="zákl. přenesená",J242,0)</f>
        <v>0</v>
      </c>
      <c r="BH242" s="194">
        <f>IF(N242="sníž. přenesená",J242,0)</f>
        <v>0</v>
      </c>
      <c r="BI242" s="194">
        <f>IF(N242="nulová",J242,0)</f>
        <v>0</v>
      </c>
      <c r="BJ242" s="20" t="s">
        <v>21</v>
      </c>
      <c r="BK242" s="194">
        <f>ROUND(I242*H242,2)</f>
        <v>0</v>
      </c>
      <c r="BL242" s="20" t="s">
        <v>167</v>
      </c>
      <c r="BM242" s="193" t="s">
        <v>922</v>
      </c>
    </row>
    <row r="243" spans="1:65" s="2" customFormat="1" ht="11.25">
      <c r="A243" s="38"/>
      <c r="B243" s="39"/>
      <c r="C243" s="40"/>
      <c r="D243" s="195" t="s">
        <v>169</v>
      </c>
      <c r="E243" s="40"/>
      <c r="F243" s="196" t="s">
        <v>2748</v>
      </c>
      <c r="G243" s="40"/>
      <c r="H243" s="40"/>
      <c r="I243" s="197"/>
      <c r="J243" s="40"/>
      <c r="K243" s="40"/>
      <c r="L243" s="43"/>
      <c r="M243" s="198"/>
      <c r="N243" s="199"/>
      <c r="O243" s="68"/>
      <c r="P243" s="68"/>
      <c r="Q243" s="68"/>
      <c r="R243" s="68"/>
      <c r="S243" s="68"/>
      <c r="T243" s="69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20" t="s">
        <v>169</v>
      </c>
      <c r="AU243" s="20" t="s">
        <v>21</v>
      </c>
    </row>
    <row r="244" spans="1:65" s="2" customFormat="1" ht="11.25">
      <c r="A244" s="38"/>
      <c r="B244" s="39"/>
      <c r="C244" s="40"/>
      <c r="D244" s="200" t="s">
        <v>171</v>
      </c>
      <c r="E244" s="40"/>
      <c r="F244" s="201" t="s">
        <v>2749</v>
      </c>
      <c r="G244" s="40"/>
      <c r="H244" s="40"/>
      <c r="I244" s="197"/>
      <c r="J244" s="40"/>
      <c r="K244" s="40"/>
      <c r="L244" s="43"/>
      <c r="M244" s="198"/>
      <c r="N244" s="199"/>
      <c r="O244" s="68"/>
      <c r="P244" s="68"/>
      <c r="Q244" s="68"/>
      <c r="R244" s="68"/>
      <c r="S244" s="68"/>
      <c r="T244" s="69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20" t="s">
        <v>171</v>
      </c>
      <c r="AU244" s="20" t="s">
        <v>21</v>
      </c>
    </row>
    <row r="245" spans="1:65" s="2" customFormat="1" ht="24.2" customHeight="1">
      <c r="A245" s="38"/>
      <c r="B245" s="39"/>
      <c r="C245" s="182" t="s">
        <v>81</v>
      </c>
      <c r="D245" s="182" t="s">
        <v>162</v>
      </c>
      <c r="E245" s="183" t="s">
        <v>2773</v>
      </c>
      <c r="F245" s="184" t="s">
        <v>2774</v>
      </c>
      <c r="G245" s="185" t="s">
        <v>523</v>
      </c>
      <c r="H245" s="186">
        <v>11</v>
      </c>
      <c r="I245" s="187"/>
      <c r="J245" s="188">
        <f>ROUND(I245*H245,2)</f>
        <v>0</v>
      </c>
      <c r="K245" s="184" t="s">
        <v>2640</v>
      </c>
      <c r="L245" s="43"/>
      <c r="M245" s="189" t="s">
        <v>35</v>
      </c>
      <c r="N245" s="190" t="s">
        <v>52</v>
      </c>
      <c r="O245" s="68"/>
      <c r="P245" s="191">
        <f>O245*H245</f>
        <v>0</v>
      </c>
      <c r="Q245" s="191">
        <v>0</v>
      </c>
      <c r="R245" s="191">
        <f>Q245*H245</f>
        <v>0</v>
      </c>
      <c r="S245" s="191">
        <v>0</v>
      </c>
      <c r="T245" s="192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93" t="s">
        <v>167</v>
      </c>
      <c r="AT245" s="193" t="s">
        <v>162</v>
      </c>
      <c r="AU245" s="193" t="s">
        <v>21</v>
      </c>
      <c r="AY245" s="20" t="s">
        <v>160</v>
      </c>
      <c r="BE245" s="194">
        <f>IF(N245="základní",J245,0)</f>
        <v>0</v>
      </c>
      <c r="BF245" s="194">
        <f>IF(N245="snížená",J245,0)</f>
        <v>0</v>
      </c>
      <c r="BG245" s="194">
        <f>IF(N245="zákl. přenesená",J245,0)</f>
        <v>0</v>
      </c>
      <c r="BH245" s="194">
        <f>IF(N245="sníž. přenesená",J245,0)</f>
        <v>0</v>
      </c>
      <c r="BI245" s="194">
        <f>IF(N245="nulová",J245,0)</f>
        <v>0</v>
      </c>
      <c r="BJ245" s="20" t="s">
        <v>21</v>
      </c>
      <c r="BK245" s="194">
        <f>ROUND(I245*H245,2)</f>
        <v>0</v>
      </c>
      <c r="BL245" s="20" t="s">
        <v>167</v>
      </c>
      <c r="BM245" s="193" t="s">
        <v>936</v>
      </c>
    </row>
    <row r="246" spans="1:65" s="2" customFormat="1" ht="19.5">
      <c r="A246" s="38"/>
      <c r="B246" s="39"/>
      <c r="C246" s="40"/>
      <c r="D246" s="195" t="s">
        <v>169</v>
      </c>
      <c r="E246" s="40"/>
      <c r="F246" s="196" t="s">
        <v>2775</v>
      </c>
      <c r="G246" s="40"/>
      <c r="H246" s="40"/>
      <c r="I246" s="197"/>
      <c r="J246" s="40"/>
      <c r="K246" s="40"/>
      <c r="L246" s="43"/>
      <c r="M246" s="198"/>
      <c r="N246" s="199"/>
      <c r="O246" s="68"/>
      <c r="P246" s="68"/>
      <c r="Q246" s="68"/>
      <c r="R246" s="68"/>
      <c r="S246" s="68"/>
      <c r="T246" s="69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20" t="s">
        <v>169</v>
      </c>
      <c r="AU246" s="20" t="s">
        <v>21</v>
      </c>
    </row>
    <row r="247" spans="1:65" s="2" customFormat="1" ht="11.25">
      <c r="A247" s="38"/>
      <c r="B247" s="39"/>
      <c r="C247" s="40"/>
      <c r="D247" s="200" t="s">
        <v>171</v>
      </c>
      <c r="E247" s="40"/>
      <c r="F247" s="201" t="s">
        <v>2776</v>
      </c>
      <c r="G247" s="40"/>
      <c r="H247" s="40"/>
      <c r="I247" s="197"/>
      <c r="J247" s="40"/>
      <c r="K247" s="40"/>
      <c r="L247" s="43"/>
      <c r="M247" s="198"/>
      <c r="N247" s="199"/>
      <c r="O247" s="68"/>
      <c r="P247" s="68"/>
      <c r="Q247" s="68"/>
      <c r="R247" s="68"/>
      <c r="S247" s="68"/>
      <c r="T247" s="69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20" t="s">
        <v>171</v>
      </c>
      <c r="AU247" s="20" t="s">
        <v>21</v>
      </c>
    </row>
    <row r="248" spans="1:65" s="2" customFormat="1" ht="24.2" customHeight="1">
      <c r="A248" s="38"/>
      <c r="B248" s="39"/>
      <c r="C248" s="182" t="s">
        <v>81</v>
      </c>
      <c r="D248" s="182" t="s">
        <v>162</v>
      </c>
      <c r="E248" s="183" t="s">
        <v>2777</v>
      </c>
      <c r="F248" s="184" t="s">
        <v>2778</v>
      </c>
      <c r="G248" s="185" t="s">
        <v>523</v>
      </c>
      <c r="H248" s="186">
        <v>11</v>
      </c>
      <c r="I248" s="187"/>
      <c r="J248" s="188">
        <f>ROUND(I248*H248,2)</f>
        <v>0</v>
      </c>
      <c r="K248" s="184" t="s">
        <v>2640</v>
      </c>
      <c r="L248" s="43"/>
      <c r="M248" s="189" t="s">
        <v>35</v>
      </c>
      <c r="N248" s="190" t="s">
        <v>52</v>
      </c>
      <c r="O248" s="68"/>
      <c r="P248" s="191">
        <f>O248*H248</f>
        <v>0</v>
      </c>
      <c r="Q248" s="191">
        <v>0</v>
      </c>
      <c r="R248" s="191">
        <f>Q248*H248</f>
        <v>0</v>
      </c>
      <c r="S248" s="191">
        <v>0</v>
      </c>
      <c r="T248" s="192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193" t="s">
        <v>167</v>
      </c>
      <c r="AT248" s="193" t="s">
        <v>162</v>
      </c>
      <c r="AU248" s="193" t="s">
        <v>21</v>
      </c>
      <c r="AY248" s="20" t="s">
        <v>160</v>
      </c>
      <c r="BE248" s="194">
        <f>IF(N248="základní",J248,0)</f>
        <v>0</v>
      </c>
      <c r="BF248" s="194">
        <f>IF(N248="snížená",J248,0)</f>
        <v>0</v>
      </c>
      <c r="BG248" s="194">
        <f>IF(N248="zákl. přenesená",J248,0)</f>
        <v>0</v>
      </c>
      <c r="BH248" s="194">
        <f>IF(N248="sníž. přenesená",J248,0)</f>
        <v>0</v>
      </c>
      <c r="BI248" s="194">
        <f>IF(N248="nulová",J248,0)</f>
        <v>0</v>
      </c>
      <c r="BJ248" s="20" t="s">
        <v>21</v>
      </c>
      <c r="BK248" s="194">
        <f>ROUND(I248*H248,2)</f>
        <v>0</v>
      </c>
      <c r="BL248" s="20" t="s">
        <v>167</v>
      </c>
      <c r="BM248" s="193" t="s">
        <v>946</v>
      </c>
    </row>
    <row r="249" spans="1:65" s="2" customFormat="1" ht="19.5">
      <c r="A249" s="38"/>
      <c r="B249" s="39"/>
      <c r="C249" s="40"/>
      <c r="D249" s="195" t="s">
        <v>169</v>
      </c>
      <c r="E249" s="40"/>
      <c r="F249" s="196" t="s">
        <v>2779</v>
      </c>
      <c r="G249" s="40"/>
      <c r="H249" s="40"/>
      <c r="I249" s="197"/>
      <c r="J249" s="40"/>
      <c r="K249" s="40"/>
      <c r="L249" s="43"/>
      <c r="M249" s="198"/>
      <c r="N249" s="199"/>
      <c r="O249" s="68"/>
      <c r="P249" s="68"/>
      <c r="Q249" s="68"/>
      <c r="R249" s="68"/>
      <c r="S249" s="68"/>
      <c r="T249" s="69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20" t="s">
        <v>169</v>
      </c>
      <c r="AU249" s="20" t="s">
        <v>21</v>
      </c>
    </row>
    <row r="250" spans="1:65" s="2" customFormat="1" ht="11.25">
      <c r="A250" s="38"/>
      <c r="B250" s="39"/>
      <c r="C250" s="40"/>
      <c r="D250" s="200" t="s">
        <v>171</v>
      </c>
      <c r="E250" s="40"/>
      <c r="F250" s="201" t="s">
        <v>2780</v>
      </c>
      <c r="G250" s="40"/>
      <c r="H250" s="40"/>
      <c r="I250" s="197"/>
      <c r="J250" s="40"/>
      <c r="K250" s="40"/>
      <c r="L250" s="43"/>
      <c r="M250" s="198"/>
      <c r="N250" s="199"/>
      <c r="O250" s="68"/>
      <c r="P250" s="68"/>
      <c r="Q250" s="68"/>
      <c r="R250" s="68"/>
      <c r="S250" s="68"/>
      <c r="T250" s="69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20" t="s">
        <v>171</v>
      </c>
      <c r="AU250" s="20" t="s">
        <v>21</v>
      </c>
    </row>
    <row r="251" spans="1:65" s="2" customFormat="1" ht="16.5" customHeight="1">
      <c r="A251" s="38"/>
      <c r="B251" s="39"/>
      <c r="C251" s="182" t="s">
        <v>81</v>
      </c>
      <c r="D251" s="182" t="s">
        <v>162</v>
      </c>
      <c r="E251" s="183" t="s">
        <v>2781</v>
      </c>
      <c r="F251" s="184" t="s">
        <v>2782</v>
      </c>
      <c r="G251" s="185" t="s">
        <v>179</v>
      </c>
      <c r="H251" s="186">
        <v>17</v>
      </c>
      <c r="I251" s="187"/>
      <c r="J251" s="188">
        <f>ROUND(I251*H251,2)</f>
        <v>0</v>
      </c>
      <c r="K251" s="184" t="s">
        <v>2434</v>
      </c>
      <c r="L251" s="43"/>
      <c r="M251" s="189" t="s">
        <v>35</v>
      </c>
      <c r="N251" s="190" t="s">
        <v>52</v>
      </c>
      <c r="O251" s="68"/>
      <c r="P251" s="191">
        <f>O251*H251</f>
        <v>0</v>
      </c>
      <c r="Q251" s="191">
        <v>0</v>
      </c>
      <c r="R251" s="191">
        <f>Q251*H251</f>
        <v>0</v>
      </c>
      <c r="S251" s="191">
        <v>0</v>
      </c>
      <c r="T251" s="192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193" t="s">
        <v>167</v>
      </c>
      <c r="AT251" s="193" t="s">
        <v>162</v>
      </c>
      <c r="AU251" s="193" t="s">
        <v>21</v>
      </c>
      <c r="AY251" s="20" t="s">
        <v>160</v>
      </c>
      <c r="BE251" s="194">
        <f>IF(N251="základní",J251,0)</f>
        <v>0</v>
      </c>
      <c r="BF251" s="194">
        <f>IF(N251="snížená",J251,0)</f>
        <v>0</v>
      </c>
      <c r="BG251" s="194">
        <f>IF(N251="zákl. přenesená",J251,0)</f>
        <v>0</v>
      </c>
      <c r="BH251" s="194">
        <f>IF(N251="sníž. přenesená",J251,0)</f>
        <v>0</v>
      </c>
      <c r="BI251" s="194">
        <f>IF(N251="nulová",J251,0)</f>
        <v>0</v>
      </c>
      <c r="BJ251" s="20" t="s">
        <v>21</v>
      </c>
      <c r="BK251" s="194">
        <f>ROUND(I251*H251,2)</f>
        <v>0</v>
      </c>
      <c r="BL251" s="20" t="s">
        <v>167</v>
      </c>
      <c r="BM251" s="193" t="s">
        <v>957</v>
      </c>
    </row>
    <row r="252" spans="1:65" s="2" customFormat="1" ht="11.25">
      <c r="A252" s="38"/>
      <c r="B252" s="39"/>
      <c r="C252" s="40"/>
      <c r="D252" s="195" t="s">
        <v>169</v>
      </c>
      <c r="E252" s="40"/>
      <c r="F252" s="196" t="s">
        <v>2782</v>
      </c>
      <c r="G252" s="40"/>
      <c r="H252" s="40"/>
      <c r="I252" s="197"/>
      <c r="J252" s="40"/>
      <c r="K252" s="40"/>
      <c r="L252" s="43"/>
      <c r="M252" s="198"/>
      <c r="N252" s="199"/>
      <c r="O252" s="68"/>
      <c r="P252" s="68"/>
      <c r="Q252" s="68"/>
      <c r="R252" s="68"/>
      <c r="S252" s="68"/>
      <c r="T252" s="69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20" t="s">
        <v>169</v>
      </c>
      <c r="AU252" s="20" t="s">
        <v>21</v>
      </c>
    </row>
    <row r="253" spans="1:65" s="2" customFormat="1" ht="16.5" customHeight="1">
      <c r="A253" s="38"/>
      <c r="B253" s="39"/>
      <c r="C253" s="182" t="s">
        <v>81</v>
      </c>
      <c r="D253" s="182" t="s">
        <v>162</v>
      </c>
      <c r="E253" s="183" t="s">
        <v>2783</v>
      </c>
      <c r="F253" s="184" t="s">
        <v>2784</v>
      </c>
      <c r="G253" s="185" t="s">
        <v>179</v>
      </c>
      <c r="H253" s="186">
        <v>5</v>
      </c>
      <c r="I253" s="187"/>
      <c r="J253" s="188">
        <f>ROUND(I253*H253,2)</f>
        <v>0</v>
      </c>
      <c r="K253" s="184" t="s">
        <v>2434</v>
      </c>
      <c r="L253" s="43"/>
      <c r="M253" s="189" t="s">
        <v>35</v>
      </c>
      <c r="N253" s="190" t="s">
        <v>52</v>
      </c>
      <c r="O253" s="68"/>
      <c r="P253" s="191">
        <f>O253*H253</f>
        <v>0</v>
      </c>
      <c r="Q253" s="191">
        <v>0</v>
      </c>
      <c r="R253" s="191">
        <f>Q253*H253</f>
        <v>0</v>
      </c>
      <c r="S253" s="191">
        <v>0</v>
      </c>
      <c r="T253" s="192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93" t="s">
        <v>167</v>
      </c>
      <c r="AT253" s="193" t="s">
        <v>162</v>
      </c>
      <c r="AU253" s="193" t="s">
        <v>21</v>
      </c>
      <c r="AY253" s="20" t="s">
        <v>160</v>
      </c>
      <c r="BE253" s="194">
        <f>IF(N253="základní",J253,0)</f>
        <v>0</v>
      </c>
      <c r="BF253" s="194">
        <f>IF(N253="snížená",J253,0)</f>
        <v>0</v>
      </c>
      <c r="BG253" s="194">
        <f>IF(N253="zákl. přenesená",J253,0)</f>
        <v>0</v>
      </c>
      <c r="BH253" s="194">
        <f>IF(N253="sníž. přenesená",J253,0)</f>
        <v>0</v>
      </c>
      <c r="BI253" s="194">
        <f>IF(N253="nulová",J253,0)</f>
        <v>0</v>
      </c>
      <c r="BJ253" s="20" t="s">
        <v>21</v>
      </c>
      <c r="BK253" s="194">
        <f>ROUND(I253*H253,2)</f>
        <v>0</v>
      </c>
      <c r="BL253" s="20" t="s">
        <v>167</v>
      </c>
      <c r="BM253" s="193" t="s">
        <v>967</v>
      </c>
    </row>
    <row r="254" spans="1:65" s="2" customFormat="1" ht="11.25">
      <c r="A254" s="38"/>
      <c r="B254" s="39"/>
      <c r="C254" s="40"/>
      <c r="D254" s="195" t="s">
        <v>169</v>
      </c>
      <c r="E254" s="40"/>
      <c r="F254" s="196" t="s">
        <v>2784</v>
      </c>
      <c r="G254" s="40"/>
      <c r="H254" s="40"/>
      <c r="I254" s="197"/>
      <c r="J254" s="40"/>
      <c r="K254" s="40"/>
      <c r="L254" s="43"/>
      <c r="M254" s="198"/>
      <c r="N254" s="199"/>
      <c r="O254" s="68"/>
      <c r="P254" s="68"/>
      <c r="Q254" s="68"/>
      <c r="R254" s="68"/>
      <c r="S254" s="68"/>
      <c r="T254" s="69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20" t="s">
        <v>169</v>
      </c>
      <c r="AU254" s="20" t="s">
        <v>21</v>
      </c>
    </row>
    <row r="255" spans="1:65" s="2" customFormat="1" ht="33" customHeight="1">
      <c r="A255" s="38"/>
      <c r="B255" s="39"/>
      <c r="C255" s="182" t="s">
        <v>81</v>
      </c>
      <c r="D255" s="182" t="s">
        <v>162</v>
      </c>
      <c r="E255" s="183" t="s">
        <v>2785</v>
      </c>
      <c r="F255" s="184" t="s">
        <v>2786</v>
      </c>
      <c r="G255" s="185" t="s">
        <v>523</v>
      </c>
      <c r="H255" s="186">
        <v>11</v>
      </c>
      <c r="I255" s="187"/>
      <c r="J255" s="188">
        <f>ROUND(I255*H255,2)</f>
        <v>0</v>
      </c>
      <c r="K255" s="184" t="s">
        <v>2640</v>
      </c>
      <c r="L255" s="43"/>
      <c r="M255" s="189" t="s">
        <v>35</v>
      </c>
      <c r="N255" s="190" t="s">
        <v>52</v>
      </c>
      <c r="O255" s="68"/>
      <c r="P255" s="191">
        <f>O255*H255</f>
        <v>0</v>
      </c>
      <c r="Q255" s="191">
        <v>0</v>
      </c>
      <c r="R255" s="191">
        <f>Q255*H255</f>
        <v>0</v>
      </c>
      <c r="S255" s="191">
        <v>0</v>
      </c>
      <c r="T255" s="192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193" t="s">
        <v>167</v>
      </c>
      <c r="AT255" s="193" t="s">
        <v>162</v>
      </c>
      <c r="AU255" s="193" t="s">
        <v>21</v>
      </c>
      <c r="AY255" s="20" t="s">
        <v>160</v>
      </c>
      <c r="BE255" s="194">
        <f>IF(N255="základní",J255,0)</f>
        <v>0</v>
      </c>
      <c r="BF255" s="194">
        <f>IF(N255="snížená",J255,0)</f>
        <v>0</v>
      </c>
      <c r="BG255" s="194">
        <f>IF(N255="zákl. přenesená",J255,0)</f>
        <v>0</v>
      </c>
      <c r="BH255" s="194">
        <f>IF(N255="sníž. přenesená",J255,0)</f>
        <v>0</v>
      </c>
      <c r="BI255" s="194">
        <f>IF(N255="nulová",J255,0)</f>
        <v>0</v>
      </c>
      <c r="BJ255" s="20" t="s">
        <v>21</v>
      </c>
      <c r="BK255" s="194">
        <f>ROUND(I255*H255,2)</f>
        <v>0</v>
      </c>
      <c r="BL255" s="20" t="s">
        <v>167</v>
      </c>
      <c r="BM255" s="193" t="s">
        <v>975</v>
      </c>
    </row>
    <row r="256" spans="1:65" s="2" customFormat="1" ht="19.5">
      <c r="A256" s="38"/>
      <c r="B256" s="39"/>
      <c r="C256" s="40"/>
      <c r="D256" s="195" t="s">
        <v>169</v>
      </c>
      <c r="E256" s="40"/>
      <c r="F256" s="196" t="s">
        <v>2786</v>
      </c>
      <c r="G256" s="40"/>
      <c r="H256" s="40"/>
      <c r="I256" s="197"/>
      <c r="J256" s="40"/>
      <c r="K256" s="40"/>
      <c r="L256" s="43"/>
      <c r="M256" s="198"/>
      <c r="N256" s="199"/>
      <c r="O256" s="68"/>
      <c r="P256" s="68"/>
      <c r="Q256" s="68"/>
      <c r="R256" s="68"/>
      <c r="S256" s="68"/>
      <c r="T256" s="69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20" t="s">
        <v>169</v>
      </c>
      <c r="AU256" s="20" t="s">
        <v>21</v>
      </c>
    </row>
    <row r="257" spans="1:65" s="2" customFormat="1" ht="11.25">
      <c r="A257" s="38"/>
      <c r="B257" s="39"/>
      <c r="C257" s="40"/>
      <c r="D257" s="200" t="s">
        <v>171</v>
      </c>
      <c r="E257" s="40"/>
      <c r="F257" s="201" t="s">
        <v>2787</v>
      </c>
      <c r="G257" s="40"/>
      <c r="H257" s="40"/>
      <c r="I257" s="197"/>
      <c r="J257" s="40"/>
      <c r="K257" s="40"/>
      <c r="L257" s="43"/>
      <c r="M257" s="198"/>
      <c r="N257" s="199"/>
      <c r="O257" s="68"/>
      <c r="P257" s="68"/>
      <c r="Q257" s="68"/>
      <c r="R257" s="68"/>
      <c r="S257" s="68"/>
      <c r="T257" s="69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20" t="s">
        <v>171</v>
      </c>
      <c r="AU257" s="20" t="s">
        <v>21</v>
      </c>
    </row>
    <row r="258" spans="1:65" s="12" customFormat="1" ht="25.9" customHeight="1">
      <c r="B258" s="166"/>
      <c r="C258" s="167"/>
      <c r="D258" s="168" t="s">
        <v>80</v>
      </c>
      <c r="E258" s="169" t="s">
        <v>2450</v>
      </c>
      <c r="F258" s="169" t="s">
        <v>3163</v>
      </c>
      <c r="G258" s="167"/>
      <c r="H258" s="167"/>
      <c r="I258" s="170"/>
      <c r="J258" s="171">
        <f>BK258</f>
        <v>0</v>
      </c>
      <c r="K258" s="167"/>
      <c r="L258" s="172"/>
      <c r="M258" s="173"/>
      <c r="N258" s="174"/>
      <c r="O258" s="174"/>
      <c r="P258" s="175">
        <f>SUM(P259:P264)</f>
        <v>0</v>
      </c>
      <c r="Q258" s="174"/>
      <c r="R258" s="175">
        <f>SUM(R259:R264)</f>
        <v>0</v>
      </c>
      <c r="S258" s="174"/>
      <c r="T258" s="176">
        <f>SUM(T259:T264)</f>
        <v>0</v>
      </c>
      <c r="AR258" s="177" t="s">
        <v>21</v>
      </c>
      <c r="AT258" s="178" t="s">
        <v>80</v>
      </c>
      <c r="AU258" s="178" t="s">
        <v>81</v>
      </c>
      <c r="AY258" s="177" t="s">
        <v>160</v>
      </c>
      <c r="BK258" s="179">
        <f>SUM(BK259:BK264)</f>
        <v>0</v>
      </c>
    </row>
    <row r="259" spans="1:65" s="2" customFormat="1" ht="21.75" customHeight="1">
      <c r="A259" s="38"/>
      <c r="B259" s="39"/>
      <c r="C259" s="182" t="s">
        <v>81</v>
      </c>
      <c r="D259" s="182" t="s">
        <v>162</v>
      </c>
      <c r="E259" s="183" t="s">
        <v>2788</v>
      </c>
      <c r="F259" s="184" t="s">
        <v>2789</v>
      </c>
      <c r="G259" s="185" t="s">
        <v>179</v>
      </c>
      <c r="H259" s="186">
        <v>3</v>
      </c>
      <c r="I259" s="187"/>
      <c r="J259" s="188">
        <f>ROUND(I259*H259,2)</f>
        <v>0</v>
      </c>
      <c r="K259" s="184" t="s">
        <v>2434</v>
      </c>
      <c r="L259" s="43"/>
      <c r="M259" s="189" t="s">
        <v>35</v>
      </c>
      <c r="N259" s="190" t="s">
        <v>52</v>
      </c>
      <c r="O259" s="68"/>
      <c r="P259" s="191">
        <f>O259*H259</f>
        <v>0</v>
      </c>
      <c r="Q259" s="191">
        <v>0</v>
      </c>
      <c r="R259" s="191">
        <f>Q259*H259</f>
        <v>0</v>
      </c>
      <c r="S259" s="191">
        <v>0</v>
      </c>
      <c r="T259" s="192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93" t="s">
        <v>167</v>
      </c>
      <c r="AT259" s="193" t="s">
        <v>162</v>
      </c>
      <c r="AU259" s="193" t="s">
        <v>21</v>
      </c>
      <c r="AY259" s="20" t="s">
        <v>160</v>
      </c>
      <c r="BE259" s="194">
        <f>IF(N259="základní",J259,0)</f>
        <v>0</v>
      </c>
      <c r="BF259" s="194">
        <f>IF(N259="snížená",J259,0)</f>
        <v>0</v>
      </c>
      <c r="BG259" s="194">
        <f>IF(N259="zákl. přenesená",J259,0)</f>
        <v>0</v>
      </c>
      <c r="BH259" s="194">
        <f>IF(N259="sníž. přenesená",J259,0)</f>
        <v>0</v>
      </c>
      <c r="BI259" s="194">
        <f>IF(N259="nulová",J259,0)</f>
        <v>0</v>
      </c>
      <c r="BJ259" s="20" t="s">
        <v>21</v>
      </c>
      <c r="BK259" s="194">
        <f>ROUND(I259*H259,2)</f>
        <v>0</v>
      </c>
      <c r="BL259" s="20" t="s">
        <v>167</v>
      </c>
      <c r="BM259" s="193" t="s">
        <v>985</v>
      </c>
    </row>
    <row r="260" spans="1:65" s="2" customFormat="1" ht="11.25">
      <c r="A260" s="38"/>
      <c r="B260" s="39"/>
      <c r="C260" s="40"/>
      <c r="D260" s="195" t="s">
        <v>169</v>
      </c>
      <c r="E260" s="40"/>
      <c r="F260" s="196" t="s">
        <v>2790</v>
      </c>
      <c r="G260" s="40"/>
      <c r="H260" s="40"/>
      <c r="I260" s="197"/>
      <c r="J260" s="40"/>
      <c r="K260" s="40"/>
      <c r="L260" s="43"/>
      <c r="M260" s="198"/>
      <c r="N260" s="199"/>
      <c r="O260" s="68"/>
      <c r="P260" s="68"/>
      <c r="Q260" s="68"/>
      <c r="R260" s="68"/>
      <c r="S260" s="68"/>
      <c r="T260" s="69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20" t="s">
        <v>169</v>
      </c>
      <c r="AU260" s="20" t="s">
        <v>21</v>
      </c>
    </row>
    <row r="261" spans="1:65" s="2" customFormat="1" ht="24.2" customHeight="1">
      <c r="A261" s="38"/>
      <c r="B261" s="39"/>
      <c r="C261" s="182" t="s">
        <v>81</v>
      </c>
      <c r="D261" s="182" t="s">
        <v>162</v>
      </c>
      <c r="E261" s="183" t="s">
        <v>2791</v>
      </c>
      <c r="F261" s="184" t="s">
        <v>2792</v>
      </c>
      <c r="G261" s="185" t="s">
        <v>179</v>
      </c>
      <c r="H261" s="186">
        <v>2.5</v>
      </c>
      <c r="I261" s="187"/>
      <c r="J261" s="188">
        <f>ROUND(I261*H261,2)</f>
        <v>0</v>
      </c>
      <c r="K261" s="184" t="s">
        <v>2434</v>
      </c>
      <c r="L261" s="43"/>
      <c r="M261" s="189" t="s">
        <v>35</v>
      </c>
      <c r="N261" s="190" t="s">
        <v>52</v>
      </c>
      <c r="O261" s="68"/>
      <c r="P261" s="191">
        <f>O261*H261</f>
        <v>0</v>
      </c>
      <c r="Q261" s="191">
        <v>0</v>
      </c>
      <c r="R261" s="191">
        <f>Q261*H261</f>
        <v>0</v>
      </c>
      <c r="S261" s="191">
        <v>0</v>
      </c>
      <c r="T261" s="192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193" t="s">
        <v>167</v>
      </c>
      <c r="AT261" s="193" t="s">
        <v>162</v>
      </c>
      <c r="AU261" s="193" t="s">
        <v>21</v>
      </c>
      <c r="AY261" s="20" t="s">
        <v>160</v>
      </c>
      <c r="BE261" s="194">
        <f>IF(N261="základní",J261,0)</f>
        <v>0</v>
      </c>
      <c r="BF261" s="194">
        <f>IF(N261="snížená",J261,0)</f>
        <v>0</v>
      </c>
      <c r="BG261" s="194">
        <f>IF(N261="zákl. přenesená",J261,0)</f>
        <v>0</v>
      </c>
      <c r="BH261" s="194">
        <f>IF(N261="sníž. přenesená",J261,0)</f>
        <v>0</v>
      </c>
      <c r="BI261" s="194">
        <f>IF(N261="nulová",J261,0)</f>
        <v>0</v>
      </c>
      <c r="BJ261" s="20" t="s">
        <v>21</v>
      </c>
      <c r="BK261" s="194">
        <f>ROUND(I261*H261,2)</f>
        <v>0</v>
      </c>
      <c r="BL261" s="20" t="s">
        <v>167</v>
      </c>
      <c r="BM261" s="193" t="s">
        <v>997</v>
      </c>
    </row>
    <row r="262" spans="1:65" s="2" customFormat="1" ht="19.5">
      <c r="A262" s="38"/>
      <c r="B262" s="39"/>
      <c r="C262" s="40"/>
      <c r="D262" s="195" t="s">
        <v>169</v>
      </c>
      <c r="E262" s="40"/>
      <c r="F262" s="196" t="s">
        <v>2792</v>
      </c>
      <c r="G262" s="40"/>
      <c r="H262" s="40"/>
      <c r="I262" s="197"/>
      <c r="J262" s="40"/>
      <c r="K262" s="40"/>
      <c r="L262" s="43"/>
      <c r="M262" s="198"/>
      <c r="N262" s="199"/>
      <c r="O262" s="68"/>
      <c r="P262" s="68"/>
      <c r="Q262" s="68"/>
      <c r="R262" s="68"/>
      <c r="S262" s="68"/>
      <c r="T262" s="69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20" t="s">
        <v>169</v>
      </c>
      <c r="AU262" s="20" t="s">
        <v>21</v>
      </c>
    </row>
    <row r="263" spans="1:65" s="2" customFormat="1" ht="16.5" customHeight="1">
      <c r="A263" s="38"/>
      <c r="B263" s="39"/>
      <c r="C263" s="182" t="s">
        <v>81</v>
      </c>
      <c r="D263" s="182" t="s">
        <v>162</v>
      </c>
      <c r="E263" s="183" t="s">
        <v>2793</v>
      </c>
      <c r="F263" s="184" t="s">
        <v>2794</v>
      </c>
      <c r="G263" s="185" t="s">
        <v>179</v>
      </c>
      <c r="H263" s="186">
        <v>3</v>
      </c>
      <c r="I263" s="187"/>
      <c r="J263" s="188">
        <f>ROUND(I263*H263,2)</f>
        <v>0</v>
      </c>
      <c r="K263" s="184" t="s">
        <v>2434</v>
      </c>
      <c r="L263" s="43"/>
      <c r="M263" s="189" t="s">
        <v>35</v>
      </c>
      <c r="N263" s="190" t="s">
        <v>52</v>
      </c>
      <c r="O263" s="68"/>
      <c r="P263" s="191">
        <f>O263*H263</f>
        <v>0</v>
      </c>
      <c r="Q263" s="191">
        <v>0</v>
      </c>
      <c r="R263" s="191">
        <f>Q263*H263</f>
        <v>0</v>
      </c>
      <c r="S263" s="191">
        <v>0</v>
      </c>
      <c r="T263" s="192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193" t="s">
        <v>167</v>
      </c>
      <c r="AT263" s="193" t="s">
        <v>162</v>
      </c>
      <c r="AU263" s="193" t="s">
        <v>21</v>
      </c>
      <c r="AY263" s="20" t="s">
        <v>160</v>
      </c>
      <c r="BE263" s="194">
        <f>IF(N263="základní",J263,0)</f>
        <v>0</v>
      </c>
      <c r="BF263" s="194">
        <f>IF(N263="snížená",J263,0)</f>
        <v>0</v>
      </c>
      <c r="BG263" s="194">
        <f>IF(N263="zákl. přenesená",J263,0)</f>
        <v>0</v>
      </c>
      <c r="BH263" s="194">
        <f>IF(N263="sníž. přenesená",J263,0)</f>
        <v>0</v>
      </c>
      <c r="BI263" s="194">
        <f>IF(N263="nulová",J263,0)</f>
        <v>0</v>
      </c>
      <c r="BJ263" s="20" t="s">
        <v>21</v>
      </c>
      <c r="BK263" s="194">
        <f>ROUND(I263*H263,2)</f>
        <v>0</v>
      </c>
      <c r="BL263" s="20" t="s">
        <v>167</v>
      </c>
      <c r="BM263" s="193" t="s">
        <v>1009</v>
      </c>
    </row>
    <row r="264" spans="1:65" s="2" customFormat="1" ht="11.25">
      <c r="A264" s="38"/>
      <c r="B264" s="39"/>
      <c r="C264" s="40"/>
      <c r="D264" s="195" t="s">
        <v>169</v>
      </c>
      <c r="E264" s="40"/>
      <c r="F264" s="196" t="s">
        <v>2794</v>
      </c>
      <c r="G264" s="40"/>
      <c r="H264" s="40"/>
      <c r="I264" s="197"/>
      <c r="J264" s="40"/>
      <c r="K264" s="40"/>
      <c r="L264" s="43"/>
      <c r="M264" s="198"/>
      <c r="N264" s="199"/>
      <c r="O264" s="68"/>
      <c r="P264" s="68"/>
      <c r="Q264" s="68"/>
      <c r="R264" s="68"/>
      <c r="S264" s="68"/>
      <c r="T264" s="69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20" t="s">
        <v>169</v>
      </c>
      <c r="AU264" s="20" t="s">
        <v>21</v>
      </c>
    </row>
    <row r="265" spans="1:65" s="12" customFormat="1" ht="25.9" customHeight="1">
      <c r="B265" s="166"/>
      <c r="C265" s="167"/>
      <c r="D265" s="168" t="s">
        <v>80</v>
      </c>
      <c r="E265" s="169" t="s">
        <v>2450</v>
      </c>
      <c r="F265" s="169" t="s">
        <v>3165</v>
      </c>
      <c r="G265" s="167"/>
      <c r="H265" s="167"/>
      <c r="I265" s="170"/>
      <c r="J265" s="171">
        <f>BK265</f>
        <v>0</v>
      </c>
      <c r="K265" s="167"/>
      <c r="L265" s="172"/>
      <c r="M265" s="173"/>
      <c r="N265" s="174"/>
      <c r="O265" s="174"/>
      <c r="P265" s="175">
        <v>0</v>
      </c>
      <c r="Q265" s="174"/>
      <c r="R265" s="175">
        <v>0</v>
      </c>
      <c r="S265" s="174"/>
      <c r="T265" s="176">
        <v>0</v>
      </c>
      <c r="AR265" s="177" t="s">
        <v>21</v>
      </c>
      <c r="AT265" s="178" t="s">
        <v>80</v>
      </c>
      <c r="AU265" s="178" t="s">
        <v>81</v>
      </c>
      <c r="AY265" s="177" t="s">
        <v>160</v>
      </c>
      <c r="BK265" s="179">
        <v>0</v>
      </c>
    </row>
    <row r="266" spans="1:65" s="12" customFormat="1" ht="25.9" customHeight="1">
      <c r="B266" s="166"/>
      <c r="C266" s="167"/>
      <c r="D266" s="168" t="s">
        <v>80</v>
      </c>
      <c r="E266" s="169" t="s">
        <v>2450</v>
      </c>
      <c r="F266" s="169" t="s">
        <v>3166</v>
      </c>
      <c r="G266" s="167"/>
      <c r="H266" s="167"/>
      <c r="I266" s="170"/>
      <c r="J266" s="171">
        <f>BK266</f>
        <v>0</v>
      </c>
      <c r="K266" s="167"/>
      <c r="L266" s="172"/>
      <c r="M266" s="173"/>
      <c r="N266" s="174"/>
      <c r="O266" s="174"/>
      <c r="P266" s="175">
        <f>SUM(P267:P293)</f>
        <v>0</v>
      </c>
      <c r="Q266" s="174"/>
      <c r="R266" s="175">
        <f>SUM(R267:R293)</f>
        <v>0</v>
      </c>
      <c r="S266" s="174"/>
      <c r="T266" s="176">
        <f>SUM(T267:T293)</f>
        <v>0</v>
      </c>
      <c r="AR266" s="177" t="s">
        <v>21</v>
      </c>
      <c r="AT266" s="178" t="s">
        <v>80</v>
      </c>
      <c r="AU266" s="178" t="s">
        <v>81</v>
      </c>
      <c r="AY266" s="177" t="s">
        <v>160</v>
      </c>
      <c r="BK266" s="179">
        <f>SUM(BK267:BK293)</f>
        <v>0</v>
      </c>
    </row>
    <row r="267" spans="1:65" s="2" customFormat="1" ht="44.25" customHeight="1">
      <c r="A267" s="38"/>
      <c r="B267" s="39"/>
      <c r="C267" s="182" t="s">
        <v>81</v>
      </c>
      <c r="D267" s="182" t="s">
        <v>162</v>
      </c>
      <c r="E267" s="183" t="s">
        <v>2795</v>
      </c>
      <c r="F267" s="184" t="s">
        <v>2796</v>
      </c>
      <c r="G267" s="185" t="s">
        <v>194</v>
      </c>
      <c r="H267" s="186">
        <v>50</v>
      </c>
      <c r="I267" s="187"/>
      <c r="J267" s="188">
        <f>ROUND(I267*H267,2)</f>
        <v>0</v>
      </c>
      <c r="K267" s="184" t="s">
        <v>2640</v>
      </c>
      <c r="L267" s="43"/>
      <c r="M267" s="189" t="s">
        <v>35</v>
      </c>
      <c r="N267" s="190" t="s">
        <v>52</v>
      </c>
      <c r="O267" s="68"/>
      <c r="P267" s="191">
        <f>O267*H267</f>
        <v>0</v>
      </c>
      <c r="Q267" s="191">
        <v>0</v>
      </c>
      <c r="R267" s="191">
        <f>Q267*H267</f>
        <v>0</v>
      </c>
      <c r="S267" s="191">
        <v>0</v>
      </c>
      <c r="T267" s="192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193" t="s">
        <v>167</v>
      </c>
      <c r="AT267" s="193" t="s">
        <v>162</v>
      </c>
      <c r="AU267" s="193" t="s">
        <v>21</v>
      </c>
      <c r="AY267" s="20" t="s">
        <v>160</v>
      </c>
      <c r="BE267" s="194">
        <f>IF(N267="základní",J267,0)</f>
        <v>0</v>
      </c>
      <c r="BF267" s="194">
        <f>IF(N267="snížená",J267,0)</f>
        <v>0</v>
      </c>
      <c r="BG267" s="194">
        <f>IF(N267="zákl. přenesená",J267,0)</f>
        <v>0</v>
      </c>
      <c r="BH267" s="194">
        <f>IF(N267="sníž. přenesená",J267,0)</f>
        <v>0</v>
      </c>
      <c r="BI267" s="194">
        <f>IF(N267="nulová",J267,0)</f>
        <v>0</v>
      </c>
      <c r="BJ267" s="20" t="s">
        <v>21</v>
      </c>
      <c r="BK267" s="194">
        <f>ROUND(I267*H267,2)</f>
        <v>0</v>
      </c>
      <c r="BL267" s="20" t="s">
        <v>167</v>
      </c>
      <c r="BM267" s="193" t="s">
        <v>1023</v>
      </c>
    </row>
    <row r="268" spans="1:65" s="2" customFormat="1" ht="29.25">
      <c r="A268" s="38"/>
      <c r="B268" s="39"/>
      <c r="C268" s="40"/>
      <c r="D268" s="195" t="s">
        <v>169</v>
      </c>
      <c r="E268" s="40"/>
      <c r="F268" s="196" t="s">
        <v>2796</v>
      </c>
      <c r="G268" s="40"/>
      <c r="H268" s="40"/>
      <c r="I268" s="197"/>
      <c r="J268" s="40"/>
      <c r="K268" s="40"/>
      <c r="L268" s="43"/>
      <c r="M268" s="198"/>
      <c r="N268" s="199"/>
      <c r="O268" s="68"/>
      <c r="P268" s="68"/>
      <c r="Q268" s="68"/>
      <c r="R268" s="68"/>
      <c r="S268" s="68"/>
      <c r="T268" s="69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20" t="s">
        <v>169</v>
      </c>
      <c r="AU268" s="20" t="s">
        <v>21</v>
      </c>
    </row>
    <row r="269" spans="1:65" s="2" customFormat="1" ht="11.25">
      <c r="A269" s="38"/>
      <c r="B269" s="39"/>
      <c r="C269" s="40"/>
      <c r="D269" s="200" t="s">
        <v>171</v>
      </c>
      <c r="E269" s="40"/>
      <c r="F269" s="201" t="s">
        <v>2797</v>
      </c>
      <c r="G269" s="40"/>
      <c r="H269" s="40"/>
      <c r="I269" s="197"/>
      <c r="J269" s="40"/>
      <c r="K269" s="40"/>
      <c r="L269" s="43"/>
      <c r="M269" s="198"/>
      <c r="N269" s="199"/>
      <c r="O269" s="68"/>
      <c r="P269" s="68"/>
      <c r="Q269" s="68"/>
      <c r="R269" s="68"/>
      <c r="S269" s="68"/>
      <c r="T269" s="69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20" t="s">
        <v>171</v>
      </c>
      <c r="AU269" s="20" t="s">
        <v>21</v>
      </c>
    </row>
    <row r="270" spans="1:65" s="2" customFormat="1" ht="44.25" customHeight="1">
      <c r="A270" s="38"/>
      <c r="B270" s="39"/>
      <c r="C270" s="182" t="s">
        <v>81</v>
      </c>
      <c r="D270" s="182" t="s">
        <v>162</v>
      </c>
      <c r="E270" s="183" t="s">
        <v>2798</v>
      </c>
      <c r="F270" s="184" t="s">
        <v>2799</v>
      </c>
      <c r="G270" s="185" t="s">
        <v>194</v>
      </c>
      <c r="H270" s="186">
        <v>55</v>
      </c>
      <c r="I270" s="187"/>
      <c r="J270" s="188">
        <f>ROUND(I270*H270,2)</f>
        <v>0</v>
      </c>
      <c r="K270" s="184" t="s">
        <v>2640</v>
      </c>
      <c r="L270" s="43"/>
      <c r="M270" s="189" t="s">
        <v>35</v>
      </c>
      <c r="N270" s="190" t="s">
        <v>52</v>
      </c>
      <c r="O270" s="68"/>
      <c r="P270" s="191">
        <f>O270*H270</f>
        <v>0</v>
      </c>
      <c r="Q270" s="191">
        <v>0</v>
      </c>
      <c r="R270" s="191">
        <f>Q270*H270</f>
        <v>0</v>
      </c>
      <c r="S270" s="191">
        <v>0</v>
      </c>
      <c r="T270" s="192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93" t="s">
        <v>167</v>
      </c>
      <c r="AT270" s="193" t="s">
        <v>162</v>
      </c>
      <c r="AU270" s="193" t="s">
        <v>21</v>
      </c>
      <c r="AY270" s="20" t="s">
        <v>160</v>
      </c>
      <c r="BE270" s="194">
        <f>IF(N270="základní",J270,0)</f>
        <v>0</v>
      </c>
      <c r="BF270" s="194">
        <f>IF(N270="snížená",J270,0)</f>
        <v>0</v>
      </c>
      <c r="BG270" s="194">
        <f>IF(N270="zákl. přenesená",J270,0)</f>
        <v>0</v>
      </c>
      <c r="BH270" s="194">
        <f>IF(N270="sníž. přenesená",J270,0)</f>
        <v>0</v>
      </c>
      <c r="BI270" s="194">
        <f>IF(N270="nulová",J270,0)</f>
        <v>0</v>
      </c>
      <c r="BJ270" s="20" t="s">
        <v>21</v>
      </c>
      <c r="BK270" s="194">
        <f>ROUND(I270*H270,2)</f>
        <v>0</v>
      </c>
      <c r="BL270" s="20" t="s">
        <v>167</v>
      </c>
      <c r="BM270" s="193" t="s">
        <v>1034</v>
      </c>
    </row>
    <row r="271" spans="1:65" s="2" customFormat="1" ht="29.25">
      <c r="A271" s="38"/>
      <c r="B271" s="39"/>
      <c r="C271" s="40"/>
      <c r="D271" s="195" t="s">
        <v>169</v>
      </c>
      <c r="E271" s="40"/>
      <c r="F271" s="196" t="s">
        <v>2799</v>
      </c>
      <c r="G271" s="40"/>
      <c r="H271" s="40"/>
      <c r="I271" s="197"/>
      <c r="J271" s="40"/>
      <c r="K271" s="40"/>
      <c r="L271" s="43"/>
      <c r="M271" s="198"/>
      <c r="N271" s="199"/>
      <c r="O271" s="68"/>
      <c r="P271" s="68"/>
      <c r="Q271" s="68"/>
      <c r="R271" s="68"/>
      <c r="S271" s="68"/>
      <c r="T271" s="69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20" t="s">
        <v>169</v>
      </c>
      <c r="AU271" s="20" t="s">
        <v>21</v>
      </c>
    </row>
    <row r="272" spans="1:65" s="2" customFormat="1" ht="11.25">
      <c r="A272" s="38"/>
      <c r="B272" s="39"/>
      <c r="C272" s="40"/>
      <c r="D272" s="200" t="s">
        <v>171</v>
      </c>
      <c r="E272" s="40"/>
      <c r="F272" s="201" t="s">
        <v>2800</v>
      </c>
      <c r="G272" s="40"/>
      <c r="H272" s="40"/>
      <c r="I272" s="197"/>
      <c r="J272" s="40"/>
      <c r="K272" s="40"/>
      <c r="L272" s="43"/>
      <c r="M272" s="198"/>
      <c r="N272" s="199"/>
      <c r="O272" s="68"/>
      <c r="P272" s="68"/>
      <c r="Q272" s="68"/>
      <c r="R272" s="68"/>
      <c r="S272" s="68"/>
      <c r="T272" s="69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20" t="s">
        <v>171</v>
      </c>
      <c r="AU272" s="20" t="s">
        <v>21</v>
      </c>
    </row>
    <row r="273" spans="1:65" s="2" customFormat="1" ht="44.25" customHeight="1">
      <c r="A273" s="38"/>
      <c r="B273" s="39"/>
      <c r="C273" s="182" t="s">
        <v>81</v>
      </c>
      <c r="D273" s="182" t="s">
        <v>162</v>
      </c>
      <c r="E273" s="183" t="s">
        <v>2725</v>
      </c>
      <c r="F273" s="184" t="s">
        <v>2726</v>
      </c>
      <c r="G273" s="185" t="s">
        <v>523</v>
      </c>
      <c r="H273" s="186">
        <v>2</v>
      </c>
      <c r="I273" s="187"/>
      <c r="J273" s="188">
        <f>ROUND(I273*H273,2)</f>
        <v>0</v>
      </c>
      <c r="K273" s="184" t="s">
        <v>2640</v>
      </c>
      <c r="L273" s="43"/>
      <c r="M273" s="189" t="s">
        <v>35</v>
      </c>
      <c r="N273" s="190" t="s">
        <v>52</v>
      </c>
      <c r="O273" s="68"/>
      <c r="P273" s="191">
        <f>O273*H273</f>
        <v>0</v>
      </c>
      <c r="Q273" s="191">
        <v>0</v>
      </c>
      <c r="R273" s="191">
        <f>Q273*H273</f>
        <v>0</v>
      </c>
      <c r="S273" s="191">
        <v>0</v>
      </c>
      <c r="T273" s="192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193" t="s">
        <v>167</v>
      </c>
      <c r="AT273" s="193" t="s">
        <v>162</v>
      </c>
      <c r="AU273" s="193" t="s">
        <v>21</v>
      </c>
      <c r="AY273" s="20" t="s">
        <v>160</v>
      </c>
      <c r="BE273" s="194">
        <f>IF(N273="základní",J273,0)</f>
        <v>0</v>
      </c>
      <c r="BF273" s="194">
        <f>IF(N273="snížená",J273,0)</f>
        <v>0</v>
      </c>
      <c r="BG273" s="194">
        <f>IF(N273="zákl. přenesená",J273,0)</f>
        <v>0</v>
      </c>
      <c r="BH273" s="194">
        <f>IF(N273="sníž. přenesená",J273,0)</f>
        <v>0</v>
      </c>
      <c r="BI273" s="194">
        <f>IF(N273="nulová",J273,0)</f>
        <v>0</v>
      </c>
      <c r="BJ273" s="20" t="s">
        <v>21</v>
      </c>
      <c r="BK273" s="194">
        <f>ROUND(I273*H273,2)</f>
        <v>0</v>
      </c>
      <c r="BL273" s="20" t="s">
        <v>167</v>
      </c>
      <c r="BM273" s="193" t="s">
        <v>1044</v>
      </c>
    </row>
    <row r="274" spans="1:65" s="2" customFormat="1" ht="29.25">
      <c r="A274" s="38"/>
      <c r="B274" s="39"/>
      <c r="C274" s="40"/>
      <c r="D274" s="195" t="s">
        <v>169</v>
      </c>
      <c r="E274" s="40"/>
      <c r="F274" s="196" t="s">
        <v>2726</v>
      </c>
      <c r="G274" s="40"/>
      <c r="H274" s="40"/>
      <c r="I274" s="197"/>
      <c r="J274" s="40"/>
      <c r="K274" s="40"/>
      <c r="L274" s="43"/>
      <c r="M274" s="198"/>
      <c r="N274" s="199"/>
      <c r="O274" s="68"/>
      <c r="P274" s="68"/>
      <c r="Q274" s="68"/>
      <c r="R274" s="68"/>
      <c r="S274" s="68"/>
      <c r="T274" s="69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20" t="s">
        <v>169</v>
      </c>
      <c r="AU274" s="20" t="s">
        <v>21</v>
      </c>
    </row>
    <row r="275" spans="1:65" s="2" customFormat="1" ht="11.25">
      <c r="A275" s="38"/>
      <c r="B275" s="39"/>
      <c r="C275" s="40"/>
      <c r="D275" s="200" t="s">
        <v>171</v>
      </c>
      <c r="E275" s="40"/>
      <c r="F275" s="201" t="s">
        <v>2727</v>
      </c>
      <c r="G275" s="40"/>
      <c r="H275" s="40"/>
      <c r="I275" s="197"/>
      <c r="J275" s="40"/>
      <c r="K275" s="40"/>
      <c r="L275" s="43"/>
      <c r="M275" s="198"/>
      <c r="N275" s="199"/>
      <c r="O275" s="68"/>
      <c r="P275" s="68"/>
      <c r="Q275" s="68"/>
      <c r="R275" s="68"/>
      <c r="S275" s="68"/>
      <c r="T275" s="69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20" t="s">
        <v>171</v>
      </c>
      <c r="AU275" s="20" t="s">
        <v>21</v>
      </c>
    </row>
    <row r="276" spans="1:65" s="2" customFormat="1" ht="49.15" customHeight="1">
      <c r="A276" s="38"/>
      <c r="B276" s="39"/>
      <c r="C276" s="182" t="s">
        <v>81</v>
      </c>
      <c r="D276" s="182" t="s">
        <v>162</v>
      </c>
      <c r="E276" s="183" t="s">
        <v>2740</v>
      </c>
      <c r="F276" s="184" t="s">
        <v>2741</v>
      </c>
      <c r="G276" s="185" t="s">
        <v>523</v>
      </c>
      <c r="H276" s="186">
        <v>4</v>
      </c>
      <c r="I276" s="187"/>
      <c r="J276" s="188">
        <f>ROUND(I276*H276,2)</f>
        <v>0</v>
      </c>
      <c r="K276" s="184" t="s">
        <v>2640</v>
      </c>
      <c r="L276" s="43"/>
      <c r="M276" s="189" t="s">
        <v>35</v>
      </c>
      <c r="N276" s="190" t="s">
        <v>52</v>
      </c>
      <c r="O276" s="68"/>
      <c r="P276" s="191">
        <f>O276*H276</f>
        <v>0</v>
      </c>
      <c r="Q276" s="191">
        <v>0</v>
      </c>
      <c r="R276" s="191">
        <f>Q276*H276</f>
        <v>0</v>
      </c>
      <c r="S276" s="191">
        <v>0</v>
      </c>
      <c r="T276" s="192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93" t="s">
        <v>167</v>
      </c>
      <c r="AT276" s="193" t="s">
        <v>162</v>
      </c>
      <c r="AU276" s="193" t="s">
        <v>21</v>
      </c>
      <c r="AY276" s="20" t="s">
        <v>160</v>
      </c>
      <c r="BE276" s="194">
        <f>IF(N276="základní",J276,0)</f>
        <v>0</v>
      </c>
      <c r="BF276" s="194">
        <f>IF(N276="snížená",J276,0)</f>
        <v>0</v>
      </c>
      <c r="BG276" s="194">
        <f>IF(N276="zákl. přenesená",J276,0)</f>
        <v>0</v>
      </c>
      <c r="BH276" s="194">
        <f>IF(N276="sníž. přenesená",J276,0)</f>
        <v>0</v>
      </c>
      <c r="BI276" s="194">
        <f>IF(N276="nulová",J276,0)</f>
        <v>0</v>
      </c>
      <c r="BJ276" s="20" t="s">
        <v>21</v>
      </c>
      <c r="BK276" s="194">
        <f>ROUND(I276*H276,2)</f>
        <v>0</v>
      </c>
      <c r="BL276" s="20" t="s">
        <v>167</v>
      </c>
      <c r="BM276" s="193" t="s">
        <v>1056</v>
      </c>
    </row>
    <row r="277" spans="1:65" s="2" customFormat="1" ht="29.25">
      <c r="A277" s="38"/>
      <c r="B277" s="39"/>
      <c r="C277" s="40"/>
      <c r="D277" s="195" t="s">
        <v>169</v>
      </c>
      <c r="E277" s="40"/>
      <c r="F277" s="196" t="s">
        <v>2741</v>
      </c>
      <c r="G277" s="40"/>
      <c r="H277" s="40"/>
      <c r="I277" s="197"/>
      <c r="J277" s="40"/>
      <c r="K277" s="40"/>
      <c r="L277" s="43"/>
      <c r="M277" s="198"/>
      <c r="N277" s="199"/>
      <c r="O277" s="68"/>
      <c r="P277" s="68"/>
      <c r="Q277" s="68"/>
      <c r="R277" s="68"/>
      <c r="S277" s="68"/>
      <c r="T277" s="69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20" t="s">
        <v>169</v>
      </c>
      <c r="AU277" s="20" t="s">
        <v>21</v>
      </c>
    </row>
    <row r="278" spans="1:65" s="2" customFormat="1" ht="11.25">
      <c r="A278" s="38"/>
      <c r="B278" s="39"/>
      <c r="C278" s="40"/>
      <c r="D278" s="200" t="s">
        <v>171</v>
      </c>
      <c r="E278" s="40"/>
      <c r="F278" s="201" t="s">
        <v>2742</v>
      </c>
      <c r="G278" s="40"/>
      <c r="H278" s="40"/>
      <c r="I278" s="197"/>
      <c r="J278" s="40"/>
      <c r="K278" s="40"/>
      <c r="L278" s="43"/>
      <c r="M278" s="198"/>
      <c r="N278" s="199"/>
      <c r="O278" s="68"/>
      <c r="P278" s="68"/>
      <c r="Q278" s="68"/>
      <c r="R278" s="68"/>
      <c r="S278" s="68"/>
      <c r="T278" s="69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20" t="s">
        <v>171</v>
      </c>
      <c r="AU278" s="20" t="s">
        <v>21</v>
      </c>
    </row>
    <row r="279" spans="1:65" s="2" customFormat="1" ht="37.9" customHeight="1">
      <c r="A279" s="38"/>
      <c r="B279" s="39"/>
      <c r="C279" s="182" t="s">
        <v>81</v>
      </c>
      <c r="D279" s="182" t="s">
        <v>162</v>
      </c>
      <c r="E279" s="183" t="s">
        <v>2801</v>
      </c>
      <c r="F279" s="184" t="s">
        <v>2802</v>
      </c>
      <c r="G279" s="185" t="s">
        <v>523</v>
      </c>
      <c r="H279" s="186">
        <v>2</v>
      </c>
      <c r="I279" s="187"/>
      <c r="J279" s="188">
        <f>ROUND(I279*H279,2)</f>
        <v>0</v>
      </c>
      <c r="K279" s="184" t="s">
        <v>2640</v>
      </c>
      <c r="L279" s="43"/>
      <c r="M279" s="189" t="s">
        <v>35</v>
      </c>
      <c r="N279" s="190" t="s">
        <v>52</v>
      </c>
      <c r="O279" s="68"/>
      <c r="P279" s="191">
        <f>O279*H279</f>
        <v>0</v>
      </c>
      <c r="Q279" s="191">
        <v>0</v>
      </c>
      <c r="R279" s="191">
        <f>Q279*H279</f>
        <v>0</v>
      </c>
      <c r="S279" s="191">
        <v>0</v>
      </c>
      <c r="T279" s="192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193" t="s">
        <v>167</v>
      </c>
      <c r="AT279" s="193" t="s">
        <v>162</v>
      </c>
      <c r="AU279" s="193" t="s">
        <v>21</v>
      </c>
      <c r="AY279" s="20" t="s">
        <v>160</v>
      </c>
      <c r="BE279" s="194">
        <f>IF(N279="základní",J279,0)</f>
        <v>0</v>
      </c>
      <c r="BF279" s="194">
        <f>IF(N279="snížená",J279,0)</f>
        <v>0</v>
      </c>
      <c r="BG279" s="194">
        <f>IF(N279="zákl. přenesená",J279,0)</f>
        <v>0</v>
      </c>
      <c r="BH279" s="194">
        <f>IF(N279="sníž. přenesená",J279,0)</f>
        <v>0</v>
      </c>
      <c r="BI279" s="194">
        <f>IF(N279="nulová",J279,0)</f>
        <v>0</v>
      </c>
      <c r="BJ279" s="20" t="s">
        <v>21</v>
      </c>
      <c r="BK279" s="194">
        <f>ROUND(I279*H279,2)</f>
        <v>0</v>
      </c>
      <c r="BL279" s="20" t="s">
        <v>167</v>
      </c>
      <c r="BM279" s="193" t="s">
        <v>1065</v>
      </c>
    </row>
    <row r="280" spans="1:65" s="2" customFormat="1" ht="19.5">
      <c r="A280" s="38"/>
      <c r="B280" s="39"/>
      <c r="C280" s="40"/>
      <c r="D280" s="195" t="s">
        <v>169</v>
      </c>
      <c r="E280" s="40"/>
      <c r="F280" s="196" t="s">
        <v>2802</v>
      </c>
      <c r="G280" s="40"/>
      <c r="H280" s="40"/>
      <c r="I280" s="197"/>
      <c r="J280" s="40"/>
      <c r="K280" s="40"/>
      <c r="L280" s="43"/>
      <c r="M280" s="198"/>
      <c r="N280" s="199"/>
      <c r="O280" s="68"/>
      <c r="P280" s="68"/>
      <c r="Q280" s="68"/>
      <c r="R280" s="68"/>
      <c r="S280" s="68"/>
      <c r="T280" s="69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20" t="s">
        <v>169</v>
      </c>
      <c r="AU280" s="20" t="s">
        <v>21</v>
      </c>
    </row>
    <row r="281" spans="1:65" s="2" customFormat="1" ht="11.25">
      <c r="A281" s="38"/>
      <c r="B281" s="39"/>
      <c r="C281" s="40"/>
      <c r="D281" s="200" t="s">
        <v>171</v>
      </c>
      <c r="E281" s="40"/>
      <c r="F281" s="201" t="s">
        <v>2803</v>
      </c>
      <c r="G281" s="40"/>
      <c r="H281" s="40"/>
      <c r="I281" s="197"/>
      <c r="J281" s="40"/>
      <c r="K281" s="40"/>
      <c r="L281" s="43"/>
      <c r="M281" s="198"/>
      <c r="N281" s="199"/>
      <c r="O281" s="68"/>
      <c r="P281" s="68"/>
      <c r="Q281" s="68"/>
      <c r="R281" s="68"/>
      <c r="S281" s="68"/>
      <c r="T281" s="69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20" t="s">
        <v>171</v>
      </c>
      <c r="AU281" s="20" t="s">
        <v>21</v>
      </c>
    </row>
    <row r="282" spans="1:65" s="2" customFormat="1" ht="24.2" customHeight="1">
      <c r="A282" s="38"/>
      <c r="B282" s="39"/>
      <c r="C282" s="182" t="s">
        <v>81</v>
      </c>
      <c r="D282" s="182" t="s">
        <v>162</v>
      </c>
      <c r="E282" s="183" t="s">
        <v>2804</v>
      </c>
      <c r="F282" s="184" t="s">
        <v>2805</v>
      </c>
      <c r="G282" s="185" t="s">
        <v>523</v>
      </c>
      <c r="H282" s="186">
        <v>4</v>
      </c>
      <c r="I282" s="187"/>
      <c r="J282" s="188">
        <f>ROUND(I282*H282,2)</f>
        <v>0</v>
      </c>
      <c r="K282" s="184" t="s">
        <v>2640</v>
      </c>
      <c r="L282" s="43"/>
      <c r="M282" s="189" t="s">
        <v>35</v>
      </c>
      <c r="N282" s="190" t="s">
        <v>52</v>
      </c>
      <c r="O282" s="68"/>
      <c r="P282" s="191">
        <f>O282*H282</f>
        <v>0</v>
      </c>
      <c r="Q282" s="191">
        <v>0</v>
      </c>
      <c r="R282" s="191">
        <f>Q282*H282</f>
        <v>0</v>
      </c>
      <c r="S282" s="191">
        <v>0</v>
      </c>
      <c r="T282" s="192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193" t="s">
        <v>167</v>
      </c>
      <c r="AT282" s="193" t="s">
        <v>162</v>
      </c>
      <c r="AU282" s="193" t="s">
        <v>21</v>
      </c>
      <c r="AY282" s="20" t="s">
        <v>160</v>
      </c>
      <c r="BE282" s="194">
        <f>IF(N282="základní",J282,0)</f>
        <v>0</v>
      </c>
      <c r="BF282" s="194">
        <f>IF(N282="snížená",J282,0)</f>
        <v>0</v>
      </c>
      <c r="BG282" s="194">
        <f>IF(N282="zákl. přenesená",J282,0)</f>
        <v>0</v>
      </c>
      <c r="BH282" s="194">
        <f>IF(N282="sníž. přenesená",J282,0)</f>
        <v>0</v>
      </c>
      <c r="BI282" s="194">
        <f>IF(N282="nulová",J282,0)</f>
        <v>0</v>
      </c>
      <c r="BJ282" s="20" t="s">
        <v>21</v>
      </c>
      <c r="BK282" s="194">
        <f>ROUND(I282*H282,2)</f>
        <v>0</v>
      </c>
      <c r="BL282" s="20" t="s">
        <v>167</v>
      </c>
      <c r="BM282" s="193" t="s">
        <v>1073</v>
      </c>
    </row>
    <row r="283" spans="1:65" s="2" customFormat="1" ht="19.5">
      <c r="A283" s="38"/>
      <c r="B283" s="39"/>
      <c r="C283" s="40"/>
      <c r="D283" s="195" t="s">
        <v>169</v>
      </c>
      <c r="E283" s="40"/>
      <c r="F283" s="196" t="s">
        <v>2805</v>
      </c>
      <c r="G283" s="40"/>
      <c r="H283" s="40"/>
      <c r="I283" s="197"/>
      <c r="J283" s="40"/>
      <c r="K283" s="40"/>
      <c r="L283" s="43"/>
      <c r="M283" s="198"/>
      <c r="N283" s="199"/>
      <c r="O283" s="68"/>
      <c r="P283" s="68"/>
      <c r="Q283" s="68"/>
      <c r="R283" s="68"/>
      <c r="S283" s="68"/>
      <c r="T283" s="69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20" t="s">
        <v>169</v>
      </c>
      <c r="AU283" s="20" t="s">
        <v>21</v>
      </c>
    </row>
    <row r="284" spans="1:65" s="2" customFormat="1" ht="11.25">
      <c r="A284" s="38"/>
      <c r="B284" s="39"/>
      <c r="C284" s="40"/>
      <c r="D284" s="200" t="s">
        <v>171</v>
      </c>
      <c r="E284" s="40"/>
      <c r="F284" s="201" t="s">
        <v>2806</v>
      </c>
      <c r="G284" s="40"/>
      <c r="H284" s="40"/>
      <c r="I284" s="197"/>
      <c r="J284" s="40"/>
      <c r="K284" s="40"/>
      <c r="L284" s="43"/>
      <c r="M284" s="198"/>
      <c r="N284" s="199"/>
      <c r="O284" s="68"/>
      <c r="P284" s="68"/>
      <c r="Q284" s="68"/>
      <c r="R284" s="68"/>
      <c r="S284" s="68"/>
      <c r="T284" s="69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20" t="s">
        <v>171</v>
      </c>
      <c r="AU284" s="20" t="s">
        <v>21</v>
      </c>
    </row>
    <row r="285" spans="1:65" s="2" customFormat="1" ht="24.2" customHeight="1">
      <c r="A285" s="38"/>
      <c r="B285" s="39"/>
      <c r="C285" s="182" t="s">
        <v>81</v>
      </c>
      <c r="D285" s="182" t="s">
        <v>162</v>
      </c>
      <c r="E285" s="183" t="s">
        <v>2807</v>
      </c>
      <c r="F285" s="184" t="s">
        <v>2808</v>
      </c>
      <c r="G285" s="185" t="s">
        <v>523</v>
      </c>
      <c r="H285" s="186">
        <v>1</v>
      </c>
      <c r="I285" s="187"/>
      <c r="J285" s="188">
        <f>ROUND(I285*H285,2)</f>
        <v>0</v>
      </c>
      <c r="K285" s="184" t="s">
        <v>2640</v>
      </c>
      <c r="L285" s="43"/>
      <c r="M285" s="189" t="s">
        <v>35</v>
      </c>
      <c r="N285" s="190" t="s">
        <v>52</v>
      </c>
      <c r="O285" s="68"/>
      <c r="P285" s="191">
        <f>O285*H285</f>
        <v>0</v>
      </c>
      <c r="Q285" s="191">
        <v>0</v>
      </c>
      <c r="R285" s="191">
        <f>Q285*H285</f>
        <v>0</v>
      </c>
      <c r="S285" s="191">
        <v>0</v>
      </c>
      <c r="T285" s="192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193" t="s">
        <v>167</v>
      </c>
      <c r="AT285" s="193" t="s">
        <v>162</v>
      </c>
      <c r="AU285" s="193" t="s">
        <v>21</v>
      </c>
      <c r="AY285" s="20" t="s">
        <v>160</v>
      </c>
      <c r="BE285" s="194">
        <f>IF(N285="základní",J285,0)</f>
        <v>0</v>
      </c>
      <c r="BF285" s="194">
        <f>IF(N285="snížená",J285,0)</f>
        <v>0</v>
      </c>
      <c r="BG285" s="194">
        <f>IF(N285="zákl. přenesená",J285,0)</f>
        <v>0</v>
      </c>
      <c r="BH285" s="194">
        <f>IF(N285="sníž. přenesená",J285,0)</f>
        <v>0</v>
      </c>
      <c r="BI285" s="194">
        <f>IF(N285="nulová",J285,0)</f>
        <v>0</v>
      </c>
      <c r="BJ285" s="20" t="s">
        <v>21</v>
      </c>
      <c r="BK285" s="194">
        <f>ROUND(I285*H285,2)</f>
        <v>0</v>
      </c>
      <c r="BL285" s="20" t="s">
        <v>167</v>
      </c>
      <c r="BM285" s="193" t="s">
        <v>1087</v>
      </c>
    </row>
    <row r="286" spans="1:65" s="2" customFormat="1" ht="19.5">
      <c r="A286" s="38"/>
      <c r="B286" s="39"/>
      <c r="C286" s="40"/>
      <c r="D286" s="195" t="s">
        <v>169</v>
      </c>
      <c r="E286" s="40"/>
      <c r="F286" s="196" t="s">
        <v>2808</v>
      </c>
      <c r="G286" s="40"/>
      <c r="H286" s="40"/>
      <c r="I286" s="197"/>
      <c r="J286" s="40"/>
      <c r="K286" s="40"/>
      <c r="L286" s="43"/>
      <c r="M286" s="198"/>
      <c r="N286" s="199"/>
      <c r="O286" s="68"/>
      <c r="P286" s="68"/>
      <c r="Q286" s="68"/>
      <c r="R286" s="68"/>
      <c r="S286" s="68"/>
      <c r="T286" s="69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20" t="s">
        <v>169</v>
      </c>
      <c r="AU286" s="20" t="s">
        <v>21</v>
      </c>
    </row>
    <row r="287" spans="1:65" s="2" customFormat="1" ht="11.25">
      <c r="A287" s="38"/>
      <c r="B287" s="39"/>
      <c r="C287" s="40"/>
      <c r="D287" s="200" t="s">
        <v>171</v>
      </c>
      <c r="E287" s="40"/>
      <c r="F287" s="201" t="s">
        <v>2809</v>
      </c>
      <c r="G287" s="40"/>
      <c r="H287" s="40"/>
      <c r="I287" s="197"/>
      <c r="J287" s="40"/>
      <c r="K287" s="40"/>
      <c r="L287" s="43"/>
      <c r="M287" s="198"/>
      <c r="N287" s="199"/>
      <c r="O287" s="68"/>
      <c r="P287" s="68"/>
      <c r="Q287" s="68"/>
      <c r="R287" s="68"/>
      <c r="S287" s="68"/>
      <c r="T287" s="69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20" t="s">
        <v>171</v>
      </c>
      <c r="AU287" s="20" t="s">
        <v>21</v>
      </c>
    </row>
    <row r="288" spans="1:65" s="2" customFormat="1" ht="24.2" customHeight="1">
      <c r="A288" s="38"/>
      <c r="B288" s="39"/>
      <c r="C288" s="182" t="s">
        <v>81</v>
      </c>
      <c r="D288" s="182" t="s">
        <v>162</v>
      </c>
      <c r="E288" s="183" t="s">
        <v>2810</v>
      </c>
      <c r="F288" s="184" t="s">
        <v>2811</v>
      </c>
      <c r="G288" s="185" t="s">
        <v>194</v>
      </c>
      <c r="H288" s="186">
        <v>55</v>
      </c>
      <c r="I288" s="187"/>
      <c r="J288" s="188">
        <f>ROUND(I288*H288,2)</f>
        <v>0</v>
      </c>
      <c r="K288" s="184" t="s">
        <v>2640</v>
      </c>
      <c r="L288" s="43"/>
      <c r="M288" s="189" t="s">
        <v>35</v>
      </c>
      <c r="N288" s="190" t="s">
        <v>52</v>
      </c>
      <c r="O288" s="68"/>
      <c r="P288" s="191">
        <f>O288*H288</f>
        <v>0</v>
      </c>
      <c r="Q288" s="191">
        <v>0</v>
      </c>
      <c r="R288" s="191">
        <f>Q288*H288</f>
        <v>0</v>
      </c>
      <c r="S288" s="191">
        <v>0</v>
      </c>
      <c r="T288" s="192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193" t="s">
        <v>167</v>
      </c>
      <c r="AT288" s="193" t="s">
        <v>162</v>
      </c>
      <c r="AU288" s="193" t="s">
        <v>21</v>
      </c>
      <c r="AY288" s="20" t="s">
        <v>160</v>
      </c>
      <c r="BE288" s="194">
        <f>IF(N288="základní",J288,0)</f>
        <v>0</v>
      </c>
      <c r="BF288" s="194">
        <f>IF(N288="snížená",J288,0)</f>
        <v>0</v>
      </c>
      <c r="BG288" s="194">
        <f>IF(N288="zákl. přenesená",J288,0)</f>
        <v>0</v>
      </c>
      <c r="BH288" s="194">
        <f>IF(N288="sníž. přenesená",J288,0)</f>
        <v>0</v>
      </c>
      <c r="BI288" s="194">
        <f>IF(N288="nulová",J288,0)</f>
        <v>0</v>
      </c>
      <c r="BJ288" s="20" t="s">
        <v>21</v>
      </c>
      <c r="BK288" s="194">
        <f>ROUND(I288*H288,2)</f>
        <v>0</v>
      </c>
      <c r="BL288" s="20" t="s">
        <v>167</v>
      </c>
      <c r="BM288" s="193" t="s">
        <v>1098</v>
      </c>
    </row>
    <row r="289" spans="1:65" s="2" customFormat="1" ht="11.25">
      <c r="A289" s="38"/>
      <c r="B289" s="39"/>
      <c r="C289" s="40"/>
      <c r="D289" s="195" t="s">
        <v>169</v>
      </c>
      <c r="E289" s="40"/>
      <c r="F289" s="196" t="s">
        <v>2811</v>
      </c>
      <c r="G289" s="40"/>
      <c r="H289" s="40"/>
      <c r="I289" s="197"/>
      <c r="J289" s="40"/>
      <c r="K289" s="40"/>
      <c r="L289" s="43"/>
      <c r="M289" s="198"/>
      <c r="N289" s="199"/>
      <c r="O289" s="68"/>
      <c r="P289" s="68"/>
      <c r="Q289" s="68"/>
      <c r="R289" s="68"/>
      <c r="S289" s="68"/>
      <c r="T289" s="69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20" t="s">
        <v>169</v>
      </c>
      <c r="AU289" s="20" t="s">
        <v>21</v>
      </c>
    </row>
    <row r="290" spans="1:65" s="2" customFormat="1" ht="11.25">
      <c r="A290" s="38"/>
      <c r="B290" s="39"/>
      <c r="C290" s="40"/>
      <c r="D290" s="200" t="s">
        <v>171</v>
      </c>
      <c r="E290" s="40"/>
      <c r="F290" s="201" t="s">
        <v>2812</v>
      </c>
      <c r="G290" s="40"/>
      <c r="H290" s="40"/>
      <c r="I290" s="197"/>
      <c r="J290" s="40"/>
      <c r="K290" s="40"/>
      <c r="L290" s="43"/>
      <c r="M290" s="198"/>
      <c r="N290" s="199"/>
      <c r="O290" s="68"/>
      <c r="P290" s="68"/>
      <c r="Q290" s="68"/>
      <c r="R290" s="68"/>
      <c r="S290" s="68"/>
      <c r="T290" s="69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20" t="s">
        <v>171</v>
      </c>
      <c r="AU290" s="20" t="s">
        <v>21</v>
      </c>
    </row>
    <row r="291" spans="1:65" s="2" customFormat="1" ht="55.5" customHeight="1">
      <c r="A291" s="38"/>
      <c r="B291" s="39"/>
      <c r="C291" s="182" t="s">
        <v>81</v>
      </c>
      <c r="D291" s="182" t="s">
        <v>162</v>
      </c>
      <c r="E291" s="183" t="s">
        <v>2813</v>
      </c>
      <c r="F291" s="184" t="s">
        <v>2814</v>
      </c>
      <c r="G291" s="185" t="s">
        <v>523</v>
      </c>
      <c r="H291" s="186">
        <v>1</v>
      </c>
      <c r="I291" s="187"/>
      <c r="J291" s="188">
        <f>ROUND(I291*H291,2)</f>
        <v>0</v>
      </c>
      <c r="K291" s="184" t="s">
        <v>2640</v>
      </c>
      <c r="L291" s="43"/>
      <c r="M291" s="189" t="s">
        <v>35</v>
      </c>
      <c r="N291" s="190" t="s">
        <v>52</v>
      </c>
      <c r="O291" s="68"/>
      <c r="P291" s="191">
        <f>O291*H291</f>
        <v>0</v>
      </c>
      <c r="Q291" s="191">
        <v>0</v>
      </c>
      <c r="R291" s="191">
        <f>Q291*H291</f>
        <v>0</v>
      </c>
      <c r="S291" s="191">
        <v>0</v>
      </c>
      <c r="T291" s="192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193" t="s">
        <v>167</v>
      </c>
      <c r="AT291" s="193" t="s">
        <v>162</v>
      </c>
      <c r="AU291" s="193" t="s">
        <v>21</v>
      </c>
      <c r="AY291" s="20" t="s">
        <v>160</v>
      </c>
      <c r="BE291" s="194">
        <f>IF(N291="základní",J291,0)</f>
        <v>0</v>
      </c>
      <c r="BF291" s="194">
        <f>IF(N291="snížená",J291,0)</f>
        <v>0</v>
      </c>
      <c r="BG291" s="194">
        <f>IF(N291="zákl. přenesená",J291,0)</f>
        <v>0</v>
      </c>
      <c r="BH291" s="194">
        <f>IF(N291="sníž. přenesená",J291,0)</f>
        <v>0</v>
      </c>
      <c r="BI291" s="194">
        <f>IF(N291="nulová",J291,0)</f>
        <v>0</v>
      </c>
      <c r="BJ291" s="20" t="s">
        <v>21</v>
      </c>
      <c r="BK291" s="194">
        <f>ROUND(I291*H291,2)</f>
        <v>0</v>
      </c>
      <c r="BL291" s="20" t="s">
        <v>167</v>
      </c>
      <c r="BM291" s="193" t="s">
        <v>1116</v>
      </c>
    </row>
    <row r="292" spans="1:65" s="2" customFormat="1" ht="39">
      <c r="A292" s="38"/>
      <c r="B292" s="39"/>
      <c r="C292" s="40"/>
      <c r="D292" s="195" t="s">
        <v>169</v>
      </c>
      <c r="E292" s="40"/>
      <c r="F292" s="196" t="s">
        <v>2814</v>
      </c>
      <c r="G292" s="40"/>
      <c r="H292" s="40"/>
      <c r="I292" s="197"/>
      <c r="J292" s="40"/>
      <c r="K292" s="40"/>
      <c r="L292" s="43"/>
      <c r="M292" s="198"/>
      <c r="N292" s="199"/>
      <c r="O292" s="68"/>
      <c r="P292" s="68"/>
      <c r="Q292" s="68"/>
      <c r="R292" s="68"/>
      <c r="S292" s="68"/>
      <c r="T292" s="69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20" t="s">
        <v>169</v>
      </c>
      <c r="AU292" s="20" t="s">
        <v>21</v>
      </c>
    </row>
    <row r="293" spans="1:65" s="2" customFormat="1" ht="11.25">
      <c r="A293" s="38"/>
      <c r="B293" s="39"/>
      <c r="C293" s="40"/>
      <c r="D293" s="200" t="s">
        <v>171</v>
      </c>
      <c r="E293" s="40"/>
      <c r="F293" s="201" t="s">
        <v>2815</v>
      </c>
      <c r="G293" s="40"/>
      <c r="H293" s="40"/>
      <c r="I293" s="197"/>
      <c r="J293" s="40"/>
      <c r="K293" s="40"/>
      <c r="L293" s="43"/>
      <c r="M293" s="198"/>
      <c r="N293" s="199"/>
      <c r="O293" s="68"/>
      <c r="P293" s="68"/>
      <c r="Q293" s="68"/>
      <c r="R293" s="68"/>
      <c r="S293" s="68"/>
      <c r="T293" s="69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20" t="s">
        <v>171</v>
      </c>
      <c r="AU293" s="20" t="s">
        <v>21</v>
      </c>
    </row>
    <row r="294" spans="1:65" s="12" customFormat="1" ht="25.9" customHeight="1">
      <c r="B294" s="166"/>
      <c r="C294" s="167"/>
      <c r="D294" s="168" t="s">
        <v>80</v>
      </c>
      <c r="E294" s="169" t="s">
        <v>2450</v>
      </c>
      <c r="F294" s="169" t="s">
        <v>88</v>
      </c>
      <c r="G294" s="167"/>
      <c r="H294" s="167"/>
      <c r="I294" s="170"/>
      <c r="J294" s="171">
        <f>BK294</f>
        <v>0</v>
      </c>
      <c r="K294" s="167"/>
      <c r="L294" s="172"/>
      <c r="M294" s="173"/>
      <c r="N294" s="174"/>
      <c r="O294" s="174"/>
      <c r="P294" s="175">
        <f>SUM(P295:P318)</f>
        <v>0</v>
      </c>
      <c r="Q294" s="174"/>
      <c r="R294" s="175">
        <f>SUM(R295:R318)</f>
        <v>0</v>
      </c>
      <c r="S294" s="174"/>
      <c r="T294" s="176">
        <f>SUM(T295:T318)</f>
        <v>0</v>
      </c>
      <c r="AR294" s="177" t="s">
        <v>21</v>
      </c>
      <c r="AT294" s="178" t="s">
        <v>80</v>
      </c>
      <c r="AU294" s="178" t="s">
        <v>81</v>
      </c>
      <c r="AY294" s="177" t="s">
        <v>160</v>
      </c>
      <c r="BK294" s="179">
        <f>SUM(BK295:BK318)</f>
        <v>0</v>
      </c>
    </row>
    <row r="295" spans="1:65" s="2" customFormat="1" ht="44.25" customHeight="1">
      <c r="A295" s="38"/>
      <c r="B295" s="39"/>
      <c r="C295" s="182" t="s">
        <v>81</v>
      </c>
      <c r="D295" s="182" t="s">
        <v>162</v>
      </c>
      <c r="E295" s="183" t="s">
        <v>2725</v>
      </c>
      <c r="F295" s="184" t="s">
        <v>2726</v>
      </c>
      <c r="G295" s="185" t="s">
        <v>523</v>
      </c>
      <c r="H295" s="186">
        <v>2</v>
      </c>
      <c r="I295" s="187"/>
      <c r="J295" s="188">
        <f>ROUND(I295*H295,2)</f>
        <v>0</v>
      </c>
      <c r="K295" s="184" t="s">
        <v>2640</v>
      </c>
      <c r="L295" s="43"/>
      <c r="M295" s="189" t="s">
        <v>35</v>
      </c>
      <c r="N295" s="190" t="s">
        <v>52</v>
      </c>
      <c r="O295" s="68"/>
      <c r="P295" s="191">
        <f>O295*H295</f>
        <v>0</v>
      </c>
      <c r="Q295" s="191">
        <v>0</v>
      </c>
      <c r="R295" s="191">
        <f>Q295*H295</f>
        <v>0</v>
      </c>
      <c r="S295" s="191">
        <v>0</v>
      </c>
      <c r="T295" s="192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193" t="s">
        <v>167</v>
      </c>
      <c r="AT295" s="193" t="s">
        <v>162</v>
      </c>
      <c r="AU295" s="193" t="s">
        <v>21</v>
      </c>
      <c r="AY295" s="20" t="s">
        <v>160</v>
      </c>
      <c r="BE295" s="194">
        <f>IF(N295="základní",J295,0)</f>
        <v>0</v>
      </c>
      <c r="BF295" s="194">
        <f>IF(N295="snížená",J295,0)</f>
        <v>0</v>
      </c>
      <c r="BG295" s="194">
        <f>IF(N295="zákl. přenesená",J295,0)</f>
        <v>0</v>
      </c>
      <c r="BH295" s="194">
        <f>IF(N295="sníž. přenesená",J295,0)</f>
        <v>0</v>
      </c>
      <c r="BI295" s="194">
        <f>IF(N295="nulová",J295,0)</f>
        <v>0</v>
      </c>
      <c r="BJ295" s="20" t="s">
        <v>21</v>
      </c>
      <c r="BK295" s="194">
        <f>ROUND(I295*H295,2)</f>
        <v>0</v>
      </c>
      <c r="BL295" s="20" t="s">
        <v>167</v>
      </c>
      <c r="BM295" s="193" t="s">
        <v>1130</v>
      </c>
    </row>
    <row r="296" spans="1:65" s="2" customFormat="1" ht="29.25">
      <c r="A296" s="38"/>
      <c r="B296" s="39"/>
      <c r="C296" s="40"/>
      <c r="D296" s="195" t="s">
        <v>169</v>
      </c>
      <c r="E296" s="40"/>
      <c r="F296" s="196" t="s">
        <v>2726</v>
      </c>
      <c r="G296" s="40"/>
      <c r="H296" s="40"/>
      <c r="I296" s="197"/>
      <c r="J296" s="40"/>
      <c r="K296" s="40"/>
      <c r="L296" s="43"/>
      <c r="M296" s="198"/>
      <c r="N296" s="199"/>
      <c r="O296" s="68"/>
      <c r="P296" s="68"/>
      <c r="Q296" s="68"/>
      <c r="R296" s="68"/>
      <c r="S296" s="68"/>
      <c r="T296" s="69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20" t="s">
        <v>169</v>
      </c>
      <c r="AU296" s="20" t="s">
        <v>21</v>
      </c>
    </row>
    <row r="297" spans="1:65" s="2" customFormat="1" ht="11.25">
      <c r="A297" s="38"/>
      <c r="B297" s="39"/>
      <c r="C297" s="40"/>
      <c r="D297" s="200" t="s">
        <v>171</v>
      </c>
      <c r="E297" s="40"/>
      <c r="F297" s="201" t="s">
        <v>2727</v>
      </c>
      <c r="G297" s="40"/>
      <c r="H297" s="40"/>
      <c r="I297" s="197"/>
      <c r="J297" s="40"/>
      <c r="K297" s="40"/>
      <c r="L297" s="43"/>
      <c r="M297" s="198"/>
      <c r="N297" s="199"/>
      <c r="O297" s="68"/>
      <c r="P297" s="68"/>
      <c r="Q297" s="68"/>
      <c r="R297" s="68"/>
      <c r="S297" s="68"/>
      <c r="T297" s="69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20" t="s">
        <v>171</v>
      </c>
      <c r="AU297" s="20" t="s">
        <v>21</v>
      </c>
    </row>
    <row r="298" spans="1:65" s="2" customFormat="1" ht="49.15" customHeight="1">
      <c r="A298" s="38"/>
      <c r="B298" s="39"/>
      <c r="C298" s="182" t="s">
        <v>81</v>
      </c>
      <c r="D298" s="182" t="s">
        <v>162</v>
      </c>
      <c r="E298" s="183" t="s">
        <v>2740</v>
      </c>
      <c r="F298" s="184" t="s">
        <v>2741</v>
      </c>
      <c r="G298" s="185" t="s">
        <v>523</v>
      </c>
      <c r="H298" s="186">
        <v>4</v>
      </c>
      <c r="I298" s="187"/>
      <c r="J298" s="188">
        <f>ROUND(I298*H298,2)</f>
        <v>0</v>
      </c>
      <c r="K298" s="184" t="s">
        <v>2640</v>
      </c>
      <c r="L298" s="43"/>
      <c r="M298" s="189" t="s">
        <v>35</v>
      </c>
      <c r="N298" s="190" t="s">
        <v>52</v>
      </c>
      <c r="O298" s="68"/>
      <c r="P298" s="191">
        <f>O298*H298</f>
        <v>0</v>
      </c>
      <c r="Q298" s="191">
        <v>0</v>
      </c>
      <c r="R298" s="191">
        <f>Q298*H298</f>
        <v>0</v>
      </c>
      <c r="S298" s="191">
        <v>0</v>
      </c>
      <c r="T298" s="192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193" t="s">
        <v>167</v>
      </c>
      <c r="AT298" s="193" t="s">
        <v>162</v>
      </c>
      <c r="AU298" s="193" t="s">
        <v>21</v>
      </c>
      <c r="AY298" s="20" t="s">
        <v>160</v>
      </c>
      <c r="BE298" s="194">
        <f>IF(N298="základní",J298,0)</f>
        <v>0</v>
      </c>
      <c r="BF298" s="194">
        <f>IF(N298="snížená",J298,0)</f>
        <v>0</v>
      </c>
      <c r="BG298" s="194">
        <f>IF(N298="zákl. přenesená",J298,0)</f>
        <v>0</v>
      </c>
      <c r="BH298" s="194">
        <f>IF(N298="sníž. přenesená",J298,0)</f>
        <v>0</v>
      </c>
      <c r="BI298" s="194">
        <f>IF(N298="nulová",J298,0)</f>
        <v>0</v>
      </c>
      <c r="BJ298" s="20" t="s">
        <v>21</v>
      </c>
      <c r="BK298" s="194">
        <f>ROUND(I298*H298,2)</f>
        <v>0</v>
      </c>
      <c r="BL298" s="20" t="s">
        <v>167</v>
      </c>
      <c r="BM298" s="193" t="s">
        <v>1143</v>
      </c>
    </row>
    <row r="299" spans="1:65" s="2" customFormat="1" ht="29.25">
      <c r="A299" s="38"/>
      <c r="B299" s="39"/>
      <c r="C299" s="40"/>
      <c r="D299" s="195" t="s">
        <v>169</v>
      </c>
      <c r="E299" s="40"/>
      <c r="F299" s="196" t="s">
        <v>2741</v>
      </c>
      <c r="G299" s="40"/>
      <c r="H299" s="40"/>
      <c r="I299" s="197"/>
      <c r="J299" s="40"/>
      <c r="K299" s="40"/>
      <c r="L299" s="43"/>
      <c r="M299" s="198"/>
      <c r="N299" s="199"/>
      <c r="O299" s="68"/>
      <c r="P299" s="68"/>
      <c r="Q299" s="68"/>
      <c r="R299" s="68"/>
      <c r="S299" s="68"/>
      <c r="T299" s="69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20" t="s">
        <v>169</v>
      </c>
      <c r="AU299" s="20" t="s">
        <v>21</v>
      </c>
    </row>
    <row r="300" spans="1:65" s="2" customFormat="1" ht="11.25">
      <c r="A300" s="38"/>
      <c r="B300" s="39"/>
      <c r="C300" s="40"/>
      <c r="D300" s="200" t="s">
        <v>171</v>
      </c>
      <c r="E300" s="40"/>
      <c r="F300" s="201" t="s">
        <v>2742</v>
      </c>
      <c r="G300" s="40"/>
      <c r="H300" s="40"/>
      <c r="I300" s="197"/>
      <c r="J300" s="40"/>
      <c r="K300" s="40"/>
      <c r="L300" s="43"/>
      <c r="M300" s="198"/>
      <c r="N300" s="199"/>
      <c r="O300" s="68"/>
      <c r="P300" s="68"/>
      <c r="Q300" s="68"/>
      <c r="R300" s="68"/>
      <c r="S300" s="68"/>
      <c r="T300" s="69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20" t="s">
        <v>171</v>
      </c>
      <c r="AU300" s="20" t="s">
        <v>21</v>
      </c>
    </row>
    <row r="301" spans="1:65" s="2" customFormat="1" ht="44.25" customHeight="1">
      <c r="A301" s="38"/>
      <c r="B301" s="39"/>
      <c r="C301" s="182" t="s">
        <v>81</v>
      </c>
      <c r="D301" s="182" t="s">
        <v>162</v>
      </c>
      <c r="E301" s="183" t="s">
        <v>2816</v>
      </c>
      <c r="F301" s="184" t="s">
        <v>2817</v>
      </c>
      <c r="G301" s="185" t="s">
        <v>194</v>
      </c>
      <c r="H301" s="186">
        <v>50</v>
      </c>
      <c r="I301" s="187"/>
      <c r="J301" s="188">
        <f>ROUND(I301*H301,2)</f>
        <v>0</v>
      </c>
      <c r="K301" s="184" t="s">
        <v>2640</v>
      </c>
      <c r="L301" s="43"/>
      <c r="M301" s="189" t="s">
        <v>35</v>
      </c>
      <c r="N301" s="190" t="s">
        <v>52</v>
      </c>
      <c r="O301" s="68"/>
      <c r="P301" s="191">
        <f>O301*H301</f>
        <v>0</v>
      </c>
      <c r="Q301" s="191">
        <v>0</v>
      </c>
      <c r="R301" s="191">
        <f>Q301*H301</f>
        <v>0</v>
      </c>
      <c r="S301" s="191">
        <v>0</v>
      </c>
      <c r="T301" s="192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193" t="s">
        <v>167</v>
      </c>
      <c r="AT301" s="193" t="s">
        <v>162</v>
      </c>
      <c r="AU301" s="193" t="s">
        <v>21</v>
      </c>
      <c r="AY301" s="20" t="s">
        <v>160</v>
      </c>
      <c r="BE301" s="194">
        <f>IF(N301="základní",J301,0)</f>
        <v>0</v>
      </c>
      <c r="BF301" s="194">
        <f>IF(N301="snížená",J301,0)</f>
        <v>0</v>
      </c>
      <c r="BG301" s="194">
        <f>IF(N301="zákl. přenesená",J301,0)</f>
        <v>0</v>
      </c>
      <c r="BH301" s="194">
        <f>IF(N301="sníž. přenesená",J301,0)</f>
        <v>0</v>
      </c>
      <c r="BI301" s="194">
        <f>IF(N301="nulová",J301,0)</f>
        <v>0</v>
      </c>
      <c r="BJ301" s="20" t="s">
        <v>21</v>
      </c>
      <c r="BK301" s="194">
        <f>ROUND(I301*H301,2)</f>
        <v>0</v>
      </c>
      <c r="BL301" s="20" t="s">
        <v>167</v>
      </c>
      <c r="BM301" s="193" t="s">
        <v>1161</v>
      </c>
    </row>
    <row r="302" spans="1:65" s="2" customFormat="1" ht="29.25">
      <c r="A302" s="38"/>
      <c r="B302" s="39"/>
      <c r="C302" s="40"/>
      <c r="D302" s="195" t="s">
        <v>169</v>
      </c>
      <c r="E302" s="40"/>
      <c r="F302" s="196" t="s">
        <v>2817</v>
      </c>
      <c r="G302" s="40"/>
      <c r="H302" s="40"/>
      <c r="I302" s="197"/>
      <c r="J302" s="40"/>
      <c r="K302" s="40"/>
      <c r="L302" s="43"/>
      <c r="M302" s="198"/>
      <c r="N302" s="199"/>
      <c r="O302" s="68"/>
      <c r="P302" s="68"/>
      <c r="Q302" s="68"/>
      <c r="R302" s="68"/>
      <c r="S302" s="68"/>
      <c r="T302" s="69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20" t="s">
        <v>169</v>
      </c>
      <c r="AU302" s="20" t="s">
        <v>21</v>
      </c>
    </row>
    <row r="303" spans="1:65" s="2" customFormat="1" ht="11.25">
      <c r="A303" s="38"/>
      <c r="B303" s="39"/>
      <c r="C303" s="40"/>
      <c r="D303" s="200" t="s">
        <v>171</v>
      </c>
      <c r="E303" s="40"/>
      <c r="F303" s="201" t="s">
        <v>2818</v>
      </c>
      <c r="G303" s="40"/>
      <c r="H303" s="40"/>
      <c r="I303" s="197"/>
      <c r="J303" s="40"/>
      <c r="K303" s="40"/>
      <c r="L303" s="43"/>
      <c r="M303" s="198"/>
      <c r="N303" s="199"/>
      <c r="O303" s="68"/>
      <c r="P303" s="68"/>
      <c r="Q303" s="68"/>
      <c r="R303" s="68"/>
      <c r="S303" s="68"/>
      <c r="T303" s="69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20" t="s">
        <v>171</v>
      </c>
      <c r="AU303" s="20" t="s">
        <v>21</v>
      </c>
    </row>
    <row r="304" spans="1:65" s="2" customFormat="1" ht="24.2" customHeight="1">
      <c r="A304" s="38"/>
      <c r="B304" s="39"/>
      <c r="C304" s="182" t="s">
        <v>81</v>
      </c>
      <c r="D304" s="182" t="s">
        <v>162</v>
      </c>
      <c r="E304" s="183" t="s">
        <v>2819</v>
      </c>
      <c r="F304" s="184" t="s">
        <v>2820</v>
      </c>
      <c r="G304" s="185" t="s">
        <v>194</v>
      </c>
      <c r="H304" s="186">
        <v>55</v>
      </c>
      <c r="I304" s="187"/>
      <c r="J304" s="188">
        <f>ROUND(I304*H304,2)</f>
        <v>0</v>
      </c>
      <c r="K304" s="184" t="s">
        <v>2640</v>
      </c>
      <c r="L304" s="43"/>
      <c r="M304" s="189" t="s">
        <v>35</v>
      </c>
      <c r="N304" s="190" t="s">
        <v>52</v>
      </c>
      <c r="O304" s="68"/>
      <c r="P304" s="191">
        <f>O304*H304</f>
        <v>0</v>
      </c>
      <c r="Q304" s="191">
        <v>0</v>
      </c>
      <c r="R304" s="191">
        <f>Q304*H304</f>
        <v>0</v>
      </c>
      <c r="S304" s="191">
        <v>0</v>
      </c>
      <c r="T304" s="192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193" t="s">
        <v>167</v>
      </c>
      <c r="AT304" s="193" t="s">
        <v>162</v>
      </c>
      <c r="AU304" s="193" t="s">
        <v>21</v>
      </c>
      <c r="AY304" s="20" t="s">
        <v>160</v>
      </c>
      <c r="BE304" s="194">
        <f>IF(N304="základní",J304,0)</f>
        <v>0</v>
      </c>
      <c r="BF304" s="194">
        <f>IF(N304="snížená",J304,0)</f>
        <v>0</v>
      </c>
      <c r="BG304" s="194">
        <f>IF(N304="zákl. přenesená",J304,0)</f>
        <v>0</v>
      </c>
      <c r="BH304" s="194">
        <f>IF(N304="sníž. přenesená",J304,0)</f>
        <v>0</v>
      </c>
      <c r="BI304" s="194">
        <f>IF(N304="nulová",J304,0)</f>
        <v>0</v>
      </c>
      <c r="BJ304" s="20" t="s">
        <v>21</v>
      </c>
      <c r="BK304" s="194">
        <f>ROUND(I304*H304,2)</f>
        <v>0</v>
      </c>
      <c r="BL304" s="20" t="s">
        <v>167</v>
      </c>
      <c r="BM304" s="193" t="s">
        <v>1173</v>
      </c>
    </row>
    <row r="305" spans="1:65" s="2" customFormat="1" ht="19.5">
      <c r="A305" s="38"/>
      <c r="B305" s="39"/>
      <c r="C305" s="40"/>
      <c r="D305" s="195" t="s">
        <v>169</v>
      </c>
      <c r="E305" s="40"/>
      <c r="F305" s="196" t="s">
        <v>2820</v>
      </c>
      <c r="G305" s="40"/>
      <c r="H305" s="40"/>
      <c r="I305" s="197"/>
      <c r="J305" s="40"/>
      <c r="K305" s="40"/>
      <c r="L305" s="43"/>
      <c r="M305" s="198"/>
      <c r="N305" s="199"/>
      <c r="O305" s="68"/>
      <c r="P305" s="68"/>
      <c r="Q305" s="68"/>
      <c r="R305" s="68"/>
      <c r="S305" s="68"/>
      <c r="T305" s="69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20" t="s">
        <v>169</v>
      </c>
      <c r="AU305" s="20" t="s">
        <v>21</v>
      </c>
    </row>
    <row r="306" spans="1:65" s="2" customFormat="1" ht="11.25">
      <c r="A306" s="38"/>
      <c r="B306" s="39"/>
      <c r="C306" s="40"/>
      <c r="D306" s="200" t="s">
        <v>171</v>
      </c>
      <c r="E306" s="40"/>
      <c r="F306" s="201" t="s">
        <v>2821</v>
      </c>
      <c r="G306" s="40"/>
      <c r="H306" s="40"/>
      <c r="I306" s="197"/>
      <c r="J306" s="40"/>
      <c r="K306" s="40"/>
      <c r="L306" s="43"/>
      <c r="M306" s="198"/>
      <c r="N306" s="199"/>
      <c r="O306" s="68"/>
      <c r="P306" s="68"/>
      <c r="Q306" s="68"/>
      <c r="R306" s="68"/>
      <c r="S306" s="68"/>
      <c r="T306" s="69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20" t="s">
        <v>171</v>
      </c>
      <c r="AU306" s="20" t="s">
        <v>21</v>
      </c>
    </row>
    <row r="307" spans="1:65" s="2" customFormat="1" ht="24.2" customHeight="1">
      <c r="A307" s="38"/>
      <c r="B307" s="39"/>
      <c r="C307" s="182" t="s">
        <v>81</v>
      </c>
      <c r="D307" s="182" t="s">
        <v>162</v>
      </c>
      <c r="E307" s="183" t="s">
        <v>2810</v>
      </c>
      <c r="F307" s="184" t="s">
        <v>2811</v>
      </c>
      <c r="G307" s="185" t="s">
        <v>194</v>
      </c>
      <c r="H307" s="186">
        <v>55</v>
      </c>
      <c r="I307" s="187"/>
      <c r="J307" s="188">
        <f>ROUND(I307*H307,2)</f>
        <v>0</v>
      </c>
      <c r="K307" s="184" t="s">
        <v>2640</v>
      </c>
      <c r="L307" s="43"/>
      <c r="M307" s="189" t="s">
        <v>35</v>
      </c>
      <c r="N307" s="190" t="s">
        <v>52</v>
      </c>
      <c r="O307" s="68"/>
      <c r="P307" s="191">
        <f>O307*H307</f>
        <v>0</v>
      </c>
      <c r="Q307" s="191">
        <v>0</v>
      </c>
      <c r="R307" s="191">
        <f>Q307*H307</f>
        <v>0</v>
      </c>
      <c r="S307" s="191">
        <v>0</v>
      </c>
      <c r="T307" s="192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193" t="s">
        <v>167</v>
      </c>
      <c r="AT307" s="193" t="s">
        <v>162</v>
      </c>
      <c r="AU307" s="193" t="s">
        <v>21</v>
      </c>
      <c r="AY307" s="20" t="s">
        <v>160</v>
      </c>
      <c r="BE307" s="194">
        <f>IF(N307="základní",J307,0)</f>
        <v>0</v>
      </c>
      <c r="BF307" s="194">
        <f>IF(N307="snížená",J307,0)</f>
        <v>0</v>
      </c>
      <c r="BG307" s="194">
        <f>IF(N307="zákl. přenesená",J307,0)</f>
        <v>0</v>
      </c>
      <c r="BH307" s="194">
        <f>IF(N307="sníž. přenesená",J307,0)</f>
        <v>0</v>
      </c>
      <c r="BI307" s="194">
        <f>IF(N307="nulová",J307,0)</f>
        <v>0</v>
      </c>
      <c r="BJ307" s="20" t="s">
        <v>21</v>
      </c>
      <c r="BK307" s="194">
        <f>ROUND(I307*H307,2)</f>
        <v>0</v>
      </c>
      <c r="BL307" s="20" t="s">
        <v>167</v>
      </c>
      <c r="BM307" s="193" t="s">
        <v>1183</v>
      </c>
    </row>
    <row r="308" spans="1:65" s="2" customFormat="1" ht="11.25">
      <c r="A308" s="38"/>
      <c r="B308" s="39"/>
      <c r="C308" s="40"/>
      <c r="D308" s="195" t="s">
        <v>169</v>
      </c>
      <c r="E308" s="40"/>
      <c r="F308" s="196" t="s">
        <v>2811</v>
      </c>
      <c r="G308" s="40"/>
      <c r="H308" s="40"/>
      <c r="I308" s="197"/>
      <c r="J308" s="40"/>
      <c r="K308" s="40"/>
      <c r="L308" s="43"/>
      <c r="M308" s="198"/>
      <c r="N308" s="199"/>
      <c r="O308" s="68"/>
      <c r="P308" s="68"/>
      <c r="Q308" s="68"/>
      <c r="R308" s="68"/>
      <c r="S308" s="68"/>
      <c r="T308" s="69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20" t="s">
        <v>169</v>
      </c>
      <c r="AU308" s="20" t="s">
        <v>21</v>
      </c>
    </row>
    <row r="309" spans="1:65" s="2" customFormat="1" ht="11.25">
      <c r="A309" s="38"/>
      <c r="B309" s="39"/>
      <c r="C309" s="40"/>
      <c r="D309" s="200" t="s">
        <v>171</v>
      </c>
      <c r="E309" s="40"/>
      <c r="F309" s="201" t="s">
        <v>2812</v>
      </c>
      <c r="G309" s="40"/>
      <c r="H309" s="40"/>
      <c r="I309" s="197"/>
      <c r="J309" s="40"/>
      <c r="K309" s="40"/>
      <c r="L309" s="43"/>
      <c r="M309" s="198"/>
      <c r="N309" s="199"/>
      <c r="O309" s="68"/>
      <c r="P309" s="68"/>
      <c r="Q309" s="68"/>
      <c r="R309" s="68"/>
      <c r="S309" s="68"/>
      <c r="T309" s="69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20" t="s">
        <v>171</v>
      </c>
      <c r="AU309" s="20" t="s">
        <v>21</v>
      </c>
    </row>
    <row r="310" spans="1:65" s="2" customFormat="1" ht="16.5" customHeight="1">
      <c r="A310" s="38"/>
      <c r="B310" s="39"/>
      <c r="C310" s="182" t="s">
        <v>81</v>
      </c>
      <c r="D310" s="182" t="s">
        <v>162</v>
      </c>
      <c r="E310" s="183" t="s">
        <v>2822</v>
      </c>
      <c r="F310" s="184" t="s">
        <v>2823</v>
      </c>
      <c r="G310" s="185" t="s">
        <v>523</v>
      </c>
      <c r="H310" s="186">
        <v>2</v>
      </c>
      <c r="I310" s="187"/>
      <c r="J310" s="188">
        <f>ROUND(I310*H310,2)</f>
        <v>0</v>
      </c>
      <c r="K310" s="184" t="s">
        <v>2640</v>
      </c>
      <c r="L310" s="43"/>
      <c r="M310" s="189" t="s">
        <v>35</v>
      </c>
      <c r="N310" s="190" t="s">
        <v>52</v>
      </c>
      <c r="O310" s="68"/>
      <c r="P310" s="191">
        <f>O310*H310</f>
        <v>0</v>
      </c>
      <c r="Q310" s="191">
        <v>0</v>
      </c>
      <c r="R310" s="191">
        <f>Q310*H310</f>
        <v>0</v>
      </c>
      <c r="S310" s="191">
        <v>0</v>
      </c>
      <c r="T310" s="192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193" t="s">
        <v>167</v>
      </c>
      <c r="AT310" s="193" t="s">
        <v>162</v>
      </c>
      <c r="AU310" s="193" t="s">
        <v>21</v>
      </c>
      <c r="AY310" s="20" t="s">
        <v>160</v>
      </c>
      <c r="BE310" s="194">
        <f>IF(N310="základní",J310,0)</f>
        <v>0</v>
      </c>
      <c r="BF310" s="194">
        <f>IF(N310="snížená",J310,0)</f>
        <v>0</v>
      </c>
      <c r="BG310" s="194">
        <f>IF(N310="zákl. přenesená",J310,0)</f>
        <v>0</v>
      </c>
      <c r="BH310" s="194">
        <f>IF(N310="sníž. přenesená",J310,0)</f>
        <v>0</v>
      </c>
      <c r="BI310" s="194">
        <f>IF(N310="nulová",J310,0)</f>
        <v>0</v>
      </c>
      <c r="BJ310" s="20" t="s">
        <v>21</v>
      </c>
      <c r="BK310" s="194">
        <f>ROUND(I310*H310,2)</f>
        <v>0</v>
      </c>
      <c r="BL310" s="20" t="s">
        <v>167</v>
      </c>
      <c r="BM310" s="193" t="s">
        <v>1192</v>
      </c>
    </row>
    <row r="311" spans="1:65" s="2" customFormat="1" ht="11.25">
      <c r="A311" s="38"/>
      <c r="B311" s="39"/>
      <c r="C311" s="40"/>
      <c r="D311" s="195" t="s">
        <v>169</v>
      </c>
      <c r="E311" s="40"/>
      <c r="F311" s="196" t="s">
        <v>2823</v>
      </c>
      <c r="G311" s="40"/>
      <c r="H311" s="40"/>
      <c r="I311" s="197"/>
      <c r="J311" s="40"/>
      <c r="K311" s="40"/>
      <c r="L311" s="43"/>
      <c r="M311" s="198"/>
      <c r="N311" s="199"/>
      <c r="O311" s="68"/>
      <c r="P311" s="68"/>
      <c r="Q311" s="68"/>
      <c r="R311" s="68"/>
      <c r="S311" s="68"/>
      <c r="T311" s="69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20" t="s">
        <v>169</v>
      </c>
      <c r="AU311" s="20" t="s">
        <v>21</v>
      </c>
    </row>
    <row r="312" spans="1:65" s="2" customFormat="1" ht="11.25">
      <c r="A312" s="38"/>
      <c r="B312" s="39"/>
      <c r="C312" s="40"/>
      <c r="D312" s="200" t="s">
        <v>171</v>
      </c>
      <c r="E312" s="40"/>
      <c r="F312" s="201" t="s">
        <v>2824</v>
      </c>
      <c r="G312" s="40"/>
      <c r="H312" s="40"/>
      <c r="I312" s="197"/>
      <c r="J312" s="40"/>
      <c r="K312" s="40"/>
      <c r="L312" s="43"/>
      <c r="M312" s="198"/>
      <c r="N312" s="199"/>
      <c r="O312" s="68"/>
      <c r="P312" s="68"/>
      <c r="Q312" s="68"/>
      <c r="R312" s="68"/>
      <c r="S312" s="68"/>
      <c r="T312" s="69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20" t="s">
        <v>171</v>
      </c>
      <c r="AU312" s="20" t="s">
        <v>21</v>
      </c>
    </row>
    <row r="313" spans="1:65" s="2" customFormat="1" ht="24.2" customHeight="1">
      <c r="A313" s="38"/>
      <c r="B313" s="39"/>
      <c r="C313" s="182" t="s">
        <v>81</v>
      </c>
      <c r="D313" s="182" t="s">
        <v>162</v>
      </c>
      <c r="E313" s="183" t="s">
        <v>2825</v>
      </c>
      <c r="F313" s="184" t="s">
        <v>2826</v>
      </c>
      <c r="G313" s="185" t="s">
        <v>523</v>
      </c>
      <c r="H313" s="186">
        <v>1</v>
      </c>
      <c r="I313" s="187"/>
      <c r="J313" s="188">
        <f>ROUND(I313*H313,2)</f>
        <v>0</v>
      </c>
      <c r="K313" s="184" t="s">
        <v>2640</v>
      </c>
      <c r="L313" s="43"/>
      <c r="M313" s="189" t="s">
        <v>35</v>
      </c>
      <c r="N313" s="190" t="s">
        <v>52</v>
      </c>
      <c r="O313" s="68"/>
      <c r="P313" s="191">
        <f>O313*H313</f>
        <v>0</v>
      </c>
      <c r="Q313" s="191">
        <v>0</v>
      </c>
      <c r="R313" s="191">
        <f>Q313*H313</f>
        <v>0</v>
      </c>
      <c r="S313" s="191">
        <v>0</v>
      </c>
      <c r="T313" s="192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193" t="s">
        <v>167</v>
      </c>
      <c r="AT313" s="193" t="s">
        <v>162</v>
      </c>
      <c r="AU313" s="193" t="s">
        <v>21</v>
      </c>
      <c r="AY313" s="20" t="s">
        <v>160</v>
      </c>
      <c r="BE313" s="194">
        <f>IF(N313="základní",J313,0)</f>
        <v>0</v>
      </c>
      <c r="BF313" s="194">
        <f>IF(N313="snížená",J313,0)</f>
        <v>0</v>
      </c>
      <c r="BG313" s="194">
        <f>IF(N313="zákl. přenesená",J313,0)</f>
        <v>0</v>
      </c>
      <c r="BH313" s="194">
        <f>IF(N313="sníž. přenesená",J313,0)</f>
        <v>0</v>
      </c>
      <c r="BI313" s="194">
        <f>IF(N313="nulová",J313,0)</f>
        <v>0</v>
      </c>
      <c r="BJ313" s="20" t="s">
        <v>21</v>
      </c>
      <c r="BK313" s="194">
        <f>ROUND(I313*H313,2)</f>
        <v>0</v>
      </c>
      <c r="BL313" s="20" t="s">
        <v>167</v>
      </c>
      <c r="BM313" s="193" t="s">
        <v>1200</v>
      </c>
    </row>
    <row r="314" spans="1:65" s="2" customFormat="1" ht="19.5">
      <c r="A314" s="38"/>
      <c r="B314" s="39"/>
      <c r="C314" s="40"/>
      <c r="D314" s="195" t="s">
        <v>169</v>
      </c>
      <c r="E314" s="40"/>
      <c r="F314" s="196" t="s">
        <v>2826</v>
      </c>
      <c r="G314" s="40"/>
      <c r="H314" s="40"/>
      <c r="I314" s="197"/>
      <c r="J314" s="40"/>
      <c r="K314" s="40"/>
      <c r="L314" s="43"/>
      <c r="M314" s="198"/>
      <c r="N314" s="199"/>
      <c r="O314" s="68"/>
      <c r="P314" s="68"/>
      <c r="Q314" s="68"/>
      <c r="R314" s="68"/>
      <c r="S314" s="68"/>
      <c r="T314" s="69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20" t="s">
        <v>169</v>
      </c>
      <c r="AU314" s="20" t="s">
        <v>21</v>
      </c>
    </row>
    <row r="315" spans="1:65" s="2" customFormat="1" ht="11.25">
      <c r="A315" s="38"/>
      <c r="B315" s="39"/>
      <c r="C315" s="40"/>
      <c r="D315" s="200" t="s">
        <v>171</v>
      </c>
      <c r="E315" s="40"/>
      <c r="F315" s="201" t="s">
        <v>2827</v>
      </c>
      <c r="G315" s="40"/>
      <c r="H315" s="40"/>
      <c r="I315" s="197"/>
      <c r="J315" s="40"/>
      <c r="K315" s="40"/>
      <c r="L315" s="43"/>
      <c r="M315" s="198"/>
      <c r="N315" s="199"/>
      <c r="O315" s="68"/>
      <c r="P315" s="68"/>
      <c r="Q315" s="68"/>
      <c r="R315" s="68"/>
      <c r="S315" s="68"/>
      <c r="T315" s="69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20" t="s">
        <v>171</v>
      </c>
      <c r="AU315" s="20" t="s">
        <v>21</v>
      </c>
    </row>
    <row r="316" spans="1:65" s="2" customFormat="1" ht="16.5" customHeight="1">
      <c r="A316" s="38"/>
      <c r="B316" s="39"/>
      <c r="C316" s="182" t="s">
        <v>81</v>
      </c>
      <c r="D316" s="182" t="s">
        <v>162</v>
      </c>
      <c r="E316" s="183" t="s">
        <v>2828</v>
      </c>
      <c r="F316" s="184" t="s">
        <v>2829</v>
      </c>
      <c r="G316" s="185" t="s">
        <v>523</v>
      </c>
      <c r="H316" s="186">
        <v>1</v>
      </c>
      <c r="I316" s="187"/>
      <c r="J316" s="188">
        <f>ROUND(I316*H316,2)</f>
        <v>0</v>
      </c>
      <c r="K316" s="184" t="s">
        <v>2640</v>
      </c>
      <c r="L316" s="43"/>
      <c r="M316" s="189" t="s">
        <v>35</v>
      </c>
      <c r="N316" s="190" t="s">
        <v>52</v>
      </c>
      <c r="O316" s="68"/>
      <c r="P316" s="191">
        <f>O316*H316</f>
        <v>0</v>
      </c>
      <c r="Q316" s="191">
        <v>0</v>
      </c>
      <c r="R316" s="191">
        <f>Q316*H316</f>
        <v>0</v>
      </c>
      <c r="S316" s="191">
        <v>0</v>
      </c>
      <c r="T316" s="192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193" t="s">
        <v>167</v>
      </c>
      <c r="AT316" s="193" t="s">
        <v>162</v>
      </c>
      <c r="AU316" s="193" t="s">
        <v>21</v>
      </c>
      <c r="AY316" s="20" t="s">
        <v>160</v>
      </c>
      <c r="BE316" s="194">
        <f>IF(N316="základní",J316,0)</f>
        <v>0</v>
      </c>
      <c r="BF316" s="194">
        <f>IF(N316="snížená",J316,0)</f>
        <v>0</v>
      </c>
      <c r="BG316" s="194">
        <f>IF(N316="zákl. přenesená",J316,0)</f>
        <v>0</v>
      </c>
      <c r="BH316" s="194">
        <f>IF(N316="sníž. přenesená",J316,0)</f>
        <v>0</v>
      </c>
      <c r="BI316" s="194">
        <f>IF(N316="nulová",J316,0)</f>
        <v>0</v>
      </c>
      <c r="BJ316" s="20" t="s">
        <v>21</v>
      </c>
      <c r="BK316" s="194">
        <f>ROUND(I316*H316,2)</f>
        <v>0</v>
      </c>
      <c r="BL316" s="20" t="s">
        <v>167</v>
      </c>
      <c r="BM316" s="193" t="s">
        <v>1210</v>
      </c>
    </row>
    <row r="317" spans="1:65" s="2" customFormat="1" ht="11.25">
      <c r="A317" s="38"/>
      <c r="B317" s="39"/>
      <c r="C317" s="40"/>
      <c r="D317" s="195" t="s">
        <v>169</v>
      </c>
      <c r="E317" s="40"/>
      <c r="F317" s="196" t="s">
        <v>2829</v>
      </c>
      <c r="G317" s="40"/>
      <c r="H317" s="40"/>
      <c r="I317" s="197"/>
      <c r="J317" s="40"/>
      <c r="K317" s="40"/>
      <c r="L317" s="43"/>
      <c r="M317" s="198"/>
      <c r="N317" s="199"/>
      <c r="O317" s="68"/>
      <c r="P317" s="68"/>
      <c r="Q317" s="68"/>
      <c r="R317" s="68"/>
      <c r="S317" s="68"/>
      <c r="T317" s="69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20" t="s">
        <v>169</v>
      </c>
      <c r="AU317" s="20" t="s">
        <v>21</v>
      </c>
    </row>
    <row r="318" spans="1:65" s="2" customFormat="1" ht="11.25">
      <c r="A318" s="38"/>
      <c r="B318" s="39"/>
      <c r="C318" s="40"/>
      <c r="D318" s="200" t="s">
        <v>171</v>
      </c>
      <c r="E318" s="40"/>
      <c r="F318" s="201" t="s">
        <v>2830</v>
      </c>
      <c r="G318" s="40"/>
      <c r="H318" s="40"/>
      <c r="I318" s="197"/>
      <c r="J318" s="40"/>
      <c r="K318" s="40"/>
      <c r="L318" s="43"/>
      <c r="M318" s="198"/>
      <c r="N318" s="199"/>
      <c r="O318" s="68"/>
      <c r="P318" s="68"/>
      <c r="Q318" s="68"/>
      <c r="R318" s="68"/>
      <c r="S318" s="68"/>
      <c r="T318" s="69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20" t="s">
        <v>171</v>
      </c>
      <c r="AU318" s="20" t="s">
        <v>21</v>
      </c>
    </row>
    <row r="319" spans="1:65" s="12" customFormat="1" ht="25.9" customHeight="1">
      <c r="B319" s="166"/>
      <c r="C319" s="167"/>
      <c r="D319" s="168" t="s">
        <v>80</v>
      </c>
      <c r="E319" s="169" t="s">
        <v>2450</v>
      </c>
      <c r="F319" s="169" t="s">
        <v>3167</v>
      </c>
      <c r="G319" s="167"/>
      <c r="H319" s="167"/>
      <c r="I319" s="170"/>
      <c r="J319" s="171">
        <f>BK319</f>
        <v>0</v>
      </c>
      <c r="K319" s="167"/>
      <c r="L319" s="172"/>
      <c r="M319" s="173"/>
      <c r="N319" s="174"/>
      <c r="O319" s="174"/>
      <c r="P319" s="175">
        <f>SUM(P320:P321)</f>
        <v>0</v>
      </c>
      <c r="Q319" s="174"/>
      <c r="R319" s="175">
        <f>SUM(R320:R321)</f>
        <v>0</v>
      </c>
      <c r="S319" s="174"/>
      <c r="T319" s="176">
        <f>SUM(T320:T321)</f>
        <v>0</v>
      </c>
      <c r="AR319" s="177" t="s">
        <v>21</v>
      </c>
      <c r="AT319" s="178" t="s">
        <v>80</v>
      </c>
      <c r="AU319" s="178" t="s">
        <v>81</v>
      </c>
      <c r="AY319" s="177" t="s">
        <v>160</v>
      </c>
      <c r="BK319" s="179">
        <f>SUM(BK320:BK321)</f>
        <v>0</v>
      </c>
    </row>
    <row r="320" spans="1:65" s="2" customFormat="1" ht="16.5" customHeight="1">
      <c r="A320" s="38"/>
      <c r="B320" s="39"/>
      <c r="C320" s="182" t="s">
        <v>81</v>
      </c>
      <c r="D320" s="182" t="s">
        <v>162</v>
      </c>
      <c r="E320" s="183" t="s">
        <v>2831</v>
      </c>
      <c r="F320" s="184" t="s">
        <v>2832</v>
      </c>
      <c r="G320" s="185" t="s">
        <v>179</v>
      </c>
      <c r="H320" s="186">
        <v>1</v>
      </c>
      <c r="I320" s="187"/>
      <c r="J320" s="188">
        <f>ROUND(I320*H320,2)</f>
        <v>0</v>
      </c>
      <c r="K320" s="184" t="s">
        <v>2434</v>
      </c>
      <c r="L320" s="43"/>
      <c r="M320" s="189" t="s">
        <v>35</v>
      </c>
      <c r="N320" s="190" t="s">
        <v>52</v>
      </c>
      <c r="O320" s="68"/>
      <c r="P320" s="191">
        <f>O320*H320</f>
        <v>0</v>
      </c>
      <c r="Q320" s="191">
        <v>0</v>
      </c>
      <c r="R320" s="191">
        <f>Q320*H320</f>
        <v>0</v>
      </c>
      <c r="S320" s="191">
        <v>0</v>
      </c>
      <c r="T320" s="192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193" t="s">
        <v>167</v>
      </c>
      <c r="AT320" s="193" t="s">
        <v>162</v>
      </c>
      <c r="AU320" s="193" t="s">
        <v>21</v>
      </c>
      <c r="AY320" s="20" t="s">
        <v>160</v>
      </c>
      <c r="BE320" s="194">
        <f>IF(N320="základní",J320,0)</f>
        <v>0</v>
      </c>
      <c r="BF320" s="194">
        <f>IF(N320="snížená",J320,0)</f>
        <v>0</v>
      </c>
      <c r="BG320" s="194">
        <f>IF(N320="zákl. přenesená",J320,0)</f>
        <v>0</v>
      </c>
      <c r="BH320" s="194">
        <f>IF(N320="sníž. přenesená",J320,0)</f>
        <v>0</v>
      </c>
      <c r="BI320" s="194">
        <f>IF(N320="nulová",J320,0)</f>
        <v>0</v>
      </c>
      <c r="BJ320" s="20" t="s">
        <v>21</v>
      </c>
      <c r="BK320" s="194">
        <f>ROUND(I320*H320,2)</f>
        <v>0</v>
      </c>
      <c r="BL320" s="20" t="s">
        <v>167</v>
      </c>
      <c r="BM320" s="193" t="s">
        <v>1220</v>
      </c>
    </row>
    <row r="321" spans="1:65" s="2" customFormat="1" ht="11.25">
      <c r="A321" s="38"/>
      <c r="B321" s="39"/>
      <c r="C321" s="40"/>
      <c r="D321" s="195" t="s">
        <v>169</v>
      </c>
      <c r="E321" s="40"/>
      <c r="F321" s="196" t="s">
        <v>2833</v>
      </c>
      <c r="G321" s="40"/>
      <c r="H321" s="40"/>
      <c r="I321" s="197"/>
      <c r="J321" s="40"/>
      <c r="K321" s="40"/>
      <c r="L321" s="43"/>
      <c r="M321" s="198"/>
      <c r="N321" s="199"/>
      <c r="O321" s="68"/>
      <c r="P321" s="68"/>
      <c r="Q321" s="68"/>
      <c r="R321" s="68"/>
      <c r="S321" s="68"/>
      <c r="T321" s="69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20" t="s">
        <v>169</v>
      </c>
      <c r="AU321" s="20" t="s">
        <v>21</v>
      </c>
    </row>
    <row r="322" spans="1:65" s="12" customFormat="1" ht="25.9" customHeight="1">
      <c r="B322" s="166"/>
      <c r="C322" s="167"/>
      <c r="D322" s="168" t="s">
        <v>80</v>
      </c>
      <c r="E322" s="169" t="s">
        <v>2450</v>
      </c>
      <c r="F322" s="169" t="s">
        <v>2972</v>
      </c>
      <c r="G322" s="167"/>
      <c r="H322" s="167"/>
      <c r="I322" s="170"/>
      <c r="J322" s="171">
        <f>BK322</f>
        <v>0</v>
      </c>
      <c r="K322" s="167"/>
      <c r="L322" s="172"/>
      <c r="M322" s="173"/>
      <c r="N322" s="174"/>
      <c r="O322" s="174"/>
      <c r="P322" s="175">
        <f>SUM(P323:P338)</f>
        <v>0</v>
      </c>
      <c r="Q322" s="174"/>
      <c r="R322" s="175">
        <f>SUM(R323:R338)</f>
        <v>0</v>
      </c>
      <c r="S322" s="174"/>
      <c r="T322" s="176">
        <f>SUM(T323:T338)</f>
        <v>0</v>
      </c>
      <c r="AR322" s="177" t="s">
        <v>21</v>
      </c>
      <c r="AT322" s="178" t="s">
        <v>80</v>
      </c>
      <c r="AU322" s="178" t="s">
        <v>81</v>
      </c>
      <c r="AY322" s="177" t="s">
        <v>160</v>
      </c>
      <c r="BK322" s="179">
        <f>SUM(BK323:BK338)</f>
        <v>0</v>
      </c>
    </row>
    <row r="323" spans="1:65" s="2" customFormat="1" ht="24.2" customHeight="1">
      <c r="A323" s="38"/>
      <c r="B323" s="39"/>
      <c r="C323" s="182" t="s">
        <v>21</v>
      </c>
      <c r="D323" s="182" t="s">
        <v>162</v>
      </c>
      <c r="E323" s="183" t="s">
        <v>2834</v>
      </c>
      <c r="F323" s="184" t="s">
        <v>2835</v>
      </c>
      <c r="G323" s="185" t="s">
        <v>523</v>
      </c>
      <c r="H323" s="186">
        <v>1</v>
      </c>
      <c r="I323" s="187"/>
      <c r="J323" s="188">
        <f>ROUND(I323*H323,2)</f>
        <v>0</v>
      </c>
      <c r="K323" s="184" t="s">
        <v>35</v>
      </c>
      <c r="L323" s="43"/>
      <c r="M323" s="189" t="s">
        <v>35</v>
      </c>
      <c r="N323" s="190" t="s">
        <v>52</v>
      </c>
      <c r="O323" s="68"/>
      <c r="P323" s="191">
        <f>O323*H323</f>
        <v>0</v>
      </c>
      <c r="Q323" s="191">
        <v>0</v>
      </c>
      <c r="R323" s="191">
        <f>Q323*H323</f>
        <v>0</v>
      </c>
      <c r="S323" s="191">
        <v>0</v>
      </c>
      <c r="T323" s="192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193" t="s">
        <v>167</v>
      </c>
      <c r="AT323" s="193" t="s">
        <v>162</v>
      </c>
      <c r="AU323" s="193" t="s">
        <v>21</v>
      </c>
      <c r="AY323" s="20" t="s">
        <v>160</v>
      </c>
      <c r="BE323" s="194">
        <f>IF(N323="základní",J323,0)</f>
        <v>0</v>
      </c>
      <c r="BF323" s="194">
        <f>IF(N323="snížená",J323,0)</f>
        <v>0</v>
      </c>
      <c r="BG323" s="194">
        <f>IF(N323="zákl. přenesená",J323,0)</f>
        <v>0</v>
      </c>
      <c r="BH323" s="194">
        <f>IF(N323="sníž. přenesená",J323,0)</f>
        <v>0</v>
      </c>
      <c r="BI323" s="194">
        <f>IF(N323="nulová",J323,0)</f>
        <v>0</v>
      </c>
      <c r="BJ323" s="20" t="s">
        <v>21</v>
      </c>
      <c r="BK323" s="194">
        <f>ROUND(I323*H323,2)</f>
        <v>0</v>
      </c>
      <c r="BL323" s="20" t="s">
        <v>167</v>
      </c>
      <c r="BM323" s="193" t="s">
        <v>2836</v>
      </c>
    </row>
    <row r="324" spans="1:65" s="2" customFormat="1" ht="11.25">
      <c r="A324" s="38"/>
      <c r="B324" s="39"/>
      <c r="C324" s="40"/>
      <c r="D324" s="195" t="s">
        <v>169</v>
      </c>
      <c r="E324" s="40"/>
      <c r="F324" s="196" t="s">
        <v>2837</v>
      </c>
      <c r="G324" s="40"/>
      <c r="H324" s="40"/>
      <c r="I324" s="197"/>
      <c r="J324" s="40"/>
      <c r="K324" s="40"/>
      <c r="L324" s="43"/>
      <c r="M324" s="198"/>
      <c r="N324" s="199"/>
      <c r="O324" s="68"/>
      <c r="P324" s="68"/>
      <c r="Q324" s="68"/>
      <c r="R324" s="68"/>
      <c r="S324" s="68"/>
      <c r="T324" s="69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20" t="s">
        <v>169</v>
      </c>
      <c r="AU324" s="20" t="s">
        <v>21</v>
      </c>
    </row>
    <row r="325" spans="1:65" s="2" customFormat="1" ht="16.5" customHeight="1">
      <c r="A325" s="38"/>
      <c r="B325" s="39"/>
      <c r="C325" s="182" t="s">
        <v>81</v>
      </c>
      <c r="D325" s="182" t="s">
        <v>162</v>
      </c>
      <c r="E325" s="183" t="s">
        <v>2838</v>
      </c>
      <c r="F325" s="184" t="s">
        <v>2839</v>
      </c>
      <c r="G325" s="185" t="s">
        <v>179</v>
      </c>
      <c r="H325" s="186">
        <v>8</v>
      </c>
      <c r="I325" s="187"/>
      <c r="J325" s="188">
        <f>ROUND(I325*H325,2)</f>
        <v>0</v>
      </c>
      <c r="K325" s="184" t="s">
        <v>2434</v>
      </c>
      <c r="L325" s="43"/>
      <c r="M325" s="189" t="s">
        <v>35</v>
      </c>
      <c r="N325" s="190" t="s">
        <v>52</v>
      </c>
      <c r="O325" s="68"/>
      <c r="P325" s="191">
        <f>O325*H325</f>
        <v>0</v>
      </c>
      <c r="Q325" s="191">
        <v>0</v>
      </c>
      <c r="R325" s="191">
        <f>Q325*H325</f>
        <v>0</v>
      </c>
      <c r="S325" s="191">
        <v>0</v>
      </c>
      <c r="T325" s="192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193" t="s">
        <v>167</v>
      </c>
      <c r="AT325" s="193" t="s">
        <v>162</v>
      </c>
      <c r="AU325" s="193" t="s">
        <v>21</v>
      </c>
      <c r="AY325" s="20" t="s">
        <v>160</v>
      </c>
      <c r="BE325" s="194">
        <f>IF(N325="základní",J325,0)</f>
        <v>0</v>
      </c>
      <c r="BF325" s="194">
        <f>IF(N325="snížená",J325,0)</f>
        <v>0</v>
      </c>
      <c r="BG325" s="194">
        <f>IF(N325="zákl. přenesená",J325,0)</f>
        <v>0</v>
      </c>
      <c r="BH325" s="194">
        <f>IF(N325="sníž. přenesená",J325,0)</f>
        <v>0</v>
      </c>
      <c r="BI325" s="194">
        <f>IF(N325="nulová",J325,0)</f>
        <v>0</v>
      </c>
      <c r="BJ325" s="20" t="s">
        <v>21</v>
      </c>
      <c r="BK325" s="194">
        <f>ROUND(I325*H325,2)</f>
        <v>0</v>
      </c>
      <c r="BL325" s="20" t="s">
        <v>167</v>
      </c>
      <c r="BM325" s="193" t="s">
        <v>1233</v>
      </c>
    </row>
    <row r="326" spans="1:65" s="2" customFormat="1" ht="11.25">
      <c r="A326" s="38"/>
      <c r="B326" s="39"/>
      <c r="C326" s="40"/>
      <c r="D326" s="195" t="s">
        <v>169</v>
      </c>
      <c r="E326" s="40"/>
      <c r="F326" s="196" t="s">
        <v>2839</v>
      </c>
      <c r="G326" s="40"/>
      <c r="H326" s="40"/>
      <c r="I326" s="197"/>
      <c r="J326" s="40"/>
      <c r="K326" s="40"/>
      <c r="L326" s="43"/>
      <c r="M326" s="198"/>
      <c r="N326" s="199"/>
      <c r="O326" s="68"/>
      <c r="P326" s="68"/>
      <c r="Q326" s="68"/>
      <c r="R326" s="68"/>
      <c r="S326" s="68"/>
      <c r="T326" s="69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20" t="s">
        <v>169</v>
      </c>
      <c r="AU326" s="20" t="s">
        <v>21</v>
      </c>
    </row>
    <row r="327" spans="1:65" s="2" customFormat="1" ht="37.9" customHeight="1">
      <c r="A327" s="38"/>
      <c r="B327" s="39"/>
      <c r="C327" s="182" t="s">
        <v>81</v>
      </c>
      <c r="D327" s="182" t="s">
        <v>162</v>
      </c>
      <c r="E327" s="183" t="s">
        <v>2840</v>
      </c>
      <c r="F327" s="184" t="s">
        <v>2841</v>
      </c>
      <c r="G327" s="185" t="s">
        <v>179</v>
      </c>
      <c r="H327" s="186">
        <v>32</v>
      </c>
      <c r="I327" s="187"/>
      <c r="J327" s="188">
        <f>ROUND(I327*H327,2)</f>
        <v>0</v>
      </c>
      <c r="K327" s="184" t="s">
        <v>2434</v>
      </c>
      <c r="L327" s="43"/>
      <c r="M327" s="189" t="s">
        <v>35</v>
      </c>
      <c r="N327" s="190" t="s">
        <v>52</v>
      </c>
      <c r="O327" s="68"/>
      <c r="P327" s="191">
        <f>O327*H327</f>
        <v>0</v>
      </c>
      <c r="Q327" s="191">
        <v>0</v>
      </c>
      <c r="R327" s="191">
        <f>Q327*H327</f>
        <v>0</v>
      </c>
      <c r="S327" s="191">
        <v>0</v>
      </c>
      <c r="T327" s="192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193" t="s">
        <v>167</v>
      </c>
      <c r="AT327" s="193" t="s">
        <v>162</v>
      </c>
      <c r="AU327" s="193" t="s">
        <v>21</v>
      </c>
      <c r="AY327" s="20" t="s">
        <v>160</v>
      </c>
      <c r="BE327" s="194">
        <f>IF(N327="základní",J327,0)</f>
        <v>0</v>
      </c>
      <c r="BF327" s="194">
        <f>IF(N327="snížená",J327,0)</f>
        <v>0</v>
      </c>
      <c r="BG327" s="194">
        <f>IF(N327="zákl. přenesená",J327,0)</f>
        <v>0</v>
      </c>
      <c r="BH327" s="194">
        <f>IF(N327="sníž. přenesená",J327,0)</f>
        <v>0</v>
      </c>
      <c r="BI327" s="194">
        <f>IF(N327="nulová",J327,0)</f>
        <v>0</v>
      </c>
      <c r="BJ327" s="20" t="s">
        <v>21</v>
      </c>
      <c r="BK327" s="194">
        <f>ROUND(I327*H327,2)</f>
        <v>0</v>
      </c>
      <c r="BL327" s="20" t="s">
        <v>167</v>
      </c>
      <c r="BM327" s="193" t="s">
        <v>1246</v>
      </c>
    </row>
    <row r="328" spans="1:65" s="2" customFormat="1" ht="19.5">
      <c r="A328" s="38"/>
      <c r="B328" s="39"/>
      <c r="C328" s="40"/>
      <c r="D328" s="195" t="s">
        <v>169</v>
      </c>
      <c r="E328" s="40"/>
      <c r="F328" s="196" t="s">
        <v>2841</v>
      </c>
      <c r="G328" s="40"/>
      <c r="H328" s="40"/>
      <c r="I328" s="197"/>
      <c r="J328" s="40"/>
      <c r="K328" s="40"/>
      <c r="L328" s="43"/>
      <c r="M328" s="198"/>
      <c r="N328" s="199"/>
      <c r="O328" s="68"/>
      <c r="P328" s="68"/>
      <c r="Q328" s="68"/>
      <c r="R328" s="68"/>
      <c r="S328" s="68"/>
      <c r="T328" s="69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20" t="s">
        <v>169</v>
      </c>
      <c r="AU328" s="20" t="s">
        <v>21</v>
      </c>
    </row>
    <row r="329" spans="1:65" s="2" customFormat="1" ht="16.5" customHeight="1">
      <c r="A329" s="38"/>
      <c r="B329" s="39"/>
      <c r="C329" s="182" t="s">
        <v>81</v>
      </c>
      <c r="D329" s="182" t="s">
        <v>162</v>
      </c>
      <c r="E329" s="183" t="s">
        <v>2842</v>
      </c>
      <c r="F329" s="184" t="s">
        <v>2843</v>
      </c>
      <c r="G329" s="185" t="s">
        <v>179</v>
      </c>
      <c r="H329" s="186">
        <v>6</v>
      </c>
      <c r="I329" s="187"/>
      <c r="J329" s="188">
        <f>ROUND(I329*H329,2)</f>
        <v>0</v>
      </c>
      <c r="K329" s="184" t="s">
        <v>2434</v>
      </c>
      <c r="L329" s="43"/>
      <c r="M329" s="189" t="s">
        <v>35</v>
      </c>
      <c r="N329" s="190" t="s">
        <v>52</v>
      </c>
      <c r="O329" s="68"/>
      <c r="P329" s="191">
        <f>O329*H329</f>
        <v>0</v>
      </c>
      <c r="Q329" s="191">
        <v>0</v>
      </c>
      <c r="R329" s="191">
        <f>Q329*H329</f>
        <v>0</v>
      </c>
      <c r="S329" s="191">
        <v>0</v>
      </c>
      <c r="T329" s="192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193" t="s">
        <v>167</v>
      </c>
      <c r="AT329" s="193" t="s">
        <v>162</v>
      </c>
      <c r="AU329" s="193" t="s">
        <v>21</v>
      </c>
      <c r="AY329" s="20" t="s">
        <v>160</v>
      </c>
      <c r="BE329" s="194">
        <f>IF(N329="základní",J329,0)</f>
        <v>0</v>
      </c>
      <c r="BF329" s="194">
        <f>IF(N329="snížená",J329,0)</f>
        <v>0</v>
      </c>
      <c r="BG329" s="194">
        <f>IF(N329="zákl. přenesená",J329,0)</f>
        <v>0</v>
      </c>
      <c r="BH329" s="194">
        <f>IF(N329="sníž. přenesená",J329,0)</f>
        <v>0</v>
      </c>
      <c r="BI329" s="194">
        <f>IF(N329="nulová",J329,0)</f>
        <v>0</v>
      </c>
      <c r="BJ329" s="20" t="s">
        <v>21</v>
      </c>
      <c r="BK329" s="194">
        <f>ROUND(I329*H329,2)</f>
        <v>0</v>
      </c>
      <c r="BL329" s="20" t="s">
        <v>167</v>
      </c>
      <c r="BM329" s="193" t="s">
        <v>1258</v>
      </c>
    </row>
    <row r="330" spans="1:65" s="2" customFormat="1" ht="11.25">
      <c r="A330" s="38"/>
      <c r="B330" s="39"/>
      <c r="C330" s="40"/>
      <c r="D330" s="195" t="s">
        <v>169</v>
      </c>
      <c r="E330" s="40"/>
      <c r="F330" s="196" t="s">
        <v>2843</v>
      </c>
      <c r="G330" s="40"/>
      <c r="H330" s="40"/>
      <c r="I330" s="197"/>
      <c r="J330" s="40"/>
      <c r="K330" s="40"/>
      <c r="L330" s="43"/>
      <c r="M330" s="198"/>
      <c r="N330" s="199"/>
      <c r="O330" s="68"/>
      <c r="P330" s="68"/>
      <c r="Q330" s="68"/>
      <c r="R330" s="68"/>
      <c r="S330" s="68"/>
      <c r="T330" s="69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20" t="s">
        <v>169</v>
      </c>
      <c r="AU330" s="20" t="s">
        <v>21</v>
      </c>
    </row>
    <row r="331" spans="1:65" s="2" customFormat="1" ht="24.2" customHeight="1">
      <c r="A331" s="38"/>
      <c r="B331" s="39"/>
      <c r="C331" s="182" t="s">
        <v>81</v>
      </c>
      <c r="D331" s="182" t="s">
        <v>162</v>
      </c>
      <c r="E331" s="183" t="s">
        <v>2844</v>
      </c>
      <c r="F331" s="184" t="s">
        <v>2845</v>
      </c>
      <c r="G331" s="185" t="s">
        <v>179</v>
      </c>
      <c r="H331" s="186">
        <v>84</v>
      </c>
      <c r="I331" s="187"/>
      <c r="J331" s="188">
        <f>ROUND(I331*H331,2)</f>
        <v>0</v>
      </c>
      <c r="K331" s="184" t="s">
        <v>2434</v>
      </c>
      <c r="L331" s="43"/>
      <c r="M331" s="189" t="s">
        <v>35</v>
      </c>
      <c r="N331" s="190" t="s">
        <v>52</v>
      </c>
      <c r="O331" s="68"/>
      <c r="P331" s="191">
        <f>O331*H331</f>
        <v>0</v>
      </c>
      <c r="Q331" s="191">
        <v>0</v>
      </c>
      <c r="R331" s="191">
        <f>Q331*H331</f>
        <v>0</v>
      </c>
      <c r="S331" s="191">
        <v>0</v>
      </c>
      <c r="T331" s="192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193" t="s">
        <v>167</v>
      </c>
      <c r="AT331" s="193" t="s">
        <v>162</v>
      </c>
      <c r="AU331" s="193" t="s">
        <v>21</v>
      </c>
      <c r="AY331" s="20" t="s">
        <v>160</v>
      </c>
      <c r="BE331" s="194">
        <f>IF(N331="základní",J331,0)</f>
        <v>0</v>
      </c>
      <c r="BF331" s="194">
        <f>IF(N331="snížená",J331,0)</f>
        <v>0</v>
      </c>
      <c r="BG331" s="194">
        <f>IF(N331="zákl. přenesená",J331,0)</f>
        <v>0</v>
      </c>
      <c r="BH331" s="194">
        <f>IF(N331="sníž. přenesená",J331,0)</f>
        <v>0</v>
      </c>
      <c r="BI331" s="194">
        <f>IF(N331="nulová",J331,0)</f>
        <v>0</v>
      </c>
      <c r="BJ331" s="20" t="s">
        <v>21</v>
      </c>
      <c r="BK331" s="194">
        <f>ROUND(I331*H331,2)</f>
        <v>0</v>
      </c>
      <c r="BL331" s="20" t="s">
        <v>167</v>
      </c>
      <c r="BM331" s="193" t="s">
        <v>1266</v>
      </c>
    </row>
    <row r="332" spans="1:65" s="2" customFormat="1" ht="11.25">
      <c r="A332" s="38"/>
      <c r="B332" s="39"/>
      <c r="C332" s="40"/>
      <c r="D332" s="195" t="s">
        <v>169</v>
      </c>
      <c r="E332" s="40"/>
      <c r="F332" s="196" t="s">
        <v>2845</v>
      </c>
      <c r="G332" s="40"/>
      <c r="H332" s="40"/>
      <c r="I332" s="197"/>
      <c r="J332" s="40"/>
      <c r="K332" s="40"/>
      <c r="L332" s="43"/>
      <c r="M332" s="198"/>
      <c r="N332" s="199"/>
      <c r="O332" s="68"/>
      <c r="P332" s="68"/>
      <c r="Q332" s="68"/>
      <c r="R332" s="68"/>
      <c r="S332" s="68"/>
      <c r="T332" s="69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20" t="s">
        <v>169</v>
      </c>
      <c r="AU332" s="20" t="s">
        <v>21</v>
      </c>
    </row>
    <row r="333" spans="1:65" s="2" customFormat="1" ht="44.25" customHeight="1">
      <c r="A333" s="38"/>
      <c r="B333" s="39"/>
      <c r="C333" s="182" t="s">
        <v>81</v>
      </c>
      <c r="D333" s="182" t="s">
        <v>162</v>
      </c>
      <c r="E333" s="183" t="s">
        <v>2846</v>
      </c>
      <c r="F333" s="184" t="s">
        <v>2847</v>
      </c>
      <c r="G333" s="185" t="s">
        <v>523</v>
      </c>
      <c r="H333" s="186">
        <v>1</v>
      </c>
      <c r="I333" s="187"/>
      <c r="J333" s="188">
        <f>ROUND(I333*H333,2)</f>
        <v>0</v>
      </c>
      <c r="K333" s="184" t="s">
        <v>2640</v>
      </c>
      <c r="L333" s="43"/>
      <c r="M333" s="189" t="s">
        <v>35</v>
      </c>
      <c r="N333" s="190" t="s">
        <v>52</v>
      </c>
      <c r="O333" s="68"/>
      <c r="P333" s="191">
        <f>O333*H333</f>
        <v>0</v>
      </c>
      <c r="Q333" s="191">
        <v>0</v>
      </c>
      <c r="R333" s="191">
        <f>Q333*H333</f>
        <v>0</v>
      </c>
      <c r="S333" s="191">
        <v>0</v>
      </c>
      <c r="T333" s="192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193" t="s">
        <v>167</v>
      </c>
      <c r="AT333" s="193" t="s">
        <v>162</v>
      </c>
      <c r="AU333" s="193" t="s">
        <v>21</v>
      </c>
      <c r="AY333" s="20" t="s">
        <v>160</v>
      </c>
      <c r="BE333" s="194">
        <f>IF(N333="základní",J333,0)</f>
        <v>0</v>
      </c>
      <c r="BF333" s="194">
        <f>IF(N333="snížená",J333,0)</f>
        <v>0</v>
      </c>
      <c r="BG333" s="194">
        <f>IF(N333="zákl. přenesená",J333,0)</f>
        <v>0</v>
      </c>
      <c r="BH333" s="194">
        <f>IF(N333="sníž. přenesená",J333,0)</f>
        <v>0</v>
      </c>
      <c r="BI333" s="194">
        <f>IF(N333="nulová",J333,0)</f>
        <v>0</v>
      </c>
      <c r="BJ333" s="20" t="s">
        <v>21</v>
      </c>
      <c r="BK333" s="194">
        <f>ROUND(I333*H333,2)</f>
        <v>0</v>
      </c>
      <c r="BL333" s="20" t="s">
        <v>167</v>
      </c>
      <c r="BM333" s="193" t="s">
        <v>1281</v>
      </c>
    </row>
    <row r="334" spans="1:65" s="2" customFormat="1" ht="29.25">
      <c r="A334" s="38"/>
      <c r="B334" s="39"/>
      <c r="C334" s="40"/>
      <c r="D334" s="195" t="s">
        <v>169</v>
      </c>
      <c r="E334" s="40"/>
      <c r="F334" s="196" t="s">
        <v>2847</v>
      </c>
      <c r="G334" s="40"/>
      <c r="H334" s="40"/>
      <c r="I334" s="197"/>
      <c r="J334" s="40"/>
      <c r="K334" s="40"/>
      <c r="L334" s="43"/>
      <c r="M334" s="198"/>
      <c r="N334" s="199"/>
      <c r="O334" s="68"/>
      <c r="P334" s="68"/>
      <c r="Q334" s="68"/>
      <c r="R334" s="68"/>
      <c r="S334" s="68"/>
      <c r="T334" s="69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20" t="s">
        <v>169</v>
      </c>
      <c r="AU334" s="20" t="s">
        <v>21</v>
      </c>
    </row>
    <row r="335" spans="1:65" s="2" customFormat="1" ht="11.25">
      <c r="A335" s="38"/>
      <c r="B335" s="39"/>
      <c r="C335" s="40"/>
      <c r="D335" s="200" t="s">
        <v>171</v>
      </c>
      <c r="E335" s="40"/>
      <c r="F335" s="201" t="s">
        <v>2848</v>
      </c>
      <c r="G335" s="40"/>
      <c r="H335" s="40"/>
      <c r="I335" s="197"/>
      <c r="J335" s="40"/>
      <c r="K335" s="40"/>
      <c r="L335" s="43"/>
      <c r="M335" s="198"/>
      <c r="N335" s="199"/>
      <c r="O335" s="68"/>
      <c r="P335" s="68"/>
      <c r="Q335" s="68"/>
      <c r="R335" s="68"/>
      <c r="S335" s="68"/>
      <c r="T335" s="69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20" t="s">
        <v>171</v>
      </c>
      <c r="AU335" s="20" t="s">
        <v>21</v>
      </c>
    </row>
    <row r="336" spans="1:65" s="2" customFormat="1" ht="24.2" customHeight="1">
      <c r="A336" s="38"/>
      <c r="B336" s="39"/>
      <c r="C336" s="182" t="s">
        <v>81</v>
      </c>
      <c r="D336" s="182" t="s">
        <v>162</v>
      </c>
      <c r="E336" s="183" t="s">
        <v>2849</v>
      </c>
      <c r="F336" s="184" t="s">
        <v>2835</v>
      </c>
      <c r="G336" s="185" t="s">
        <v>523</v>
      </c>
      <c r="H336" s="186">
        <v>2</v>
      </c>
      <c r="I336" s="187"/>
      <c r="J336" s="188">
        <f>ROUND(I336*H336,2)</f>
        <v>0</v>
      </c>
      <c r="K336" s="184" t="s">
        <v>2640</v>
      </c>
      <c r="L336" s="43"/>
      <c r="M336" s="189" t="s">
        <v>35</v>
      </c>
      <c r="N336" s="190" t="s">
        <v>52</v>
      </c>
      <c r="O336" s="68"/>
      <c r="P336" s="191">
        <f>O336*H336</f>
        <v>0</v>
      </c>
      <c r="Q336" s="191">
        <v>0</v>
      </c>
      <c r="R336" s="191">
        <f>Q336*H336</f>
        <v>0</v>
      </c>
      <c r="S336" s="191">
        <v>0</v>
      </c>
      <c r="T336" s="192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193" t="s">
        <v>167</v>
      </c>
      <c r="AT336" s="193" t="s">
        <v>162</v>
      </c>
      <c r="AU336" s="193" t="s">
        <v>21</v>
      </c>
      <c r="AY336" s="20" t="s">
        <v>160</v>
      </c>
      <c r="BE336" s="194">
        <f>IF(N336="základní",J336,0)</f>
        <v>0</v>
      </c>
      <c r="BF336" s="194">
        <f>IF(N336="snížená",J336,0)</f>
        <v>0</v>
      </c>
      <c r="BG336" s="194">
        <f>IF(N336="zákl. přenesená",J336,0)</f>
        <v>0</v>
      </c>
      <c r="BH336" s="194">
        <f>IF(N336="sníž. přenesená",J336,0)</f>
        <v>0</v>
      </c>
      <c r="BI336" s="194">
        <f>IF(N336="nulová",J336,0)</f>
        <v>0</v>
      </c>
      <c r="BJ336" s="20" t="s">
        <v>21</v>
      </c>
      <c r="BK336" s="194">
        <f>ROUND(I336*H336,2)</f>
        <v>0</v>
      </c>
      <c r="BL336" s="20" t="s">
        <v>167</v>
      </c>
      <c r="BM336" s="193" t="s">
        <v>1293</v>
      </c>
    </row>
    <row r="337" spans="1:47" s="2" customFormat="1" ht="19.5">
      <c r="A337" s="38"/>
      <c r="B337" s="39"/>
      <c r="C337" s="40"/>
      <c r="D337" s="195" t="s">
        <v>169</v>
      </c>
      <c r="E337" s="40"/>
      <c r="F337" s="196" t="s">
        <v>2835</v>
      </c>
      <c r="G337" s="40"/>
      <c r="H337" s="40"/>
      <c r="I337" s="197"/>
      <c r="J337" s="40"/>
      <c r="K337" s="40"/>
      <c r="L337" s="43"/>
      <c r="M337" s="198"/>
      <c r="N337" s="199"/>
      <c r="O337" s="68"/>
      <c r="P337" s="68"/>
      <c r="Q337" s="68"/>
      <c r="R337" s="68"/>
      <c r="S337" s="68"/>
      <c r="T337" s="69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20" t="s">
        <v>169</v>
      </c>
      <c r="AU337" s="20" t="s">
        <v>21</v>
      </c>
    </row>
    <row r="338" spans="1:47" s="2" customFormat="1" ht="11.25">
      <c r="A338" s="38"/>
      <c r="B338" s="39"/>
      <c r="C338" s="40"/>
      <c r="D338" s="200" t="s">
        <v>171</v>
      </c>
      <c r="E338" s="40"/>
      <c r="F338" s="201" t="s">
        <v>2850</v>
      </c>
      <c r="G338" s="40"/>
      <c r="H338" s="40"/>
      <c r="I338" s="197"/>
      <c r="J338" s="40"/>
      <c r="K338" s="40"/>
      <c r="L338" s="43"/>
      <c r="M338" s="259"/>
      <c r="N338" s="260"/>
      <c r="O338" s="261"/>
      <c r="P338" s="261"/>
      <c r="Q338" s="261"/>
      <c r="R338" s="261"/>
      <c r="S338" s="261"/>
      <c r="T338" s="26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20" t="s">
        <v>171</v>
      </c>
      <c r="AU338" s="20" t="s">
        <v>21</v>
      </c>
    </row>
    <row r="339" spans="1:47" s="2" customFormat="1" ht="6.95" customHeight="1">
      <c r="A339" s="38"/>
      <c r="B339" s="51"/>
      <c r="C339" s="52"/>
      <c r="D339" s="52"/>
      <c r="E339" s="52"/>
      <c r="F339" s="52"/>
      <c r="G339" s="52"/>
      <c r="H339" s="52"/>
      <c r="I339" s="52"/>
      <c r="J339" s="52"/>
      <c r="K339" s="52"/>
      <c r="L339" s="43"/>
      <c r="M339" s="38"/>
      <c r="O339" s="38"/>
      <c r="P339" s="38"/>
      <c r="Q339" s="38"/>
      <c r="R339" s="38"/>
      <c r="S339" s="38"/>
      <c r="T339" s="38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</row>
  </sheetData>
  <sheetProtection algorithmName="SHA-512" hashValue="r1sZgNGQA16GiHymaMLnSSaGkhH93qdWN8M2ptst9Uc5kCxkgv3ZAa+eVDAwfLHD/JmzliRbJUIpBuffaFZ1jg==" saltValue="cMIsngTM9/UFd42f26Fedw==" spinCount="100000" sheet="1" objects="1" scenarios="1" formatColumns="0" formatRows="0" autoFilter="0"/>
  <autoFilter ref="C99:K338"/>
  <mergeCells count="12">
    <mergeCell ref="E92:H92"/>
    <mergeCell ref="L2:V2"/>
    <mergeCell ref="E50:H50"/>
    <mergeCell ref="E52:H52"/>
    <mergeCell ref="E54:H54"/>
    <mergeCell ref="E88:H88"/>
    <mergeCell ref="E90:H90"/>
    <mergeCell ref="E7:H7"/>
    <mergeCell ref="E9:H9"/>
    <mergeCell ref="E11:H11"/>
    <mergeCell ref="E20:H20"/>
    <mergeCell ref="E29:H29"/>
  </mergeCells>
  <hyperlinks>
    <hyperlink ref="F104" r:id="rId1"/>
    <hyperlink ref="F107" r:id="rId2"/>
    <hyperlink ref="F111" r:id="rId3"/>
    <hyperlink ref="F114" r:id="rId4"/>
    <hyperlink ref="F117" r:id="rId5"/>
    <hyperlink ref="F120" r:id="rId6"/>
    <hyperlink ref="F123" r:id="rId7"/>
    <hyperlink ref="F127" r:id="rId8"/>
    <hyperlink ref="F130" r:id="rId9"/>
    <hyperlink ref="F133" r:id="rId10"/>
    <hyperlink ref="F136" r:id="rId11"/>
    <hyperlink ref="F140" r:id="rId12"/>
    <hyperlink ref="F143" r:id="rId13"/>
    <hyperlink ref="F146" r:id="rId14"/>
    <hyperlink ref="F149" r:id="rId15"/>
    <hyperlink ref="F152" r:id="rId16"/>
    <hyperlink ref="F155" r:id="rId17"/>
    <hyperlink ref="F158" r:id="rId18"/>
    <hyperlink ref="F161" r:id="rId19"/>
    <hyperlink ref="F167" r:id="rId20"/>
    <hyperlink ref="F170" r:id="rId21"/>
    <hyperlink ref="F173" r:id="rId22"/>
    <hyperlink ref="F176" r:id="rId23"/>
    <hyperlink ref="F180" r:id="rId24"/>
    <hyperlink ref="F183" r:id="rId25"/>
    <hyperlink ref="F186" r:id="rId26"/>
    <hyperlink ref="F189" r:id="rId27"/>
    <hyperlink ref="F192" r:id="rId28"/>
    <hyperlink ref="F195" r:id="rId29"/>
    <hyperlink ref="F199" r:id="rId30"/>
    <hyperlink ref="F202" r:id="rId31"/>
    <hyperlink ref="F206" r:id="rId32"/>
    <hyperlink ref="F209" r:id="rId33"/>
    <hyperlink ref="F212" r:id="rId34"/>
    <hyperlink ref="F215" r:id="rId35"/>
    <hyperlink ref="F218" r:id="rId36"/>
    <hyperlink ref="F221" r:id="rId37"/>
    <hyperlink ref="F224" r:id="rId38"/>
    <hyperlink ref="F231" r:id="rId39"/>
    <hyperlink ref="F235" r:id="rId40"/>
    <hyperlink ref="F238" r:id="rId41"/>
    <hyperlink ref="F241" r:id="rId42"/>
    <hyperlink ref="F244" r:id="rId43"/>
    <hyperlink ref="F247" r:id="rId44"/>
    <hyperlink ref="F250" r:id="rId45"/>
    <hyperlink ref="F257" r:id="rId46"/>
    <hyperlink ref="F269" r:id="rId47"/>
    <hyperlink ref="F272" r:id="rId48"/>
    <hyperlink ref="F275" r:id="rId49"/>
    <hyperlink ref="F278" r:id="rId50"/>
    <hyperlink ref="F281" r:id="rId51"/>
    <hyperlink ref="F284" r:id="rId52"/>
    <hyperlink ref="F287" r:id="rId53"/>
    <hyperlink ref="F290" r:id="rId54"/>
    <hyperlink ref="F293" r:id="rId55"/>
    <hyperlink ref="F297" r:id="rId56"/>
    <hyperlink ref="F300" r:id="rId57"/>
    <hyperlink ref="F303" r:id="rId58"/>
    <hyperlink ref="F306" r:id="rId59"/>
    <hyperlink ref="F309" r:id="rId60"/>
    <hyperlink ref="F312" r:id="rId61"/>
    <hyperlink ref="F315" r:id="rId62"/>
    <hyperlink ref="F318" r:id="rId63"/>
    <hyperlink ref="F335" r:id="rId64"/>
    <hyperlink ref="F338" r:id="rId65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AT2" s="20" t="s">
        <v>108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3"/>
      <c r="AT3" s="20" t="s">
        <v>90</v>
      </c>
    </row>
    <row r="4" spans="1:46" s="1" customFormat="1" ht="24.95" customHeight="1">
      <c r="B4" s="23"/>
      <c r="D4" s="114" t="s">
        <v>109</v>
      </c>
      <c r="L4" s="23"/>
      <c r="M4" s="115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16" t="s">
        <v>16</v>
      </c>
      <c r="L6" s="23"/>
    </row>
    <row r="7" spans="1:46" s="1" customFormat="1" ht="16.5" customHeight="1">
      <c r="B7" s="23"/>
      <c r="E7" s="394" t="str">
        <f>'Rekapitulace stavby'!K6</f>
        <v>Novostavba hasičárny - Dýšina</v>
      </c>
      <c r="F7" s="395"/>
      <c r="G7" s="395"/>
      <c r="H7" s="395"/>
      <c r="L7" s="23"/>
    </row>
    <row r="8" spans="1:46" s="2" customFormat="1" ht="12" customHeight="1">
      <c r="A8" s="38"/>
      <c r="B8" s="43"/>
      <c r="C8" s="38"/>
      <c r="D8" s="116" t="s">
        <v>110</v>
      </c>
      <c r="E8" s="38"/>
      <c r="F8" s="38"/>
      <c r="G8" s="38"/>
      <c r="H8" s="38"/>
      <c r="I8" s="38"/>
      <c r="J8" s="38"/>
      <c r="K8" s="38"/>
      <c r="L8" s="11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pans="1:46" s="2" customFormat="1" ht="16.5" customHeight="1">
      <c r="A9" s="38"/>
      <c r="B9" s="43"/>
      <c r="C9" s="38"/>
      <c r="D9" s="38"/>
      <c r="E9" s="396" t="s">
        <v>2851</v>
      </c>
      <c r="F9" s="397"/>
      <c r="G9" s="397"/>
      <c r="H9" s="397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46" s="2" customFormat="1" ht="11.25">
      <c r="A10" s="38"/>
      <c r="B10" s="43"/>
      <c r="C10" s="38"/>
      <c r="D10" s="38"/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1:46" s="2" customFormat="1" ht="12" customHeight="1">
      <c r="A11" s="38"/>
      <c r="B11" s="43"/>
      <c r="C11" s="38"/>
      <c r="D11" s="116" t="s">
        <v>18</v>
      </c>
      <c r="E11" s="38"/>
      <c r="F11" s="107" t="s">
        <v>19</v>
      </c>
      <c r="G11" s="38"/>
      <c r="H11" s="38"/>
      <c r="I11" s="116" t="s">
        <v>20</v>
      </c>
      <c r="J11" s="107" t="s">
        <v>35</v>
      </c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1:46" s="2" customFormat="1" ht="12" customHeight="1">
      <c r="A12" s="38"/>
      <c r="B12" s="43"/>
      <c r="C12" s="38"/>
      <c r="D12" s="116" t="s">
        <v>22</v>
      </c>
      <c r="E12" s="38"/>
      <c r="F12" s="107" t="s">
        <v>23</v>
      </c>
      <c r="G12" s="38"/>
      <c r="H12" s="38"/>
      <c r="I12" s="116" t="s">
        <v>24</v>
      </c>
      <c r="J12" s="118" t="str">
        <f>'Rekapitulace stavby'!AN8</f>
        <v>1. 10. 2023</v>
      </c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1:46" s="2" customFormat="1" ht="10.9" customHeight="1">
      <c r="A13" s="38"/>
      <c r="B13" s="43"/>
      <c r="C13" s="38"/>
      <c r="D13" s="38"/>
      <c r="E13" s="38"/>
      <c r="F13" s="38"/>
      <c r="G13" s="38"/>
      <c r="H13" s="38"/>
      <c r="I13" s="38"/>
      <c r="J13" s="38"/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1:46" s="2" customFormat="1" ht="12" customHeight="1">
      <c r="A14" s="38"/>
      <c r="B14" s="43"/>
      <c r="C14" s="38"/>
      <c r="D14" s="116" t="s">
        <v>30</v>
      </c>
      <c r="E14" s="38"/>
      <c r="F14" s="38"/>
      <c r="G14" s="38"/>
      <c r="H14" s="38"/>
      <c r="I14" s="116" t="s">
        <v>31</v>
      </c>
      <c r="J14" s="107" t="s">
        <v>32</v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46" s="2" customFormat="1" ht="18" customHeight="1">
      <c r="A15" s="38"/>
      <c r="B15" s="43"/>
      <c r="C15" s="38"/>
      <c r="D15" s="38"/>
      <c r="E15" s="107" t="s">
        <v>33</v>
      </c>
      <c r="F15" s="38"/>
      <c r="G15" s="38"/>
      <c r="H15" s="38"/>
      <c r="I15" s="116" t="s">
        <v>34</v>
      </c>
      <c r="J15" s="107" t="s">
        <v>35</v>
      </c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1:46" s="2" customFormat="1" ht="6.95" customHeight="1">
      <c r="A16" s="38"/>
      <c r="B16" s="43"/>
      <c r="C16" s="38"/>
      <c r="D16" s="38"/>
      <c r="E16" s="38"/>
      <c r="F16" s="38"/>
      <c r="G16" s="38"/>
      <c r="H16" s="38"/>
      <c r="I16" s="38"/>
      <c r="J16" s="38"/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1:31" s="2" customFormat="1" ht="12" customHeight="1">
      <c r="A17" s="38"/>
      <c r="B17" s="43"/>
      <c r="C17" s="38"/>
      <c r="D17" s="116" t="s">
        <v>36</v>
      </c>
      <c r="E17" s="38"/>
      <c r="F17" s="38"/>
      <c r="G17" s="38"/>
      <c r="H17" s="38"/>
      <c r="I17" s="116" t="s">
        <v>31</v>
      </c>
      <c r="J17" s="33" t="str">
        <f>'Rekapitulace stavby'!AN13</f>
        <v>Vyplň údaj</v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pans="1:31" s="2" customFormat="1" ht="18" customHeight="1">
      <c r="A18" s="38"/>
      <c r="B18" s="43"/>
      <c r="C18" s="38"/>
      <c r="D18" s="38"/>
      <c r="E18" s="398" t="str">
        <f>'Rekapitulace stavby'!E14</f>
        <v>Vyplň údaj</v>
      </c>
      <c r="F18" s="399"/>
      <c r="G18" s="399"/>
      <c r="H18" s="399"/>
      <c r="I18" s="116" t="s">
        <v>34</v>
      </c>
      <c r="J18" s="33" t="str">
        <f>'Rekapitulace stavby'!AN14</f>
        <v>Vyplň údaj</v>
      </c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pans="1:31" s="2" customFormat="1" ht="6.95" customHeight="1">
      <c r="A19" s="38"/>
      <c r="B19" s="43"/>
      <c r="C19" s="38"/>
      <c r="D19" s="38"/>
      <c r="E19" s="38"/>
      <c r="F19" s="38"/>
      <c r="G19" s="38"/>
      <c r="H19" s="38"/>
      <c r="I19" s="38"/>
      <c r="J19" s="38"/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pans="1:31" s="2" customFormat="1" ht="12" customHeight="1">
      <c r="A20" s="38"/>
      <c r="B20" s="43"/>
      <c r="C20" s="38"/>
      <c r="D20" s="116" t="s">
        <v>38</v>
      </c>
      <c r="E20" s="38"/>
      <c r="F20" s="38"/>
      <c r="G20" s="38"/>
      <c r="H20" s="38"/>
      <c r="I20" s="116" t="s">
        <v>31</v>
      </c>
      <c r="J20" s="107" t="s">
        <v>39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pans="1:31" s="2" customFormat="1" ht="18" customHeight="1">
      <c r="A21" s="38"/>
      <c r="B21" s="43"/>
      <c r="C21" s="38"/>
      <c r="D21" s="38"/>
      <c r="E21" s="107" t="s">
        <v>40</v>
      </c>
      <c r="F21" s="38"/>
      <c r="G21" s="38"/>
      <c r="H21" s="38"/>
      <c r="I21" s="116" t="s">
        <v>34</v>
      </c>
      <c r="J21" s="107" t="s">
        <v>35</v>
      </c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1:31" s="2" customFormat="1" ht="6.95" customHeight="1">
      <c r="A22" s="38"/>
      <c r="B22" s="43"/>
      <c r="C22" s="38"/>
      <c r="D22" s="38"/>
      <c r="E22" s="38"/>
      <c r="F22" s="38"/>
      <c r="G22" s="38"/>
      <c r="H22" s="38"/>
      <c r="I22" s="38"/>
      <c r="J22" s="38"/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1:31" s="2" customFormat="1" ht="12" customHeight="1">
      <c r="A23" s="38"/>
      <c r="B23" s="43"/>
      <c r="C23" s="38"/>
      <c r="D23" s="116" t="s">
        <v>42</v>
      </c>
      <c r="E23" s="38"/>
      <c r="F23" s="38"/>
      <c r="G23" s="38"/>
      <c r="H23" s="38"/>
      <c r="I23" s="116" t="s">
        <v>31</v>
      </c>
      <c r="J23" s="107" t="s">
        <v>43</v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31" s="2" customFormat="1" ht="18" customHeight="1">
      <c r="A24" s="38"/>
      <c r="B24" s="43"/>
      <c r="C24" s="38"/>
      <c r="D24" s="38"/>
      <c r="E24" s="107" t="s">
        <v>44</v>
      </c>
      <c r="F24" s="38"/>
      <c r="G24" s="38"/>
      <c r="H24" s="38"/>
      <c r="I24" s="116" t="s">
        <v>34</v>
      </c>
      <c r="J24" s="107" t="s">
        <v>35</v>
      </c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31" s="2" customFormat="1" ht="6.95" customHeight="1">
      <c r="A25" s="38"/>
      <c r="B25" s="43"/>
      <c r="C25" s="38"/>
      <c r="D25" s="38"/>
      <c r="E25" s="38"/>
      <c r="F25" s="38"/>
      <c r="G25" s="38"/>
      <c r="H25" s="38"/>
      <c r="I25" s="38"/>
      <c r="J25" s="38"/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31" s="2" customFormat="1" ht="12" customHeight="1">
      <c r="A26" s="38"/>
      <c r="B26" s="43"/>
      <c r="C26" s="38"/>
      <c r="D26" s="116" t="s">
        <v>45</v>
      </c>
      <c r="E26" s="38"/>
      <c r="F26" s="38"/>
      <c r="G26" s="38"/>
      <c r="H26" s="38"/>
      <c r="I26" s="38"/>
      <c r="J26" s="38"/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31" s="8" customFormat="1" ht="16.5" customHeight="1">
      <c r="A27" s="119"/>
      <c r="B27" s="120"/>
      <c r="C27" s="119"/>
      <c r="D27" s="119"/>
      <c r="E27" s="400" t="s">
        <v>35</v>
      </c>
      <c r="F27" s="400"/>
      <c r="G27" s="400"/>
      <c r="H27" s="400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8"/>
      <c r="B28" s="43"/>
      <c r="C28" s="38"/>
      <c r="D28" s="38"/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31" s="2" customFormat="1" ht="6.95" customHeight="1">
      <c r="A29" s="38"/>
      <c r="B29" s="43"/>
      <c r="C29" s="38"/>
      <c r="D29" s="122"/>
      <c r="E29" s="122"/>
      <c r="F29" s="122"/>
      <c r="G29" s="122"/>
      <c r="H29" s="122"/>
      <c r="I29" s="122"/>
      <c r="J29" s="122"/>
      <c r="K29" s="122"/>
      <c r="L29" s="11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pans="1:31" s="2" customFormat="1" ht="25.35" customHeight="1">
      <c r="A30" s="38"/>
      <c r="B30" s="43"/>
      <c r="C30" s="38"/>
      <c r="D30" s="123" t="s">
        <v>47</v>
      </c>
      <c r="E30" s="38"/>
      <c r="F30" s="38"/>
      <c r="G30" s="38"/>
      <c r="H30" s="38"/>
      <c r="I30" s="38"/>
      <c r="J30" s="124">
        <f>ROUND(J85, 2)</f>
        <v>0</v>
      </c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s="2" customFormat="1" ht="6.95" customHeight="1">
      <c r="A31" s="38"/>
      <c r="B31" s="43"/>
      <c r="C31" s="38"/>
      <c r="D31" s="122"/>
      <c r="E31" s="122"/>
      <c r="F31" s="122"/>
      <c r="G31" s="122"/>
      <c r="H31" s="122"/>
      <c r="I31" s="122"/>
      <c r="J31" s="122"/>
      <c r="K31" s="122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s="2" customFormat="1" ht="14.45" customHeight="1">
      <c r="A32" s="38"/>
      <c r="B32" s="43"/>
      <c r="C32" s="38"/>
      <c r="D32" s="38"/>
      <c r="E32" s="38"/>
      <c r="F32" s="125" t="s">
        <v>49</v>
      </c>
      <c r="G32" s="38"/>
      <c r="H32" s="38"/>
      <c r="I32" s="125" t="s">
        <v>48</v>
      </c>
      <c r="J32" s="125" t="s">
        <v>50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s="2" customFormat="1" ht="14.45" customHeight="1">
      <c r="A33" s="38"/>
      <c r="B33" s="43"/>
      <c r="C33" s="38"/>
      <c r="D33" s="126" t="s">
        <v>51</v>
      </c>
      <c r="E33" s="116" t="s">
        <v>52</v>
      </c>
      <c r="F33" s="127">
        <f>ROUND((SUM(BE85:BE191)),  2)</f>
        <v>0</v>
      </c>
      <c r="G33" s="38"/>
      <c r="H33" s="38"/>
      <c r="I33" s="128">
        <v>0.21</v>
      </c>
      <c r="J33" s="127">
        <f>ROUND(((SUM(BE85:BE191))*I33),  2)</f>
        <v>0</v>
      </c>
      <c r="K33" s="38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s="2" customFormat="1" ht="14.45" customHeight="1">
      <c r="A34" s="38"/>
      <c r="B34" s="43"/>
      <c r="C34" s="38"/>
      <c r="D34" s="38"/>
      <c r="E34" s="116" t="s">
        <v>53</v>
      </c>
      <c r="F34" s="127">
        <f>ROUND((SUM(BF85:BF191)),  2)</f>
        <v>0</v>
      </c>
      <c r="G34" s="38"/>
      <c r="H34" s="38"/>
      <c r="I34" s="128">
        <v>0.15</v>
      </c>
      <c r="J34" s="127">
        <f>ROUND(((SUM(BF85:BF191))*I34),  2)</f>
        <v>0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s="2" customFormat="1" ht="14.45" hidden="1" customHeight="1">
      <c r="A35" s="38"/>
      <c r="B35" s="43"/>
      <c r="C35" s="38"/>
      <c r="D35" s="38"/>
      <c r="E35" s="116" t="s">
        <v>54</v>
      </c>
      <c r="F35" s="127">
        <f>ROUND((SUM(BG85:BG191)),  2)</f>
        <v>0</v>
      </c>
      <c r="G35" s="38"/>
      <c r="H35" s="38"/>
      <c r="I35" s="128">
        <v>0.21</v>
      </c>
      <c r="J35" s="127">
        <f>0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2" customFormat="1" ht="14.45" hidden="1" customHeight="1">
      <c r="A36" s="38"/>
      <c r="B36" s="43"/>
      <c r="C36" s="38"/>
      <c r="D36" s="38"/>
      <c r="E36" s="116" t="s">
        <v>55</v>
      </c>
      <c r="F36" s="127">
        <f>ROUND((SUM(BH85:BH191)),  2)</f>
        <v>0</v>
      </c>
      <c r="G36" s="38"/>
      <c r="H36" s="38"/>
      <c r="I36" s="128">
        <v>0.15</v>
      </c>
      <c r="J36" s="127">
        <f>0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s="2" customFormat="1" ht="14.45" hidden="1" customHeight="1">
      <c r="A37" s="38"/>
      <c r="B37" s="43"/>
      <c r="C37" s="38"/>
      <c r="D37" s="38"/>
      <c r="E37" s="116" t="s">
        <v>56</v>
      </c>
      <c r="F37" s="127">
        <f>ROUND((SUM(BI85:BI191)),  2)</f>
        <v>0</v>
      </c>
      <c r="G37" s="38"/>
      <c r="H37" s="38"/>
      <c r="I37" s="128">
        <v>0</v>
      </c>
      <c r="J37" s="127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s="2" customFormat="1" ht="6.95" customHeight="1">
      <c r="A38" s="38"/>
      <c r="B38" s="43"/>
      <c r="C38" s="38"/>
      <c r="D38" s="38"/>
      <c r="E38" s="38"/>
      <c r="F38" s="38"/>
      <c r="G38" s="38"/>
      <c r="H38" s="38"/>
      <c r="I38" s="38"/>
      <c r="J38" s="38"/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s="2" customFormat="1" ht="25.35" customHeight="1">
      <c r="A39" s="38"/>
      <c r="B39" s="43"/>
      <c r="C39" s="129"/>
      <c r="D39" s="130" t="s">
        <v>57</v>
      </c>
      <c r="E39" s="131"/>
      <c r="F39" s="131"/>
      <c r="G39" s="132" t="s">
        <v>58</v>
      </c>
      <c r="H39" s="133" t="s">
        <v>59</v>
      </c>
      <c r="I39" s="131"/>
      <c r="J39" s="134">
        <f>SUM(J30:J37)</f>
        <v>0</v>
      </c>
      <c r="K39" s="135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s="2" customFormat="1" ht="14.45" customHeight="1">
      <c r="A40" s="38"/>
      <c r="B40" s="136"/>
      <c r="C40" s="137"/>
      <c r="D40" s="137"/>
      <c r="E40" s="137"/>
      <c r="F40" s="137"/>
      <c r="G40" s="137"/>
      <c r="H40" s="137"/>
      <c r="I40" s="137"/>
      <c r="J40" s="137"/>
      <c r="K40" s="137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pans="1:31" s="2" customFormat="1" ht="6.95" customHeight="1">
      <c r="A44" s="38"/>
      <c r="B44" s="138"/>
      <c r="C44" s="139"/>
      <c r="D44" s="139"/>
      <c r="E44" s="139"/>
      <c r="F44" s="139"/>
      <c r="G44" s="139"/>
      <c r="H44" s="139"/>
      <c r="I44" s="139"/>
      <c r="J44" s="139"/>
      <c r="K44" s="139"/>
      <c r="L44" s="11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pans="1:31" s="2" customFormat="1" ht="24.95" customHeight="1">
      <c r="A45" s="38"/>
      <c r="B45" s="39"/>
      <c r="C45" s="26" t="s">
        <v>112</v>
      </c>
      <c r="D45" s="40"/>
      <c r="E45" s="40"/>
      <c r="F45" s="40"/>
      <c r="G45" s="40"/>
      <c r="H45" s="40"/>
      <c r="I45" s="40"/>
      <c r="J45" s="40"/>
      <c r="K45" s="40"/>
      <c r="L45" s="11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pans="1:31" s="2" customFormat="1" ht="6.95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31" s="2" customFormat="1" ht="16.5" customHeight="1">
      <c r="A48" s="38"/>
      <c r="B48" s="39"/>
      <c r="C48" s="40"/>
      <c r="D48" s="40"/>
      <c r="E48" s="401" t="str">
        <f>E7</f>
        <v>Novostavba hasičárny - Dýšina</v>
      </c>
      <c r="F48" s="402"/>
      <c r="G48" s="402"/>
      <c r="H48" s="402"/>
      <c r="I48" s="40"/>
      <c r="J48" s="40"/>
      <c r="K48" s="40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47" s="2" customFormat="1" ht="12" customHeight="1">
      <c r="A49" s="38"/>
      <c r="B49" s="39"/>
      <c r="C49" s="32" t="s">
        <v>110</v>
      </c>
      <c r="D49" s="40"/>
      <c r="E49" s="40"/>
      <c r="F49" s="40"/>
      <c r="G49" s="40"/>
      <c r="H49" s="40"/>
      <c r="I49" s="40"/>
      <c r="J49" s="40"/>
      <c r="K49" s="40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47" s="2" customFormat="1" ht="16.5" customHeight="1">
      <c r="A50" s="38"/>
      <c r="B50" s="39"/>
      <c r="C50" s="40"/>
      <c r="D50" s="40"/>
      <c r="E50" s="350" t="str">
        <f>E9</f>
        <v>VON - Vedlejší a ostatní rozpočtové náklady</v>
      </c>
      <c r="F50" s="403"/>
      <c r="G50" s="403"/>
      <c r="H50" s="403"/>
      <c r="I50" s="40"/>
      <c r="J50" s="40"/>
      <c r="K50" s="40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1:47" s="2" customFormat="1" ht="6.95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1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pans="1:47" s="2" customFormat="1" ht="12" customHeight="1">
      <c r="A52" s="38"/>
      <c r="B52" s="39"/>
      <c r="C52" s="32" t="s">
        <v>22</v>
      </c>
      <c r="D52" s="40"/>
      <c r="E52" s="40"/>
      <c r="F52" s="30" t="str">
        <f>F12</f>
        <v>Dýšina</v>
      </c>
      <c r="G52" s="40"/>
      <c r="H52" s="40"/>
      <c r="I52" s="32" t="s">
        <v>24</v>
      </c>
      <c r="J52" s="63" t="str">
        <f>IF(J12="","",J12)</f>
        <v>1. 10. 2023</v>
      </c>
      <c r="K52" s="40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1:47" s="2" customFormat="1" ht="6.95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1:47" s="2" customFormat="1" ht="25.7" customHeight="1">
      <c r="A54" s="38"/>
      <c r="B54" s="39"/>
      <c r="C54" s="32" t="s">
        <v>30</v>
      </c>
      <c r="D54" s="40"/>
      <c r="E54" s="40"/>
      <c r="F54" s="30" t="str">
        <f>E15</f>
        <v>Obec Dýšina, Nám. Míru 30, Dýšina 330 02</v>
      </c>
      <c r="G54" s="40"/>
      <c r="H54" s="40"/>
      <c r="I54" s="32" t="s">
        <v>38</v>
      </c>
      <c r="J54" s="36" t="str">
        <f>E21</f>
        <v>DM projekce a stavitelství</v>
      </c>
      <c r="K54" s="40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1:47" s="2" customFormat="1" ht="15.2" customHeight="1">
      <c r="A55" s="38"/>
      <c r="B55" s="39"/>
      <c r="C55" s="32" t="s">
        <v>36</v>
      </c>
      <c r="D55" s="40"/>
      <c r="E55" s="40"/>
      <c r="F55" s="30" t="str">
        <f>IF(E18="","",E18)</f>
        <v>Vyplň údaj</v>
      </c>
      <c r="G55" s="40"/>
      <c r="H55" s="40"/>
      <c r="I55" s="32" t="s">
        <v>42</v>
      </c>
      <c r="J55" s="36" t="str">
        <f>E24</f>
        <v>Michal Komorous</v>
      </c>
      <c r="K55" s="40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1:47" s="2" customFormat="1" ht="10.35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1:47" s="2" customFormat="1" ht="29.25" customHeight="1">
      <c r="A57" s="38"/>
      <c r="B57" s="39"/>
      <c r="C57" s="140" t="s">
        <v>113</v>
      </c>
      <c r="D57" s="141"/>
      <c r="E57" s="141"/>
      <c r="F57" s="141"/>
      <c r="G57" s="141"/>
      <c r="H57" s="141"/>
      <c r="I57" s="141"/>
      <c r="J57" s="142" t="s">
        <v>114</v>
      </c>
      <c r="K57" s="141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1:47" s="2" customFormat="1" ht="10.35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1:47" s="2" customFormat="1" ht="22.9" customHeight="1">
      <c r="A59" s="38"/>
      <c r="B59" s="39"/>
      <c r="C59" s="143" t="s">
        <v>79</v>
      </c>
      <c r="D59" s="40"/>
      <c r="E59" s="40"/>
      <c r="F59" s="40"/>
      <c r="G59" s="40"/>
      <c r="H59" s="40"/>
      <c r="I59" s="40"/>
      <c r="J59" s="81">
        <f>J85</f>
        <v>0</v>
      </c>
      <c r="K59" s="40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20" t="s">
        <v>115</v>
      </c>
    </row>
    <row r="60" spans="1:47" s="9" customFormat="1" ht="24.95" customHeight="1">
      <c r="B60" s="144"/>
      <c r="C60" s="145"/>
      <c r="D60" s="146" t="s">
        <v>2852</v>
      </c>
      <c r="E60" s="147"/>
      <c r="F60" s="147"/>
      <c r="G60" s="147"/>
      <c r="H60" s="147"/>
      <c r="I60" s="147"/>
      <c r="J60" s="148">
        <f>J86</f>
        <v>0</v>
      </c>
      <c r="K60" s="145"/>
      <c r="L60" s="149"/>
    </row>
    <row r="61" spans="1:47" s="10" customFormat="1" ht="19.899999999999999" customHeight="1">
      <c r="B61" s="150"/>
      <c r="C61" s="101"/>
      <c r="D61" s="151" t="s">
        <v>2853</v>
      </c>
      <c r="E61" s="152"/>
      <c r="F61" s="152"/>
      <c r="G61" s="152"/>
      <c r="H61" s="152"/>
      <c r="I61" s="152"/>
      <c r="J61" s="153">
        <f>J87</f>
        <v>0</v>
      </c>
      <c r="K61" s="101"/>
      <c r="L61" s="154"/>
    </row>
    <row r="62" spans="1:47" s="10" customFormat="1" ht="19.899999999999999" customHeight="1">
      <c r="B62" s="150"/>
      <c r="C62" s="101"/>
      <c r="D62" s="151" t="s">
        <v>2854</v>
      </c>
      <c r="E62" s="152"/>
      <c r="F62" s="152"/>
      <c r="G62" s="152"/>
      <c r="H62" s="152"/>
      <c r="I62" s="152"/>
      <c r="J62" s="153">
        <f>J131</f>
        <v>0</v>
      </c>
      <c r="K62" s="101"/>
      <c r="L62" s="154"/>
    </row>
    <row r="63" spans="1:47" s="10" customFormat="1" ht="19.899999999999999" customHeight="1">
      <c r="B63" s="150"/>
      <c r="C63" s="101"/>
      <c r="D63" s="151" t="s">
        <v>2855</v>
      </c>
      <c r="E63" s="152"/>
      <c r="F63" s="152"/>
      <c r="G63" s="152"/>
      <c r="H63" s="152"/>
      <c r="I63" s="152"/>
      <c r="J63" s="153">
        <f>J142</f>
        <v>0</v>
      </c>
      <c r="K63" s="101"/>
      <c r="L63" s="154"/>
    </row>
    <row r="64" spans="1:47" s="10" customFormat="1" ht="19.899999999999999" customHeight="1">
      <c r="B64" s="150"/>
      <c r="C64" s="101"/>
      <c r="D64" s="151" t="s">
        <v>2856</v>
      </c>
      <c r="E64" s="152"/>
      <c r="F64" s="152"/>
      <c r="G64" s="152"/>
      <c r="H64" s="152"/>
      <c r="I64" s="152"/>
      <c r="J64" s="153">
        <f>J169</f>
        <v>0</v>
      </c>
      <c r="K64" s="101"/>
      <c r="L64" s="154"/>
    </row>
    <row r="65" spans="1:31" s="10" customFormat="1" ht="19.899999999999999" customHeight="1">
      <c r="B65" s="150"/>
      <c r="C65" s="101"/>
      <c r="D65" s="151" t="s">
        <v>2857</v>
      </c>
      <c r="E65" s="152"/>
      <c r="F65" s="152"/>
      <c r="G65" s="152"/>
      <c r="H65" s="152"/>
      <c r="I65" s="152"/>
      <c r="J65" s="153">
        <f>J185</f>
        <v>0</v>
      </c>
      <c r="K65" s="101"/>
      <c r="L65" s="154"/>
    </row>
    <row r="66" spans="1:31" s="2" customFormat="1" ht="21.75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1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pans="1:31" s="2" customFormat="1" ht="6.95" customHeight="1">
      <c r="A67" s="38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11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pans="1:31" s="2" customFormat="1" ht="6.95" customHeight="1">
      <c r="A71" s="38"/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11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pans="1:31" s="2" customFormat="1" ht="24.95" customHeight="1">
      <c r="A72" s="38"/>
      <c r="B72" s="39"/>
      <c r="C72" s="26" t="s">
        <v>145</v>
      </c>
      <c r="D72" s="40"/>
      <c r="E72" s="40"/>
      <c r="F72" s="40"/>
      <c r="G72" s="40"/>
      <c r="H72" s="40"/>
      <c r="I72" s="40"/>
      <c r="J72" s="40"/>
      <c r="K72" s="40"/>
      <c r="L72" s="11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pans="1:31" s="2" customFormat="1" ht="6.95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1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pans="1:31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1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pans="1:31" s="2" customFormat="1" ht="16.5" customHeight="1">
      <c r="A75" s="38"/>
      <c r="B75" s="39"/>
      <c r="C75" s="40"/>
      <c r="D75" s="40"/>
      <c r="E75" s="401" t="str">
        <f>E7</f>
        <v>Novostavba hasičárny - Dýšina</v>
      </c>
      <c r="F75" s="402"/>
      <c r="G75" s="402"/>
      <c r="H75" s="402"/>
      <c r="I75" s="40"/>
      <c r="J75" s="40"/>
      <c r="K75" s="40"/>
      <c r="L75" s="11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pans="1:31" s="2" customFormat="1" ht="12" customHeight="1">
      <c r="A76" s="38"/>
      <c r="B76" s="39"/>
      <c r="C76" s="32" t="s">
        <v>110</v>
      </c>
      <c r="D76" s="40"/>
      <c r="E76" s="40"/>
      <c r="F76" s="40"/>
      <c r="G76" s="40"/>
      <c r="H76" s="40"/>
      <c r="I76" s="40"/>
      <c r="J76" s="40"/>
      <c r="K76" s="40"/>
      <c r="L76" s="11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pans="1:31" s="2" customFormat="1" ht="16.5" customHeight="1">
      <c r="A77" s="38"/>
      <c r="B77" s="39"/>
      <c r="C77" s="40"/>
      <c r="D77" s="40"/>
      <c r="E77" s="350" t="str">
        <f>E9</f>
        <v>VON - Vedlejší a ostatní rozpočtové náklady</v>
      </c>
      <c r="F77" s="403"/>
      <c r="G77" s="403"/>
      <c r="H77" s="403"/>
      <c r="I77" s="40"/>
      <c r="J77" s="40"/>
      <c r="K77" s="40"/>
      <c r="L77" s="11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pans="1:31" s="2" customFormat="1" ht="6.95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1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pans="1:31" s="2" customFormat="1" ht="12" customHeight="1">
      <c r="A79" s="38"/>
      <c r="B79" s="39"/>
      <c r="C79" s="32" t="s">
        <v>22</v>
      </c>
      <c r="D79" s="40"/>
      <c r="E79" s="40"/>
      <c r="F79" s="30" t="str">
        <f>F12</f>
        <v>Dýšina</v>
      </c>
      <c r="G79" s="40"/>
      <c r="H79" s="40"/>
      <c r="I79" s="32" t="s">
        <v>24</v>
      </c>
      <c r="J79" s="63" t="str">
        <f>IF(J12="","",J12)</f>
        <v>1. 10. 2023</v>
      </c>
      <c r="K79" s="40"/>
      <c r="L79" s="11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pans="1:31" s="2" customFormat="1" ht="6.95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1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pans="1:65" s="2" customFormat="1" ht="25.7" customHeight="1">
      <c r="A81" s="38"/>
      <c r="B81" s="39"/>
      <c r="C81" s="32" t="s">
        <v>30</v>
      </c>
      <c r="D81" s="40"/>
      <c r="E81" s="40"/>
      <c r="F81" s="30" t="str">
        <f>E15</f>
        <v>Obec Dýšina, Nám. Míru 30, Dýšina 330 02</v>
      </c>
      <c r="G81" s="40"/>
      <c r="H81" s="40"/>
      <c r="I81" s="32" t="s">
        <v>38</v>
      </c>
      <c r="J81" s="36" t="str">
        <f>E21</f>
        <v>DM projekce a stavitelství</v>
      </c>
      <c r="K81" s="40"/>
      <c r="L81" s="11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pans="1:65" s="2" customFormat="1" ht="15.2" customHeight="1">
      <c r="A82" s="38"/>
      <c r="B82" s="39"/>
      <c r="C82" s="32" t="s">
        <v>36</v>
      </c>
      <c r="D82" s="40"/>
      <c r="E82" s="40"/>
      <c r="F82" s="30" t="str">
        <f>IF(E18="","",E18)</f>
        <v>Vyplň údaj</v>
      </c>
      <c r="G82" s="40"/>
      <c r="H82" s="40"/>
      <c r="I82" s="32" t="s">
        <v>42</v>
      </c>
      <c r="J82" s="36" t="str">
        <f>E24</f>
        <v>Michal Komorous</v>
      </c>
      <c r="K82" s="40"/>
      <c r="L82" s="11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pans="1:65" s="2" customFormat="1" ht="10.35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1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pans="1:65" s="11" customFormat="1" ht="29.25" customHeight="1">
      <c r="A84" s="155"/>
      <c r="B84" s="156"/>
      <c r="C84" s="157" t="s">
        <v>146</v>
      </c>
      <c r="D84" s="158" t="s">
        <v>66</v>
      </c>
      <c r="E84" s="158" t="s">
        <v>62</v>
      </c>
      <c r="F84" s="158" t="s">
        <v>63</v>
      </c>
      <c r="G84" s="158" t="s">
        <v>147</v>
      </c>
      <c r="H84" s="158" t="s">
        <v>148</v>
      </c>
      <c r="I84" s="158" t="s">
        <v>149</v>
      </c>
      <c r="J84" s="158" t="s">
        <v>114</v>
      </c>
      <c r="K84" s="159" t="s">
        <v>150</v>
      </c>
      <c r="L84" s="160"/>
      <c r="M84" s="72" t="s">
        <v>35</v>
      </c>
      <c r="N84" s="73" t="s">
        <v>51</v>
      </c>
      <c r="O84" s="73" t="s">
        <v>151</v>
      </c>
      <c r="P84" s="73" t="s">
        <v>152</v>
      </c>
      <c r="Q84" s="73" t="s">
        <v>153</v>
      </c>
      <c r="R84" s="73" t="s">
        <v>154</v>
      </c>
      <c r="S84" s="73" t="s">
        <v>155</v>
      </c>
      <c r="T84" s="74" t="s">
        <v>156</v>
      </c>
      <c r="U84" s="155"/>
      <c r="V84" s="155"/>
      <c r="W84" s="155"/>
      <c r="X84" s="155"/>
      <c r="Y84" s="155"/>
      <c r="Z84" s="155"/>
      <c r="AA84" s="155"/>
      <c r="AB84" s="155"/>
      <c r="AC84" s="155"/>
      <c r="AD84" s="155"/>
      <c r="AE84" s="155"/>
    </row>
    <row r="85" spans="1:65" s="2" customFormat="1" ht="22.9" customHeight="1">
      <c r="A85" s="38"/>
      <c r="B85" s="39"/>
      <c r="C85" s="79" t="s">
        <v>157</v>
      </c>
      <c r="D85" s="40"/>
      <c r="E85" s="40"/>
      <c r="F85" s="40"/>
      <c r="G85" s="40"/>
      <c r="H85" s="40"/>
      <c r="I85" s="40"/>
      <c r="J85" s="161">
        <f>BK85</f>
        <v>0</v>
      </c>
      <c r="K85" s="40"/>
      <c r="L85" s="43"/>
      <c r="M85" s="75"/>
      <c r="N85" s="162"/>
      <c r="O85" s="76"/>
      <c r="P85" s="163">
        <f>P86</f>
        <v>0</v>
      </c>
      <c r="Q85" s="76"/>
      <c r="R85" s="163">
        <f>R86</f>
        <v>0</v>
      </c>
      <c r="S85" s="76"/>
      <c r="T85" s="164">
        <f>T86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20" t="s">
        <v>80</v>
      </c>
      <c r="AU85" s="20" t="s">
        <v>115</v>
      </c>
      <c r="BK85" s="165">
        <f>BK86</f>
        <v>0</v>
      </c>
    </row>
    <row r="86" spans="1:65" s="12" customFormat="1" ht="25.9" customHeight="1">
      <c r="B86" s="166"/>
      <c r="C86" s="167"/>
      <c r="D86" s="168" t="s">
        <v>80</v>
      </c>
      <c r="E86" s="169" t="s">
        <v>2858</v>
      </c>
      <c r="F86" s="169" t="s">
        <v>2859</v>
      </c>
      <c r="G86" s="167"/>
      <c r="H86" s="167"/>
      <c r="I86" s="170"/>
      <c r="J86" s="171">
        <f>BK86</f>
        <v>0</v>
      </c>
      <c r="K86" s="167"/>
      <c r="L86" s="172"/>
      <c r="M86" s="173"/>
      <c r="N86" s="174"/>
      <c r="O86" s="174"/>
      <c r="P86" s="175">
        <f>P87+P131+P142+P169+P185</f>
        <v>0</v>
      </c>
      <c r="Q86" s="174"/>
      <c r="R86" s="175">
        <f>R87+R131+R142+R169+R185</f>
        <v>0</v>
      </c>
      <c r="S86" s="174"/>
      <c r="T86" s="176">
        <f>T87+T131+T142+T169+T185</f>
        <v>0</v>
      </c>
      <c r="AR86" s="177" t="s">
        <v>200</v>
      </c>
      <c r="AT86" s="178" t="s">
        <v>80</v>
      </c>
      <c r="AU86" s="178" t="s">
        <v>81</v>
      </c>
      <c r="AY86" s="177" t="s">
        <v>160</v>
      </c>
      <c r="BK86" s="179">
        <f>BK87+BK131+BK142+BK169+BK185</f>
        <v>0</v>
      </c>
    </row>
    <row r="87" spans="1:65" s="12" customFormat="1" ht="22.9" customHeight="1">
      <c r="B87" s="166"/>
      <c r="C87" s="167"/>
      <c r="D87" s="168" t="s">
        <v>80</v>
      </c>
      <c r="E87" s="180" t="s">
        <v>2860</v>
      </c>
      <c r="F87" s="180" t="s">
        <v>2861</v>
      </c>
      <c r="G87" s="167"/>
      <c r="H87" s="167"/>
      <c r="I87" s="170"/>
      <c r="J87" s="181">
        <f>BK87</f>
        <v>0</v>
      </c>
      <c r="K87" s="167"/>
      <c r="L87" s="172"/>
      <c r="M87" s="173"/>
      <c r="N87" s="174"/>
      <c r="O87" s="174"/>
      <c r="P87" s="175">
        <f>SUM(P88:P130)</f>
        <v>0</v>
      </c>
      <c r="Q87" s="174"/>
      <c r="R87" s="175">
        <f>SUM(R88:R130)</f>
        <v>0</v>
      </c>
      <c r="S87" s="174"/>
      <c r="T87" s="176">
        <f>SUM(T88:T130)</f>
        <v>0</v>
      </c>
      <c r="AR87" s="177" t="s">
        <v>200</v>
      </c>
      <c r="AT87" s="178" t="s">
        <v>80</v>
      </c>
      <c r="AU87" s="178" t="s">
        <v>21</v>
      </c>
      <c r="AY87" s="177" t="s">
        <v>160</v>
      </c>
      <c r="BK87" s="179">
        <f>SUM(BK88:BK130)</f>
        <v>0</v>
      </c>
    </row>
    <row r="88" spans="1:65" s="2" customFormat="1" ht="16.5" customHeight="1">
      <c r="A88" s="38"/>
      <c r="B88" s="39"/>
      <c r="C88" s="182" t="s">
        <v>21</v>
      </c>
      <c r="D88" s="182" t="s">
        <v>162</v>
      </c>
      <c r="E88" s="183" t="s">
        <v>2862</v>
      </c>
      <c r="F88" s="184" t="s">
        <v>2863</v>
      </c>
      <c r="G88" s="185" t="s">
        <v>2864</v>
      </c>
      <c r="H88" s="186">
        <v>1</v>
      </c>
      <c r="I88" s="187"/>
      <c r="J88" s="188">
        <f>ROUND(I88*H88,2)</f>
        <v>0</v>
      </c>
      <c r="K88" s="184" t="s">
        <v>166</v>
      </c>
      <c r="L88" s="43"/>
      <c r="M88" s="189" t="s">
        <v>35</v>
      </c>
      <c r="N88" s="190" t="s">
        <v>52</v>
      </c>
      <c r="O88" s="68"/>
      <c r="P88" s="191">
        <f>O88*H88</f>
        <v>0</v>
      </c>
      <c r="Q88" s="191">
        <v>0</v>
      </c>
      <c r="R88" s="191">
        <f>Q88*H88</f>
        <v>0</v>
      </c>
      <c r="S88" s="191">
        <v>0</v>
      </c>
      <c r="T88" s="192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93" t="s">
        <v>2865</v>
      </c>
      <c r="AT88" s="193" t="s">
        <v>162</v>
      </c>
      <c r="AU88" s="193" t="s">
        <v>90</v>
      </c>
      <c r="AY88" s="20" t="s">
        <v>160</v>
      </c>
      <c r="BE88" s="194">
        <f>IF(N88="základní",J88,0)</f>
        <v>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20" t="s">
        <v>21</v>
      </c>
      <c r="BK88" s="194">
        <f>ROUND(I88*H88,2)</f>
        <v>0</v>
      </c>
      <c r="BL88" s="20" t="s">
        <v>2865</v>
      </c>
      <c r="BM88" s="193" t="s">
        <v>2866</v>
      </c>
    </row>
    <row r="89" spans="1:65" s="2" customFormat="1" ht="11.25">
      <c r="A89" s="38"/>
      <c r="B89" s="39"/>
      <c r="C89" s="40"/>
      <c r="D89" s="195" t="s">
        <v>169</v>
      </c>
      <c r="E89" s="40"/>
      <c r="F89" s="196" t="s">
        <v>2863</v>
      </c>
      <c r="G89" s="40"/>
      <c r="H89" s="40"/>
      <c r="I89" s="197"/>
      <c r="J89" s="40"/>
      <c r="K89" s="40"/>
      <c r="L89" s="43"/>
      <c r="M89" s="198"/>
      <c r="N89" s="199"/>
      <c r="O89" s="68"/>
      <c r="P89" s="68"/>
      <c r="Q89" s="68"/>
      <c r="R89" s="68"/>
      <c r="S89" s="68"/>
      <c r="T89" s="69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20" t="s">
        <v>169</v>
      </c>
      <c r="AU89" s="20" t="s">
        <v>90</v>
      </c>
    </row>
    <row r="90" spans="1:65" s="2" customFormat="1" ht="11.25">
      <c r="A90" s="38"/>
      <c r="B90" s="39"/>
      <c r="C90" s="40"/>
      <c r="D90" s="200" t="s">
        <v>171</v>
      </c>
      <c r="E90" s="40"/>
      <c r="F90" s="201" t="s">
        <v>2867</v>
      </c>
      <c r="G90" s="40"/>
      <c r="H90" s="40"/>
      <c r="I90" s="197"/>
      <c r="J90" s="40"/>
      <c r="K90" s="40"/>
      <c r="L90" s="43"/>
      <c r="M90" s="198"/>
      <c r="N90" s="199"/>
      <c r="O90" s="68"/>
      <c r="P90" s="68"/>
      <c r="Q90" s="68"/>
      <c r="R90" s="68"/>
      <c r="S90" s="68"/>
      <c r="T90" s="69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20" t="s">
        <v>171</v>
      </c>
      <c r="AU90" s="20" t="s">
        <v>90</v>
      </c>
    </row>
    <row r="91" spans="1:65" s="14" customFormat="1" ht="11.25">
      <c r="B91" s="212"/>
      <c r="C91" s="213"/>
      <c r="D91" s="195" t="s">
        <v>173</v>
      </c>
      <c r="E91" s="214" t="s">
        <v>35</v>
      </c>
      <c r="F91" s="215" t="s">
        <v>628</v>
      </c>
      <c r="G91" s="213"/>
      <c r="H91" s="216">
        <v>1</v>
      </c>
      <c r="I91" s="217"/>
      <c r="J91" s="213"/>
      <c r="K91" s="213"/>
      <c r="L91" s="218"/>
      <c r="M91" s="219"/>
      <c r="N91" s="220"/>
      <c r="O91" s="220"/>
      <c r="P91" s="220"/>
      <c r="Q91" s="220"/>
      <c r="R91" s="220"/>
      <c r="S91" s="220"/>
      <c r="T91" s="221"/>
      <c r="AT91" s="222" t="s">
        <v>173</v>
      </c>
      <c r="AU91" s="222" t="s">
        <v>90</v>
      </c>
      <c r="AV91" s="14" t="s">
        <v>90</v>
      </c>
      <c r="AW91" s="14" t="s">
        <v>41</v>
      </c>
      <c r="AX91" s="14" t="s">
        <v>81</v>
      </c>
      <c r="AY91" s="222" t="s">
        <v>160</v>
      </c>
    </row>
    <row r="92" spans="1:65" s="15" customFormat="1" ht="11.25">
      <c r="B92" s="223"/>
      <c r="C92" s="224"/>
      <c r="D92" s="195" t="s">
        <v>173</v>
      </c>
      <c r="E92" s="225" t="s">
        <v>35</v>
      </c>
      <c r="F92" s="226" t="s">
        <v>176</v>
      </c>
      <c r="G92" s="224"/>
      <c r="H92" s="227">
        <v>1</v>
      </c>
      <c r="I92" s="228"/>
      <c r="J92" s="224"/>
      <c r="K92" s="224"/>
      <c r="L92" s="229"/>
      <c r="M92" s="230"/>
      <c r="N92" s="231"/>
      <c r="O92" s="231"/>
      <c r="P92" s="231"/>
      <c r="Q92" s="231"/>
      <c r="R92" s="231"/>
      <c r="S92" s="231"/>
      <c r="T92" s="232"/>
      <c r="AT92" s="233" t="s">
        <v>173</v>
      </c>
      <c r="AU92" s="233" t="s">
        <v>90</v>
      </c>
      <c r="AV92" s="15" t="s">
        <v>167</v>
      </c>
      <c r="AW92" s="15" t="s">
        <v>41</v>
      </c>
      <c r="AX92" s="15" t="s">
        <v>21</v>
      </c>
      <c r="AY92" s="233" t="s">
        <v>160</v>
      </c>
    </row>
    <row r="93" spans="1:65" s="2" customFormat="1" ht="16.5" customHeight="1">
      <c r="A93" s="38"/>
      <c r="B93" s="39"/>
      <c r="C93" s="182" t="s">
        <v>90</v>
      </c>
      <c r="D93" s="182" t="s">
        <v>162</v>
      </c>
      <c r="E93" s="183" t="s">
        <v>2868</v>
      </c>
      <c r="F93" s="184" t="s">
        <v>2869</v>
      </c>
      <c r="G93" s="185" t="s">
        <v>2864</v>
      </c>
      <c r="H93" s="186">
        <v>1</v>
      </c>
      <c r="I93" s="187"/>
      <c r="J93" s="188">
        <f>ROUND(I93*H93,2)</f>
        <v>0</v>
      </c>
      <c r="K93" s="184" t="s">
        <v>166</v>
      </c>
      <c r="L93" s="43"/>
      <c r="M93" s="189" t="s">
        <v>35</v>
      </c>
      <c r="N93" s="190" t="s">
        <v>52</v>
      </c>
      <c r="O93" s="68"/>
      <c r="P93" s="191">
        <f>O93*H93</f>
        <v>0</v>
      </c>
      <c r="Q93" s="191">
        <v>0</v>
      </c>
      <c r="R93" s="191">
        <f>Q93*H93</f>
        <v>0</v>
      </c>
      <c r="S93" s="191">
        <v>0</v>
      </c>
      <c r="T93" s="19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193" t="s">
        <v>2865</v>
      </c>
      <c r="AT93" s="193" t="s">
        <v>162</v>
      </c>
      <c r="AU93" s="193" t="s">
        <v>90</v>
      </c>
      <c r="AY93" s="20" t="s">
        <v>160</v>
      </c>
      <c r="BE93" s="194">
        <f>IF(N93="základní",J93,0)</f>
        <v>0</v>
      </c>
      <c r="BF93" s="194">
        <f>IF(N93="snížená",J93,0)</f>
        <v>0</v>
      </c>
      <c r="BG93" s="194">
        <f>IF(N93="zákl. přenesená",J93,0)</f>
        <v>0</v>
      </c>
      <c r="BH93" s="194">
        <f>IF(N93="sníž. přenesená",J93,0)</f>
        <v>0</v>
      </c>
      <c r="BI93" s="194">
        <f>IF(N93="nulová",J93,0)</f>
        <v>0</v>
      </c>
      <c r="BJ93" s="20" t="s">
        <v>21</v>
      </c>
      <c r="BK93" s="194">
        <f>ROUND(I93*H93,2)</f>
        <v>0</v>
      </c>
      <c r="BL93" s="20" t="s">
        <v>2865</v>
      </c>
      <c r="BM93" s="193" t="s">
        <v>2870</v>
      </c>
    </row>
    <row r="94" spans="1:65" s="2" customFormat="1" ht="11.25">
      <c r="A94" s="38"/>
      <c r="B94" s="39"/>
      <c r="C94" s="40"/>
      <c r="D94" s="195" t="s">
        <v>169</v>
      </c>
      <c r="E94" s="40"/>
      <c r="F94" s="196" t="s">
        <v>2869</v>
      </c>
      <c r="G94" s="40"/>
      <c r="H94" s="40"/>
      <c r="I94" s="197"/>
      <c r="J94" s="40"/>
      <c r="K94" s="40"/>
      <c r="L94" s="43"/>
      <c r="M94" s="198"/>
      <c r="N94" s="199"/>
      <c r="O94" s="68"/>
      <c r="P94" s="68"/>
      <c r="Q94" s="68"/>
      <c r="R94" s="68"/>
      <c r="S94" s="68"/>
      <c r="T94" s="69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20" t="s">
        <v>169</v>
      </c>
      <c r="AU94" s="20" t="s">
        <v>90</v>
      </c>
    </row>
    <row r="95" spans="1:65" s="2" customFormat="1" ht="11.25">
      <c r="A95" s="38"/>
      <c r="B95" s="39"/>
      <c r="C95" s="40"/>
      <c r="D95" s="200" t="s">
        <v>171</v>
      </c>
      <c r="E95" s="40"/>
      <c r="F95" s="201" t="s">
        <v>2871</v>
      </c>
      <c r="G95" s="40"/>
      <c r="H95" s="40"/>
      <c r="I95" s="197"/>
      <c r="J95" s="40"/>
      <c r="K95" s="40"/>
      <c r="L95" s="43"/>
      <c r="M95" s="198"/>
      <c r="N95" s="199"/>
      <c r="O95" s="68"/>
      <c r="P95" s="68"/>
      <c r="Q95" s="68"/>
      <c r="R95" s="68"/>
      <c r="S95" s="68"/>
      <c r="T95" s="69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20" t="s">
        <v>171</v>
      </c>
      <c r="AU95" s="20" t="s">
        <v>90</v>
      </c>
    </row>
    <row r="96" spans="1:65" s="2" customFormat="1" ht="19.5">
      <c r="A96" s="38"/>
      <c r="B96" s="39"/>
      <c r="C96" s="40"/>
      <c r="D96" s="195" t="s">
        <v>625</v>
      </c>
      <c r="E96" s="40"/>
      <c r="F96" s="255" t="s">
        <v>2872</v>
      </c>
      <c r="G96" s="40"/>
      <c r="H96" s="40"/>
      <c r="I96" s="197"/>
      <c r="J96" s="40"/>
      <c r="K96" s="40"/>
      <c r="L96" s="43"/>
      <c r="M96" s="198"/>
      <c r="N96" s="199"/>
      <c r="O96" s="68"/>
      <c r="P96" s="68"/>
      <c r="Q96" s="68"/>
      <c r="R96" s="68"/>
      <c r="S96" s="68"/>
      <c r="T96" s="69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20" t="s">
        <v>625</v>
      </c>
      <c r="AU96" s="20" t="s">
        <v>90</v>
      </c>
    </row>
    <row r="97" spans="1:65" s="14" customFormat="1" ht="11.25">
      <c r="B97" s="212"/>
      <c r="C97" s="213"/>
      <c r="D97" s="195" t="s">
        <v>173</v>
      </c>
      <c r="E97" s="214" t="s">
        <v>35</v>
      </c>
      <c r="F97" s="215" t="s">
        <v>2873</v>
      </c>
      <c r="G97" s="213"/>
      <c r="H97" s="216">
        <v>1</v>
      </c>
      <c r="I97" s="217"/>
      <c r="J97" s="213"/>
      <c r="K97" s="213"/>
      <c r="L97" s="218"/>
      <c r="M97" s="219"/>
      <c r="N97" s="220"/>
      <c r="O97" s="220"/>
      <c r="P97" s="220"/>
      <c r="Q97" s="220"/>
      <c r="R97" s="220"/>
      <c r="S97" s="220"/>
      <c r="T97" s="221"/>
      <c r="AT97" s="222" t="s">
        <v>173</v>
      </c>
      <c r="AU97" s="222" t="s">
        <v>90</v>
      </c>
      <c r="AV97" s="14" t="s">
        <v>90</v>
      </c>
      <c r="AW97" s="14" t="s">
        <v>41</v>
      </c>
      <c r="AX97" s="14" t="s">
        <v>81</v>
      </c>
      <c r="AY97" s="222" t="s">
        <v>160</v>
      </c>
    </row>
    <row r="98" spans="1:65" s="15" customFormat="1" ht="11.25">
      <c r="B98" s="223"/>
      <c r="C98" s="224"/>
      <c r="D98" s="195" t="s">
        <v>173</v>
      </c>
      <c r="E98" s="225" t="s">
        <v>35</v>
      </c>
      <c r="F98" s="226" t="s">
        <v>176</v>
      </c>
      <c r="G98" s="224"/>
      <c r="H98" s="227">
        <v>1</v>
      </c>
      <c r="I98" s="228"/>
      <c r="J98" s="224"/>
      <c r="K98" s="224"/>
      <c r="L98" s="229"/>
      <c r="M98" s="230"/>
      <c r="N98" s="231"/>
      <c r="O98" s="231"/>
      <c r="P98" s="231"/>
      <c r="Q98" s="231"/>
      <c r="R98" s="231"/>
      <c r="S98" s="231"/>
      <c r="T98" s="232"/>
      <c r="AT98" s="233" t="s">
        <v>173</v>
      </c>
      <c r="AU98" s="233" t="s">
        <v>90</v>
      </c>
      <c r="AV98" s="15" t="s">
        <v>167</v>
      </c>
      <c r="AW98" s="15" t="s">
        <v>41</v>
      </c>
      <c r="AX98" s="15" t="s">
        <v>21</v>
      </c>
      <c r="AY98" s="233" t="s">
        <v>160</v>
      </c>
    </row>
    <row r="99" spans="1:65" s="2" customFormat="1" ht="16.5" customHeight="1">
      <c r="A99" s="38"/>
      <c r="B99" s="39"/>
      <c r="C99" s="182" t="s">
        <v>184</v>
      </c>
      <c r="D99" s="182" t="s">
        <v>162</v>
      </c>
      <c r="E99" s="183" t="s">
        <v>2874</v>
      </c>
      <c r="F99" s="184" t="s">
        <v>2875</v>
      </c>
      <c r="G99" s="185" t="s">
        <v>2864</v>
      </c>
      <c r="H99" s="186">
        <v>1</v>
      </c>
      <c r="I99" s="187"/>
      <c r="J99" s="188">
        <f>ROUND(I99*H99,2)</f>
        <v>0</v>
      </c>
      <c r="K99" s="184" t="s">
        <v>166</v>
      </c>
      <c r="L99" s="43"/>
      <c r="M99" s="189" t="s">
        <v>35</v>
      </c>
      <c r="N99" s="190" t="s">
        <v>52</v>
      </c>
      <c r="O99" s="68"/>
      <c r="P99" s="191">
        <f>O99*H99</f>
        <v>0</v>
      </c>
      <c r="Q99" s="191">
        <v>0</v>
      </c>
      <c r="R99" s="191">
        <f>Q99*H99</f>
        <v>0</v>
      </c>
      <c r="S99" s="191">
        <v>0</v>
      </c>
      <c r="T99" s="19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93" t="s">
        <v>2865</v>
      </c>
      <c r="AT99" s="193" t="s">
        <v>162</v>
      </c>
      <c r="AU99" s="193" t="s">
        <v>90</v>
      </c>
      <c r="AY99" s="20" t="s">
        <v>160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20" t="s">
        <v>21</v>
      </c>
      <c r="BK99" s="194">
        <f>ROUND(I99*H99,2)</f>
        <v>0</v>
      </c>
      <c r="BL99" s="20" t="s">
        <v>2865</v>
      </c>
      <c r="BM99" s="193" t="s">
        <v>2876</v>
      </c>
    </row>
    <row r="100" spans="1:65" s="2" customFormat="1" ht="11.25">
      <c r="A100" s="38"/>
      <c r="B100" s="39"/>
      <c r="C100" s="40"/>
      <c r="D100" s="195" t="s">
        <v>169</v>
      </c>
      <c r="E100" s="40"/>
      <c r="F100" s="196" t="s">
        <v>2875</v>
      </c>
      <c r="G100" s="40"/>
      <c r="H100" s="40"/>
      <c r="I100" s="197"/>
      <c r="J100" s="40"/>
      <c r="K100" s="40"/>
      <c r="L100" s="43"/>
      <c r="M100" s="198"/>
      <c r="N100" s="199"/>
      <c r="O100" s="68"/>
      <c r="P100" s="68"/>
      <c r="Q100" s="68"/>
      <c r="R100" s="68"/>
      <c r="S100" s="68"/>
      <c r="T100" s="69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20" t="s">
        <v>169</v>
      </c>
      <c r="AU100" s="20" t="s">
        <v>90</v>
      </c>
    </row>
    <row r="101" spans="1:65" s="2" customFormat="1" ht="11.25">
      <c r="A101" s="38"/>
      <c r="B101" s="39"/>
      <c r="C101" s="40"/>
      <c r="D101" s="200" t="s">
        <v>171</v>
      </c>
      <c r="E101" s="40"/>
      <c r="F101" s="201" t="s">
        <v>2877</v>
      </c>
      <c r="G101" s="40"/>
      <c r="H101" s="40"/>
      <c r="I101" s="197"/>
      <c r="J101" s="40"/>
      <c r="K101" s="40"/>
      <c r="L101" s="43"/>
      <c r="M101" s="198"/>
      <c r="N101" s="199"/>
      <c r="O101" s="68"/>
      <c r="P101" s="68"/>
      <c r="Q101" s="68"/>
      <c r="R101" s="68"/>
      <c r="S101" s="68"/>
      <c r="T101" s="69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20" t="s">
        <v>171</v>
      </c>
      <c r="AU101" s="20" t="s">
        <v>90</v>
      </c>
    </row>
    <row r="102" spans="1:65" s="14" customFormat="1" ht="11.25">
      <c r="B102" s="212"/>
      <c r="C102" s="213"/>
      <c r="D102" s="195" t="s">
        <v>173</v>
      </c>
      <c r="E102" s="214" t="s">
        <v>35</v>
      </c>
      <c r="F102" s="215" t="s">
        <v>628</v>
      </c>
      <c r="G102" s="213"/>
      <c r="H102" s="216">
        <v>1</v>
      </c>
      <c r="I102" s="217"/>
      <c r="J102" s="213"/>
      <c r="K102" s="213"/>
      <c r="L102" s="218"/>
      <c r="M102" s="219"/>
      <c r="N102" s="220"/>
      <c r="O102" s="220"/>
      <c r="P102" s="220"/>
      <c r="Q102" s="220"/>
      <c r="R102" s="220"/>
      <c r="S102" s="220"/>
      <c r="T102" s="221"/>
      <c r="AT102" s="222" t="s">
        <v>173</v>
      </c>
      <c r="AU102" s="222" t="s">
        <v>90</v>
      </c>
      <c r="AV102" s="14" t="s">
        <v>90</v>
      </c>
      <c r="AW102" s="14" t="s">
        <v>41</v>
      </c>
      <c r="AX102" s="14" t="s">
        <v>81</v>
      </c>
      <c r="AY102" s="222" t="s">
        <v>160</v>
      </c>
    </row>
    <row r="103" spans="1:65" s="15" customFormat="1" ht="11.25">
      <c r="B103" s="223"/>
      <c r="C103" s="224"/>
      <c r="D103" s="195" t="s">
        <v>173</v>
      </c>
      <c r="E103" s="225" t="s">
        <v>35</v>
      </c>
      <c r="F103" s="226" t="s">
        <v>176</v>
      </c>
      <c r="G103" s="224"/>
      <c r="H103" s="227">
        <v>1</v>
      </c>
      <c r="I103" s="228"/>
      <c r="J103" s="224"/>
      <c r="K103" s="224"/>
      <c r="L103" s="229"/>
      <c r="M103" s="230"/>
      <c r="N103" s="231"/>
      <c r="O103" s="231"/>
      <c r="P103" s="231"/>
      <c r="Q103" s="231"/>
      <c r="R103" s="231"/>
      <c r="S103" s="231"/>
      <c r="T103" s="232"/>
      <c r="AT103" s="233" t="s">
        <v>173</v>
      </c>
      <c r="AU103" s="233" t="s">
        <v>90</v>
      </c>
      <c r="AV103" s="15" t="s">
        <v>167</v>
      </c>
      <c r="AW103" s="15" t="s">
        <v>41</v>
      </c>
      <c r="AX103" s="15" t="s">
        <v>21</v>
      </c>
      <c r="AY103" s="233" t="s">
        <v>160</v>
      </c>
    </row>
    <row r="104" spans="1:65" s="2" customFormat="1" ht="16.5" customHeight="1">
      <c r="A104" s="38"/>
      <c r="B104" s="39"/>
      <c r="C104" s="182" t="s">
        <v>167</v>
      </c>
      <c r="D104" s="182" t="s">
        <v>162</v>
      </c>
      <c r="E104" s="183" t="s">
        <v>2878</v>
      </c>
      <c r="F104" s="184" t="s">
        <v>2879</v>
      </c>
      <c r="G104" s="185" t="s">
        <v>2864</v>
      </c>
      <c r="H104" s="186">
        <v>1</v>
      </c>
      <c r="I104" s="187"/>
      <c r="J104" s="188">
        <f>ROUND(I104*H104,2)</f>
        <v>0</v>
      </c>
      <c r="K104" s="184" t="s">
        <v>166</v>
      </c>
      <c r="L104" s="43"/>
      <c r="M104" s="189" t="s">
        <v>35</v>
      </c>
      <c r="N104" s="190" t="s">
        <v>52</v>
      </c>
      <c r="O104" s="68"/>
      <c r="P104" s="191">
        <f>O104*H104</f>
        <v>0</v>
      </c>
      <c r="Q104" s="191">
        <v>0</v>
      </c>
      <c r="R104" s="191">
        <f>Q104*H104</f>
        <v>0</v>
      </c>
      <c r="S104" s="191">
        <v>0</v>
      </c>
      <c r="T104" s="19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193" t="s">
        <v>2865</v>
      </c>
      <c r="AT104" s="193" t="s">
        <v>162</v>
      </c>
      <c r="AU104" s="193" t="s">
        <v>90</v>
      </c>
      <c r="AY104" s="20" t="s">
        <v>160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20" t="s">
        <v>21</v>
      </c>
      <c r="BK104" s="194">
        <f>ROUND(I104*H104,2)</f>
        <v>0</v>
      </c>
      <c r="BL104" s="20" t="s">
        <v>2865</v>
      </c>
      <c r="BM104" s="193" t="s">
        <v>2880</v>
      </c>
    </row>
    <row r="105" spans="1:65" s="2" customFormat="1" ht="11.25">
      <c r="A105" s="38"/>
      <c r="B105" s="39"/>
      <c r="C105" s="40"/>
      <c r="D105" s="195" t="s">
        <v>169</v>
      </c>
      <c r="E105" s="40"/>
      <c r="F105" s="196" t="s">
        <v>2879</v>
      </c>
      <c r="G105" s="40"/>
      <c r="H105" s="40"/>
      <c r="I105" s="197"/>
      <c r="J105" s="40"/>
      <c r="K105" s="40"/>
      <c r="L105" s="43"/>
      <c r="M105" s="198"/>
      <c r="N105" s="199"/>
      <c r="O105" s="68"/>
      <c r="P105" s="68"/>
      <c r="Q105" s="68"/>
      <c r="R105" s="68"/>
      <c r="S105" s="68"/>
      <c r="T105" s="69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20" t="s">
        <v>169</v>
      </c>
      <c r="AU105" s="20" t="s">
        <v>90</v>
      </c>
    </row>
    <row r="106" spans="1:65" s="2" customFormat="1" ht="11.25">
      <c r="A106" s="38"/>
      <c r="B106" s="39"/>
      <c r="C106" s="40"/>
      <c r="D106" s="200" t="s">
        <v>171</v>
      </c>
      <c r="E106" s="40"/>
      <c r="F106" s="201" t="s">
        <v>2881</v>
      </c>
      <c r="G106" s="40"/>
      <c r="H106" s="40"/>
      <c r="I106" s="197"/>
      <c r="J106" s="40"/>
      <c r="K106" s="40"/>
      <c r="L106" s="43"/>
      <c r="M106" s="198"/>
      <c r="N106" s="199"/>
      <c r="O106" s="68"/>
      <c r="P106" s="68"/>
      <c r="Q106" s="68"/>
      <c r="R106" s="68"/>
      <c r="S106" s="68"/>
      <c r="T106" s="69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20" t="s">
        <v>171</v>
      </c>
      <c r="AU106" s="20" t="s">
        <v>90</v>
      </c>
    </row>
    <row r="107" spans="1:65" s="14" customFormat="1" ht="11.25">
      <c r="B107" s="212"/>
      <c r="C107" s="213"/>
      <c r="D107" s="195" t="s">
        <v>173</v>
      </c>
      <c r="E107" s="214" t="s">
        <v>35</v>
      </c>
      <c r="F107" s="215" t="s">
        <v>628</v>
      </c>
      <c r="G107" s="213"/>
      <c r="H107" s="216">
        <v>1</v>
      </c>
      <c r="I107" s="217"/>
      <c r="J107" s="213"/>
      <c r="K107" s="213"/>
      <c r="L107" s="218"/>
      <c r="M107" s="219"/>
      <c r="N107" s="220"/>
      <c r="O107" s="220"/>
      <c r="P107" s="220"/>
      <c r="Q107" s="220"/>
      <c r="R107" s="220"/>
      <c r="S107" s="220"/>
      <c r="T107" s="221"/>
      <c r="AT107" s="222" t="s">
        <v>173</v>
      </c>
      <c r="AU107" s="222" t="s">
        <v>90</v>
      </c>
      <c r="AV107" s="14" t="s">
        <v>90</v>
      </c>
      <c r="AW107" s="14" t="s">
        <v>41</v>
      </c>
      <c r="AX107" s="14" t="s">
        <v>81</v>
      </c>
      <c r="AY107" s="222" t="s">
        <v>160</v>
      </c>
    </row>
    <row r="108" spans="1:65" s="15" customFormat="1" ht="11.25">
      <c r="B108" s="223"/>
      <c r="C108" s="224"/>
      <c r="D108" s="195" t="s">
        <v>173</v>
      </c>
      <c r="E108" s="225" t="s">
        <v>35</v>
      </c>
      <c r="F108" s="226" t="s">
        <v>176</v>
      </c>
      <c r="G108" s="224"/>
      <c r="H108" s="227">
        <v>1</v>
      </c>
      <c r="I108" s="228"/>
      <c r="J108" s="224"/>
      <c r="K108" s="224"/>
      <c r="L108" s="229"/>
      <c r="M108" s="230"/>
      <c r="N108" s="231"/>
      <c r="O108" s="231"/>
      <c r="P108" s="231"/>
      <c r="Q108" s="231"/>
      <c r="R108" s="231"/>
      <c r="S108" s="231"/>
      <c r="T108" s="232"/>
      <c r="AT108" s="233" t="s">
        <v>173</v>
      </c>
      <c r="AU108" s="233" t="s">
        <v>90</v>
      </c>
      <c r="AV108" s="15" t="s">
        <v>167</v>
      </c>
      <c r="AW108" s="15" t="s">
        <v>41</v>
      </c>
      <c r="AX108" s="15" t="s">
        <v>21</v>
      </c>
      <c r="AY108" s="233" t="s">
        <v>160</v>
      </c>
    </row>
    <row r="109" spans="1:65" s="2" customFormat="1" ht="16.5" customHeight="1">
      <c r="A109" s="38"/>
      <c r="B109" s="39"/>
      <c r="C109" s="182" t="s">
        <v>200</v>
      </c>
      <c r="D109" s="182" t="s">
        <v>162</v>
      </c>
      <c r="E109" s="183" t="s">
        <v>2882</v>
      </c>
      <c r="F109" s="184" t="s">
        <v>2883</v>
      </c>
      <c r="G109" s="185" t="s">
        <v>2864</v>
      </c>
      <c r="H109" s="186">
        <v>1</v>
      </c>
      <c r="I109" s="187"/>
      <c r="J109" s="188">
        <f>ROUND(I109*H109,2)</f>
        <v>0</v>
      </c>
      <c r="K109" s="184" t="s">
        <v>166</v>
      </c>
      <c r="L109" s="43"/>
      <c r="M109" s="189" t="s">
        <v>35</v>
      </c>
      <c r="N109" s="190" t="s">
        <v>52</v>
      </c>
      <c r="O109" s="68"/>
      <c r="P109" s="191">
        <f>O109*H109</f>
        <v>0</v>
      </c>
      <c r="Q109" s="191">
        <v>0</v>
      </c>
      <c r="R109" s="191">
        <f>Q109*H109</f>
        <v>0</v>
      </c>
      <c r="S109" s="191">
        <v>0</v>
      </c>
      <c r="T109" s="19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193" t="s">
        <v>2865</v>
      </c>
      <c r="AT109" s="193" t="s">
        <v>162</v>
      </c>
      <c r="AU109" s="193" t="s">
        <v>90</v>
      </c>
      <c r="AY109" s="20" t="s">
        <v>160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20" t="s">
        <v>21</v>
      </c>
      <c r="BK109" s="194">
        <f>ROUND(I109*H109,2)</f>
        <v>0</v>
      </c>
      <c r="BL109" s="20" t="s">
        <v>2865</v>
      </c>
      <c r="BM109" s="193" t="s">
        <v>2884</v>
      </c>
    </row>
    <row r="110" spans="1:65" s="2" customFormat="1" ht="11.25">
      <c r="A110" s="38"/>
      <c r="B110" s="39"/>
      <c r="C110" s="40"/>
      <c r="D110" s="195" t="s">
        <v>169</v>
      </c>
      <c r="E110" s="40"/>
      <c r="F110" s="196" t="s">
        <v>2883</v>
      </c>
      <c r="G110" s="40"/>
      <c r="H110" s="40"/>
      <c r="I110" s="197"/>
      <c r="J110" s="40"/>
      <c r="K110" s="40"/>
      <c r="L110" s="43"/>
      <c r="M110" s="198"/>
      <c r="N110" s="199"/>
      <c r="O110" s="68"/>
      <c r="P110" s="68"/>
      <c r="Q110" s="68"/>
      <c r="R110" s="68"/>
      <c r="S110" s="68"/>
      <c r="T110" s="69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20" t="s">
        <v>169</v>
      </c>
      <c r="AU110" s="20" t="s">
        <v>90</v>
      </c>
    </row>
    <row r="111" spans="1:65" s="2" customFormat="1" ht="11.25">
      <c r="A111" s="38"/>
      <c r="B111" s="39"/>
      <c r="C111" s="40"/>
      <c r="D111" s="200" t="s">
        <v>171</v>
      </c>
      <c r="E111" s="40"/>
      <c r="F111" s="201" t="s">
        <v>2885</v>
      </c>
      <c r="G111" s="40"/>
      <c r="H111" s="40"/>
      <c r="I111" s="197"/>
      <c r="J111" s="40"/>
      <c r="K111" s="40"/>
      <c r="L111" s="43"/>
      <c r="M111" s="198"/>
      <c r="N111" s="199"/>
      <c r="O111" s="68"/>
      <c r="P111" s="68"/>
      <c r="Q111" s="68"/>
      <c r="R111" s="68"/>
      <c r="S111" s="68"/>
      <c r="T111" s="69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20" t="s">
        <v>171</v>
      </c>
      <c r="AU111" s="20" t="s">
        <v>90</v>
      </c>
    </row>
    <row r="112" spans="1:65" s="14" customFormat="1" ht="11.25">
      <c r="B112" s="212"/>
      <c r="C112" s="213"/>
      <c r="D112" s="195" t="s">
        <v>173</v>
      </c>
      <c r="E112" s="214" t="s">
        <v>35</v>
      </c>
      <c r="F112" s="215" t="s">
        <v>628</v>
      </c>
      <c r="G112" s="213"/>
      <c r="H112" s="216">
        <v>1</v>
      </c>
      <c r="I112" s="217"/>
      <c r="J112" s="213"/>
      <c r="K112" s="213"/>
      <c r="L112" s="218"/>
      <c r="M112" s="219"/>
      <c r="N112" s="220"/>
      <c r="O112" s="220"/>
      <c r="P112" s="220"/>
      <c r="Q112" s="220"/>
      <c r="R112" s="220"/>
      <c r="S112" s="220"/>
      <c r="T112" s="221"/>
      <c r="AT112" s="222" t="s">
        <v>173</v>
      </c>
      <c r="AU112" s="222" t="s">
        <v>90</v>
      </c>
      <c r="AV112" s="14" t="s">
        <v>90</v>
      </c>
      <c r="AW112" s="14" t="s">
        <v>41</v>
      </c>
      <c r="AX112" s="14" t="s">
        <v>81</v>
      </c>
      <c r="AY112" s="222" t="s">
        <v>160</v>
      </c>
    </row>
    <row r="113" spans="1:65" s="15" customFormat="1" ht="11.25">
      <c r="B113" s="223"/>
      <c r="C113" s="224"/>
      <c r="D113" s="195" t="s">
        <v>173</v>
      </c>
      <c r="E113" s="225" t="s">
        <v>35</v>
      </c>
      <c r="F113" s="226" t="s">
        <v>176</v>
      </c>
      <c r="G113" s="224"/>
      <c r="H113" s="227">
        <v>1</v>
      </c>
      <c r="I113" s="228"/>
      <c r="J113" s="224"/>
      <c r="K113" s="224"/>
      <c r="L113" s="229"/>
      <c r="M113" s="230"/>
      <c r="N113" s="231"/>
      <c r="O113" s="231"/>
      <c r="P113" s="231"/>
      <c r="Q113" s="231"/>
      <c r="R113" s="231"/>
      <c r="S113" s="231"/>
      <c r="T113" s="232"/>
      <c r="AT113" s="233" t="s">
        <v>173</v>
      </c>
      <c r="AU113" s="233" t="s">
        <v>90</v>
      </c>
      <c r="AV113" s="15" t="s">
        <v>167</v>
      </c>
      <c r="AW113" s="15" t="s">
        <v>41</v>
      </c>
      <c r="AX113" s="15" t="s">
        <v>21</v>
      </c>
      <c r="AY113" s="233" t="s">
        <v>160</v>
      </c>
    </row>
    <row r="114" spans="1:65" s="2" customFormat="1" ht="24.2" customHeight="1">
      <c r="A114" s="38"/>
      <c r="B114" s="39"/>
      <c r="C114" s="182" t="s">
        <v>207</v>
      </c>
      <c r="D114" s="182" t="s">
        <v>162</v>
      </c>
      <c r="E114" s="183" t="s">
        <v>2886</v>
      </c>
      <c r="F114" s="184" t="s">
        <v>2887</v>
      </c>
      <c r="G114" s="185" t="s">
        <v>2864</v>
      </c>
      <c r="H114" s="186">
        <v>1</v>
      </c>
      <c r="I114" s="187"/>
      <c r="J114" s="188">
        <f>ROUND(I114*H114,2)</f>
        <v>0</v>
      </c>
      <c r="K114" s="184" t="s">
        <v>166</v>
      </c>
      <c r="L114" s="43"/>
      <c r="M114" s="189" t="s">
        <v>35</v>
      </c>
      <c r="N114" s="190" t="s">
        <v>52</v>
      </c>
      <c r="O114" s="68"/>
      <c r="P114" s="191">
        <f>O114*H114</f>
        <v>0</v>
      </c>
      <c r="Q114" s="191">
        <v>0</v>
      </c>
      <c r="R114" s="191">
        <f>Q114*H114</f>
        <v>0</v>
      </c>
      <c r="S114" s="191">
        <v>0</v>
      </c>
      <c r="T114" s="19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193" t="s">
        <v>2865</v>
      </c>
      <c r="AT114" s="193" t="s">
        <v>162</v>
      </c>
      <c r="AU114" s="193" t="s">
        <v>90</v>
      </c>
      <c r="AY114" s="20" t="s">
        <v>160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20" t="s">
        <v>21</v>
      </c>
      <c r="BK114" s="194">
        <f>ROUND(I114*H114,2)</f>
        <v>0</v>
      </c>
      <c r="BL114" s="20" t="s">
        <v>2865</v>
      </c>
      <c r="BM114" s="193" t="s">
        <v>2888</v>
      </c>
    </row>
    <row r="115" spans="1:65" s="2" customFormat="1" ht="19.5">
      <c r="A115" s="38"/>
      <c r="B115" s="39"/>
      <c r="C115" s="40"/>
      <c r="D115" s="195" t="s">
        <v>169</v>
      </c>
      <c r="E115" s="40"/>
      <c r="F115" s="196" t="s">
        <v>2887</v>
      </c>
      <c r="G115" s="40"/>
      <c r="H115" s="40"/>
      <c r="I115" s="197"/>
      <c r="J115" s="40"/>
      <c r="K115" s="40"/>
      <c r="L115" s="43"/>
      <c r="M115" s="198"/>
      <c r="N115" s="199"/>
      <c r="O115" s="68"/>
      <c r="P115" s="68"/>
      <c r="Q115" s="68"/>
      <c r="R115" s="68"/>
      <c r="S115" s="68"/>
      <c r="T115" s="69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20" t="s">
        <v>169</v>
      </c>
      <c r="AU115" s="20" t="s">
        <v>90</v>
      </c>
    </row>
    <row r="116" spans="1:65" s="2" customFormat="1" ht="11.25">
      <c r="A116" s="38"/>
      <c r="B116" s="39"/>
      <c r="C116" s="40"/>
      <c r="D116" s="200" t="s">
        <v>171</v>
      </c>
      <c r="E116" s="40"/>
      <c r="F116" s="201" t="s">
        <v>2889</v>
      </c>
      <c r="G116" s="40"/>
      <c r="H116" s="40"/>
      <c r="I116" s="197"/>
      <c r="J116" s="40"/>
      <c r="K116" s="40"/>
      <c r="L116" s="43"/>
      <c r="M116" s="198"/>
      <c r="N116" s="199"/>
      <c r="O116" s="68"/>
      <c r="P116" s="68"/>
      <c r="Q116" s="68"/>
      <c r="R116" s="68"/>
      <c r="S116" s="68"/>
      <c r="T116" s="69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20" t="s">
        <v>171</v>
      </c>
      <c r="AU116" s="20" t="s">
        <v>90</v>
      </c>
    </row>
    <row r="117" spans="1:65" s="2" customFormat="1" ht="19.5">
      <c r="A117" s="38"/>
      <c r="B117" s="39"/>
      <c r="C117" s="40"/>
      <c r="D117" s="195" t="s">
        <v>625</v>
      </c>
      <c r="E117" s="40"/>
      <c r="F117" s="255" t="s">
        <v>2890</v>
      </c>
      <c r="G117" s="40"/>
      <c r="H117" s="40"/>
      <c r="I117" s="197"/>
      <c r="J117" s="40"/>
      <c r="K117" s="40"/>
      <c r="L117" s="43"/>
      <c r="M117" s="198"/>
      <c r="N117" s="199"/>
      <c r="O117" s="68"/>
      <c r="P117" s="68"/>
      <c r="Q117" s="68"/>
      <c r="R117" s="68"/>
      <c r="S117" s="68"/>
      <c r="T117" s="69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20" t="s">
        <v>625</v>
      </c>
      <c r="AU117" s="20" t="s">
        <v>90</v>
      </c>
    </row>
    <row r="118" spans="1:65" s="14" customFormat="1" ht="11.25">
      <c r="B118" s="212"/>
      <c r="C118" s="213"/>
      <c r="D118" s="195" t="s">
        <v>173</v>
      </c>
      <c r="E118" s="214" t="s">
        <v>35</v>
      </c>
      <c r="F118" s="215" t="s">
        <v>628</v>
      </c>
      <c r="G118" s="213"/>
      <c r="H118" s="216">
        <v>1</v>
      </c>
      <c r="I118" s="217"/>
      <c r="J118" s="213"/>
      <c r="K118" s="213"/>
      <c r="L118" s="218"/>
      <c r="M118" s="219"/>
      <c r="N118" s="220"/>
      <c r="O118" s="220"/>
      <c r="P118" s="220"/>
      <c r="Q118" s="220"/>
      <c r="R118" s="220"/>
      <c r="S118" s="220"/>
      <c r="T118" s="221"/>
      <c r="AT118" s="222" t="s">
        <v>173</v>
      </c>
      <c r="AU118" s="222" t="s">
        <v>90</v>
      </c>
      <c r="AV118" s="14" t="s">
        <v>90</v>
      </c>
      <c r="AW118" s="14" t="s">
        <v>41</v>
      </c>
      <c r="AX118" s="14" t="s">
        <v>81</v>
      </c>
      <c r="AY118" s="222" t="s">
        <v>160</v>
      </c>
    </row>
    <row r="119" spans="1:65" s="15" customFormat="1" ht="11.25">
      <c r="B119" s="223"/>
      <c r="C119" s="224"/>
      <c r="D119" s="195" t="s">
        <v>173</v>
      </c>
      <c r="E119" s="225" t="s">
        <v>35</v>
      </c>
      <c r="F119" s="226" t="s">
        <v>176</v>
      </c>
      <c r="G119" s="224"/>
      <c r="H119" s="227">
        <v>1</v>
      </c>
      <c r="I119" s="228"/>
      <c r="J119" s="224"/>
      <c r="K119" s="224"/>
      <c r="L119" s="229"/>
      <c r="M119" s="230"/>
      <c r="N119" s="231"/>
      <c r="O119" s="231"/>
      <c r="P119" s="231"/>
      <c r="Q119" s="231"/>
      <c r="R119" s="231"/>
      <c r="S119" s="231"/>
      <c r="T119" s="232"/>
      <c r="AT119" s="233" t="s">
        <v>173</v>
      </c>
      <c r="AU119" s="233" t="s">
        <v>90</v>
      </c>
      <c r="AV119" s="15" t="s">
        <v>167</v>
      </c>
      <c r="AW119" s="15" t="s">
        <v>41</v>
      </c>
      <c r="AX119" s="15" t="s">
        <v>21</v>
      </c>
      <c r="AY119" s="233" t="s">
        <v>160</v>
      </c>
    </row>
    <row r="120" spans="1:65" s="2" customFormat="1" ht="16.5" customHeight="1">
      <c r="A120" s="38"/>
      <c r="B120" s="39"/>
      <c r="C120" s="182" t="s">
        <v>213</v>
      </c>
      <c r="D120" s="182" t="s">
        <v>162</v>
      </c>
      <c r="E120" s="183" t="s">
        <v>2891</v>
      </c>
      <c r="F120" s="184" t="s">
        <v>2892</v>
      </c>
      <c r="G120" s="185" t="s">
        <v>2864</v>
      </c>
      <c r="H120" s="186">
        <v>1</v>
      </c>
      <c r="I120" s="187"/>
      <c r="J120" s="188">
        <f>ROUND(I120*H120,2)</f>
        <v>0</v>
      </c>
      <c r="K120" s="184" t="s">
        <v>166</v>
      </c>
      <c r="L120" s="43"/>
      <c r="M120" s="189" t="s">
        <v>35</v>
      </c>
      <c r="N120" s="190" t="s">
        <v>52</v>
      </c>
      <c r="O120" s="68"/>
      <c r="P120" s="191">
        <f>O120*H120</f>
        <v>0</v>
      </c>
      <c r="Q120" s="191">
        <v>0</v>
      </c>
      <c r="R120" s="191">
        <f>Q120*H120</f>
        <v>0</v>
      </c>
      <c r="S120" s="191">
        <v>0</v>
      </c>
      <c r="T120" s="19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193" t="s">
        <v>2865</v>
      </c>
      <c r="AT120" s="193" t="s">
        <v>162</v>
      </c>
      <c r="AU120" s="193" t="s">
        <v>90</v>
      </c>
      <c r="AY120" s="20" t="s">
        <v>160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20" t="s">
        <v>21</v>
      </c>
      <c r="BK120" s="194">
        <f>ROUND(I120*H120,2)</f>
        <v>0</v>
      </c>
      <c r="BL120" s="20" t="s">
        <v>2865</v>
      </c>
      <c r="BM120" s="193" t="s">
        <v>2893</v>
      </c>
    </row>
    <row r="121" spans="1:65" s="2" customFormat="1" ht="11.25">
      <c r="A121" s="38"/>
      <c r="B121" s="39"/>
      <c r="C121" s="40"/>
      <c r="D121" s="195" t="s">
        <v>169</v>
      </c>
      <c r="E121" s="40"/>
      <c r="F121" s="196" t="s">
        <v>2894</v>
      </c>
      <c r="G121" s="40"/>
      <c r="H121" s="40"/>
      <c r="I121" s="197"/>
      <c r="J121" s="40"/>
      <c r="K121" s="40"/>
      <c r="L121" s="43"/>
      <c r="M121" s="198"/>
      <c r="N121" s="199"/>
      <c r="O121" s="68"/>
      <c r="P121" s="68"/>
      <c r="Q121" s="68"/>
      <c r="R121" s="68"/>
      <c r="S121" s="68"/>
      <c r="T121" s="69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20" t="s">
        <v>169</v>
      </c>
      <c r="AU121" s="20" t="s">
        <v>90</v>
      </c>
    </row>
    <row r="122" spans="1:65" s="2" customFormat="1" ht="11.25">
      <c r="A122" s="38"/>
      <c r="B122" s="39"/>
      <c r="C122" s="40"/>
      <c r="D122" s="200" t="s">
        <v>171</v>
      </c>
      <c r="E122" s="40"/>
      <c r="F122" s="201" t="s">
        <v>2895</v>
      </c>
      <c r="G122" s="40"/>
      <c r="H122" s="40"/>
      <c r="I122" s="197"/>
      <c r="J122" s="40"/>
      <c r="K122" s="40"/>
      <c r="L122" s="43"/>
      <c r="M122" s="198"/>
      <c r="N122" s="199"/>
      <c r="O122" s="68"/>
      <c r="P122" s="68"/>
      <c r="Q122" s="68"/>
      <c r="R122" s="68"/>
      <c r="S122" s="68"/>
      <c r="T122" s="69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20" t="s">
        <v>171</v>
      </c>
      <c r="AU122" s="20" t="s">
        <v>90</v>
      </c>
    </row>
    <row r="123" spans="1:65" s="2" customFormat="1" ht="19.5">
      <c r="A123" s="38"/>
      <c r="B123" s="39"/>
      <c r="C123" s="40"/>
      <c r="D123" s="195" t="s">
        <v>625</v>
      </c>
      <c r="E123" s="40"/>
      <c r="F123" s="255" t="s">
        <v>2896</v>
      </c>
      <c r="G123" s="40"/>
      <c r="H123" s="40"/>
      <c r="I123" s="197"/>
      <c r="J123" s="40"/>
      <c r="K123" s="40"/>
      <c r="L123" s="43"/>
      <c r="M123" s="198"/>
      <c r="N123" s="199"/>
      <c r="O123" s="68"/>
      <c r="P123" s="68"/>
      <c r="Q123" s="68"/>
      <c r="R123" s="68"/>
      <c r="S123" s="68"/>
      <c r="T123" s="69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20" t="s">
        <v>625</v>
      </c>
      <c r="AU123" s="20" t="s">
        <v>90</v>
      </c>
    </row>
    <row r="124" spans="1:65" s="14" customFormat="1" ht="11.25">
      <c r="B124" s="212"/>
      <c r="C124" s="213"/>
      <c r="D124" s="195" t="s">
        <v>173</v>
      </c>
      <c r="E124" s="214" t="s">
        <v>35</v>
      </c>
      <c r="F124" s="215" t="s">
        <v>628</v>
      </c>
      <c r="G124" s="213"/>
      <c r="H124" s="216">
        <v>1</v>
      </c>
      <c r="I124" s="217"/>
      <c r="J124" s="213"/>
      <c r="K124" s="213"/>
      <c r="L124" s="218"/>
      <c r="M124" s="219"/>
      <c r="N124" s="220"/>
      <c r="O124" s="220"/>
      <c r="P124" s="220"/>
      <c r="Q124" s="220"/>
      <c r="R124" s="220"/>
      <c r="S124" s="220"/>
      <c r="T124" s="221"/>
      <c r="AT124" s="222" t="s">
        <v>173</v>
      </c>
      <c r="AU124" s="222" t="s">
        <v>90</v>
      </c>
      <c r="AV124" s="14" t="s">
        <v>90</v>
      </c>
      <c r="AW124" s="14" t="s">
        <v>41</v>
      </c>
      <c r="AX124" s="14" t="s">
        <v>81</v>
      </c>
      <c r="AY124" s="222" t="s">
        <v>160</v>
      </c>
    </row>
    <row r="125" spans="1:65" s="15" customFormat="1" ht="11.25">
      <c r="B125" s="223"/>
      <c r="C125" s="224"/>
      <c r="D125" s="195" t="s">
        <v>173</v>
      </c>
      <c r="E125" s="225" t="s">
        <v>35</v>
      </c>
      <c r="F125" s="226" t="s">
        <v>176</v>
      </c>
      <c r="G125" s="224"/>
      <c r="H125" s="227">
        <v>1</v>
      </c>
      <c r="I125" s="228"/>
      <c r="J125" s="224"/>
      <c r="K125" s="224"/>
      <c r="L125" s="229"/>
      <c r="M125" s="230"/>
      <c r="N125" s="231"/>
      <c r="O125" s="231"/>
      <c r="P125" s="231"/>
      <c r="Q125" s="231"/>
      <c r="R125" s="231"/>
      <c r="S125" s="231"/>
      <c r="T125" s="232"/>
      <c r="AT125" s="233" t="s">
        <v>173</v>
      </c>
      <c r="AU125" s="233" t="s">
        <v>90</v>
      </c>
      <c r="AV125" s="15" t="s">
        <v>167</v>
      </c>
      <c r="AW125" s="15" t="s">
        <v>41</v>
      </c>
      <c r="AX125" s="15" t="s">
        <v>21</v>
      </c>
      <c r="AY125" s="233" t="s">
        <v>160</v>
      </c>
    </row>
    <row r="126" spans="1:65" s="2" customFormat="1" ht="16.5" customHeight="1">
      <c r="A126" s="38"/>
      <c r="B126" s="39"/>
      <c r="C126" s="182" t="s">
        <v>220</v>
      </c>
      <c r="D126" s="182" t="s">
        <v>162</v>
      </c>
      <c r="E126" s="183" t="s">
        <v>2897</v>
      </c>
      <c r="F126" s="184" t="s">
        <v>2898</v>
      </c>
      <c r="G126" s="185" t="s">
        <v>2864</v>
      </c>
      <c r="H126" s="186">
        <v>1</v>
      </c>
      <c r="I126" s="187"/>
      <c r="J126" s="188">
        <f>ROUND(I126*H126,2)</f>
        <v>0</v>
      </c>
      <c r="K126" s="184" t="s">
        <v>166</v>
      </c>
      <c r="L126" s="43"/>
      <c r="M126" s="189" t="s">
        <v>35</v>
      </c>
      <c r="N126" s="190" t="s">
        <v>52</v>
      </c>
      <c r="O126" s="68"/>
      <c r="P126" s="191">
        <f>O126*H126</f>
        <v>0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93" t="s">
        <v>2865</v>
      </c>
      <c r="AT126" s="193" t="s">
        <v>162</v>
      </c>
      <c r="AU126" s="193" t="s">
        <v>90</v>
      </c>
      <c r="AY126" s="20" t="s">
        <v>160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20" t="s">
        <v>21</v>
      </c>
      <c r="BK126" s="194">
        <f>ROUND(I126*H126,2)</f>
        <v>0</v>
      </c>
      <c r="BL126" s="20" t="s">
        <v>2865</v>
      </c>
      <c r="BM126" s="193" t="s">
        <v>2899</v>
      </c>
    </row>
    <row r="127" spans="1:65" s="2" customFormat="1" ht="11.25">
      <c r="A127" s="38"/>
      <c r="B127" s="39"/>
      <c r="C127" s="40"/>
      <c r="D127" s="195" t="s">
        <v>169</v>
      </c>
      <c r="E127" s="40"/>
      <c r="F127" s="196" t="s">
        <v>2898</v>
      </c>
      <c r="G127" s="40"/>
      <c r="H127" s="40"/>
      <c r="I127" s="197"/>
      <c r="J127" s="40"/>
      <c r="K127" s="40"/>
      <c r="L127" s="43"/>
      <c r="M127" s="198"/>
      <c r="N127" s="199"/>
      <c r="O127" s="68"/>
      <c r="P127" s="68"/>
      <c r="Q127" s="68"/>
      <c r="R127" s="68"/>
      <c r="S127" s="68"/>
      <c r="T127" s="69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20" t="s">
        <v>169</v>
      </c>
      <c r="AU127" s="20" t="s">
        <v>90</v>
      </c>
    </row>
    <row r="128" spans="1:65" s="2" customFormat="1" ht="11.25">
      <c r="A128" s="38"/>
      <c r="B128" s="39"/>
      <c r="C128" s="40"/>
      <c r="D128" s="200" t="s">
        <v>171</v>
      </c>
      <c r="E128" s="40"/>
      <c r="F128" s="201" t="s">
        <v>2900</v>
      </c>
      <c r="G128" s="40"/>
      <c r="H128" s="40"/>
      <c r="I128" s="197"/>
      <c r="J128" s="40"/>
      <c r="K128" s="40"/>
      <c r="L128" s="43"/>
      <c r="M128" s="198"/>
      <c r="N128" s="199"/>
      <c r="O128" s="68"/>
      <c r="P128" s="68"/>
      <c r="Q128" s="68"/>
      <c r="R128" s="68"/>
      <c r="S128" s="68"/>
      <c r="T128" s="69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20" t="s">
        <v>171</v>
      </c>
      <c r="AU128" s="20" t="s">
        <v>90</v>
      </c>
    </row>
    <row r="129" spans="1:65" s="14" customFormat="1" ht="11.25">
      <c r="B129" s="212"/>
      <c r="C129" s="213"/>
      <c r="D129" s="195" t="s">
        <v>173</v>
      </c>
      <c r="E129" s="214" t="s">
        <v>35</v>
      </c>
      <c r="F129" s="215" t="s">
        <v>628</v>
      </c>
      <c r="G129" s="213"/>
      <c r="H129" s="216">
        <v>1</v>
      </c>
      <c r="I129" s="217"/>
      <c r="J129" s="213"/>
      <c r="K129" s="213"/>
      <c r="L129" s="218"/>
      <c r="M129" s="219"/>
      <c r="N129" s="220"/>
      <c r="O129" s="220"/>
      <c r="P129" s="220"/>
      <c r="Q129" s="220"/>
      <c r="R129" s="220"/>
      <c r="S129" s="220"/>
      <c r="T129" s="221"/>
      <c r="AT129" s="222" t="s">
        <v>173</v>
      </c>
      <c r="AU129" s="222" t="s">
        <v>90</v>
      </c>
      <c r="AV129" s="14" t="s">
        <v>90</v>
      </c>
      <c r="AW129" s="14" t="s">
        <v>41</v>
      </c>
      <c r="AX129" s="14" t="s">
        <v>81</v>
      </c>
      <c r="AY129" s="222" t="s">
        <v>160</v>
      </c>
    </row>
    <row r="130" spans="1:65" s="15" customFormat="1" ht="11.25">
      <c r="B130" s="223"/>
      <c r="C130" s="224"/>
      <c r="D130" s="195" t="s">
        <v>173</v>
      </c>
      <c r="E130" s="225" t="s">
        <v>35</v>
      </c>
      <c r="F130" s="226" t="s">
        <v>176</v>
      </c>
      <c r="G130" s="224"/>
      <c r="H130" s="227">
        <v>1</v>
      </c>
      <c r="I130" s="228"/>
      <c r="J130" s="224"/>
      <c r="K130" s="224"/>
      <c r="L130" s="229"/>
      <c r="M130" s="230"/>
      <c r="N130" s="231"/>
      <c r="O130" s="231"/>
      <c r="P130" s="231"/>
      <c r="Q130" s="231"/>
      <c r="R130" s="231"/>
      <c r="S130" s="231"/>
      <c r="T130" s="232"/>
      <c r="AT130" s="233" t="s">
        <v>173</v>
      </c>
      <c r="AU130" s="233" t="s">
        <v>90</v>
      </c>
      <c r="AV130" s="15" t="s">
        <v>167</v>
      </c>
      <c r="AW130" s="15" t="s">
        <v>41</v>
      </c>
      <c r="AX130" s="15" t="s">
        <v>21</v>
      </c>
      <c r="AY130" s="233" t="s">
        <v>160</v>
      </c>
    </row>
    <row r="131" spans="1:65" s="12" customFormat="1" ht="22.9" customHeight="1">
      <c r="B131" s="166"/>
      <c r="C131" s="167"/>
      <c r="D131" s="168" t="s">
        <v>80</v>
      </c>
      <c r="E131" s="180" t="s">
        <v>2901</v>
      </c>
      <c r="F131" s="180" t="s">
        <v>2902</v>
      </c>
      <c r="G131" s="167"/>
      <c r="H131" s="167"/>
      <c r="I131" s="170"/>
      <c r="J131" s="181">
        <f>BK131</f>
        <v>0</v>
      </c>
      <c r="K131" s="167"/>
      <c r="L131" s="172"/>
      <c r="M131" s="173"/>
      <c r="N131" s="174"/>
      <c r="O131" s="174"/>
      <c r="P131" s="175">
        <f>SUM(P132:P141)</f>
        <v>0</v>
      </c>
      <c r="Q131" s="174"/>
      <c r="R131" s="175">
        <f>SUM(R132:R141)</f>
        <v>0</v>
      </c>
      <c r="S131" s="174"/>
      <c r="T131" s="176">
        <f>SUM(T132:T141)</f>
        <v>0</v>
      </c>
      <c r="AR131" s="177" t="s">
        <v>200</v>
      </c>
      <c r="AT131" s="178" t="s">
        <v>80</v>
      </c>
      <c r="AU131" s="178" t="s">
        <v>21</v>
      </c>
      <c r="AY131" s="177" t="s">
        <v>160</v>
      </c>
      <c r="BK131" s="179">
        <f>SUM(BK132:BK141)</f>
        <v>0</v>
      </c>
    </row>
    <row r="132" spans="1:65" s="2" customFormat="1" ht="16.5" customHeight="1">
      <c r="A132" s="38"/>
      <c r="B132" s="39"/>
      <c r="C132" s="182" t="s">
        <v>226</v>
      </c>
      <c r="D132" s="182" t="s">
        <v>162</v>
      </c>
      <c r="E132" s="183" t="s">
        <v>2903</v>
      </c>
      <c r="F132" s="184" t="s">
        <v>2902</v>
      </c>
      <c r="G132" s="185" t="s">
        <v>2864</v>
      </c>
      <c r="H132" s="186">
        <v>1</v>
      </c>
      <c r="I132" s="187"/>
      <c r="J132" s="188">
        <f>ROUND(I132*H132,2)</f>
        <v>0</v>
      </c>
      <c r="K132" s="184" t="s">
        <v>166</v>
      </c>
      <c r="L132" s="43"/>
      <c r="M132" s="189" t="s">
        <v>35</v>
      </c>
      <c r="N132" s="190" t="s">
        <v>52</v>
      </c>
      <c r="O132" s="68"/>
      <c r="P132" s="191">
        <f>O132*H132</f>
        <v>0</v>
      </c>
      <c r="Q132" s="191">
        <v>0</v>
      </c>
      <c r="R132" s="191">
        <f>Q132*H132</f>
        <v>0</v>
      </c>
      <c r="S132" s="191">
        <v>0</v>
      </c>
      <c r="T132" s="19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93" t="s">
        <v>2865</v>
      </c>
      <c r="AT132" s="193" t="s">
        <v>162</v>
      </c>
      <c r="AU132" s="193" t="s">
        <v>90</v>
      </c>
      <c r="AY132" s="20" t="s">
        <v>160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20" t="s">
        <v>21</v>
      </c>
      <c r="BK132" s="194">
        <f>ROUND(I132*H132,2)</f>
        <v>0</v>
      </c>
      <c r="BL132" s="20" t="s">
        <v>2865</v>
      </c>
      <c r="BM132" s="193" t="s">
        <v>2904</v>
      </c>
    </row>
    <row r="133" spans="1:65" s="2" customFormat="1" ht="11.25">
      <c r="A133" s="38"/>
      <c r="B133" s="39"/>
      <c r="C133" s="40"/>
      <c r="D133" s="195" t="s">
        <v>169</v>
      </c>
      <c r="E133" s="40"/>
      <c r="F133" s="196" t="s">
        <v>2902</v>
      </c>
      <c r="G133" s="40"/>
      <c r="H133" s="40"/>
      <c r="I133" s="197"/>
      <c r="J133" s="40"/>
      <c r="K133" s="40"/>
      <c r="L133" s="43"/>
      <c r="M133" s="198"/>
      <c r="N133" s="199"/>
      <c r="O133" s="68"/>
      <c r="P133" s="68"/>
      <c r="Q133" s="68"/>
      <c r="R133" s="68"/>
      <c r="S133" s="68"/>
      <c r="T133" s="69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20" t="s">
        <v>169</v>
      </c>
      <c r="AU133" s="20" t="s">
        <v>90</v>
      </c>
    </row>
    <row r="134" spans="1:65" s="2" customFormat="1" ht="11.25">
      <c r="A134" s="38"/>
      <c r="B134" s="39"/>
      <c r="C134" s="40"/>
      <c r="D134" s="200" t="s">
        <v>171</v>
      </c>
      <c r="E134" s="40"/>
      <c r="F134" s="201" t="s">
        <v>2905</v>
      </c>
      <c r="G134" s="40"/>
      <c r="H134" s="40"/>
      <c r="I134" s="197"/>
      <c r="J134" s="40"/>
      <c r="K134" s="40"/>
      <c r="L134" s="43"/>
      <c r="M134" s="198"/>
      <c r="N134" s="199"/>
      <c r="O134" s="68"/>
      <c r="P134" s="68"/>
      <c r="Q134" s="68"/>
      <c r="R134" s="68"/>
      <c r="S134" s="68"/>
      <c r="T134" s="69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20" t="s">
        <v>171</v>
      </c>
      <c r="AU134" s="20" t="s">
        <v>90</v>
      </c>
    </row>
    <row r="135" spans="1:65" s="14" customFormat="1" ht="11.25">
      <c r="B135" s="212"/>
      <c r="C135" s="213"/>
      <c r="D135" s="195" t="s">
        <v>173</v>
      </c>
      <c r="E135" s="214" t="s">
        <v>35</v>
      </c>
      <c r="F135" s="215" t="s">
        <v>628</v>
      </c>
      <c r="G135" s="213"/>
      <c r="H135" s="216">
        <v>1</v>
      </c>
      <c r="I135" s="217"/>
      <c r="J135" s="213"/>
      <c r="K135" s="213"/>
      <c r="L135" s="218"/>
      <c r="M135" s="219"/>
      <c r="N135" s="220"/>
      <c r="O135" s="220"/>
      <c r="P135" s="220"/>
      <c r="Q135" s="220"/>
      <c r="R135" s="220"/>
      <c r="S135" s="220"/>
      <c r="T135" s="221"/>
      <c r="AT135" s="222" t="s">
        <v>173</v>
      </c>
      <c r="AU135" s="222" t="s">
        <v>90</v>
      </c>
      <c r="AV135" s="14" t="s">
        <v>90</v>
      </c>
      <c r="AW135" s="14" t="s">
        <v>41</v>
      </c>
      <c r="AX135" s="14" t="s">
        <v>81</v>
      </c>
      <c r="AY135" s="222" t="s">
        <v>160</v>
      </c>
    </row>
    <row r="136" spans="1:65" s="15" customFormat="1" ht="11.25">
      <c r="B136" s="223"/>
      <c r="C136" s="224"/>
      <c r="D136" s="195" t="s">
        <v>173</v>
      </c>
      <c r="E136" s="225" t="s">
        <v>35</v>
      </c>
      <c r="F136" s="226" t="s">
        <v>176</v>
      </c>
      <c r="G136" s="224"/>
      <c r="H136" s="227">
        <v>1</v>
      </c>
      <c r="I136" s="228"/>
      <c r="J136" s="224"/>
      <c r="K136" s="224"/>
      <c r="L136" s="229"/>
      <c r="M136" s="230"/>
      <c r="N136" s="231"/>
      <c r="O136" s="231"/>
      <c r="P136" s="231"/>
      <c r="Q136" s="231"/>
      <c r="R136" s="231"/>
      <c r="S136" s="231"/>
      <c r="T136" s="232"/>
      <c r="AT136" s="233" t="s">
        <v>173</v>
      </c>
      <c r="AU136" s="233" t="s">
        <v>90</v>
      </c>
      <c r="AV136" s="15" t="s">
        <v>167</v>
      </c>
      <c r="AW136" s="15" t="s">
        <v>41</v>
      </c>
      <c r="AX136" s="15" t="s">
        <v>21</v>
      </c>
      <c r="AY136" s="233" t="s">
        <v>160</v>
      </c>
    </row>
    <row r="137" spans="1:65" s="2" customFormat="1" ht="16.5" customHeight="1">
      <c r="A137" s="38"/>
      <c r="B137" s="39"/>
      <c r="C137" s="182" t="s">
        <v>236</v>
      </c>
      <c r="D137" s="182" t="s">
        <v>162</v>
      </c>
      <c r="E137" s="183" t="s">
        <v>2906</v>
      </c>
      <c r="F137" s="184" t="s">
        <v>2907</v>
      </c>
      <c r="G137" s="185" t="s">
        <v>2864</v>
      </c>
      <c r="H137" s="186">
        <v>1</v>
      </c>
      <c r="I137" s="187"/>
      <c r="J137" s="188">
        <f>ROUND(I137*H137,2)</f>
        <v>0</v>
      </c>
      <c r="K137" s="184" t="s">
        <v>166</v>
      </c>
      <c r="L137" s="43"/>
      <c r="M137" s="189" t="s">
        <v>35</v>
      </c>
      <c r="N137" s="190" t="s">
        <v>52</v>
      </c>
      <c r="O137" s="68"/>
      <c r="P137" s="191">
        <f>O137*H137</f>
        <v>0</v>
      </c>
      <c r="Q137" s="191">
        <v>0</v>
      </c>
      <c r="R137" s="191">
        <f>Q137*H137</f>
        <v>0</v>
      </c>
      <c r="S137" s="191">
        <v>0</v>
      </c>
      <c r="T137" s="19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3" t="s">
        <v>2865</v>
      </c>
      <c r="AT137" s="193" t="s">
        <v>162</v>
      </c>
      <c r="AU137" s="193" t="s">
        <v>90</v>
      </c>
      <c r="AY137" s="20" t="s">
        <v>160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20" t="s">
        <v>21</v>
      </c>
      <c r="BK137" s="194">
        <f>ROUND(I137*H137,2)</f>
        <v>0</v>
      </c>
      <c r="BL137" s="20" t="s">
        <v>2865</v>
      </c>
      <c r="BM137" s="193" t="s">
        <v>2908</v>
      </c>
    </row>
    <row r="138" spans="1:65" s="2" customFormat="1" ht="11.25">
      <c r="A138" s="38"/>
      <c r="B138" s="39"/>
      <c r="C138" s="40"/>
      <c r="D138" s="195" t="s">
        <v>169</v>
      </c>
      <c r="E138" s="40"/>
      <c r="F138" s="196" t="s">
        <v>2907</v>
      </c>
      <c r="G138" s="40"/>
      <c r="H138" s="40"/>
      <c r="I138" s="197"/>
      <c r="J138" s="40"/>
      <c r="K138" s="40"/>
      <c r="L138" s="43"/>
      <c r="M138" s="198"/>
      <c r="N138" s="199"/>
      <c r="O138" s="68"/>
      <c r="P138" s="68"/>
      <c r="Q138" s="68"/>
      <c r="R138" s="68"/>
      <c r="S138" s="68"/>
      <c r="T138" s="69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20" t="s">
        <v>169</v>
      </c>
      <c r="AU138" s="20" t="s">
        <v>90</v>
      </c>
    </row>
    <row r="139" spans="1:65" s="2" customFormat="1" ht="11.25">
      <c r="A139" s="38"/>
      <c r="B139" s="39"/>
      <c r="C139" s="40"/>
      <c r="D139" s="200" t="s">
        <v>171</v>
      </c>
      <c r="E139" s="40"/>
      <c r="F139" s="201" t="s">
        <v>2909</v>
      </c>
      <c r="G139" s="40"/>
      <c r="H139" s="40"/>
      <c r="I139" s="197"/>
      <c r="J139" s="40"/>
      <c r="K139" s="40"/>
      <c r="L139" s="43"/>
      <c r="M139" s="198"/>
      <c r="N139" s="199"/>
      <c r="O139" s="68"/>
      <c r="P139" s="68"/>
      <c r="Q139" s="68"/>
      <c r="R139" s="68"/>
      <c r="S139" s="68"/>
      <c r="T139" s="69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20" t="s">
        <v>171</v>
      </c>
      <c r="AU139" s="20" t="s">
        <v>90</v>
      </c>
    </row>
    <row r="140" spans="1:65" s="14" customFormat="1" ht="11.25">
      <c r="B140" s="212"/>
      <c r="C140" s="213"/>
      <c r="D140" s="195" t="s">
        <v>173</v>
      </c>
      <c r="E140" s="214" t="s">
        <v>35</v>
      </c>
      <c r="F140" s="215" t="s">
        <v>628</v>
      </c>
      <c r="G140" s="213"/>
      <c r="H140" s="216">
        <v>1</v>
      </c>
      <c r="I140" s="217"/>
      <c r="J140" s="213"/>
      <c r="K140" s="213"/>
      <c r="L140" s="218"/>
      <c r="M140" s="219"/>
      <c r="N140" s="220"/>
      <c r="O140" s="220"/>
      <c r="P140" s="220"/>
      <c r="Q140" s="220"/>
      <c r="R140" s="220"/>
      <c r="S140" s="220"/>
      <c r="T140" s="221"/>
      <c r="AT140" s="222" t="s">
        <v>173</v>
      </c>
      <c r="AU140" s="222" t="s">
        <v>90</v>
      </c>
      <c r="AV140" s="14" t="s">
        <v>90</v>
      </c>
      <c r="AW140" s="14" t="s">
        <v>41</v>
      </c>
      <c r="AX140" s="14" t="s">
        <v>81</v>
      </c>
      <c r="AY140" s="222" t="s">
        <v>160</v>
      </c>
    </row>
    <row r="141" spans="1:65" s="15" customFormat="1" ht="11.25">
      <c r="B141" s="223"/>
      <c r="C141" s="224"/>
      <c r="D141" s="195" t="s">
        <v>173</v>
      </c>
      <c r="E141" s="225" t="s">
        <v>35</v>
      </c>
      <c r="F141" s="226" t="s">
        <v>176</v>
      </c>
      <c r="G141" s="224"/>
      <c r="H141" s="227">
        <v>1</v>
      </c>
      <c r="I141" s="228"/>
      <c r="J141" s="224"/>
      <c r="K141" s="224"/>
      <c r="L141" s="229"/>
      <c r="M141" s="230"/>
      <c r="N141" s="231"/>
      <c r="O141" s="231"/>
      <c r="P141" s="231"/>
      <c r="Q141" s="231"/>
      <c r="R141" s="231"/>
      <c r="S141" s="231"/>
      <c r="T141" s="232"/>
      <c r="AT141" s="233" t="s">
        <v>173</v>
      </c>
      <c r="AU141" s="233" t="s">
        <v>90</v>
      </c>
      <c r="AV141" s="15" t="s">
        <v>167</v>
      </c>
      <c r="AW141" s="15" t="s">
        <v>41</v>
      </c>
      <c r="AX141" s="15" t="s">
        <v>21</v>
      </c>
      <c r="AY141" s="233" t="s">
        <v>160</v>
      </c>
    </row>
    <row r="142" spans="1:65" s="12" customFormat="1" ht="22.9" customHeight="1">
      <c r="B142" s="166"/>
      <c r="C142" s="167"/>
      <c r="D142" s="168" t="s">
        <v>80</v>
      </c>
      <c r="E142" s="180" t="s">
        <v>2910</v>
      </c>
      <c r="F142" s="180" t="s">
        <v>2911</v>
      </c>
      <c r="G142" s="167"/>
      <c r="H142" s="167"/>
      <c r="I142" s="170"/>
      <c r="J142" s="181">
        <f>BK142</f>
        <v>0</v>
      </c>
      <c r="K142" s="167"/>
      <c r="L142" s="172"/>
      <c r="M142" s="173"/>
      <c r="N142" s="174"/>
      <c r="O142" s="174"/>
      <c r="P142" s="175">
        <f>SUM(P143:P168)</f>
        <v>0</v>
      </c>
      <c r="Q142" s="174"/>
      <c r="R142" s="175">
        <f>SUM(R143:R168)</f>
        <v>0</v>
      </c>
      <c r="S142" s="174"/>
      <c r="T142" s="176">
        <f>SUM(T143:T168)</f>
        <v>0</v>
      </c>
      <c r="AR142" s="177" t="s">
        <v>200</v>
      </c>
      <c r="AT142" s="178" t="s">
        <v>80</v>
      </c>
      <c r="AU142" s="178" t="s">
        <v>21</v>
      </c>
      <c r="AY142" s="177" t="s">
        <v>160</v>
      </c>
      <c r="BK142" s="179">
        <f>SUM(BK143:BK168)</f>
        <v>0</v>
      </c>
    </row>
    <row r="143" spans="1:65" s="2" customFormat="1" ht="16.5" customHeight="1">
      <c r="A143" s="38"/>
      <c r="B143" s="39"/>
      <c r="C143" s="182" t="s">
        <v>245</v>
      </c>
      <c r="D143" s="182" t="s">
        <v>162</v>
      </c>
      <c r="E143" s="183" t="s">
        <v>2912</v>
      </c>
      <c r="F143" s="184" t="s">
        <v>2913</v>
      </c>
      <c r="G143" s="185" t="s">
        <v>2864</v>
      </c>
      <c r="H143" s="186">
        <v>1</v>
      </c>
      <c r="I143" s="187"/>
      <c r="J143" s="188">
        <f>ROUND(I143*H143,2)</f>
        <v>0</v>
      </c>
      <c r="K143" s="184" t="s">
        <v>166</v>
      </c>
      <c r="L143" s="43"/>
      <c r="M143" s="189" t="s">
        <v>35</v>
      </c>
      <c r="N143" s="190" t="s">
        <v>52</v>
      </c>
      <c r="O143" s="68"/>
      <c r="P143" s="191">
        <f>O143*H143</f>
        <v>0</v>
      </c>
      <c r="Q143" s="191">
        <v>0</v>
      </c>
      <c r="R143" s="191">
        <f>Q143*H143</f>
        <v>0</v>
      </c>
      <c r="S143" s="191">
        <v>0</v>
      </c>
      <c r="T143" s="19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3" t="s">
        <v>2865</v>
      </c>
      <c r="AT143" s="193" t="s">
        <v>162</v>
      </c>
      <c r="AU143" s="193" t="s">
        <v>90</v>
      </c>
      <c r="AY143" s="20" t="s">
        <v>160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20" t="s">
        <v>21</v>
      </c>
      <c r="BK143" s="194">
        <f>ROUND(I143*H143,2)</f>
        <v>0</v>
      </c>
      <c r="BL143" s="20" t="s">
        <v>2865</v>
      </c>
      <c r="BM143" s="193" t="s">
        <v>2914</v>
      </c>
    </row>
    <row r="144" spans="1:65" s="2" customFormat="1" ht="11.25">
      <c r="A144" s="38"/>
      <c r="B144" s="39"/>
      <c r="C144" s="40"/>
      <c r="D144" s="195" t="s">
        <v>169</v>
      </c>
      <c r="E144" s="40"/>
      <c r="F144" s="196" t="s">
        <v>2913</v>
      </c>
      <c r="G144" s="40"/>
      <c r="H144" s="40"/>
      <c r="I144" s="197"/>
      <c r="J144" s="40"/>
      <c r="K144" s="40"/>
      <c r="L144" s="43"/>
      <c r="M144" s="198"/>
      <c r="N144" s="199"/>
      <c r="O144" s="68"/>
      <c r="P144" s="68"/>
      <c r="Q144" s="68"/>
      <c r="R144" s="68"/>
      <c r="S144" s="68"/>
      <c r="T144" s="69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20" t="s">
        <v>169</v>
      </c>
      <c r="AU144" s="20" t="s">
        <v>90</v>
      </c>
    </row>
    <row r="145" spans="1:65" s="2" customFormat="1" ht="11.25">
      <c r="A145" s="38"/>
      <c r="B145" s="39"/>
      <c r="C145" s="40"/>
      <c r="D145" s="200" t="s">
        <v>171</v>
      </c>
      <c r="E145" s="40"/>
      <c r="F145" s="201" t="s">
        <v>2915</v>
      </c>
      <c r="G145" s="40"/>
      <c r="H145" s="40"/>
      <c r="I145" s="197"/>
      <c r="J145" s="40"/>
      <c r="K145" s="40"/>
      <c r="L145" s="43"/>
      <c r="M145" s="198"/>
      <c r="N145" s="199"/>
      <c r="O145" s="68"/>
      <c r="P145" s="68"/>
      <c r="Q145" s="68"/>
      <c r="R145" s="68"/>
      <c r="S145" s="68"/>
      <c r="T145" s="69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20" t="s">
        <v>171</v>
      </c>
      <c r="AU145" s="20" t="s">
        <v>90</v>
      </c>
    </row>
    <row r="146" spans="1:65" s="14" customFormat="1" ht="11.25">
      <c r="B146" s="212"/>
      <c r="C146" s="213"/>
      <c r="D146" s="195" t="s">
        <v>173</v>
      </c>
      <c r="E146" s="214" t="s">
        <v>35</v>
      </c>
      <c r="F146" s="215" t="s">
        <v>628</v>
      </c>
      <c r="G146" s="213"/>
      <c r="H146" s="216">
        <v>1</v>
      </c>
      <c r="I146" s="217"/>
      <c r="J146" s="213"/>
      <c r="K146" s="213"/>
      <c r="L146" s="218"/>
      <c r="M146" s="219"/>
      <c r="N146" s="220"/>
      <c r="O146" s="220"/>
      <c r="P146" s="220"/>
      <c r="Q146" s="220"/>
      <c r="R146" s="220"/>
      <c r="S146" s="220"/>
      <c r="T146" s="221"/>
      <c r="AT146" s="222" t="s">
        <v>173</v>
      </c>
      <c r="AU146" s="222" t="s">
        <v>90</v>
      </c>
      <c r="AV146" s="14" t="s">
        <v>90</v>
      </c>
      <c r="AW146" s="14" t="s">
        <v>41</v>
      </c>
      <c r="AX146" s="14" t="s">
        <v>81</v>
      </c>
      <c r="AY146" s="222" t="s">
        <v>160</v>
      </c>
    </row>
    <row r="147" spans="1:65" s="15" customFormat="1" ht="11.25">
      <c r="B147" s="223"/>
      <c r="C147" s="224"/>
      <c r="D147" s="195" t="s">
        <v>173</v>
      </c>
      <c r="E147" s="225" t="s">
        <v>35</v>
      </c>
      <c r="F147" s="226" t="s">
        <v>176</v>
      </c>
      <c r="G147" s="224"/>
      <c r="H147" s="227">
        <v>1</v>
      </c>
      <c r="I147" s="228"/>
      <c r="J147" s="224"/>
      <c r="K147" s="224"/>
      <c r="L147" s="229"/>
      <c r="M147" s="230"/>
      <c r="N147" s="231"/>
      <c r="O147" s="231"/>
      <c r="P147" s="231"/>
      <c r="Q147" s="231"/>
      <c r="R147" s="231"/>
      <c r="S147" s="231"/>
      <c r="T147" s="232"/>
      <c r="AT147" s="233" t="s">
        <v>173</v>
      </c>
      <c r="AU147" s="233" t="s">
        <v>90</v>
      </c>
      <c r="AV147" s="15" t="s">
        <v>167</v>
      </c>
      <c r="AW147" s="15" t="s">
        <v>41</v>
      </c>
      <c r="AX147" s="15" t="s">
        <v>21</v>
      </c>
      <c r="AY147" s="233" t="s">
        <v>160</v>
      </c>
    </row>
    <row r="148" spans="1:65" s="2" customFormat="1" ht="16.5" customHeight="1">
      <c r="A148" s="38"/>
      <c r="B148" s="39"/>
      <c r="C148" s="182" t="s">
        <v>254</v>
      </c>
      <c r="D148" s="182" t="s">
        <v>162</v>
      </c>
      <c r="E148" s="183" t="s">
        <v>2916</v>
      </c>
      <c r="F148" s="184" t="s">
        <v>2917</v>
      </c>
      <c r="G148" s="185" t="s">
        <v>2864</v>
      </c>
      <c r="H148" s="186">
        <v>1</v>
      </c>
      <c r="I148" s="187"/>
      <c r="J148" s="188">
        <f>ROUND(I148*H148,2)</f>
        <v>0</v>
      </c>
      <c r="K148" s="184" t="s">
        <v>166</v>
      </c>
      <c r="L148" s="43"/>
      <c r="M148" s="189" t="s">
        <v>35</v>
      </c>
      <c r="N148" s="190" t="s">
        <v>52</v>
      </c>
      <c r="O148" s="68"/>
      <c r="P148" s="191">
        <f>O148*H148</f>
        <v>0</v>
      </c>
      <c r="Q148" s="191">
        <v>0</v>
      </c>
      <c r="R148" s="191">
        <f>Q148*H148</f>
        <v>0</v>
      </c>
      <c r="S148" s="191">
        <v>0</v>
      </c>
      <c r="T148" s="19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3" t="s">
        <v>2865</v>
      </c>
      <c r="AT148" s="193" t="s">
        <v>162</v>
      </c>
      <c r="AU148" s="193" t="s">
        <v>90</v>
      </c>
      <c r="AY148" s="20" t="s">
        <v>160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20" t="s">
        <v>21</v>
      </c>
      <c r="BK148" s="194">
        <f>ROUND(I148*H148,2)</f>
        <v>0</v>
      </c>
      <c r="BL148" s="20" t="s">
        <v>2865</v>
      </c>
      <c r="BM148" s="193" t="s">
        <v>2918</v>
      </c>
    </row>
    <row r="149" spans="1:65" s="2" customFormat="1" ht="11.25">
      <c r="A149" s="38"/>
      <c r="B149" s="39"/>
      <c r="C149" s="40"/>
      <c r="D149" s="195" t="s">
        <v>169</v>
      </c>
      <c r="E149" s="40"/>
      <c r="F149" s="196" t="s">
        <v>2917</v>
      </c>
      <c r="G149" s="40"/>
      <c r="H149" s="40"/>
      <c r="I149" s="197"/>
      <c r="J149" s="40"/>
      <c r="K149" s="40"/>
      <c r="L149" s="43"/>
      <c r="M149" s="198"/>
      <c r="N149" s="199"/>
      <c r="O149" s="68"/>
      <c r="P149" s="68"/>
      <c r="Q149" s="68"/>
      <c r="R149" s="68"/>
      <c r="S149" s="68"/>
      <c r="T149" s="69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20" t="s">
        <v>169</v>
      </c>
      <c r="AU149" s="20" t="s">
        <v>90</v>
      </c>
    </row>
    <row r="150" spans="1:65" s="2" customFormat="1" ht="11.25">
      <c r="A150" s="38"/>
      <c r="B150" s="39"/>
      <c r="C150" s="40"/>
      <c r="D150" s="200" t="s">
        <v>171</v>
      </c>
      <c r="E150" s="40"/>
      <c r="F150" s="201" t="s">
        <v>2919</v>
      </c>
      <c r="G150" s="40"/>
      <c r="H150" s="40"/>
      <c r="I150" s="197"/>
      <c r="J150" s="40"/>
      <c r="K150" s="40"/>
      <c r="L150" s="43"/>
      <c r="M150" s="198"/>
      <c r="N150" s="199"/>
      <c r="O150" s="68"/>
      <c r="P150" s="68"/>
      <c r="Q150" s="68"/>
      <c r="R150" s="68"/>
      <c r="S150" s="68"/>
      <c r="T150" s="69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20" t="s">
        <v>171</v>
      </c>
      <c r="AU150" s="20" t="s">
        <v>90</v>
      </c>
    </row>
    <row r="151" spans="1:65" s="2" customFormat="1" ht="58.5">
      <c r="A151" s="38"/>
      <c r="B151" s="39"/>
      <c r="C151" s="40"/>
      <c r="D151" s="195" t="s">
        <v>625</v>
      </c>
      <c r="E151" s="40"/>
      <c r="F151" s="255" t="s">
        <v>2920</v>
      </c>
      <c r="G151" s="40"/>
      <c r="H151" s="40"/>
      <c r="I151" s="197"/>
      <c r="J151" s="40"/>
      <c r="K151" s="40"/>
      <c r="L151" s="43"/>
      <c r="M151" s="198"/>
      <c r="N151" s="199"/>
      <c r="O151" s="68"/>
      <c r="P151" s="68"/>
      <c r="Q151" s="68"/>
      <c r="R151" s="68"/>
      <c r="S151" s="68"/>
      <c r="T151" s="69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20" t="s">
        <v>625</v>
      </c>
      <c r="AU151" s="20" t="s">
        <v>90</v>
      </c>
    </row>
    <row r="152" spans="1:65" s="14" customFormat="1" ht="11.25">
      <c r="B152" s="212"/>
      <c r="C152" s="213"/>
      <c r="D152" s="195" t="s">
        <v>173</v>
      </c>
      <c r="E152" s="214" t="s">
        <v>35</v>
      </c>
      <c r="F152" s="215" t="s">
        <v>628</v>
      </c>
      <c r="G152" s="213"/>
      <c r="H152" s="216">
        <v>1</v>
      </c>
      <c r="I152" s="217"/>
      <c r="J152" s="213"/>
      <c r="K152" s="213"/>
      <c r="L152" s="218"/>
      <c r="M152" s="219"/>
      <c r="N152" s="220"/>
      <c r="O152" s="220"/>
      <c r="P152" s="220"/>
      <c r="Q152" s="220"/>
      <c r="R152" s="220"/>
      <c r="S152" s="220"/>
      <c r="T152" s="221"/>
      <c r="AT152" s="222" t="s">
        <v>173</v>
      </c>
      <c r="AU152" s="222" t="s">
        <v>90</v>
      </c>
      <c r="AV152" s="14" t="s">
        <v>90</v>
      </c>
      <c r="AW152" s="14" t="s">
        <v>41</v>
      </c>
      <c r="AX152" s="14" t="s">
        <v>81</v>
      </c>
      <c r="AY152" s="222" t="s">
        <v>160</v>
      </c>
    </row>
    <row r="153" spans="1:65" s="15" customFormat="1" ht="11.25">
      <c r="B153" s="223"/>
      <c r="C153" s="224"/>
      <c r="D153" s="195" t="s">
        <v>173</v>
      </c>
      <c r="E153" s="225" t="s">
        <v>35</v>
      </c>
      <c r="F153" s="226" t="s">
        <v>176</v>
      </c>
      <c r="G153" s="224"/>
      <c r="H153" s="227">
        <v>1</v>
      </c>
      <c r="I153" s="228"/>
      <c r="J153" s="224"/>
      <c r="K153" s="224"/>
      <c r="L153" s="229"/>
      <c r="M153" s="230"/>
      <c r="N153" s="231"/>
      <c r="O153" s="231"/>
      <c r="P153" s="231"/>
      <c r="Q153" s="231"/>
      <c r="R153" s="231"/>
      <c r="S153" s="231"/>
      <c r="T153" s="232"/>
      <c r="AT153" s="233" t="s">
        <v>173</v>
      </c>
      <c r="AU153" s="233" t="s">
        <v>90</v>
      </c>
      <c r="AV153" s="15" t="s">
        <v>167</v>
      </c>
      <c r="AW153" s="15" t="s">
        <v>41</v>
      </c>
      <c r="AX153" s="15" t="s">
        <v>21</v>
      </c>
      <c r="AY153" s="233" t="s">
        <v>160</v>
      </c>
    </row>
    <row r="154" spans="1:65" s="2" customFormat="1" ht="16.5" customHeight="1">
      <c r="A154" s="38"/>
      <c r="B154" s="39"/>
      <c r="C154" s="182" t="s">
        <v>282</v>
      </c>
      <c r="D154" s="182" t="s">
        <v>162</v>
      </c>
      <c r="E154" s="183" t="s">
        <v>2921</v>
      </c>
      <c r="F154" s="184" t="s">
        <v>2922</v>
      </c>
      <c r="G154" s="185" t="s">
        <v>2864</v>
      </c>
      <c r="H154" s="186">
        <v>1</v>
      </c>
      <c r="I154" s="187"/>
      <c r="J154" s="188">
        <f>ROUND(I154*H154,2)</f>
        <v>0</v>
      </c>
      <c r="K154" s="184" t="s">
        <v>166</v>
      </c>
      <c r="L154" s="43"/>
      <c r="M154" s="189" t="s">
        <v>35</v>
      </c>
      <c r="N154" s="190" t="s">
        <v>52</v>
      </c>
      <c r="O154" s="68"/>
      <c r="P154" s="191">
        <f>O154*H154</f>
        <v>0</v>
      </c>
      <c r="Q154" s="191">
        <v>0</v>
      </c>
      <c r="R154" s="191">
        <f>Q154*H154</f>
        <v>0</v>
      </c>
      <c r="S154" s="191">
        <v>0</v>
      </c>
      <c r="T154" s="19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3" t="s">
        <v>2865</v>
      </c>
      <c r="AT154" s="193" t="s">
        <v>162</v>
      </c>
      <c r="AU154" s="193" t="s">
        <v>90</v>
      </c>
      <c r="AY154" s="20" t="s">
        <v>160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20" t="s">
        <v>21</v>
      </c>
      <c r="BK154" s="194">
        <f>ROUND(I154*H154,2)</f>
        <v>0</v>
      </c>
      <c r="BL154" s="20" t="s">
        <v>2865</v>
      </c>
      <c r="BM154" s="193" t="s">
        <v>2923</v>
      </c>
    </row>
    <row r="155" spans="1:65" s="2" customFormat="1" ht="11.25">
      <c r="A155" s="38"/>
      <c r="B155" s="39"/>
      <c r="C155" s="40"/>
      <c r="D155" s="195" t="s">
        <v>169</v>
      </c>
      <c r="E155" s="40"/>
      <c r="F155" s="196" t="s">
        <v>2922</v>
      </c>
      <c r="G155" s="40"/>
      <c r="H155" s="40"/>
      <c r="I155" s="197"/>
      <c r="J155" s="40"/>
      <c r="K155" s="40"/>
      <c r="L155" s="43"/>
      <c r="M155" s="198"/>
      <c r="N155" s="199"/>
      <c r="O155" s="68"/>
      <c r="P155" s="68"/>
      <c r="Q155" s="68"/>
      <c r="R155" s="68"/>
      <c r="S155" s="68"/>
      <c r="T155" s="69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20" t="s">
        <v>169</v>
      </c>
      <c r="AU155" s="20" t="s">
        <v>90</v>
      </c>
    </row>
    <row r="156" spans="1:65" s="2" customFormat="1" ht="11.25">
      <c r="A156" s="38"/>
      <c r="B156" s="39"/>
      <c r="C156" s="40"/>
      <c r="D156" s="200" t="s">
        <v>171</v>
      </c>
      <c r="E156" s="40"/>
      <c r="F156" s="201" t="s">
        <v>2924</v>
      </c>
      <c r="G156" s="40"/>
      <c r="H156" s="40"/>
      <c r="I156" s="197"/>
      <c r="J156" s="40"/>
      <c r="K156" s="40"/>
      <c r="L156" s="43"/>
      <c r="M156" s="198"/>
      <c r="N156" s="199"/>
      <c r="O156" s="68"/>
      <c r="P156" s="68"/>
      <c r="Q156" s="68"/>
      <c r="R156" s="68"/>
      <c r="S156" s="68"/>
      <c r="T156" s="69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20" t="s">
        <v>171</v>
      </c>
      <c r="AU156" s="20" t="s">
        <v>90</v>
      </c>
    </row>
    <row r="157" spans="1:65" s="14" customFormat="1" ht="11.25">
      <c r="B157" s="212"/>
      <c r="C157" s="213"/>
      <c r="D157" s="195" t="s">
        <v>173</v>
      </c>
      <c r="E157" s="214" t="s">
        <v>35</v>
      </c>
      <c r="F157" s="215" t="s">
        <v>628</v>
      </c>
      <c r="G157" s="213"/>
      <c r="H157" s="216">
        <v>1</v>
      </c>
      <c r="I157" s="217"/>
      <c r="J157" s="213"/>
      <c r="K157" s="213"/>
      <c r="L157" s="218"/>
      <c r="M157" s="219"/>
      <c r="N157" s="220"/>
      <c r="O157" s="220"/>
      <c r="P157" s="220"/>
      <c r="Q157" s="220"/>
      <c r="R157" s="220"/>
      <c r="S157" s="220"/>
      <c r="T157" s="221"/>
      <c r="AT157" s="222" t="s">
        <v>173</v>
      </c>
      <c r="AU157" s="222" t="s">
        <v>90</v>
      </c>
      <c r="AV157" s="14" t="s">
        <v>90</v>
      </c>
      <c r="AW157" s="14" t="s">
        <v>41</v>
      </c>
      <c r="AX157" s="14" t="s">
        <v>81</v>
      </c>
      <c r="AY157" s="222" t="s">
        <v>160</v>
      </c>
    </row>
    <row r="158" spans="1:65" s="15" customFormat="1" ht="11.25">
      <c r="B158" s="223"/>
      <c r="C158" s="224"/>
      <c r="D158" s="195" t="s">
        <v>173</v>
      </c>
      <c r="E158" s="225" t="s">
        <v>35</v>
      </c>
      <c r="F158" s="226" t="s">
        <v>176</v>
      </c>
      <c r="G158" s="224"/>
      <c r="H158" s="227">
        <v>1</v>
      </c>
      <c r="I158" s="228"/>
      <c r="J158" s="224"/>
      <c r="K158" s="224"/>
      <c r="L158" s="229"/>
      <c r="M158" s="230"/>
      <c r="N158" s="231"/>
      <c r="O158" s="231"/>
      <c r="P158" s="231"/>
      <c r="Q158" s="231"/>
      <c r="R158" s="231"/>
      <c r="S158" s="231"/>
      <c r="T158" s="232"/>
      <c r="AT158" s="233" t="s">
        <v>173</v>
      </c>
      <c r="AU158" s="233" t="s">
        <v>90</v>
      </c>
      <c r="AV158" s="15" t="s">
        <v>167</v>
      </c>
      <c r="AW158" s="15" t="s">
        <v>41</v>
      </c>
      <c r="AX158" s="15" t="s">
        <v>21</v>
      </c>
      <c r="AY158" s="233" t="s">
        <v>160</v>
      </c>
    </row>
    <row r="159" spans="1:65" s="2" customFormat="1" ht="21.75" customHeight="1">
      <c r="A159" s="38"/>
      <c r="B159" s="39"/>
      <c r="C159" s="182" t="s">
        <v>289</v>
      </c>
      <c r="D159" s="182" t="s">
        <v>162</v>
      </c>
      <c r="E159" s="183" t="s">
        <v>2925</v>
      </c>
      <c r="F159" s="184" t="s">
        <v>2926</v>
      </c>
      <c r="G159" s="185" t="s">
        <v>2864</v>
      </c>
      <c r="H159" s="186">
        <v>1</v>
      </c>
      <c r="I159" s="187"/>
      <c r="J159" s="188">
        <f>ROUND(I159*H159,2)</f>
        <v>0</v>
      </c>
      <c r="K159" s="184" t="s">
        <v>166</v>
      </c>
      <c r="L159" s="43"/>
      <c r="M159" s="189" t="s">
        <v>35</v>
      </c>
      <c r="N159" s="190" t="s">
        <v>52</v>
      </c>
      <c r="O159" s="68"/>
      <c r="P159" s="191">
        <f>O159*H159</f>
        <v>0</v>
      </c>
      <c r="Q159" s="191">
        <v>0</v>
      </c>
      <c r="R159" s="191">
        <f>Q159*H159</f>
        <v>0</v>
      </c>
      <c r="S159" s="191">
        <v>0</v>
      </c>
      <c r="T159" s="19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93" t="s">
        <v>2865</v>
      </c>
      <c r="AT159" s="193" t="s">
        <v>162</v>
      </c>
      <c r="AU159" s="193" t="s">
        <v>90</v>
      </c>
      <c r="AY159" s="20" t="s">
        <v>160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20" t="s">
        <v>21</v>
      </c>
      <c r="BK159" s="194">
        <f>ROUND(I159*H159,2)</f>
        <v>0</v>
      </c>
      <c r="BL159" s="20" t="s">
        <v>2865</v>
      </c>
      <c r="BM159" s="193" t="s">
        <v>2927</v>
      </c>
    </row>
    <row r="160" spans="1:65" s="2" customFormat="1" ht="11.25">
      <c r="A160" s="38"/>
      <c r="B160" s="39"/>
      <c r="C160" s="40"/>
      <c r="D160" s="195" t="s">
        <v>169</v>
      </c>
      <c r="E160" s="40"/>
      <c r="F160" s="196" t="s">
        <v>2926</v>
      </c>
      <c r="G160" s="40"/>
      <c r="H160" s="40"/>
      <c r="I160" s="197"/>
      <c r="J160" s="40"/>
      <c r="K160" s="40"/>
      <c r="L160" s="43"/>
      <c r="M160" s="198"/>
      <c r="N160" s="199"/>
      <c r="O160" s="68"/>
      <c r="P160" s="68"/>
      <c r="Q160" s="68"/>
      <c r="R160" s="68"/>
      <c r="S160" s="68"/>
      <c r="T160" s="69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20" t="s">
        <v>169</v>
      </c>
      <c r="AU160" s="20" t="s">
        <v>90</v>
      </c>
    </row>
    <row r="161" spans="1:65" s="2" customFormat="1" ht="11.25">
      <c r="A161" s="38"/>
      <c r="B161" s="39"/>
      <c r="C161" s="40"/>
      <c r="D161" s="200" t="s">
        <v>171</v>
      </c>
      <c r="E161" s="40"/>
      <c r="F161" s="201" t="s">
        <v>2928</v>
      </c>
      <c r="G161" s="40"/>
      <c r="H161" s="40"/>
      <c r="I161" s="197"/>
      <c r="J161" s="40"/>
      <c r="K161" s="40"/>
      <c r="L161" s="43"/>
      <c r="M161" s="198"/>
      <c r="N161" s="199"/>
      <c r="O161" s="68"/>
      <c r="P161" s="68"/>
      <c r="Q161" s="68"/>
      <c r="R161" s="68"/>
      <c r="S161" s="68"/>
      <c r="T161" s="69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20" t="s">
        <v>171</v>
      </c>
      <c r="AU161" s="20" t="s">
        <v>90</v>
      </c>
    </row>
    <row r="162" spans="1:65" s="14" customFormat="1" ht="11.25">
      <c r="B162" s="212"/>
      <c r="C162" s="213"/>
      <c r="D162" s="195" t="s">
        <v>173</v>
      </c>
      <c r="E162" s="214" t="s">
        <v>35</v>
      </c>
      <c r="F162" s="215" t="s">
        <v>628</v>
      </c>
      <c r="G162" s="213"/>
      <c r="H162" s="216">
        <v>1</v>
      </c>
      <c r="I162" s="217"/>
      <c r="J162" s="213"/>
      <c r="K162" s="213"/>
      <c r="L162" s="218"/>
      <c r="M162" s="219"/>
      <c r="N162" s="220"/>
      <c r="O162" s="220"/>
      <c r="P162" s="220"/>
      <c r="Q162" s="220"/>
      <c r="R162" s="220"/>
      <c r="S162" s="220"/>
      <c r="T162" s="221"/>
      <c r="AT162" s="222" t="s">
        <v>173</v>
      </c>
      <c r="AU162" s="222" t="s">
        <v>90</v>
      </c>
      <c r="AV162" s="14" t="s">
        <v>90</v>
      </c>
      <c r="AW162" s="14" t="s">
        <v>41</v>
      </c>
      <c r="AX162" s="14" t="s">
        <v>81</v>
      </c>
      <c r="AY162" s="222" t="s">
        <v>160</v>
      </c>
    </row>
    <row r="163" spans="1:65" s="15" customFormat="1" ht="11.25">
      <c r="B163" s="223"/>
      <c r="C163" s="224"/>
      <c r="D163" s="195" t="s">
        <v>173</v>
      </c>
      <c r="E163" s="225" t="s">
        <v>35</v>
      </c>
      <c r="F163" s="226" t="s">
        <v>176</v>
      </c>
      <c r="G163" s="224"/>
      <c r="H163" s="227">
        <v>1</v>
      </c>
      <c r="I163" s="228"/>
      <c r="J163" s="224"/>
      <c r="K163" s="224"/>
      <c r="L163" s="229"/>
      <c r="M163" s="230"/>
      <c r="N163" s="231"/>
      <c r="O163" s="231"/>
      <c r="P163" s="231"/>
      <c r="Q163" s="231"/>
      <c r="R163" s="231"/>
      <c r="S163" s="231"/>
      <c r="T163" s="232"/>
      <c r="AT163" s="233" t="s">
        <v>173</v>
      </c>
      <c r="AU163" s="233" t="s">
        <v>90</v>
      </c>
      <c r="AV163" s="15" t="s">
        <v>167</v>
      </c>
      <c r="AW163" s="15" t="s">
        <v>41</v>
      </c>
      <c r="AX163" s="15" t="s">
        <v>21</v>
      </c>
      <c r="AY163" s="233" t="s">
        <v>160</v>
      </c>
    </row>
    <row r="164" spans="1:65" s="2" customFormat="1" ht="16.5" customHeight="1">
      <c r="A164" s="38"/>
      <c r="B164" s="39"/>
      <c r="C164" s="182" t="s">
        <v>8</v>
      </c>
      <c r="D164" s="182" t="s">
        <v>162</v>
      </c>
      <c r="E164" s="183" t="s">
        <v>2929</v>
      </c>
      <c r="F164" s="184" t="s">
        <v>2930</v>
      </c>
      <c r="G164" s="185" t="s">
        <v>2864</v>
      </c>
      <c r="H164" s="186">
        <v>1</v>
      </c>
      <c r="I164" s="187"/>
      <c r="J164" s="188">
        <f>ROUND(I164*H164,2)</f>
        <v>0</v>
      </c>
      <c r="K164" s="184" t="s">
        <v>166</v>
      </c>
      <c r="L164" s="43"/>
      <c r="M164" s="189" t="s">
        <v>35</v>
      </c>
      <c r="N164" s="190" t="s">
        <v>52</v>
      </c>
      <c r="O164" s="68"/>
      <c r="P164" s="191">
        <f>O164*H164</f>
        <v>0</v>
      </c>
      <c r="Q164" s="191">
        <v>0</v>
      </c>
      <c r="R164" s="191">
        <f>Q164*H164</f>
        <v>0</v>
      </c>
      <c r="S164" s="191">
        <v>0</v>
      </c>
      <c r="T164" s="19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3" t="s">
        <v>2865</v>
      </c>
      <c r="AT164" s="193" t="s">
        <v>162</v>
      </c>
      <c r="AU164" s="193" t="s">
        <v>90</v>
      </c>
      <c r="AY164" s="20" t="s">
        <v>160</v>
      </c>
      <c r="BE164" s="194">
        <f>IF(N164="základní",J164,0)</f>
        <v>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20" t="s">
        <v>21</v>
      </c>
      <c r="BK164" s="194">
        <f>ROUND(I164*H164,2)</f>
        <v>0</v>
      </c>
      <c r="BL164" s="20" t="s">
        <v>2865</v>
      </c>
      <c r="BM164" s="193" t="s">
        <v>2931</v>
      </c>
    </row>
    <row r="165" spans="1:65" s="2" customFormat="1" ht="11.25">
      <c r="A165" s="38"/>
      <c r="B165" s="39"/>
      <c r="C165" s="40"/>
      <c r="D165" s="195" t="s">
        <v>169</v>
      </c>
      <c r="E165" s="40"/>
      <c r="F165" s="196" t="s">
        <v>2930</v>
      </c>
      <c r="G165" s="40"/>
      <c r="H165" s="40"/>
      <c r="I165" s="197"/>
      <c r="J165" s="40"/>
      <c r="K165" s="40"/>
      <c r="L165" s="43"/>
      <c r="M165" s="198"/>
      <c r="N165" s="199"/>
      <c r="O165" s="68"/>
      <c r="P165" s="68"/>
      <c r="Q165" s="68"/>
      <c r="R165" s="68"/>
      <c r="S165" s="68"/>
      <c r="T165" s="69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20" t="s">
        <v>169</v>
      </c>
      <c r="AU165" s="20" t="s">
        <v>90</v>
      </c>
    </row>
    <row r="166" spans="1:65" s="2" customFormat="1" ht="11.25">
      <c r="A166" s="38"/>
      <c r="B166" s="39"/>
      <c r="C166" s="40"/>
      <c r="D166" s="200" t="s">
        <v>171</v>
      </c>
      <c r="E166" s="40"/>
      <c r="F166" s="201" t="s">
        <v>2932</v>
      </c>
      <c r="G166" s="40"/>
      <c r="H166" s="40"/>
      <c r="I166" s="197"/>
      <c r="J166" s="40"/>
      <c r="K166" s="40"/>
      <c r="L166" s="43"/>
      <c r="M166" s="198"/>
      <c r="N166" s="199"/>
      <c r="O166" s="68"/>
      <c r="P166" s="68"/>
      <c r="Q166" s="68"/>
      <c r="R166" s="68"/>
      <c r="S166" s="68"/>
      <c r="T166" s="69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20" t="s">
        <v>171</v>
      </c>
      <c r="AU166" s="20" t="s">
        <v>90</v>
      </c>
    </row>
    <row r="167" spans="1:65" s="14" customFormat="1" ht="11.25">
      <c r="B167" s="212"/>
      <c r="C167" s="213"/>
      <c r="D167" s="195" t="s">
        <v>173</v>
      </c>
      <c r="E167" s="214" t="s">
        <v>35</v>
      </c>
      <c r="F167" s="215" t="s">
        <v>628</v>
      </c>
      <c r="G167" s="213"/>
      <c r="H167" s="216">
        <v>1</v>
      </c>
      <c r="I167" s="217"/>
      <c r="J167" s="213"/>
      <c r="K167" s="213"/>
      <c r="L167" s="218"/>
      <c r="M167" s="219"/>
      <c r="N167" s="220"/>
      <c r="O167" s="220"/>
      <c r="P167" s="220"/>
      <c r="Q167" s="220"/>
      <c r="R167" s="220"/>
      <c r="S167" s="220"/>
      <c r="T167" s="221"/>
      <c r="AT167" s="222" t="s">
        <v>173</v>
      </c>
      <c r="AU167" s="222" t="s">
        <v>90</v>
      </c>
      <c r="AV167" s="14" t="s">
        <v>90</v>
      </c>
      <c r="AW167" s="14" t="s">
        <v>41</v>
      </c>
      <c r="AX167" s="14" t="s">
        <v>81</v>
      </c>
      <c r="AY167" s="222" t="s">
        <v>160</v>
      </c>
    </row>
    <row r="168" spans="1:65" s="15" customFormat="1" ht="11.25">
      <c r="B168" s="223"/>
      <c r="C168" s="224"/>
      <c r="D168" s="195" t="s">
        <v>173</v>
      </c>
      <c r="E168" s="225" t="s">
        <v>35</v>
      </c>
      <c r="F168" s="226" t="s">
        <v>176</v>
      </c>
      <c r="G168" s="224"/>
      <c r="H168" s="227">
        <v>1</v>
      </c>
      <c r="I168" s="228"/>
      <c r="J168" s="224"/>
      <c r="K168" s="224"/>
      <c r="L168" s="229"/>
      <c r="M168" s="230"/>
      <c r="N168" s="231"/>
      <c r="O168" s="231"/>
      <c r="P168" s="231"/>
      <c r="Q168" s="231"/>
      <c r="R168" s="231"/>
      <c r="S168" s="231"/>
      <c r="T168" s="232"/>
      <c r="AT168" s="233" t="s">
        <v>173</v>
      </c>
      <c r="AU168" s="233" t="s">
        <v>90</v>
      </c>
      <c r="AV168" s="15" t="s">
        <v>167</v>
      </c>
      <c r="AW168" s="15" t="s">
        <v>41</v>
      </c>
      <c r="AX168" s="15" t="s">
        <v>21</v>
      </c>
      <c r="AY168" s="233" t="s">
        <v>160</v>
      </c>
    </row>
    <row r="169" spans="1:65" s="12" customFormat="1" ht="22.9" customHeight="1">
      <c r="B169" s="166"/>
      <c r="C169" s="167"/>
      <c r="D169" s="168" t="s">
        <v>80</v>
      </c>
      <c r="E169" s="180" t="s">
        <v>2933</v>
      </c>
      <c r="F169" s="180" t="s">
        <v>2934</v>
      </c>
      <c r="G169" s="167"/>
      <c r="H169" s="167"/>
      <c r="I169" s="170"/>
      <c r="J169" s="181">
        <f>BK169</f>
        <v>0</v>
      </c>
      <c r="K169" s="167"/>
      <c r="L169" s="172"/>
      <c r="M169" s="173"/>
      <c r="N169" s="174"/>
      <c r="O169" s="174"/>
      <c r="P169" s="175">
        <f>SUM(P170:P184)</f>
        <v>0</v>
      </c>
      <c r="Q169" s="174"/>
      <c r="R169" s="175">
        <f>SUM(R170:R184)</f>
        <v>0</v>
      </c>
      <c r="S169" s="174"/>
      <c r="T169" s="176">
        <f>SUM(T170:T184)</f>
        <v>0</v>
      </c>
      <c r="AR169" s="177" t="s">
        <v>200</v>
      </c>
      <c r="AT169" s="178" t="s">
        <v>80</v>
      </c>
      <c r="AU169" s="178" t="s">
        <v>21</v>
      </c>
      <c r="AY169" s="177" t="s">
        <v>160</v>
      </c>
      <c r="BK169" s="179">
        <f>SUM(BK170:BK184)</f>
        <v>0</v>
      </c>
    </row>
    <row r="170" spans="1:65" s="2" customFormat="1" ht="16.5" customHeight="1">
      <c r="A170" s="38"/>
      <c r="B170" s="39"/>
      <c r="C170" s="182" t="s">
        <v>317</v>
      </c>
      <c r="D170" s="182" t="s">
        <v>162</v>
      </c>
      <c r="E170" s="183" t="s">
        <v>2935</v>
      </c>
      <c r="F170" s="184" t="s">
        <v>2936</v>
      </c>
      <c r="G170" s="185" t="s">
        <v>2864</v>
      </c>
      <c r="H170" s="186">
        <v>1</v>
      </c>
      <c r="I170" s="187"/>
      <c r="J170" s="188">
        <f>ROUND(I170*H170,2)</f>
        <v>0</v>
      </c>
      <c r="K170" s="184" t="s">
        <v>166</v>
      </c>
      <c r="L170" s="43"/>
      <c r="M170" s="189" t="s">
        <v>35</v>
      </c>
      <c r="N170" s="190" t="s">
        <v>52</v>
      </c>
      <c r="O170" s="68"/>
      <c r="P170" s="191">
        <f>O170*H170</f>
        <v>0</v>
      </c>
      <c r="Q170" s="191">
        <v>0</v>
      </c>
      <c r="R170" s="191">
        <f>Q170*H170</f>
        <v>0</v>
      </c>
      <c r="S170" s="191">
        <v>0</v>
      </c>
      <c r="T170" s="19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93" t="s">
        <v>2865</v>
      </c>
      <c r="AT170" s="193" t="s">
        <v>162</v>
      </c>
      <c r="AU170" s="193" t="s">
        <v>90</v>
      </c>
      <c r="AY170" s="20" t="s">
        <v>160</v>
      </c>
      <c r="BE170" s="194">
        <f>IF(N170="základní",J170,0)</f>
        <v>0</v>
      </c>
      <c r="BF170" s="194">
        <f>IF(N170="snížená",J170,0)</f>
        <v>0</v>
      </c>
      <c r="BG170" s="194">
        <f>IF(N170="zákl. přenesená",J170,0)</f>
        <v>0</v>
      </c>
      <c r="BH170" s="194">
        <f>IF(N170="sníž. přenesená",J170,0)</f>
        <v>0</v>
      </c>
      <c r="BI170" s="194">
        <f>IF(N170="nulová",J170,0)</f>
        <v>0</v>
      </c>
      <c r="BJ170" s="20" t="s">
        <v>21</v>
      </c>
      <c r="BK170" s="194">
        <f>ROUND(I170*H170,2)</f>
        <v>0</v>
      </c>
      <c r="BL170" s="20" t="s">
        <v>2865</v>
      </c>
      <c r="BM170" s="193" t="s">
        <v>2937</v>
      </c>
    </row>
    <row r="171" spans="1:65" s="2" customFormat="1" ht="11.25">
      <c r="A171" s="38"/>
      <c r="B171" s="39"/>
      <c r="C171" s="40"/>
      <c r="D171" s="195" t="s">
        <v>169</v>
      </c>
      <c r="E171" s="40"/>
      <c r="F171" s="196" t="s">
        <v>2936</v>
      </c>
      <c r="G171" s="40"/>
      <c r="H171" s="40"/>
      <c r="I171" s="197"/>
      <c r="J171" s="40"/>
      <c r="K171" s="40"/>
      <c r="L171" s="43"/>
      <c r="M171" s="198"/>
      <c r="N171" s="199"/>
      <c r="O171" s="68"/>
      <c r="P171" s="68"/>
      <c r="Q171" s="68"/>
      <c r="R171" s="68"/>
      <c r="S171" s="68"/>
      <c r="T171" s="69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20" t="s">
        <v>169</v>
      </c>
      <c r="AU171" s="20" t="s">
        <v>90</v>
      </c>
    </row>
    <row r="172" spans="1:65" s="2" customFormat="1" ht="11.25">
      <c r="A172" s="38"/>
      <c r="B172" s="39"/>
      <c r="C172" s="40"/>
      <c r="D172" s="200" t="s">
        <v>171</v>
      </c>
      <c r="E172" s="40"/>
      <c r="F172" s="201" t="s">
        <v>2938</v>
      </c>
      <c r="G172" s="40"/>
      <c r="H172" s="40"/>
      <c r="I172" s="197"/>
      <c r="J172" s="40"/>
      <c r="K172" s="40"/>
      <c r="L172" s="43"/>
      <c r="M172" s="198"/>
      <c r="N172" s="199"/>
      <c r="O172" s="68"/>
      <c r="P172" s="68"/>
      <c r="Q172" s="68"/>
      <c r="R172" s="68"/>
      <c r="S172" s="68"/>
      <c r="T172" s="69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20" t="s">
        <v>171</v>
      </c>
      <c r="AU172" s="20" t="s">
        <v>90</v>
      </c>
    </row>
    <row r="173" spans="1:65" s="14" customFormat="1" ht="11.25">
      <c r="B173" s="212"/>
      <c r="C173" s="213"/>
      <c r="D173" s="195" t="s">
        <v>173</v>
      </c>
      <c r="E173" s="214" t="s">
        <v>35</v>
      </c>
      <c r="F173" s="215" t="s">
        <v>628</v>
      </c>
      <c r="G173" s="213"/>
      <c r="H173" s="216">
        <v>1</v>
      </c>
      <c r="I173" s="217"/>
      <c r="J173" s="213"/>
      <c r="K173" s="213"/>
      <c r="L173" s="218"/>
      <c r="M173" s="219"/>
      <c r="N173" s="220"/>
      <c r="O173" s="220"/>
      <c r="P173" s="220"/>
      <c r="Q173" s="220"/>
      <c r="R173" s="220"/>
      <c r="S173" s="220"/>
      <c r="T173" s="221"/>
      <c r="AT173" s="222" t="s">
        <v>173</v>
      </c>
      <c r="AU173" s="222" t="s">
        <v>90</v>
      </c>
      <c r="AV173" s="14" t="s">
        <v>90</v>
      </c>
      <c r="AW173" s="14" t="s">
        <v>41</v>
      </c>
      <c r="AX173" s="14" t="s">
        <v>81</v>
      </c>
      <c r="AY173" s="222" t="s">
        <v>160</v>
      </c>
    </row>
    <row r="174" spans="1:65" s="15" customFormat="1" ht="11.25">
      <c r="B174" s="223"/>
      <c r="C174" s="224"/>
      <c r="D174" s="195" t="s">
        <v>173</v>
      </c>
      <c r="E174" s="225" t="s">
        <v>35</v>
      </c>
      <c r="F174" s="226" t="s">
        <v>176</v>
      </c>
      <c r="G174" s="224"/>
      <c r="H174" s="227">
        <v>1</v>
      </c>
      <c r="I174" s="228"/>
      <c r="J174" s="224"/>
      <c r="K174" s="224"/>
      <c r="L174" s="229"/>
      <c r="M174" s="230"/>
      <c r="N174" s="231"/>
      <c r="O174" s="231"/>
      <c r="P174" s="231"/>
      <c r="Q174" s="231"/>
      <c r="R174" s="231"/>
      <c r="S174" s="231"/>
      <c r="T174" s="232"/>
      <c r="AT174" s="233" t="s">
        <v>173</v>
      </c>
      <c r="AU174" s="233" t="s">
        <v>90</v>
      </c>
      <c r="AV174" s="15" t="s">
        <v>167</v>
      </c>
      <c r="AW174" s="15" t="s">
        <v>41</v>
      </c>
      <c r="AX174" s="15" t="s">
        <v>21</v>
      </c>
      <c r="AY174" s="233" t="s">
        <v>160</v>
      </c>
    </row>
    <row r="175" spans="1:65" s="2" customFormat="1" ht="24.2" customHeight="1">
      <c r="A175" s="38"/>
      <c r="B175" s="39"/>
      <c r="C175" s="182" t="s">
        <v>324</v>
      </c>
      <c r="D175" s="182" t="s">
        <v>162</v>
      </c>
      <c r="E175" s="183" t="s">
        <v>2939</v>
      </c>
      <c r="F175" s="184" t="s">
        <v>2940</v>
      </c>
      <c r="G175" s="185" t="s">
        <v>2864</v>
      </c>
      <c r="H175" s="186">
        <v>1</v>
      </c>
      <c r="I175" s="187"/>
      <c r="J175" s="188">
        <f>ROUND(I175*H175,2)</f>
        <v>0</v>
      </c>
      <c r="K175" s="184" t="s">
        <v>35</v>
      </c>
      <c r="L175" s="43"/>
      <c r="M175" s="189" t="s">
        <v>35</v>
      </c>
      <c r="N175" s="190" t="s">
        <v>52</v>
      </c>
      <c r="O175" s="68"/>
      <c r="P175" s="191">
        <f>O175*H175</f>
        <v>0</v>
      </c>
      <c r="Q175" s="191">
        <v>0</v>
      </c>
      <c r="R175" s="191">
        <f>Q175*H175</f>
        <v>0</v>
      </c>
      <c r="S175" s="191">
        <v>0</v>
      </c>
      <c r="T175" s="19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3" t="s">
        <v>2865</v>
      </c>
      <c r="AT175" s="193" t="s">
        <v>162</v>
      </c>
      <c r="AU175" s="193" t="s">
        <v>90</v>
      </c>
      <c r="AY175" s="20" t="s">
        <v>160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20" t="s">
        <v>21</v>
      </c>
      <c r="BK175" s="194">
        <f>ROUND(I175*H175,2)</f>
        <v>0</v>
      </c>
      <c r="BL175" s="20" t="s">
        <v>2865</v>
      </c>
      <c r="BM175" s="193" t="s">
        <v>2941</v>
      </c>
    </row>
    <row r="176" spans="1:65" s="2" customFormat="1" ht="19.5">
      <c r="A176" s="38"/>
      <c r="B176" s="39"/>
      <c r="C176" s="40"/>
      <c r="D176" s="195" t="s">
        <v>169</v>
      </c>
      <c r="E176" s="40"/>
      <c r="F176" s="196" t="s">
        <v>2940</v>
      </c>
      <c r="G176" s="40"/>
      <c r="H176" s="40"/>
      <c r="I176" s="197"/>
      <c r="J176" s="40"/>
      <c r="K176" s="40"/>
      <c r="L176" s="43"/>
      <c r="M176" s="198"/>
      <c r="N176" s="199"/>
      <c r="O176" s="68"/>
      <c r="P176" s="68"/>
      <c r="Q176" s="68"/>
      <c r="R176" s="68"/>
      <c r="S176" s="68"/>
      <c r="T176" s="69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20" t="s">
        <v>169</v>
      </c>
      <c r="AU176" s="20" t="s">
        <v>90</v>
      </c>
    </row>
    <row r="177" spans="1:65" s="14" customFormat="1" ht="11.25">
      <c r="B177" s="212"/>
      <c r="C177" s="213"/>
      <c r="D177" s="195" t="s">
        <v>173</v>
      </c>
      <c r="E177" s="214" t="s">
        <v>35</v>
      </c>
      <c r="F177" s="215" t="s">
        <v>628</v>
      </c>
      <c r="G177" s="213"/>
      <c r="H177" s="216">
        <v>1</v>
      </c>
      <c r="I177" s="217"/>
      <c r="J177" s="213"/>
      <c r="K177" s="213"/>
      <c r="L177" s="218"/>
      <c r="M177" s="219"/>
      <c r="N177" s="220"/>
      <c r="O177" s="220"/>
      <c r="P177" s="220"/>
      <c r="Q177" s="220"/>
      <c r="R177" s="220"/>
      <c r="S177" s="220"/>
      <c r="T177" s="221"/>
      <c r="AT177" s="222" t="s">
        <v>173</v>
      </c>
      <c r="AU177" s="222" t="s">
        <v>90</v>
      </c>
      <c r="AV177" s="14" t="s">
        <v>90</v>
      </c>
      <c r="AW177" s="14" t="s">
        <v>41</v>
      </c>
      <c r="AX177" s="14" t="s">
        <v>81</v>
      </c>
      <c r="AY177" s="222" t="s">
        <v>160</v>
      </c>
    </row>
    <row r="178" spans="1:65" s="15" customFormat="1" ht="11.25">
      <c r="B178" s="223"/>
      <c r="C178" s="224"/>
      <c r="D178" s="195" t="s">
        <v>173</v>
      </c>
      <c r="E178" s="225" t="s">
        <v>35</v>
      </c>
      <c r="F178" s="226" t="s">
        <v>176</v>
      </c>
      <c r="G178" s="224"/>
      <c r="H178" s="227">
        <v>1</v>
      </c>
      <c r="I178" s="228"/>
      <c r="J178" s="224"/>
      <c r="K178" s="224"/>
      <c r="L178" s="229"/>
      <c r="M178" s="230"/>
      <c r="N178" s="231"/>
      <c r="O178" s="231"/>
      <c r="P178" s="231"/>
      <c r="Q178" s="231"/>
      <c r="R178" s="231"/>
      <c r="S178" s="231"/>
      <c r="T178" s="232"/>
      <c r="AT178" s="233" t="s">
        <v>173</v>
      </c>
      <c r="AU178" s="233" t="s">
        <v>90</v>
      </c>
      <c r="AV178" s="15" t="s">
        <v>167</v>
      </c>
      <c r="AW178" s="15" t="s">
        <v>41</v>
      </c>
      <c r="AX178" s="15" t="s">
        <v>21</v>
      </c>
      <c r="AY178" s="233" t="s">
        <v>160</v>
      </c>
    </row>
    <row r="179" spans="1:65" s="2" customFormat="1" ht="16.5" customHeight="1">
      <c r="A179" s="38"/>
      <c r="B179" s="39"/>
      <c r="C179" s="182" t="s">
        <v>331</v>
      </c>
      <c r="D179" s="182" t="s">
        <v>162</v>
      </c>
      <c r="E179" s="183" t="s">
        <v>2942</v>
      </c>
      <c r="F179" s="184" t="s">
        <v>2943</v>
      </c>
      <c r="G179" s="185" t="s">
        <v>2864</v>
      </c>
      <c r="H179" s="186">
        <v>1</v>
      </c>
      <c r="I179" s="187"/>
      <c r="J179" s="188">
        <f>ROUND(I179*H179,2)</f>
        <v>0</v>
      </c>
      <c r="K179" s="184" t="s">
        <v>166</v>
      </c>
      <c r="L179" s="43"/>
      <c r="M179" s="189" t="s">
        <v>35</v>
      </c>
      <c r="N179" s="190" t="s">
        <v>52</v>
      </c>
      <c r="O179" s="68"/>
      <c r="P179" s="191">
        <f>O179*H179</f>
        <v>0</v>
      </c>
      <c r="Q179" s="191">
        <v>0</v>
      </c>
      <c r="R179" s="191">
        <f>Q179*H179</f>
        <v>0</v>
      </c>
      <c r="S179" s="191">
        <v>0</v>
      </c>
      <c r="T179" s="19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93" t="s">
        <v>2865</v>
      </c>
      <c r="AT179" s="193" t="s">
        <v>162</v>
      </c>
      <c r="AU179" s="193" t="s">
        <v>90</v>
      </c>
      <c r="AY179" s="20" t="s">
        <v>160</v>
      </c>
      <c r="BE179" s="194">
        <f>IF(N179="základní",J179,0)</f>
        <v>0</v>
      </c>
      <c r="BF179" s="194">
        <f>IF(N179="snížená",J179,0)</f>
        <v>0</v>
      </c>
      <c r="BG179" s="194">
        <f>IF(N179="zákl. přenesená",J179,0)</f>
        <v>0</v>
      </c>
      <c r="BH179" s="194">
        <f>IF(N179="sníž. přenesená",J179,0)</f>
        <v>0</v>
      </c>
      <c r="BI179" s="194">
        <f>IF(N179="nulová",J179,0)</f>
        <v>0</v>
      </c>
      <c r="BJ179" s="20" t="s">
        <v>21</v>
      </c>
      <c r="BK179" s="194">
        <f>ROUND(I179*H179,2)</f>
        <v>0</v>
      </c>
      <c r="BL179" s="20" t="s">
        <v>2865</v>
      </c>
      <c r="BM179" s="193" t="s">
        <v>2944</v>
      </c>
    </row>
    <row r="180" spans="1:65" s="2" customFormat="1" ht="11.25">
      <c r="A180" s="38"/>
      <c r="B180" s="39"/>
      <c r="C180" s="40"/>
      <c r="D180" s="195" t="s">
        <v>169</v>
      </c>
      <c r="E180" s="40"/>
      <c r="F180" s="196" t="s">
        <v>2943</v>
      </c>
      <c r="G180" s="40"/>
      <c r="H180" s="40"/>
      <c r="I180" s="197"/>
      <c r="J180" s="40"/>
      <c r="K180" s="40"/>
      <c r="L180" s="43"/>
      <c r="M180" s="198"/>
      <c r="N180" s="199"/>
      <c r="O180" s="68"/>
      <c r="P180" s="68"/>
      <c r="Q180" s="68"/>
      <c r="R180" s="68"/>
      <c r="S180" s="68"/>
      <c r="T180" s="69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20" t="s">
        <v>169</v>
      </c>
      <c r="AU180" s="20" t="s">
        <v>90</v>
      </c>
    </row>
    <row r="181" spans="1:65" s="2" customFormat="1" ht="11.25">
      <c r="A181" s="38"/>
      <c r="B181" s="39"/>
      <c r="C181" s="40"/>
      <c r="D181" s="200" t="s">
        <v>171</v>
      </c>
      <c r="E181" s="40"/>
      <c r="F181" s="201" t="s">
        <v>2945</v>
      </c>
      <c r="G181" s="40"/>
      <c r="H181" s="40"/>
      <c r="I181" s="197"/>
      <c r="J181" s="40"/>
      <c r="K181" s="40"/>
      <c r="L181" s="43"/>
      <c r="M181" s="198"/>
      <c r="N181" s="199"/>
      <c r="O181" s="68"/>
      <c r="P181" s="68"/>
      <c r="Q181" s="68"/>
      <c r="R181" s="68"/>
      <c r="S181" s="68"/>
      <c r="T181" s="69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20" t="s">
        <v>171</v>
      </c>
      <c r="AU181" s="20" t="s">
        <v>90</v>
      </c>
    </row>
    <row r="182" spans="1:65" s="2" customFormat="1" ht="48.75">
      <c r="A182" s="38"/>
      <c r="B182" s="39"/>
      <c r="C182" s="40"/>
      <c r="D182" s="195" t="s">
        <v>625</v>
      </c>
      <c r="E182" s="40"/>
      <c r="F182" s="255" t="s">
        <v>2946</v>
      </c>
      <c r="G182" s="40"/>
      <c r="H182" s="40"/>
      <c r="I182" s="197"/>
      <c r="J182" s="40"/>
      <c r="K182" s="40"/>
      <c r="L182" s="43"/>
      <c r="M182" s="198"/>
      <c r="N182" s="199"/>
      <c r="O182" s="68"/>
      <c r="P182" s="68"/>
      <c r="Q182" s="68"/>
      <c r="R182" s="68"/>
      <c r="S182" s="68"/>
      <c r="T182" s="69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20" t="s">
        <v>625</v>
      </c>
      <c r="AU182" s="20" t="s">
        <v>90</v>
      </c>
    </row>
    <row r="183" spans="1:65" s="14" customFormat="1" ht="11.25">
      <c r="B183" s="212"/>
      <c r="C183" s="213"/>
      <c r="D183" s="195" t="s">
        <v>173</v>
      </c>
      <c r="E183" s="214" t="s">
        <v>35</v>
      </c>
      <c r="F183" s="215" t="s">
        <v>628</v>
      </c>
      <c r="G183" s="213"/>
      <c r="H183" s="216">
        <v>1</v>
      </c>
      <c r="I183" s="217"/>
      <c r="J183" s="213"/>
      <c r="K183" s="213"/>
      <c r="L183" s="218"/>
      <c r="M183" s="219"/>
      <c r="N183" s="220"/>
      <c r="O183" s="220"/>
      <c r="P183" s="220"/>
      <c r="Q183" s="220"/>
      <c r="R183" s="220"/>
      <c r="S183" s="220"/>
      <c r="T183" s="221"/>
      <c r="AT183" s="222" t="s">
        <v>173</v>
      </c>
      <c r="AU183" s="222" t="s">
        <v>90</v>
      </c>
      <c r="AV183" s="14" t="s">
        <v>90</v>
      </c>
      <c r="AW183" s="14" t="s">
        <v>41</v>
      </c>
      <c r="AX183" s="14" t="s">
        <v>81</v>
      </c>
      <c r="AY183" s="222" t="s">
        <v>160</v>
      </c>
    </row>
    <row r="184" spans="1:65" s="15" customFormat="1" ht="11.25">
      <c r="B184" s="223"/>
      <c r="C184" s="224"/>
      <c r="D184" s="195" t="s">
        <v>173</v>
      </c>
      <c r="E184" s="225" t="s">
        <v>35</v>
      </c>
      <c r="F184" s="226" t="s">
        <v>176</v>
      </c>
      <c r="G184" s="224"/>
      <c r="H184" s="227">
        <v>1</v>
      </c>
      <c r="I184" s="228"/>
      <c r="J184" s="224"/>
      <c r="K184" s="224"/>
      <c r="L184" s="229"/>
      <c r="M184" s="230"/>
      <c r="N184" s="231"/>
      <c r="O184" s="231"/>
      <c r="P184" s="231"/>
      <c r="Q184" s="231"/>
      <c r="R184" s="231"/>
      <c r="S184" s="231"/>
      <c r="T184" s="232"/>
      <c r="AT184" s="233" t="s">
        <v>173</v>
      </c>
      <c r="AU184" s="233" t="s">
        <v>90</v>
      </c>
      <c r="AV184" s="15" t="s">
        <v>167</v>
      </c>
      <c r="AW184" s="15" t="s">
        <v>41</v>
      </c>
      <c r="AX184" s="15" t="s">
        <v>21</v>
      </c>
      <c r="AY184" s="233" t="s">
        <v>160</v>
      </c>
    </row>
    <row r="185" spans="1:65" s="12" customFormat="1" ht="22.9" customHeight="1">
      <c r="B185" s="166"/>
      <c r="C185" s="167"/>
      <c r="D185" s="168" t="s">
        <v>80</v>
      </c>
      <c r="E185" s="180" t="s">
        <v>2947</v>
      </c>
      <c r="F185" s="180" t="s">
        <v>2948</v>
      </c>
      <c r="G185" s="167"/>
      <c r="H185" s="167"/>
      <c r="I185" s="170"/>
      <c r="J185" s="181">
        <f>BK185</f>
        <v>0</v>
      </c>
      <c r="K185" s="167"/>
      <c r="L185" s="172"/>
      <c r="M185" s="173"/>
      <c r="N185" s="174"/>
      <c r="O185" s="174"/>
      <c r="P185" s="175">
        <f>SUM(P186:P191)</f>
        <v>0</v>
      </c>
      <c r="Q185" s="174"/>
      <c r="R185" s="175">
        <f>SUM(R186:R191)</f>
        <v>0</v>
      </c>
      <c r="S185" s="174"/>
      <c r="T185" s="176">
        <f>SUM(T186:T191)</f>
        <v>0</v>
      </c>
      <c r="AR185" s="177" t="s">
        <v>200</v>
      </c>
      <c r="AT185" s="178" t="s">
        <v>80</v>
      </c>
      <c r="AU185" s="178" t="s">
        <v>21</v>
      </c>
      <c r="AY185" s="177" t="s">
        <v>160</v>
      </c>
      <c r="BK185" s="179">
        <f>SUM(BK186:BK191)</f>
        <v>0</v>
      </c>
    </row>
    <row r="186" spans="1:65" s="2" customFormat="1" ht="16.5" customHeight="1">
      <c r="A186" s="38"/>
      <c r="B186" s="39"/>
      <c r="C186" s="182" t="s">
        <v>339</v>
      </c>
      <c r="D186" s="182" t="s">
        <v>162</v>
      </c>
      <c r="E186" s="183" t="s">
        <v>2949</v>
      </c>
      <c r="F186" s="184" t="s">
        <v>2950</v>
      </c>
      <c r="G186" s="185" t="s">
        <v>2864</v>
      </c>
      <c r="H186" s="186">
        <v>1</v>
      </c>
      <c r="I186" s="187"/>
      <c r="J186" s="188">
        <f>ROUND(I186*H186,2)</f>
        <v>0</v>
      </c>
      <c r="K186" s="184" t="s">
        <v>166</v>
      </c>
      <c r="L186" s="43"/>
      <c r="M186" s="189" t="s">
        <v>35</v>
      </c>
      <c r="N186" s="190" t="s">
        <v>52</v>
      </c>
      <c r="O186" s="68"/>
      <c r="P186" s="191">
        <f>O186*H186</f>
        <v>0</v>
      </c>
      <c r="Q186" s="191">
        <v>0</v>
      </c>
      <c r="R186" s="191">
        <f>Q186*H186</f>
        <v>0</v>
      </c>
      <c r="S186" s="191">
        <v>0</v>
      </c>
      <c r="T186" s="19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93" t="s">
        <v>2865</v>
      </c>
      <c r="AT186" s="193" t="s">
        <v>162</v>
      </c>
      <c r="AU186" s="193" t="s">
        <v>90</v>
      </c>
      <c r="AY186" s="20" t="s">
        <v>160</v>
      </c>
      <c r="BE186" s="194">
        <f>IF(N186="základní",J186,0)</f>
        <v>0</v>
      </c>
      <c r="BF186" s="194">
        <f>IF(N186="snížená",J186,0)</f>
        <v>0</v>
      </c>
      <c r="BG186" s="194">
        <f>IF(N186="zákl. přenesená",J186,0)</f>
        <v>0</v>
      </c>
      <c r="BH186" s="194">
        <f>IF(N186="sníž. přenesená",J186,0)</f>
        <v>0</v>
      </c>
      <c r="BI186" s="194">
        <f>IF(N186="nulová",J186,0)</f>
        <v>0</v>
      </c>
      <c r="BJ186" s="20" t="s">
        <v>21</v>
      </c>
      <c r="BK186" s="194">
        <f>ROUND(I186*H186,2)</f>
        <v>0</v>
      </c>
      <c r="BL186" s="20" t="s">
        <v>2865</v>
      </c>
      <c r="BM186" s="193" t="s">
        <v>2951</v>
      </c>
    </row>
    <row r="187" spans="1:65" s="2" customFormat="1" ht="11.25">
      <c r="A187" s="38"/>
      <c r="B187" s="39"/>
      <c r="C187" s="40"/>
      <c r="D187" s="195" t="s">
        <v>169</v>
      </c>
      <c r="E187" s="40"/>
      <c r="F187" s="196" t="s">
        <v>2950</v>
      </c>
      <c r="G187" s="40"/>
      <c r="H187" s="40"/>
      <c r="I187" s="197"/>
      <c r="J187" s="40"/>
      <c r="K187" s="40"/>
      <c r="L187" s="43"/>
      <c r="M187" s="198"/>
      <c r="N187" s="199"/>
      <c r="O187" s="68"/>
      <c r="P187" s="68"/>
      <c r="Q187" s="68"/>
      <c r="R187" s="68"/>
      <c r="S187" s="68"/>
      <c r="T187" s="69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20" t="s">
        <v>169</v>
      </c>
      <c r="AU187" s="20" t="s">
        <v>90</v>
      </c>
    </row>
    <row r="188" spans="1:65" s="2" customFormat="1" ht="11.25">
      <c r="A188" s="38"/>
      <c r="B188" s="39"/>
      <c r="C188" s="40"/>
      <c r="D188" s="200" t="s">
        <v>171</v>
      </c>
      <c r="E188" s="40"/>
      <c r="F188" s="201" t="s">
        <v>2952</v>
      </c>
      <c r="G188" s="40"/>
      <c r="H188" s="40"/>
      <c r="I188" s="197"/>
      <c r="J188" s="40"/>
      <c r="K188" s="40"/>
      <c r="L188" s="43"/>
      <c r="M188" s="198"/>
      <c r="N188" s="199"/>
      <c r="O188" s="68"/>
      <c r="P188" s="68"/>
      <c r="Q188" s="68"/>
      <c r="R188" s="68"/>
      <c r="S188" s="68"/>
      <c r="T188" s="69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20" t="s">
        <v>171</v>
      </c>
      <c r="AU188" s="20" t="s">
        <v>90</v>
      </c>
    </row>
    <row r="189" spans="1:65" s="2" customFormat="1" ht="48.75">
      <c r="A189" s="38"/>
      <c r="B189" s="39"/>
      <c r="C189" s="40"/>
      <c r="D189" s="195" t="s">
        <v>625</v>
      </c>
      <c r="E189" s="40"/>
      <c r="F189" s="255" t="s">
        <v>2953</v>
      </c>
      <c r="G189" s="40"/>
      <c r="H189" s="40"/>
      <c r="I189" s="197"/>
      <c r="J189" s="40"/>
      <c r="K189" s="40"/>
      <c r="L189" s="43"/>
      <c r="M189" s="198"/>
      <c r="N189" s="199"/>
      <c r="O189" s="68"/>
      <c r="P189" s="68"/>
      <c r="Q189" s="68"/>
      <c r="R189" s="68"/>
      <c r="S189" s="68"/>
      <c r="T189" s="69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20" t="s">
        <v>625</v>
      </c>
      <c r="AU189" s="20" t="s">
        <v>90</v>
      </c>
    </row>
    <row r="190" spans="1:65" s="14" customFormat="1" ht="11.25">
      <c r="B190" s="212"/>
      <c r="C190" s="213"/>
      <c r="D190" s="195" t="s">
        <v>173</v>
      </c>
      <c r="E190" s="214" t="s">
        <v>35</v>
      </c>
      <c r="F190" s="215" t="s">
        <v>628</v>
      </c>
      <c r="G190" s="213"/>
      <c r="H190" s="216">
        <v>1</v>
      </c>
      <c r="I190" s="217"/>
      <c r="J190" s="213"/>
      <c r="K190" s="213"/>
      <c r="L190" s="218"/>
      <c r="M190" s="219"/>
      <c r="N190" s="220"/>
      <c r="O190" s="220"/>
      <c r="P190" s="220"/>
      <c r="Q190" s="220"/>
      <c r="R190" s="220"/>
      <c r="S190" s="220"/>
      <c r="T190" s="221"/>
      <c r="AT190" s="222" t="s">
        <v>173</v>
      </c>
      <c r="AU190" s="222" t="s">
        <v>90</v>
      </c>
      <c r="AV190" s="14" t="s">
        <v>90</v>
      </c>
      <c r="AW190" s="14" t="s">
        <v>41</v>
      </c>
      <c r="AX190" s="14" t="s">
        <v>81</v>
      </c>
      <c r="AY190" s="222" t="s">
        <v>160</v>
      </c>
    </row>
    <row r="191" spans="1:65" s="15" customFormat="1" ht="11.25">
      <c r="B191" s="223"/>
      <c r="C191" s="224"/>
      <c r="D191" s="195" t="s">
        <v>173</v>
      </c>
      <c r="E191" s="225" t="s">
        <v>35</v>
      </c>
      <c r="F191" s="226" t="s">
        <v>176</v>
      </c>
      <c r="G191" s="224"/>
      <c r="H191" s="227">
        <v>1</v>
      </c>
      <c r="I191" s="228"/>
      <c r="J191" s="224"/>
      <c r="K191" s="224"/>
      <c r="L191" s="229"/>
      <c r="M191" s="256"/>
      <c r="N191" s="257"/>
      <c r="O191" s="257"/>
      <c r="P191" s="257"/>
      <c r="Q191" s="257"/>
      <c r="R191" s="257"/>
      <c r="S191" s="257"/>
      <c r="T191" s="258"/>
      <c r="AT191" s="233" t="s">
        <v>173</v>
      </c>
      <c r="AU191" s="233" t="s">
        <v>90</v>
      </c>
      <c r="AV191" s="15" t="s">
        <v>167</v>
      </c>
      <c r="AW191" s="15" t="s">
        <v>41</v>
      </c>
      <c r="AX191" s="15" t="s">
        <v>21</v>
      </c>
      <c r="AY191" s="233" t="s">
        <v>160</v>
      </c>
    </row>
    <row r="192" spans="1:65" s="2" customFormat="1" ht="6.95" customHeight="1">
      <c r="A192" s="38"/>
      <c r="B192" s="51"/>
      <c r="C192" s="52"/>
      <c r="D192" s="52"/>
      <c r="E192" s="52"/>
      <c r="F192" s="52"/>
      <c r="G192" s="52"/>
      <c r="H192" s="52"/>
      <c r="I192" s="52"/>
      <c r="J192" s="52"/>
      <c r="K192" s="52"/>
      <c r="L192" s="43"/>
      <c r="M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</row>
  </sheetData>
  <sheetProtection algorithmName="SHA-512" hashValue="hHOav40k4B+pP9rdNDlpZTgPHGPZk9jugt9jl4cB0iqZLG09ywfTHTGYbXKT/k1uk1ucnRFHa80zaJK20DEy3Q==" saltValue="lC8eT3tCgw0E03tsi6yRyMAooscc3PRCKg/QJ3SsIROc9CpDxAmSFYirU8aqg1ADnfS5qUHUpF4kg3WgLHaqkg==" spinCount="100000" sheet="1" objects="1" scenarios="1" formatColumns="0" formatRows="0" autoFilter="0"/>
  <autoFilter ref="C84:K191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/>
    <hyperlink ref="F95" r:id="rId2"/>
    <hyperlink ref="F101" r:id="rId3"/>
    <hyperlink ref="F106" r:id="rId4"/>
    <hyperlink ref="F111" r:id="rId5"/>
    <hyperlink ref="F116" r:id="rId6"/>
    <hyperlink ref="F122" r:id="rId7"/>
    <hyperlink ref="F128" r:id="rId8"/>
    <hyperlink ref="F134" r:id="rId9"/>
    <hyperlink ref="F139" r:id="rId10"/>
    <hyperlink ref="F145" r:id="rId11"/>
    <hyperlink ref="F150" r:id="rId12"/>
    <hyperlink ref="F156" r:id="rId13"/>
    <hyperlink ref="F161" r:id="rId14"/>
    <hyperlink ref="F166" r:id="rId15"/>
    <hyperlink ref="F172" r:id="rId16"/>
    <hyperlink ref="F181" r:id="rId17"/>
    <hyperlink ref="F188" r:id="rId1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9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263" customWidth="1"/>
    <col min="2" max="2" width="1.6640625" style="263" customWidth="1"/>
    <col min="3" max="4" width="5" style="263" customWidth="1"/>
    <col min="5" max="5" width="11.6640625" style="263" customWidth="1"/>
    <col min="6" max="6" width="9.1640625" style="263" customWidth="1"/>
    <col min="7" max="7" width="5" style="263" customWidth="1"/>
    <col min="8" max="8" width="77.83203125" style="263" customWidth="1"/>
    <col min="9" max="10" width="20" style="263" customWidth="1"/>
    <col min="11" max="11" width="1.6640625" style="263" customWidth="1"/>
  </cols>
  <sheetData>
    <row r="1" spans="2:11" s="1" customFormat="1" ht="37.5" customHeight="1"/>
    <row r="2" spans="2:11" s="1" customFormat="1" ht="7.5" customHeight="1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pans="2:11" s="17" customFormat="1" ht="45" customHeight="1">
      <c r="B3" s="267"/>
      <c r="C3" s="406" t="s">
        <v>2954</v>
      </c>
      <c r="D3" s="406"/>
      <c r="E3" s="406"/>
      <c r="F3" s="406"/>
      <c r="G3" s="406"/>
      <c r="H3" s="406"/>
      <c r="I3" s="406"/>
      <c r="J3" s="406"/>
      <c r="K3" s="268"/>
    </row>
    <row r="4" spans="2:11" s="1" customFormat="1" ht="25.5" customHeight="1">
      <c r="B4" s="269"/>
      <c r="C4" s="405" t="s">
        <v>2955</v>
      </c>
      <c r="D4" s="405"/>
      <c r="E4" s="405"/>
      <c r="F4" s="405"/>
      <c r="G4" s="405"/>
      <c r="H4" s="405"/>
      <c r="I4" s="405"/>
      <c r="J4" s="405"/>
      <c r="K4" s="270"/>
    </row>
    <row r="5" spans="2:11" s="1" customFormat="1" ht="5.25" customHeight="1">
      <c r="B5" s="269"/>
      <c r="C5" s="271"/>
      <c r="D5" s="271"/>
      <c r="E5" s="271"/>
      <c r="F5" s="271"/>
      <c r="G5" s="271"/>
      <c r="H5" s="271"/>
      <c r="I5" s="271"/>
      <c r="J5" s="271"/>
      <c r="K5" s="270"/>
    </row>
    <row r="6" spans="2:11" s="1" customFormat="1" ht="15" customHeight="1">
      <c r="B6" s="269"/>
      <c r="C6" s="404" t="s">
        <v>2956</v>
      </c>
      <c r="D6" s="404"/>
      <c r="E6" s="404"/>
      <c r="F6" s="404"/>
      <c r="G6" s="404"/>
      <c r="H6" s="404"/>
      <c r="I6" s="404"/>
      <c r="J6" s="404"/>
      <c r="K6" s="270"/>
    </row>
    <row r="7" spans="2:11" s="1" customFormat="1" ht="15" customHeight="1">
      <c r="B7" s="273"/>
      <c r="C7" s="404" t="s">
        <v>2957</v>
      </c>
      <c r="D7" s="404"/>
      <c r="E7" s="404"/>
      <c r="F7" s="404"/>
      <c r="G7" s="404"/>
      <c r="H7" s="404"/>
      <c r="I7" s="404"/>
      <c r="J7" s="404"/>
      <c r="K7" s="270"/>
    </row>
    <row r="8" spans="2:11" s="1" customFormat="1" ht="12.75" customHeight="1">
      <c r="B8" s="273"/>
      <c r="C8" s="272"/>
      <c r="D8" s="272"/>
      <c r="E8" s="272"/>
      <c r="F8" s="272"/>
      <c r="G8" s="272"/>
      <c r="H8" s="272"/>
      <c r="I8" s="272"/>
      <c r="J8" s="272"/>
      <c r="K8" s="270"/>
    </row>
    <row r="9" spans="2:11" s="1" customFormat="1" ht="15" customHeight="1">
      <c r="B9" s="273"/>
      <c r="C9" s="404" t="s">
        <v>2958</v>
      </c>
      <c r="D9" s="404"/>
      <c r="E9" s="404"/>
      <c r="F9" s="404"/>
      <c r="G9" s="404"/>
      <c r="H9" s="404"/>
      <c r="I9" s="404"/>
      <c r="J9" s="404"/>
      <c r="K9" s="270"/>
    </row>
    <row r="10" spans="2:11" s="1" customFormat="1" ht="15" customHeight="1">
      <c r="B10" s="273"/>
      <c r="C10" s="272"/>
      <c r="D10" s="404" t="s">
        <v>2959</v>
      </c>
      <c r="E10" s="404"/>
      <c r="F10" s="404"/>
      <c r="G10" s="404"/>
      <c r="H10" s="404"/>
      <c r="I10" s="404"/>
      <c r="J10" s="404"/>
      <c r="K10" s="270"/>
    </row>
    <row r="11" spans="2:11" s="1" customFormat="1" ht="15" customHeight="1">
      <c r="B11" s="273"/>
      <c r="C11" s="274"/>
      <c r="D11" s="404" t="s">
        <v>2960</v>
      </c>
      <c r="E11" s="404"/>
      <c r="F11" s="404"/>
      <c r="G11" s="404"/>
      <c r="H11" s="404"/>
      <c r="I11" s="404"/>
      <c r="J11" s="404"/>
      <c r="K11" s="270"/>
    </row>
    <row r="12" spans="2:11" s="1" customFormat="1" ht="15" customHeight="1">
      <c r="B12" s="273"/>
      <c r="C12" s="274"/>
      <c r="D12" s="272"/>
      <c r="E12" s="272"/>
      <c r="F12" s="272"/>
      <c r="G12" s="272"/>
      <c r="H12" s="272"/>
      <c r="I12" s="272"/>
      <c r="J12" s="272"/>
      <c r="K12" s="270"/>
    </row>
    <row r="13" spans="2:11" s="1" customFormat="1" ht="15" customHeight="1">
      <c r="B13" s="273"/>
      <c r="C13" s="274"/>
      <c r="D13" s="275" t="s">
        <v>2961</v>
      </c>
      <c r="E13" s="272"/>
      <c r="F13" s="272"/>
      <c r="G13" s="272"/>
      <c r="H13" s="272"/>
      <c r="I13" s="272"/>
      <c r="J13" s="272"/>
      <c r="K13" s="270"/>
    </row>
    <row r="14" spans="2:11" s="1" customFormat="1" ht="12.75" customHeight="1">
      <c r="B14" s="273"/>
      <c r="C14" s="274"/>
      <c r="D14" s="274"/>
      <c r="E14" s="274"/>
      <c r="F14" s="274"/>
      <c r="G14" s="274"/>
      <c r="H14" s="274"/>
      <c r="I14" s="274"/>
      <c r="J14" s="274"/>
      <c r="K14" s="270"/>
    </row>
    <row r="15" spans="2:11" s="1" customFormat="1" ht="15" customHeight="1">
      <c r="B15" s="273"/>
      <c r="C15" s="274"/>
      <c r="D15" s="404" t="s">
        <v>2962</v>
      </c>
      <c r="E15" s="404"/>
      <c r="F15" s="404"/>
      <c r="G15" s="404"/>
      <c r="H15" s="404"/>
      <c r="I15" s="404"/>
      <c r="J15" s="404"/>
      <c r="K15" s="270"/>
    </row>
    <row r="16" spans="2:11" s="1" customFormat="1" ht="15" customHeight="1">
      <c r="B16" s="273"/>
      <c r="C16" s="274"/>
      <c r="D16" s="404" t="s">
        <v>2963</v>
      </c>
      <c r="E16" s="404"/>
      <c r="F16" s="404"/>
      <c r="G16" s="404"/>
      <c r="H16" s="404"/>
      <c r="I16" s="404"/>
      <c r="J16" s="404"/>
      <c r="K16" s="270"/>
    </row>
    <row r="17" spans="2:11" s="1" customFormat="1" ht="15" customHeight="1">
      <c r="B17" s="273"/>
      <c r="C17" s="274"/>
      <c r="D17" s="404" t="s">
        <v>2964</v>
      </c>
      <c r="E17" s="404"/>
      <c r="F17" s="404"/>
      <c r="G17" s="404"/>
      <c r="H17" s="404"/>
      <c r="I17" s="404"/>
      <c r="J17" s="404"/>
      <c r="K17" s="270"/>
    </row>
    <row r="18" spans="2:11" s="1" customFormat="1" ht="15" customHeight="1">
      <c r="B18" s="273"/>
      <c r="C18" s="274"/>
      <c r="D18" s="274"/>
      <c r="E18" s="276" t="s">
        <v>88</v>
      </c>
      <c r="F18" s="404" t="s">
        <v>2965</v>
      </c>
      <c r="G18" s="404"/>
      <c r="H18" s="404"/>
      <c r="I18" s="404"/>
      <c r="J18" s="404"/>
      <c r="K18" s="270"/>
    </row>
    <row r="19" spans="2:11" s="1" customFormat="1" ht="15" customHeight="1">
      <c r="B19" s="273"/>
      <c r="C19" s="274"/>
      <c r="D19" s="274"/>
      <c r="E19" s="276" t="s">
        <v>2966</v>
      </c>
      <c r="F19" s="404" t="s">
        <v>2967</v>
      </c>
      <c r="G19" s="404"/>
      <c r="H19" s="404"/>
      <c r="I19" s="404"/>
      <c r="J19" s="404"/>
      <c r="K19" s="270"/>
    </row>
    <row r="20" spans="2:11" s="1" customFormat="1" ht="15" customHeight="1">
      <c r="B20" s="273"/>
      <c r="C20" s="274"/>
      <c r="D20" s="274"/>
      <c r="E20" s="276" t="s">
        <v>2968</v>
      </c>
      <c r="F20" s="404" t="s">
        <v>2969</v>
      </c>
      <c r="G20" s="404"/>
      <c r="H20" s="404"/>
      <c r="I20" s="404"/>
      <c r="J20" s="404"/>
      <c r="K20" s="270"/>
    </row>
    <row r="21" spans="2:11" s="1" customFormat="1" ht="15" customHeight="1">
      <c r="B21" s="273"/>
      <c r="C21" s="274"/>
      <c r="D21" s="274"/>
      <c r="E21" s="276" t="s">
        <v>106</v>
      </c>
      <c r="F21" s="404" t="s">
        <v>2970</v>
      </c>
      <c r="G21" s="404"/>
      <c r="H21" s="404"/>
      <c r="I21" s="404"/>
      <c r="J21" s="404"/>
      <c r="K21" s="270"/>
    </row>
    <row r="22" spans="2:11" s="1" customFormat="1" ht="15" customHeight="1">
      <c r="B22" s="273"/>
      <c r="C22" s="274"/>
      <c r="D22" s="274"/>
      <c r="E22" s="276" t="s">
        <v>2971</v>
      </c>
      <c r="F22" s="404" t="s">
        <v>2972</v>
      </c>
      <c r="G22" s="404"/>
      <c r="H22" s="404"/>
      <c r="I22" s="404"/>
      <c r="J22" s="404"/>
      <c r="K22" s="270"/>
    </row>
    <row r="23" spans="2:11" s="1" customFormat="1" ht="15" customHeight="1">
      <c r="B23" s="273"/>
      <c r="C23" s="274"/>
      <c r="D23" s="274"/>
      <c r="E23" s="276" t="s">
        <v>97</v>
      </c>
      <c r="F23" s="404" t="s">
        <v>2973</v>
      </c>
      <c r="G23" s="404"/>
      <c r="H23" s="404"/>
      <c r="I23" s="404"/>
      <c r="J23" s="404"/>
      <c r="K23" s="270"/>
    </row>
    <row r="24" spans="2:11" s="1" customFormat="1" ht="12.75" customHeight="1">
      <c r="B24" s="273"/>
      <c r="C24" s="274"/>
      <c r="D24" s="274"/>
      <c r="E24" s="274"/>
      <c r="F24" s="274"/>
      <c r="G24" s="274"/>
      <c r="H24" s="274"/>
      <c r="I24" s="274"/>
      <c r="J24" s="274"/>
      <c r="K24" s="270"/>
    </row>
    <row r="25" spans="2:11" s="1" customFormat="1" ht="15" customHeight="1">
      <c r="B25" s="273"/>
      <c r="C25" s="404" t="s">
        <v>2974</v>
      </c>
      <c r="D25" s="404"/>
      <c r="E25" s="404"/>
      <c r="F25" s="404"/>
      <c r="G25" s="404"/>
      <c r="H25" s="404"/>
      <c r="I25" s="404"/>
      <c r="J25" s="404"/>
      <c r="K25" s="270"/>
    </row>
    <row r="26" spans="2:11" s="1" customFormat="1" ht="15" customHeight="1">
      <c r="B26" s="273"/>
      <c r="C26" s="404" t="s">
        <v>2975</v>
      </c>
      <c r="D26" s="404"/>
      <c r="E26" s="404"/>
      <c r="F26" s="404"/>
      <c r="G26" s="404"/>
      <c r="H26" s="404"/>
      <c r="I26" s="404"/>
      <c r="J26" s="404"/>
      <c r="K26" s="270"/>
    </row>
    <row r="27" spans="2:11" s="1" customFormat="1" ht="15" customHeight="1">
      <c r="B27" s="273"/>
      <c r="C27" s="272"/>
      <c r="D27" s="404" t="s">
        <v>2976</v>
      </c>
      <c r="E27" s="404"/>
      <c r="F27" s="404"/>
      <c r="G27" s="404"/>
      <c r="H27" s="404"/>
      <c r="I27" s="404"/>
      <c r="J27" s="404"/>
      <c r="K27" s="270"/>
    </row>
    <row r="28" spans="2:11" s="1" customFormat="1" ht="15" customHeight="1">
      <c r="B28" s="273"/>
      <c r="C28" s="274"/>
      <c r="D28" s="404" t="s">
        <v>2977</v>
      </c>
      <c r="E28" s="404"/>
      <c r="F28" s="404"/>
      <c r="G28" s="404"/>
      <c r="H28" s="404"/>
      <c r="I28" s="404"/>
      <c r="J28" s="404"/>
      <c r="K28" s="270"/>
    </row>
    <row r="29" spans="2:11" s="1" customFormat="1" ht="12.75" customHeight="1">
      <c r="B29" s="273"/>
      <c r="C29" s="274"/>
      <c r="D29" s="274"/>
      <c r="E29" s="274"/>
      <c r="F29" s="274"/>
      <c r="G29" s="274"/>
      <c r="H29" s="274"/>
      <c r="I29" s="274"/>
      <c r="J29" s="274"/>
      <c r="K29" s="270"/>
    </row>
    <row r="30" spans="2:11" s="1" customFormat="1" ht="15" customHeight="1">
      <c r="B30" s="273"/>
      <c r="C30" s="274"/>
      <c r="D30" s="404" t="s">
        <v>2978</v>
      </c>
      <c r="E30" s="404"/>
      <c r="F30" s="404"/>
      <c r="G30" s="404"/>
      <c r="H30" s="404"/>
      <c r="I30" s="404"/>
      <c r="J30" s="404"/>
      <c r="K30" s="270"/>
    </row>
    <row r="31" spans="2:11" s="1" customFormat="1" ht="15" customHeight="1">
      <c r="B31" s="273"/>
      <c r="C31" s="274"/>
      <c r="D31" s="404" t="s">
        <v>2979</v>
      </c>
      <c r="E31" s="404"/>
      <c r="F31" s="404"/>
      <c r="G31" s="404"/>
      <c r="H31" s="404"/>
      <c r="I31" s="404"/>
      <c r="J31" s="404"/>
      <c r="K31" s="270"/>
    </row>
    <row r="32" spans="2:11" s="1" customFormat="1" ht="12.75" customHeight="1">
      <c r="B32" s="273"/>
      <c r="C32" s="274"/>
      <c r="D32" s="274"/>
      <c r="E32" s="274"/>
      <c r="F32" s="274"/>
      <c r="G32" s="274"/>
      <c r="H32" s="274"/>
      <c r="I32" s="274"/>
      <c r="J32" s="274"/>
      <c r="K32" s="270"/>
    </row>
    <row r="33" spans="2:11" s="1" customFormat="1" ht="15" customHeight="1">
      <c r="B33" s="273"/>
      <c r="C33" s="274"/>
      <c r="D33" s="404" t="s">
        <v>2980</v>
      </c>
      <c r="E33" s="404"/>
      <c r="F33" s="404"/>
      <c r="G33" s="404"/>
      <c r="H33" s="404"/>
      <c r="I33" s="404"/>
      <c r="J33" s="404"/>
      <c r="K33" s="270"/>
    </row>
    <row r="34" spans="2:11" s="1" customFormat="1" ht="15" customHeight="1">
      <c r="B34" s="273"/>
      <c r="C34" s="274"/>
      <c r="D34" s="404" t="s">
        <v>2981</v>
      </c>
      <c r="E34" s="404"/>
      <c r="F34" s="404"/>
      <c r="G34" s="404"/>
      <c r="H34" s="404"/>
      <c r="I34" s="404"/>
      <c r="J34" s="404"/>
      <c r="K34" s="270"/>
    </row>
    <row r="35" spans="2:11" s="1" customFormat="1" ht="15" customHeight="1">
      <c r="B35" s="273"/>
      <c r="C35" s="274"/>
      <c r="D35" s="404" t="s">
        <v>2982</v>
      </c>
      <c r="E35" s="404"/>
      <c r="F35" s="404"/>
      <c r="G35" s="404"/>
      <c r="H35" s="404"/>
      <c r="I35" s="404"/>
      <c r="J35" s="404"/>
      <c r="K35" s="270"/>
    </row>
    <row r="36" spans="2:11" s="1" customFormat="1" ht="15" customHeight="1">
      <c r="B36" s="273"/>
      <c r="C36" s="274"/>
      <c r="D36" s="272"/>
      <c r="E36" s="275" t="s">
        <v>146</v>
      </c>
      <c r="F36" s="272"/>
      <c r="G36" s="404" t="s">
        <v>2983</v>
      </c>
      <c r="H36" s="404"/>
      <c r="I36" s="404"/>
      <c r="J36" s="404"/>
      <c r="K36" s="270"/>
    </row>
    <row r="37" spans="2:11" s="1" customFormat="1" ht="30.75" customHeight="1">
      <c r="B37" s="273"/>
      <c r="C37" s="274"/>
      <c r="D37" s="272"/>
      <c r="E37" s="275" t="s">
        <v>2984</v>
      </c>
      <c r="F37" s="272"/>
      <c r="G37" s="404" t="s">
        <v>2985</v>
      </c>
      <c r="H37" s="404"/>
      <c r="I37" s="404"/>
      <c r="J37" s="404"/>
      <c r="K37" s="270"/>
    </row>
    <row r="38" spans="2:11" s="1" customFormat="1" ht="15" customHeight="1">
      <c r="B38" s="273"/>
      <c r="C38" s="274"/>
      <c r="D38" s="272"/>
      <c r="E38" s="275" t="s">
        <v>62</v>
      </c>
      <c r="F38" s="272"/>
      <c r="G38" s="404" t="s">
        <v>2986</v>
      </c>
      <c r="H38" s="404"/>
      <c r="I38" s="404"/>
      <c r="J38" s="404"/>
      <c r="K38" s="270"/>
    </row>
    <row r="39" spans="2:11" s="1" customFormat="1" ht="15" customHeight="1">
      <c r="B39" s="273"/>
      <c r="C39" s="274"/>
      <c r="D39" s="272"/>
      <c r="E39" s="275" t="s">
        <v>63</v>
      </c>
      <c r="F39" s="272"/>
      <c r="G39" s="404" t="s">
        <v>2987</v>
      </c>
      <c r="H39" s="404"/>
      <c r="I39" s="404"/>
      <c r="J39" s="404"/>
      <c r="K39" s="270"/>
    </row>
    <row r="40" spans="2:11" s="1" customFormat="1" ht="15" customHeight="1">
      <c r="B40" s="273"/>
      <c r="C40" s="274"/>
      <c r="D40" s="272"/>
      <c r="E40" s="275" t="s">
        <v>147</v>
      </c>
      <c r="F40" s="272"/>
      <c r="G40" s="404" t="s">
        <v>2988</v>
      </c>
      <c r="H40" s="404"/>
      <c r="I40" s="404"/>
      <c r="J40" s="404"/>
      <c r="K40" s="270"/>
    </row>
    <row r="41" spans="2:11" s="1" customFormat="1" ht="15" customHeight="1">
      <c r="B41" s="273"/>
      <c r="C41" s="274"/>
      <c r="D41" s="272"/>
      <c r="E41" s="275" t="s">
        <v>148</v>
      </c>
      <c r="F41" s="272"/>
      <c r="G41" s="404" t="s">
        <v>2989</v>
      </c>
      <c r="H41" s="404"/>
      <c r="I41" s="404"/>
      <c r="J41" s="404"/>
      <c r="K41" s="270"/>
    </row>
    <row r="42" spans="2:11" s="1" customFormat="1" ht="15" customHeight="1">
      <c r="B42" s="273"/>
      <c r="C42" s="274"/>
      <c r="D42" s="272"/>
      <c r="E42" s="275" t="s">
        <v>2990</v>
      </c>
      <c r="F42" s="272"/>
      <c r="G42" s="404" t="s">
        <v>2991</v>
      </c>
      <c r="H42" s="404"/>
      <c r="I42" s="404"/>
      <c r="J42" s="404"/>
      <c r="K42" s="270"/>
    </row>
    <row r="43" spans="2:11" s="1" customFormat="1" ht="15" customHeight="1">
      <c r="B43" s="273"/>
      <c r="C43" s="274"/>
      <c r="D43" s="272"/>
      <c r="E43" s="275"/>
      <c r="F43" s="272"/>
      <c r="G43" s="404" t="s">
        <v>2992</v>
      </c>
      <c r="H43" s="404"/>
      <c r="I43" s="404"/>
      <c r="J43" s="404"/>
      <c r="K43" s="270"/>
    </row>
    <row r="44" spans="2:11" s="1" customFormat="1" ht="15" customHeight="1">
      <c r="B44" s="273"/>
      <c r="C44" s="274"/>
      <c r="D44" s="272"/>
      <c r="E44" s="275" t="s">
        <v>2993</v>
      </c>
      <c r="F44" s="272"/>
      <c r="G44" s="404" t="s">
        <v>2994</v>
      </c>
      <c r="H44" s="404"/>
      <c r="I44" s="404"/>
      <c r="J44" s="404"/>
      <c r="K44" s="270"/>
    </row>
    <row r="45" spans="2:11" s="1" customFormat="1" ht="15" customHeight="1">
      <c r="B45" s="273"/>
      <c r="C45" s="274"/>
      <c r="D45" s="272"/>
      <c r="E45" s="275" t="s">
        <v>150</v>
      </c>
      <c r="F45" s="272"/>
      <c r="G45" s="404" t="s">
        <v>2995</v>
      </c>
      <c r="H45" s="404"/>
      <c r="I45" s="404"/>
      <c r="J45" s="404"/>
      <c r="K45" s="270"/>
    </row>
    <row r="46" spans="2:11" s="1" customFormat="1" ht="12.75" customHeight="1">
      <c r="B46" s="273"/>
      <c r="C46" s="274"/>
      <c r="D46" s="272"/>
      <c r="E46" s="272"/>
      <c r="F46" s="272"/>
      <c r="G46" s="272"/>
      <c r="H46" s="272"/>
      <c r="I46" s="272"/>
      <c r="J46" s="272"/>
      <c r="K46" s="270"/>
    </row>
    <row r="47" spans="2:11" s="1" customFormat="1" ht="15" customHeight="1">
      <c r="B47" s="273"/>
      <c r="C47" s="274"/>
      <c r="D47" s="404" t="s">
        <v>2996</v>
      </c>
      <c r="E47" s="404"/>
      <c r="F47" s="404"/>
      <c r="G47" s="404"/>
      <c r="H47" s="404"/>
      <c r="I47" s="404"/>
      <c r="J47" s="404"/>
      <c r="K47" s="270"/>
    </row>
    <row r="48" spans="2:11" s="1" customFormat="1" ht="15" customHeight="1">
      <c r="B48" s="273"/>
      <c r="C48" s="274"/>
      <c r="D48" s="274"/>
      <c r="E48" s="404" t="s">
        <v>2997</v>
      </c>
      <c r="F48" s="404"/>
      <c r="G48" s="404"/>
      <c r="H48" s="404"/>
      <c r="I48" s="404"/>
      <c r="J48" s="404"/>
      <c r="K48" s="270"/>
    </row>
    <row r="49" spans="2:11" s="1" customFormat="1" ht="15" customHeight="1">
      <c r="B49" s="273"/>
      <c r="C49" s="274"/>
      <c r="D49" s="274"/>
      <c r="E49" s="404" t="s">
        <v>2998</v>
      </c>
      <c r="F49" s="404"/>
      <c r="G49" s="404"/>
      <c r="H49" s="404"/>
      <c r="I49" s="404"/>
      <c r="J49" s="404"/>
      <c r="K49" s="270"/>
    </row>
    <row r="50" spans="2:11" s="1" customFormat="1" ht="15" customHeight="1">
      <c r="B50" s="273"/>
      <c r="C50" s="274"/>
      <c r="D50" s="274"/>
      <c r="E50" s="404" t="s">
        <v>2999</v>
      </c>
      <c r="F50" s="404"/>
      <c r="G50" s="404"/>
      <c r="H50" s="404"/>
      <c r="I50" s="404"/>
      <c r="J50" s="404"/>
      <c r="K50" s="270"/>
    </row>
    <row r="51" spans="2:11" s="1" customFormat="1" ht="15" customHeight="1">
      <c r="B51" s="273"/>
      <c r="C51" s="274"/>
      <c r="D51" s="404" t="s">
        <v>3000</v>
      </c>
      <c r="E51" s="404"/>
      <c r="F51" s="404"/>
      <c r="G51" s="404"/>
      <c r="H51" s="404"/>
      <c r="I51" s="404"/>
      <c r="J51" s="404"/>
      <c r="K51" s="270"/>
    </row>
    <row r="52" spans="2:11" s="1" customFormat="1" ht="25.5" customHeight="1">
      <c r="B52" s="269"/>
      <c r="C52" s="405" t="s">
        <v>3001</v>
      </c>
      <c r="D52" s="405"/>
      <c r="E52" s="405"/>
      <c r="F52" s="405"/>
      <c r="G52" s="405"/>
      <c r="H52" s="405"/>
      <c r="I52" s="405"/>
      <c r="J52" s="405"/>
      <c r="K52" s="270"/>
    </row>
    <row r="53" spans="2:11" s="1" customFormat="1" ht="5.25" customHeight="1">
      <c r="B53" s="269"/>
      <c r="C53" s="271"/>
      <c r="D53" s="271"/>
      <c r="E53" s="271"/>
      <c r="F53" s="271"/>
      <c r="G53" s="271"/>
      <c r="H53" s="271"/>
      <c r="I53" s="271"/>
      <c r="J53" s="271"/>
      <c r="K53" s="270"/>
    </row>
    <row r="54" spans="2:11" s="1" customFormat="1" ht="15" customHeight="1">
      <c r="B54" s="269"/>
      <c r="C54" s="404" t="s">
        <v>3002</v>
      </c>
      <c r="D54" s="404"/>
      <c r="E54" s="404"/>
      <c r="F54" s="404"/>
      <c r="G54" s="404"/>
      <c r="H54" s="404"/>
      <c r="I54" s="404"/>
      <c r="J54" s="404"/>
      <c r="K54" s="270"/>
    </row>
    <row r="55" spans="2:11" s="1" customFormat="1" ht="15" customHeight="1">
      <c r="B55" s="269"/>
      <c r="C55" s="404" t="s">
        <v>3003</v>
      </c>
      <c r="D55" s="404"/>
      <c r="E55" s="404"/>
      <c r="F55" s="404"/>
      <c r="G55" s="404"/>
      <c r="H55" s="404"/>
      <c r="I55" s="404"/>
      <c r="J55" s="404"/>
      <c r="K55" s="270"/>
    </row>
    <row r="56" spans="2:11" s="1" customFormat="1" ht="12.75" customHeight="1">
      <c r="B56" s="269"/>
      <c r="C56" s="272"/>
      <c r="D56" s="272"/>
      <c r="E56" s="272"/>
      <c r="F56" s="272"/>
      <c r="G56" s="272"/>
      <c r="H56" s="272"/>
      <c r="I56" s="272"/>
      <c r="J56" s="272"/>
      <c r="K56" s="270"/>
    </row>
    <row r="57" spans="2:11" s="1" customFormat="1" ht="15" customHeight="1">
      <c r="B57" s="269"/>
      <c r="C57" s="404" t="s">
        <v>3004</v>
      </c>
      <c r="D57" s="404"/>
      <c r="E57" s="404"/>
      <c r="F57" s="404"/>
      <c r="G57" s="404"/>
      <c r="H57" s="404"/>
      <c r="I57" s="404"/>
      <c r="J57" s="404"/>
      <c r="K57" s="270"/>
    </row>
    <row r="58" spans="2:11" s="1" customFormat="1" ht="15" customHeight="1">
      <c r="B58" s="269"/>
      <c r="C58" s="274"/>
      <c r="D58" s="404" t="s">
        <v>3005</v>
      </c>
      <c r="E58" s="404"/>
      <c r="F58" s="404"/>
      <c r="G58" s="404"/>
      <c r="H58" s="404"/>
      <c r="I58" s="404"/>
      <c r="J58" s="404"/>
      <c r="K58" s="270"/>
    </row>
    <row r="59" spans="2:11" s="1" customFormat="1" ht="15" customHeight="1">
      <c r="B59" s="269"/>
      <c r="C59" s="274"/>
      <c r="D59" s="404" t="s">
        <v>3006</v>
      </c>
      <c r="E59" s="404"/>
      <c r="F59" s="404"/>
      <c r="G59" s="404"/>
      <c r="H59" s="404"/>
      <c r="I59" s="404"/>
      <c r="J59" s="404"/>
      <c r="K59" s="270"/>
    </row>
    <row r="60" spans="2:11" s="1" customFormat="1" ht="15" customHeight="1">
      <c r="B60" s="269"/>
      <c r="C60" s="274"/>
      <c r="D60" s="404" t="s">
        <v>3007</v>
      </c>
      <c r="E60" s="404"/>
      <c r="F60" s="404"/>
      <c r="G60" s="404"/>
      <c r="H60" s="404"/>
      <c r="I60" s="404"/>
      <c r="J60" s="404"/>
      <c r="K60" s="270"/>
    </row>
    <row r="61" spans="2:11" s="1" customFormat="1" ht="15" customHeight="1">
      <c r="B61" s="269"/>
      <c r="C61" s="274"/>
      <c r="D61" s="404" t="s">
        <v>3008</v>
      </c>
      <c r="E61" s="404"/>
      <c r="F61" s="404"/>
      <c r="G61" s="404"/>
      <c r="H61" s="404"/>
      <c r="I61" s="404"/>
      <c r="J61" s="404"/>
      <c r="K61" s="270"/>
    </row>
    <row r="62" spans="2:11" s="1" customFormat="1" ht="15" customHeight="1">
      <c r="B62" s="269"/>
      <c r="C62" s="274"/>
      <c r="D62" s="407" t="s">
        <v>3009</v>
      </c>
      <c r="E62" s="407"/>
      <c r="F62" s="407"/>
      <c r="G62" s="407"/>
      <c r="H62" s="407"/>
      <c r="I62" s="407"/>
      <c r="J62" s="407"/>
      <c r="K62" s="270"/>
    </row>
    <row r="63" spans="2:11" s="1" customFormat="1" ht="15" customHeight="1">
      <c r="B63" s="269"/>
      <c r="C63" s="274"/>
      <c r="D63" s="404" t="s">
        <v>3010</v>
      </c>
      <c r="E63" s="404"/>
      <c r="F63" s="404"/>
      <c r="G63" s="404"/>
      <c r="H63" s="404"/>
      <c r="I63" s="404"/>
      <c r="J63" s="404"/>
      <c r="K63" s="270"/>
    </row>
    <row r="64" spans="2:11" s="1" customFormat="1" ht="12.75" customHeight="1">
      <c r="B64" s="269"/>
      <c r="C64" s="274"/>
      <c r="D64" s="274"/>
      <c r="E64" s="277"/>
      <c r="F64" s="274"/>
      <c r="G64" s="274"/>
      <c r="H64" s="274"/>
      <c r="I64" s="274"/>
      <c r="J64" s="274"/>
      <c r="K64" s="270"/>
    </row>
    <row r="65" spans="2:11" s="1" customFormat="1" ht="15" customHeight="1">
      <c r="B65" s="269"/>
      <c r="C65" s="274"/>
      <c r="D65" s="404" t="s">
        <v>3011</v>
      </c>
      <c r="E65" s="404"/>
      <c r="F65" s="404"/>
      <c r="G65" s="404"/>
      <c r="H65" s="404"/>
      <c r="I65" s="404"/>
      <c r="J65" s="404"/>
      <c r="K65" s="270"/>
    </row>
    <row r="66" spans="2:11" s="1" customFormat="1" ht="15" customHeight="1">
      <c r="B66" s="269"/>
      <c r="C66" s="274"/>
      <c r="D66" s="407" t="s">
        <v>3012</v>
      </c>
      <c r="E66" s="407"/>
      <c r="F66" s="407"/>
      <c r="G66" s="407"/>
      <c r="H66" s="407"/>
      <c r="I66" s="407"/>
      <c r="J66" s="407"/>
      <c r="K66" s="270"/>
    </row>
    <row r="67" spans="2:11" s="1" customFormat="1" ht="15" customHeight="1">
      <c r="B67" s="269"/>
      <c r="C67" s="274"/>
      <c r="D67" s="404" t="s">
        <v>3013</v>
      </c>
      <c r="E67" s="404"/>
      <c r="F67" s="404"/>
      <c r="G67" s="404"/>
      <c r="H67" s="404"/>
      <c r="I67" s="404"/>
      <c r="J67" s="404"/>
      <c r="K67" s="270"/>
    </row>
    <row r="68" spans="2:11" s="1" customFormat="1" ht="15" customHeight="1">
      <c r="B68" s="269"/>
      <c r="C68" s="274"/>
      <c r="D68" s="404" t="s">
        <v>3014</v>
      </c>
      <c r="E68" s="404"/>
      <c r="F68" s="404"/>
      <c r="G68" s="404"/>
      <c r="H68" s="404"/>
      <c r="I68" s="404"/>
      <c r="J68" s="404"/>
      <c r="K68" s="270"/>
    </row>
    <row r="69" spans="2:11" s="1" customFormat="1" ht="15" customHeight="1">
      <c r="B69" s="269"/>
      <c r="C69" s="274"/>
      <c r="D69" s="404" t="s">
        <v>3015</v>
      </c>
      <c r="E69" s="404"/>
      <c r="F69" s="404"/>
      <c r="G69" s="404"/>
      <c r="H69" s="404"/>
      <c r="I69" s="404"/>
      <c r="J69" s="404"/>
      <c r="K69" s="270"/>
    </row>
    <row r="70" spans="2:11" s="1" customFormat="1" ht="15" customHeight="1">
      <c r="B70" s="269"/>
      <c r="C70" s="274"/>
      <c r="D70" s="404" t="s">
        <v>3016</v>
      </c>
      <c r="E70" s="404"/>
      <c r="F70" s="404"/>
      <c r="G70" s="404"/>
      <c r="H70" s="404"/>
      <c r="I70" s="404"/>
      <c r="J70" s="404"/>
      <c r="K70" s="270"/>
    </row>
    <row r="71" spans="2:11" s="1" customFormat="1" ht="12.75" customHeight="1">
      <c r="B71" s="278"/>
      <c r="C71" s="279"/>
      <c r="D71" s="279"/>
      <c r="E71" s="279"/>
      <c r="F71" s="279"/>
      <c r="G71" s="279"/>
      <c r="H71" s="279"/>
      <c r="I71" s="279"/>
      <c r="J71" s="279"/>
      <c r="K71" s="280"/>
    </row>
    <row r="72" spans="2:11" s="1" customFormat="1" ht="18.75" customHeight="1">
      <c r="B72" s="281"/>
      <c r="C72" s="281"/>
      <c r="D72" s="281"/>
      <c r="E72" s="281"/>
      <c r="F72" s="281"/>
      <c r="G72" s="281"/>
      <c r="H72" s="281"/>
      <c r="I72" s="281"/>
      <c r="J72" s="281"/>
      <c r="K72" s="282"/>
    </row>
    <row r="73" spans="2:11" s="1" customFormat="1" ht="18.75" customHeight="1">
      <c r="B73" s="282"/>
      <c r="C73" s="282"/>
      <c r="D73" s="282"/>
      <c r="E73" s="282"/>
      <c r="F73" s="282"/>
      <c r="G73" s="282"/>
      <c r="H73" s="282"/>
      <c r="I73" s="282"/>
      <c r="J73" s="282"/>
      <c r="K73" s="282"/>
    </row>
    <row r="74" spans="2:11" s="1" customFormat="1" ht="7.5" customHeight="1">
      <c r="B74" s="283"/>
      <c r="C74" s="284"/>
      <c r="D74" s="284"/>
      <c r="E74" s="284"/>
      <c r="F74" s="284"/>
      <c r="G74" s="284"/>
      <c r="H74" s="284"/>
      <c r="I74" s="284"/>
      <c r="J74" s="284"/>
      <c r="K74" s="285"/>
    </row>
    <row r="75" spans="2:11" s="1" customFormat="1" ht="45" customHeight="1">
      <c r="B75" s="286"/>
      <c r="C75" s="408" t="s">
        <v>3017</v>
      </c>
      <c r="D75" s="408"/>
      <c r="E75" s="408"/>
      <c r="F75" s="408"/>
      <c r="G75" s="408"/>
      <c r="H75" s="408"/>
      <c r="I75" s="408"/>
      <c r="J75" s="408"/>
      <c r="K75" s="287"/>
    </row>
    <row r="76" spans="2:11" s="1" customFormat="1" ht="17.25" customHeight="1">
      <c r="B76" s="286"/>
      <c r="C76" s="288" t="s">
        <v>3018</v>
      </c>
      <c r="D76" s="288"/>
      <c r="E76" s="288"/>
      <c r="F76" s="288" t="s">
        <v>3019</v>
      </c>
      <c r="G76" s="289"/>
      <c r="H76" s="288" t="s">
        <v>63</v>
      </c>
      <c r="I76" s="288" t="s">
        <v>66</v>
      </c>
      <c r="J76" s="288" t="s">
        <v>3020</v>
      </c>
      <c r="K76" s="287"/>
    </row>
    <row r="77" spans="2:11" s="1" customFormat="1" ht="17.25" customHeight="1">
      <c r="B77" s="286"/>
      <c r="C77" s="290" t="s">
        <v>3021</v>
      </c>
      <c r="D77" s="290"/>
      <c r="E77" s="290"/>
      <c r="F77" s="291" t="s">
        <v>3022</v>
      </c>
      <c r="G77" s="292"/>
      <c r="H77" s="290"/>
      <c r="I77" s="290"/>
      <c r="J77" s="290" t="s">
        <v>3023</v>
      </c>
      <c r="K77" s="287"/>
    </row>
    <row r="78" spans="2:11" s="1" customFormat="1" ht="5.25" customHeight="1">
      <c r="B78" s="286"/>
      <c r="C78" s="293"/>
      <c r="D78" s="293"/>
      <c r="E78" s="293"/>
      <c r="F78" s="293"/>
      <c r="G78" s="294"/>
      <c r="H78" s="293"/>
      <c r="I78" s="293"/>
      <c r="J78" s="293"/>
      <c r="K78" s="287"/>
    </row>
    <row r="79" spans="2:11" s="1" customFormat="1" ht="15" customHeight="1">
      <c r="B79" s="286"/>
      <c r="C79" s="275" t="s">
        <v>62</v>
      </c>
      <c r="D79" s="295"/>
      <c r="E79" s="295"/>
      <c r="F79" s="296" t="s">
        <v>3024</v>
      </c>
      <c r="G79" s="297"/>
      <c r="H79" s="275" t="s">
        <v>3025</v>
      </c>
      <c r="I79" s="275" t="s">
        <v>3026</v>
      </c>
      <c r="J79" s="275">
        <v>20</v>
      </c>
      <c r="K79" s="287"/>
    </row>
    <row r="80" spans="2:11" s="1" customFormat="1" ht="15" customHeight="1">
      <c r="B80" s="286"/>
      <c r="C80" s="275" t="s">
        <v>3027</v>
      </c>
      <c r="D80" s="275"/>
      <c r="E80" s="275"/>
      <c r="F80" s="296" t="s">
        <v>3024</v>
      </c>
      <c r="G80" s="297"/>
      <c r="H80" s="275" t="s">
        <v>3028</v>
      </c>
      <c r="I80" s="275" t="s">
        <v>3026</v>
      </c>
      <c r="J80" s="275">
        <v>120</v>
      </c>
      <c r="K80" s="287"/>
    </row>
    <row r="81" spans="2:11" s="1" customFormat="1" ht="15" customHeight="1">
      <c r="B81" s="298"/>
      <c r="C81" s="275" t="s">
        <v>3029</v>
      </c>
      <c r="D81" s="275"/>
      <c r="E81" s="275"/>
      <c r="F81" s="296" t="s">
        <v>3030</v>
      </c>
      <c r="G81" s="297"/>
      <c r="H81" s="275" t="s">
        <v>3031</v>
      </c>
      <c r="I81" s="275" t="s">
        <v>3026</v>
      </c>
      <c r="J81" s="275">
        <v>50</v>
      </c>
      <c r="K81" s="287"/>
    </row>
    <row r="82" spans="2:11" s="1" customFormat="1" ht="15" customHeight="1">
      <c r="B82" s="298"/>
      <c r="C82" s="275" t="s">
        <v>3032</v>
      </c>
      <c r="D82" s="275"/>
      <c r="E82" s="275"/>
      <c r="F82" s="296" t="s">
        <v>3024</v>
      </c>
      <c r="G82" s="297"/>
      <c r="H82" s="275" t="s">
        <v>3033</v>
      </c>
      <c r="I82" s="275" t="s">
        <v>3034</v>
      </c>
      <c r="J82" s="275"/>
      <c r="K82" s="287"/>
    </row>
    <row r="83" spans="2:11" s="1" customFormat="1" ht="15" customHeight="1">
      <c r="B83" s="298"/>
      <c r="C83" s="299" t="s">
        <v>3035</v>
      </c>
      <c r="D83" s="299"/>
      <c r="E83" s="299"/>
      <c r="F83" s="300" t="s">
        <v>3030</v>
      </c>
      <c r="G83" s="299"/>
      <c r="H83" s="299" t="s">
        <v>3036</v>
      </c>
      <c r="I83" s="299" t="s">
        <v>3026</v>
      </c>
      <c r="J83" s="299">
        <v>15</v>
      </c>
      <c r="K83" s="287"/>
    </row>
    <row r="84" spans="2:11" s="1" customFormat="1" ht="15" customHeight="1">
      <c r="B84" s="298"/>
      <c r="C84" s="299" t="s">
        <v>3037</v>
      </c>
      <c r="D84" s="299"/>
      <c r="E84" s="299"/>
      <c r="F84" s="300" t="s">
        <v>3030</v>
      </c>
      <c r="G84" s="299"/>
      <c r="H84" s="299" t="s">
        <v>3038</v>
      </c>
      <c r="I84" s="299" t="s">
        <v>3026</v>
      </c>
      <c r="J84" s="299">
        <v>15</v>
      </c>
      <c r="K84" s="287"/>
    </row>
    <row r="85" spans="2:11" s="1" customFormat="1" ht="15" customHeight="1">
      <c r="B85" s="298"/>
      <c r="C85" s="299" t="s">
        <v>3039</v>
      </c>
      <c r="D85" s="299"/>
      <c r="E85" s="299"/>
      <c r="F85" s="300" t="s">
        <v>3030</v>
      </c>
      <c r="G85" s="299"/>
      <c r="H85" s="299" t="s">
        <v>3040</v>
      </c>
      <c r="I85" s="299" t="s">
        <v>3026</v>
      </c>
      <c r="J85" s="299">
        <v>20</v>
      </c>
      <c r="K85" s="287"/>
    </row>
    <row r="86" spans="2:11" s="1" customFormat="1" ht="15" customHeight="1">
      <c r="B86" s="298"/>
      <c r="C86" s="299" t="s">
        <v>3041</v>
      </c>
      <c r="D86" s="299"/>
      <c r="E86" s="299"/>
      <c r="F86" s="300" t="s">
        <v>3030</v>
      </c>
      <c r="G86" s="299"/>
      <c r="H86" s="299" t="s">
        <v>3042</v>
      </c>
      <c r="I86" s="299" t="s">
        <v>3026</v>
      </c>
      <c r="J86" s="299">
        <v>20</v>
      </c>
      <c r="K86" s="287"/>
    </row>
    <row r="87" spans="2:11" s="1" customFormat="1" ht="15" customHeight="1">
      <c r="B87" s="298"/>
      <c r="C87" s="275" t="s">
        <v>3043</v>
      </c>
      <c r="D87" s="275"/>
      <c r="E87" s="275"/>
      <c r="F87" s="296" t="s">
        <v>3030</v>
      </c>
      <c r="G87" s="297"/>
      <c r="H87" s="275" t="s">
        <v>3044</v>
      </c>
      <c r="I87" s="275" t="s">
        <v>3026</v>
      </c>
      <c r="J87" s="275">
        <v>50</v>
      </c>
      <c r="K87" s="287"/>
    </row>
    <row r="88" spans="2:11" s="1" customFormat="1" ht="15" customHeight="1">
      <c r="B88" s="298"/>
      <c r="C88" s="275" t="s">
        <v>3045</v>
      </c>
      <c r="D88" s="275"/>
      <c r="E88" s="275"/>
      <c r="F88" s="296" t="s">
        <v>3030</v>
      </c>
      <c r="G88" s="297"/>
      <c r="H88" s="275" t="s">
        <v>3046</v>
      </c>
      <c r="I88" s="275" t="s">
        <v>3026</v>
      </c>
      <c r="J88" s="275">
        <v>20</v>
      </c>
      <c r="K88" s="287"/>
    </row>
    <row r="89" spans="2:11" s="1" customFormat="1" ht="15" customHeight="1">
      <c r="B89" s="298"/>
      <c r="C89" s="275" t="s">
        <v>3047</v>
      </c>
      <c r="D89" s="275"/>
      <c r="E89" s="275"/>
      <c r="F89" s="296" t="s">
        <v>3030</v>
      </c>
      <c r="G89" s="297"/>
      <c r="H89" s="275" t="s">
        <v>3048</v>
      </c>
      <c r="I89" s="275" t="s">
        <v>3026</v>
      </c>
      <c r="J89" s="275">
        <v>20</v>
      </c>
      <c r="K89" s="287"/>
    </row>
    <row r="90" spans="2:11" s="1" customFormat="1" ht="15" customHeight="1">
      <c r="B90" s="298"/>
      <c r="C90" s="275" t="s">
        <v>3049</v>
      </c>
      <c r="D90" s="275"/>
      <c r="E90" s="275"/>
      <c r="F90" s="296" t="s">
        <v>3030</v>
      </c>
      <c r="G90" s="297"/>
      <c r="H90" s="275" t="s">
        <v>3050</v>
      </c>
      <c r="I90" s="275" t="s">
        <v>3026</v>
      </c>
      <c r="J90" s="275">
        <v>50</v>
      </c>
      <c r="K90" s="287"/>
    </row>
    <row r="91" spans="2:11" s="1" customFormat="1" ht="15" customHeight="1">
      <c r="B91" s="298"/>
      <c r="C91" s="275" t="s">
        <v>3051</v>
      </c>
      <c r="D91" s="275"/>
      <c r="E91" s="275"/>
      <c r="F91" s="296" t="s">
        <v>3030</v>
      </c>
      <c r="G91" s="297"/>
      <c r="H91" s="275" t="s">
        <v>3051</v>
      </c>
      <c r="I91" s="275" t="s">
        <v>3026</v>
      </c>
      <c r="J91" s="275">
        <v>50</v>
      </c>
      <c r="K91" s="287"/>
    </row>
    <row r="92" spans="2:11" s="1" customFormat="1" ht="15" customHeight="1">
      <c r="B92" s="298"/>
      <c r="C92" s="275" t="s">
        <v>3052</v>
      </c>
      <c r="D92" s="275"/>
      <c r="E92" s="275"/>
      <c r="F92" s="296" t="s">
        <v>3030</v>
      </c>
      <c r="G92" s="297"/>
      <c r="H92" s="275" t="s">
        <v>3053</v>
      </c>
      <c r="I92" s="275" t="s">
        <v>3026</v>
      </c>
      <c r="J92" s="275">
        <v>255</v>
      </c>
      <c r="K92" s="287"/>
    </row>
    <row r="93" spans="2:11" s="1" customFormat="1" ht="15" customHeight="1">
      <c r="B93" s="298"/>
      <c r="C93" s="275" t="s">
        <v>3054</v>
      </c>
      <c r="D93" s="275"/>
      <c r="E93" s="275"/>
      <c r="F93" s="296" t="s">
        <v>3024</v>
      </c>
      <c r="G93" s="297"/>
      <c r="H93" s="275" t="s">
        <v>3055</v>
      </c>
      <c r="I93" s="275" t="s">
        <v>3056</v>
      </c>
      <c r="J93" s="275"/>
      <c r="K93" s="287"/>
    </row>
    <row r="94" spans="2:11" s="1" customFormat="1" ht="15" customHeight="1">
      <c r="B94" s="298"/>
      <c r="C94" s="275" t="s">
        <v>3057</v>
      </c>
      <c r="D94" s="275"/>
      <c r="E94" s="275"/>
      <c r="F94" s="296" t="s">
        <v>3024</v>
      </c>
      <c r="G94" s="297"/>
      <c r="H94" s="275" t="s">
        <v>3058</v>
      </c>
      <c r="I94" s="275" t="s">
        <v>3059</v>
      </c>
      <c r="J94" s="275"/>
      <c r="K94" s="287"/>
    </row>
    <row r="95" spans="2:11" s="1" customFormat="1" ht="15" customHeight="1">
      <c r="B95" s="298"/>
      <c r="C95" s="275" t="s">
        <v>3060</v>
      </c>
      <c r="D95" s="275"/>
      <c r="E95" s="275"/>
      <c r="F95" s="296" t="s">
        <v>3024</v>
      </c>
      <c r="G95" s="297"/>
      <c r="H95" s="275" t="s">
        <v>3060</v>
      </c>
      <c r="I95" s="275" t="s">
        <v>3059</v>
      </c>
      <c r="J95" s="275"/>
      <c r="K95" s="287"/>
    </row>
    <row r="96" spans="2:11" s="1" customFormat="1" ht="15" customHeight="1">
      <c r="B96" s="298"/>
      <c r="C96" s="275" t="s">
        <v>47</v>
      </c>
      <c r="D96" s="275"/>
      <c r="E96" s="275"/>
      <c r="F96" s="296" t="s">
        <v>3024</v>
      </c>
      <c r="G96" s="297"/>
      <c r="H96" s="275" t="s">
        <v>3061</v>
      </c>
      <c r="I96" s="275" t="s">
        <v>3059</v>
      </c>
      <c r="J96" s="275"/>
      <c r="K96" s="287"/>
    </row>
    <row r="97" spans="2:11" s="1" customFormat="1" ht="15" customHeight="1">
      <c r="B97" s="298"/>
      <c r="C97" s="275" t="s">
        <v>57</v>
      </c>
      <c r="D97" s="275"/>
      <c r="E97" s="275"/>
      <c r="F97" s="296" t="s">
        <v>3024</v>
      </c>
      <c r="G97" s="297"/>
      <c r="H97" s="275" t="s">
        <v>3062</v>
      </c>
      <c r="I97" s="275" t="s">
        <v>3059</v>
      </c>
      <c r="J97" s="275"/>
      <c r="K97" s="287"/>
    </row>
    <row r="98" spans="2:11" s="1" customFormat="1" ht="15" customHeight="1">
      <c r="B98" s="301"/>
      <c r="C98" s="302"/>
      <c r="D98" s="302"/>
      <c r="E98" s="302"/>
      <c r="F98" s="302"/>
      <c r="G98" s="302"/>
      <c r="H98" s="302"/>
      <c r="I98" s="302"/>
      <c r="J98" s="302"/>
      <c r="K98" s="303"/>
    </row>
    <row r="99" spans="2:11" s="1" customFormat="1" ht="18.75" customHeight="1">
      <c r="B99" s="304"/>
      <c r="C99" s="305"/>
      <c r="D99" s="305"/>
      <c r="E99" s="305"/>
      <c r="F99" s="305"/>
      <c r="G99" s="305"/>
      <c r="H99" s="305"/>
      <c r="I99" s="305"/>
      <c r="J99" s="305"/>
      <c r="K99" s="304"/>
    </row>
    <row r="100" spans="2:11" s="1" customFormat="1" ht="18.75" customHeight="1">
      <c r="B100" s="282"/>
      <c r="C100" s="282"/>
      <c r="D100" s="282"/>
      <c r="E100" s="282"/>
      <c r="F100" s="282"/>
      <c r="G100" s="282"/>
      <c r="H100" s="282"/>
      <c r="I100" s="282"/>
      <c r="J100" s="282"/>
      <c r="K100" s="282"/>
    </row>
    <row r="101" spans="2:11" s="1" customFormat="1" ht="7.5" customHeight="1">
      <c r="B101" s="283"/>
      <c r="C101" s="284"/>
      <c r="D101" s="284"/>
      <c r="E101" s="284"/>
      <c r="F101" s="284"/>
      <c r="G101" s="284"/>
      <c r="H101" s="284"/>
      <c r="I101" s="284"/>
      <c r="J101" s="284"/>
      <c r="K101" s="285"/>
    </row>
    <row r="102" spans="2:11" s="1" customFormat="1" ht="45" customHeight="1">
      <c r="B102" s="286"/>
      <c r="C102" s="408" t="s">
        <v>3063</v>
      </c>
      <c r="D102" s="408"/>
      <c r="E102" s="408"/>
      <c r="F102" s="408"/>
      <c r="G102" s="408"/>
      <c r="H102" s="408"/>
      <c r="I102" s="408"/>
      <c r="J102" s="408"/>
      <c r="K102" s="287"/>
    </row>
    <row r="103" spans="2:11" s="1" customFormat="1" ht="17.25" customHeight="1">
      <c r="B103" s="286"/>
      <c r="C103" s="288" t="s">
        <v>3018</v>
      </c>
      <c r="D103" s="288"/>
      <c r="E103" s="288"/>
      <c r="F103" s="288" t="s">
        <v>3019</v>
      </c>
      <c r="G103" s="289"/>
      <c r="H103" s="288" t="s">
        <v>63</v>
      </c>
      <c r="I103" s="288" t="s">
        <v>66</v>
      </c>
      <c r="J103" s="288" t="s">
        <v>3020</v>
      </c>
      <c r="K103" s="287"/>
    </row>
    <row r="104" spans="2:11" s="1" customFormat="1" ht="17.25" customHeight="1">
      <c r="B104" s="286"/>
      <c r="C104" s="290" t="s">
        <v>3021</v>
      </c>
      <c r="D104" s="290"/>
      <c r="E104" s="290"/>
      <c r="F104" s="291" t="s">
        <v>3022</v>
      </c>
      <c r="G104" s="292"/>
      <c r="H104" s="290"/>
      <c r="I104" s="290"/>
      <c r="J104" s="290" t="s">
        <v>3023</v>
      </c>
      <c r="K104" s="287"/>
    </row>
    <row r="105" spans="2:11" s="1" customFormat="1" ht="5.25" customHeight="1">
      <c r="B105" s="286"/>
      <c r="C105" s="288"/>
      <c r="D105" s="288"/>
      <c r="E105" s="288"/>
      <c r="F105" s="288"/>
      <c r="G105" s="306"/>
      <c r="H105" s="288"/>
      <c r="I105" s="288"/>
      <c r="J105" s="288"/>
      <c r="K105" s="287"/>
    </row>
    <row r="106" spans="2:11" s="1" customFormat="1" ht="15" customHeight="1">
      <c r="B106" s="286"/>
      <c r="C106" s="275" t="s">
        <v>62</v>
      </c>
      <c r="D106" s="295"/>
      <c r="E106" s="295"/>
      <c r="F106" s="296" t="s">
        <v>3024</v>
      </c>
      <c r="G106" s="275"/>
      <c r="H106" s="275" t="s">
        <v>3064</v>
      </c>
      <c r="I106" s="275" t="s">
        <v>3026</v>
      </c>
      <c r="J106" s="275">
        <v>20</v>
      </c>
      <c r="K106" s="287"/>
    </row>
    <row r="107" spans="2:11" s="1" customFormat="1" ht="15" customHeight="1">
      <c r="B107" s="286"/>
      <c r="C107" s="275" t="s">
        <v>3027</v>
      </c>
      <c r="D107" s="275"/>
      <c r="E107" s="275"/>
      <c r="F107" s="296" t="s">
        <v>3024</v>
      </c>
      <c r="G107" s="275"/>
      <c r="H107" s="275" t="s">
        <v>3064</v>
      </c>
      <c r="I107" s="275" t="s">
        <v>3026</v>
      </c>
      <c r="J107" s="275">
        <v>120</v>
      </c>
      <c r="K107" s="287"/>
    </row>
    <row r="108" spans="2:11" s="1" customFormat="1" ht="15" customHeight="1">
      <c r="B108" s="298"/>
      <c r="C108" s="275" t="s">
        <v>3029</v>
      </c>
      <c r="D108" s="275"/>
      <c r="E108" s="275"/>
      <c r="F108" s="296" t="s">
        <v>3030</v>
      </c>
      <c r="G108" s="275"/>
      <c r="H108" s="275" t="s">
        <v>3064</v>
      </c>
      <c r="I108" s="275" t="s">
        <v>3026</v>
      </c>
      <c r="J108" s="275">
        <v>50</v>
      </c>
      <c r="K108" s="287"/>
    </row>
    <row r="109" spans="2:11" s="1" customFormat="1" ht="15" customHeight="1">
      <c r="B109" s="298"/>
      <c r="C109" s="275" t="s">
        <v>3032</v>
      </c>
      <c r="D109" s="275"/>
      <c r="E109" s="275"/>
      <c r="F109" s="296" t="s">
        <v>3024</v>
      </c>
      <c r="G109" s="275"/>
      <c r="H109" s="275" t="s">
        <v>3064</v>
      </c>
      <c r="I109" s="275" t="s">
        <v>3034</v>
      </c>
      <c r="J109" s="275"/>
      <c r="K109" s="287"/>
    </row>
    <row r="110" spans="2:11" s="1" customFormat="1" ht="15" customHeight="1">
      <c r="B110" s="298"/>
      <c r="C110" s="275" t="s">
        <v>3043</v>
      </c>
      <c r="D110" s="275"/>
      <c r="E110" s="275"/>
      <c r="F110" s="296" t="s">
        <v>3030</v>
      </c>
      <c r="G110" s="275"/>
      <c r="H110" s="275" t="s">
        <v>3064</v>
      </c>
      <c r="I110" s="275" t="s">
        <v>3026</v>
      </c>
      <c r="J110" s="275">
        <v>50</v>
      </c>
      <c r="K110" s="287"/>
    </row>
    <row r="111" spans="2:11" s="1" customFormat="1" ht="15" customHeight="1">
      <c r="B111" s="298"/>
      <c r="C111" s="275" t="s">
        <v>3051</v>
      </c>
      <c r="D111" s="275"/>
      <c r="E111" s="275"/>
      <c r="F111" s="296" t="s">
        <v>3030</v>
      </c>
      <c r="G111" s="275"/>
      <c r="H111" s="275" t="s">
        <v>3064</v>
      </c>
      <c r="I111" s="275" t="s">
        <v>3026</v>
      </c>
      <c r="J111" s="275">
        <v>50</v>
      </c>
      <c r="K111" s="287"/>
    </row>
    <row r="112" spans="2:11" s="1" customFormat="1" ht="15" customHeight="1">
      <c r="B112" s="298"/>
      <c r="C112" s="275" t="s">
        <v>3049</v>
      </c>
      <c r="D112" s="275"/>
      <c r="E112" s="275"/>
      <c r="F112" s="296" t="s">
        <v>3030</v>
      </c>
      <c r="G112" s="275"/>
      <c r="H112" s="275" t="s">
        <v>3064</v>
      </c>
      <c r="I112" s="275" t="s">
        <v>3026</v>
      </c>
      <c r="J112" s="275">
        <v>50</v>
      </c>
      <c r="K112" s="287"/>
    </row>
    <row r="113" spans="2:11" s="1" customFormat="1" ht="15" customHeight="1">
      <c r="B113" s="298"/>
      <c r="C113" s="275" t="s">
        <v>62</v>
      </c>
      <c r="D113" s="275"/>
      <c r="E113" s="275"/>
      <c r="F113" s="296" t="s">
        <v>3024</v>
      </c>
      <c r="G113" s="275"/>
      <c r="H113" s="275" t="s">
        <v>3065</v>
      </c>
      <c r="I113" s="275" t="s">
        <v>3026</v>
      </c>
      <c r="J113" s="275">
        <v>20</v>
      </c>
      <c r="K113" s="287"/>
    </row>
    <row r="114" spans="2:11" s="1" customFormat="1" ht="15" customHeight="1">
      <c r="B114" s="298"/>
      <c r="C114" s="275" t="s">
        <v>3066</v>
      </c>
      <c r="D114" s="275"/>
      <c r="E114" s="275"/>
      <c r="F114" s="296" t="s">
        <v>3024</v>
      </c>
      <c r="G114" s="275"/>
      <c r="H114" s="275" t="s">
        <v>3067</v>
      </c>
      <c r="I114" s="275" t="s">
        <v>3026</v>
      </c>
      <c r="J114" s="275">
        <v>120</v>
      </c>
      <c r="K114" s="287"/>
    </row>
    <row r="115" spans="2:11" s="1" customFormat="1" ht="15" customHeight="1">
      <c r="B115" s="298"/>
      <c r="C115" s="275" t="s">
        <v>47</v>
      </c>
      <c r="D115" s="275"/>
      <c r="E115" s="275"/>
      <c r="F115" s="296" t="s">
        <v>3024</v>
      </c>
      <c r="G115" s="275"/>
      <c r="H115" s="275" t="s">
        <v>3068</v>
      </c>
      <c r="I115" s="275" t="s">
        <v>3059</v>
      </c>
      <c r="J115" s="275"/>
      <c r="K115" s="287"/>
    </row>
    <row r="116" spans="2:11" s="1" customFormat="1" ht="15" customHeight="1">
      <c r="B116" s="298"/>
      <c r="C116" s="275" t="s">
        <v>57</v>
      </c>
      <c r="D116" s="275"/>
      <c r="E116" s="275"/>
      <c r="F116" s="296" t="s">
        <v>3024</v>
      </c>
      <c r="G116" s="275"/>
      <c r="H116" s="275" t="s">
        <v>3069</v>
      </c>
      <c r="I116" s="275" t="s">
        <v>3059</v>
      </c>
      <c r="J116" s="275"/>
      <c r="K116" s="287"/>
    </row>
    <row r="117" spans="2:11" s="1" customFormat="1" ht="15" customHeight="1">
      <c r="B117" s="298"/>
      <c r="C117" s="275" t="s">
        <v>66</v>
      </c>
      <c r="D117" s="275"/>
      <c r="E117" s="275"/>
      <c r="F117" s="296" t="s">
        <v>3024</v>
      </c>
      <c r="G117" s="275"/>
      <c r="H117" s="275" t="s">
        <v>3070</v>
      </c>
      <c r="I117" s="275" t="s">
        <v>3071</v>
      </c>
      <c r="J117" s="275"/>
      <c r="K117" s="287"/>
    </row>
    <row r="118" spans="2:11" s="1" customFormat="1" ht="15" customHeight="1">
      <c r="B118" s="301"/>
      <c r="C118" s="307"/>
      <c r="D118" s="307"/>
      <c r="E118" s="307"/>
      <c r="F118" s="307"/>
      <c r="G118" s="307"/>
      <c r="H118" s="307"/>
      <c r="I118" s="307"/>
      <c r="J118" s="307"/>
      <c r="K118" s="303"/>
    </row>
    <row r="119" spans="2:11" s="1" customFormat="1" ht="18.75" customHeight="1">
      <c r="B119" s="308"/>
      <c r="C119" s="309"/>
      <c r="D119" s="309"/>
      <c r="E119" s="309"/>
      <c r="F119" s="310"/>
      <c r="G119" s="309"/>
      <c r="H119" s="309"/>
      <c r="I119" s="309"/>
      <c r="J119" s="309"/>
      <c r="K119" s="308"/>
    </row>
    <row r="120" spans="2:11" s="1" customFormat="1" ht="18.75" customHeight="1">
      <c r="B120" s="282"/>
      <c r="C120" s="282"/>
      <c r="D120" s="282"/>
      <c r="E120" s="282"/>
      <c r="F120" s="282"/>
      <c r="G120" s="282"/>
      <c r="H120" s="282"/>
      <c r="I120" s="282"/>
      <c r="J120" s="282"/>
      <c r="K120" s="282"/>
    </row>
    <row r="121" spans="2:11" s="1" customFormat="1" ht="7.5" customHeight="1">
      <c r="B121" s="311"/>
      <c r="C121" s="312"/>
      <c r="D121" s="312"/>
      <c r="E121" s="312"/>
      <c r="F121" s="312"/>
      <c r="G121" s="312"/>
      <c r="H121" s="312"/>
      <c r="I121" s="312"/>
      <c r="J121" s="312"/>
      <c r="K121" s="313"/>
    </row>
    <row r="122" spans="2:11" s="1" customFormat="1" ht="45" customHeight="1">
      <c r="B122" s="314"/>
      <c r="C122" s="406" t="s">
        <v>3072</v>
      </c>
      <c r="D122" s="406"/>
      <c r="E122" s="406"/>
      <c r="F122" s="406"/>
      <c r="G122" s="406"/>
      <c r="H122" s="406"/>
      <c r="I122" s="406"/>
      <c r="J122" s="406"/>
      <c r="K122" s="315"/>
    </row>
    <row r="123" spans="2:11" s="1" customFormat="1" ht="17.25" customHeight="1">
      <c r="B123" s="316"/>
      <c r="C123" s="288" t="s">
        <v>3018</v>
      </c>
      <c r="D123" s="288"/>
      <c r="E123" s="288"/>
      <c r="F123" s="288" t="s">
        <v>3019</v>
      </c>
      <c r="G123" s="289"/>
      <c r="H123" s="288" t="s">
        <v>63</v>
      </c>
      <c r="I123" s="288" t="s">
        <v>66</v>
      </c>
      <c r="J123" s="288" t="s">
        <v>3020</v>
      </c>
      <c r="K123" s="317"/>
    </row>
    <row r="124" spans="2:11" s="1" customFormat="1" ht="17.25" customHeight="1">
      <c r="B124" s="316"/>
      <c r="C124" s="290" t="s">
        <v>3021</v>
      </c>
      <c r="D124" s="290"/>
      <c r="E124" s="290"/>
      <c r="F124" s="291" t="s">
        <v>3022</v>
      </c>
      <c r="G124" s="292"/>
      <c r="H124" s="290"/>
      <c r="I124" s="290"/>
      <c r="J124" s="290" t="s">
        <v>3023</v>
      </c>
      <c r="K124" s="317"/>
    </row>
    <row r="125" spans="2:11" s="1" customFormat="1" ht="5.25" customHeight="1">
      <c r="B125" s="318"/>
      <c r="C125" s="293"/>
      <c r="D125" s="293"/>
      <c r="E125" s="293"/>
      <c r="F125" s="293"/>
      <c r="G125" s="319"/>
      <c r="H125" s="293"/>
      <c r="I125" s="293"/>
      <c r="J125" s="293"/>
      <c r="K125" s="320"/>
    </row>
    <row r="126" spans="2:11" s="1" customFormat="1" ht="15" customHeight="1">
      <c r="B126" s="318"/>
      <c r="C126" s="275" t="s">
        <v>3027</v>
      </c>
      <c r="D126" s="295"/>
      <c r="E126" s="295"/>
      <c r="F126" s="296" t="s">
        <v>3024</v>
      </c>
      <c r="G126" s="275"/>
      <c r="H126" s="275" t="s">
        <v>3064</v>
      </c>
      <c r="I126" s="275" t="s">
        <v>3026</v>
      </c>
      <c r="J126" s="275">
        <v>120</v>
      </c>
      <c r="K126" s="321"/>
    </row>
    <row r="127" spans="2:11" s="1" customFormat="1" ht="15" customHeight="1">
      <c r="B127" s="318"/>
      <c r="C127" s="275" t="s">
        <v>3073</v>
      </c>
      <c r="D127" s="275"/>
      <c r="E127" s="275"/>
      <c r="F127" s="296" t="s">
        <v>3024</v>
      </c>
      <c r="G127" s="275"/>
      <c r="H127" s="275" t="s">
        <v>3074</v>
      </c>
      <c r="I127" s="275" t="s">
        <v>3026</v>
      </c>
      <c r="J127" s="275" t="s">
        <v>3075</v>
      </c>
      <c r="K127" s="321"/>
    </row>
    <row r="128" spans="2:11" s="1" customFormat="1" ht="15" customHeight="1">
      <c r="B128" s="318"/>
      <c r="C128" s="275" t="s">
        <v>97</v>
      </c>
      <c r="D128" s="275"/>
      <c r="E128" s="275"/>
      <c r="F128" s="296" t="s">
        <v>3024</v>
      </c>
      <c r="G128" s="275"/>
      <c r="H128" s="275" t="s">
        <v>3076</v>
      </c>
      <c r="I128" s="275" t="s">
        <v>3026</v>
      </c>
      <c r="J128" s="275" t="s">
        <v>3075</v>
      </c>
      <c r="K128" s="321"/>
    </row>
    <row r="129" spans="2:11" s="1" customFormat="1" ht="15" customHeight="1">
      <c r="B129" s="318"/>
      <c r="C129" s="275" t="s">
        <v>3035</v>
      </c>
      <c r="D129" s="275"/>
      <c r="E129" s="275"/>
      <c r="F129" s="296" t="s">
        <v>3030</v>
      </c>
      <c r="G129" s="275"/>
      <c r="H129" s="275" t="s">
        <v>3036</v>
      </c>
      <c r="I129" s="275" t="s">
        <v>3026</v>
      </c>
      <c r="J129" s="275">
        <v>15</v>
      </c>
      <c r="K129" s="321"/>
    </row>
    <row r="130" spans="2:11" s="1" customFormat="1" ht="15" customHeight="1">
      <c r="B130" s="318"/>
      <c r="C130" s="299" t="s">
        <v>3037</v>
      </c>
      <c r="D130" s="299"/>
      <c r="E130" s="299"/>
      <c r="F130" s="300" t="s">
        <v>3030</v>
      </c>
      <c r="G130" s="299"/>
      <c r="H130" s="299" t="s">
        <v>3038</v>
      </c>
      <c r="I130" s="299" t="s">
        <v>3026</v>
      </c>
      <c r="J130" s="299">
        <v>15</v>
      </c>
      <c r="K130" s="321"/>
    </row>
    <row r="131" spans="2:11" s="1" customFormat="1" ht="15" customHeight="1">
      <c r="B131" s="318"/>
      <c r="C131" s="299" t="s">
        <v>3039</v>
      </c>
      <c r="D131" s="299"/>
      <c r="E131" s="299"/>
      <c r="F131" s="300" t="s">
        <v>3030</v>
      </c>
      <c r="G131" s="299"/>
      <c r="H131" s="299" t="s">
        <v>3040</v>
      </c>
      <c r="I131" s="299" t="s">
        <v>3026</v>
      </c>
      <c r="J131" s="299">
        <v>20</v>
      </c>
      <c r="K131" s="321"/>
    </row>
    <row r="132" spans="2:11" s="1" customFormat="1" ht="15" customHeight="1">
      <c r="B132" s="318"/>
      <c r="C132" s="299" t="s">
        <v>3041</v>
      </c>
      <c r="D132" s="299"/>
      <c r="E132" s="299"/>
      <c r="F132" s="300" t="s">
        <v>3030</v>
      </c>
      <c r="G132" s="299"/>
      <c r="H132" s="299" t="s">
        <v>3042</v>
      </c>
      <c r="I132" s="299" t="s">
        <v>3026</v>
      </c>
      <c r="J132" s="299">
        <v>20</v>
      </c>
      <c r="K132" s="321"/>
    </row>
    <row r="133" spans="2:11" s="1" customFormat="1" ht="15" customHeight="1">
      <c r="B133" s="318"/>
      <c r="C133" s="275" t="s">
        <v>3029</v>
      </c>
      <c r="D133" s="275"/>
      <c r="E133" s="275"/>
      <c r="F133" s="296" t="s">
        <v>3030</v>
      </c>
      <c r="G133" s="275"/>
      <c r="H133" s="275" t="s">
        <v>3064</v>
      </c>
      <c r="I133" s="275" t="s">
        <v>3026</v>
      </c>
      <c r="J133" s="275">
        <v>50</v>
      </c>
      <c r="K133" s="321"/>
    </row>
    <row r="134" spans="2:11" s="1" customFormat="1" ht="15" customHeight="1">
      <c r="B134" s="318"/>
      <c r="C134" s="275" t="s">
        <v>3043</v>
      </c>
      <c r="D134" s="275"/>
      <c r="E134" s="275"/>
      <c r="F134" s="296" t="s">
        <v>3030</v>
      </c>
      <c r="G134" s="275"/>
      <c r="H134" s="275" t="s">
        <v>3064</v>
      </c>
      <c r="I134" s="275" t="s">
        <v>3026</v>
      </c>
      <c r="J134" s="275">
        <v>50</v>
      </c>
      <c r="K134" s="321"/>
    </row>
    <row r="135" spans="2:11" s="1" customFormat="1" ht="15" customHeight="1">
      <c r="B135" s="318"/>
      <c r="C135" s="275" t="s">
        <v>3049</v>
      </c>
      <c r="D135" s="275"/>
      <c r="E135" s="275"/>
      <c r="F135" s="296" t="s">
        <v>3030</v>
      </c>
      <c r="G135" s="275"/>
      <c r="H135" s="275" t="s">
        <v>3064</v>
      </c>
      <c r="I135" s="275" t="s">
        <v>3026</v>
      </c>
      <c r="J135" s="275">
        <v>50</v>
      </c>
      <c r="K135" s="321"/>
    </row>
    <row r="136" spans="2:11" s="1" customFormat="1" ht="15" customHeight="1">
      <c r="B136" s="318"/>
      <c r="C136" s="275" t="s">
        <v>3051</v>
      </c>
      <c r="D136" s="275"/>
      <c r="E136" s="275"/>
      <c r="F136" s="296" t="s">
        <v>3030</v>
      </c>
      <c r="G136" s="275"/>
      <c r="H136" s="275" t="s">
        <v>3064</v>
      </c>
      <c r="I136" s="275" t="s">
        <v>3026</v>
      </c>
      <c r="J136" s="275">
        <v>50</v>
      </c>
      <c r="K136" s="321"/>
    </row>
    <row r="137" spans="2:11" s="1" customFormat="1" ht="15" customHeight="1">
      <c r="B137" s="318"/>
      <c r="C137" s="275" t="s">
        <v>3052</v>
      </c>
      <c r="D137" s="275"/>
      <c r="E137" s="275"/>
      <c r="F137" s="296" t="s">
        <v>3030</v>
      </c>
      <c r="G137" s="275"/>
      <c r="H137" s="275" t="s">
        <v>3077</v>
      </c>
      <c r="I137" s="275" t="s">
        <v>3026</v>
      </c>
      <c r="J137" s="275">
        <v>255</v>
      </c>
      <c r="K137" s="321"/>
    </row>
    <row r="138" spans="2:11" s="1" customFormat="1" ht="15" customHeight="1">
      <c r="B138" s="318"/>
      <c r="C138" s="275" t="s">
        <v>3054</v>
      </c>
      <c r="D138" s="275"/>
      <c r="E138" s="275"/>
      <c r="F138" s="296" t="s">
        <v>3024</v>
      </c>
      <c r="G138" s="275"/>
      <c r="H138" s="275" t="s">
        <v>3078</v>
      </c>
      <c r="I138" s="275" t="s">
        <v>3056</v>
      </c>
      <c r="J138" s="275"/>
      <c r="K138" s="321"/>
    </row>
    <row r="139" spans="2:11" s="1" customFormat="1" ht="15" customHeight="1">
      <c r="B139" s="318"/>
      <c r="C139" s="275" t="s">
        <v>3057</v>
      </c>
      <c r="D139" s="275"/>
      <c r="E139" s="275"/>
      <c r="F139" s="296" t="s">
        <v>3024</v>
      </c>
      <c r="G139" s="275"/>
      <c r="H139" s="275" t="s">
        <v>3079</v>
      </c>
      <c r="I139" s="275" t="s">
        <v>3059</v>
      </c>
      <c r="J139" s="275"/>
      <c r="K139" s="321"/>
    </row>
    <row r="140" spans="2:11" s="1" customFormat="1" ht="15" customHeight="1">
      <c r="B140" s="318"/>
      <c r="C140" s="275" t="s">
        <v>3060</v>
      </c>
      <c r="D140" s="275"/>
      <c r="E140" s="275"/>
      <c r="F140" s="296" t="s">
        <v>3024</v>
      </c>
      <c r="G140" s="275"/>
      <c r="H140" s="275" t="s">
        <v>3060</v>
      </c>
      <c r="I140" s="275" t="s">
        <v>3059</v>
      </c>
      <c r="J140" s="275"/>
      <c r="K140" s="321"/>
    </row>
    <row r="141" spans="2:11" s="1" customFormat="1" ht="15" customHeight="1">
      <c r="B141" s="318"/>
      <c r="C141" s="275" t="s">
        <v>47</v>
      </c>
      <c r="D141" s="275"/>
      <c r="E141" s="275"/>
      <c r="F141" s="296" t="s">
        <v>3024</v>
      </c>
      <c r="G141" s="275"/>
      <c r="H141" s="275" t="s">
        <v>3080</v>
      </c>
      <c r="I141" s="275" t="s">
        <v>3059</v>
      </c>
      <c r="J141" s="275"/>
      <c r="K141" s="321"/>
    </row>
    <row r="142" spans="2:11" s="1" customFormat="1" ht="15" customHeight="1">
      <c r="B142" s="318"/>
      <c r="C142" s="275" t="s">
        <v>3081</v>
      </c>
      <c r="D142" s="275"/>
      <c r="E142" s="275"/>
      <c r="F142" s="296" t="s">
        <v>3024</v>
      </c>
      <c r="G142" s="275"/>
      <c r="H142" s="275" t="s">
        <v>3082</v>
      </c>
      <c r="I142" s="275" t="s">
        <v>3059</v>
      </c>
      <c r="J142" s="275"/>
      <c r="K142" s="321"/>
    </row>
    <row r="143" spans="2:11" s="1" customFormat="1" ht="15" customHeight="1">
      <c r="B143" s="322"/>
      <c r="C143" s="323"/>
      <c r="D143" s="323"/>
      <c r="E143" s="323"/>
      <c r="F143" s="323"/>
      <c r="G143" s="323"/>
      <c r="H143" s="323"/>
      <c r="I143" s="323"/>
      <c r="J143" s="323"/>
      <c r="K143" s="324"/>
    </row>
    <row r="144" spans="2:11" s="1" customFormat="1" ht="18.75" customHeight="1">
      <c r="B144" s="309"/>
      <c r="C144" s="309"/>
      <c r="D144" s="309"/>
      <c r="E144" s="309"/>
      <c r="F144" s="310"/>
      <c r="G144" s="309"/>
      <c r="H144" s="309"/>
      <c r="I144" s="309"/>
      <c r="J144" s="309"/>
      <c r="K144" s="309"/>
    </row>
    <row r="145" spans="2:11" s="1" customFormat="1" ht="18.75" customHeight="1">
      <c r="B145" s="282"/>
      <c r="C145" s="282"/>
      <c r="D145" s="282"/>
      <c r="E145" s="282"/>
      <c r="F145" s="282"/>
      <c r="G145" s="282"/>
      <c r="H145" s="282"/>
      <c r="I145" s="282"/>
      <c r="J145" s="282"/>
      <c r="K145" s="282"/>
    </row>
    <row r="146" spans="2:11" s="1" customFormat="1" ht="7.5" customHeight="1">
      <c r="B146" s="283"/>
      <c r="C146" s="284"/>
      <c r="D146" s="284"/>
      <c r="E146" s="284"/>
      <c r="F146" s="284"/>
      <c r="G146" s="284"/>
      <c r="H146" s="284"/>
      <c r="I146" s="284"/>
      <c r="J146" s="284"/>
      <c r="K146" s="285"/>
    </row>
    <row r="147" spans="2:11" s="1" customFormat="1" ht="45" customHeight="1">
      <c r="B147" s="286"/>
      <c r="C147" s="408" t="s">
        <v>3083</v>
      </c>
      <c r="D147" s="408"/>
      <c r="E147" s="408"/>
      <c r="F147" s="408"/>
      <c r="G147" s="408"/>
      <c r="H147" s="408"/>
      <c r="I147" s="408"/>
      <c r="J147" s="408"/>
      <c r="K147" s="287"/>
    </row>
    <row r="148" spans="2:11" s="1" customFormat="1" ht="17.25" customHeight="1">
      <c r="B148" s="286"/>
      <c r="C148" s="288" t="s">
        <v>3018</v>
      </c>
      <c r="D148" s="288"/>
      <c r="E148" s="288"/>
      <c r="F148" s="288" t="s">
        <v>3019</v>
      </c>
      <c r="G148" s="289"/>
      <c r="H148" s="288" t="s">
        <v>63</v>
      </c>
      <c r="I148" s="288" t="s">
        <v>66</v>
      </c>
      <c r="J148" s="288" t="s">
        <v>3020</v>
      </c>
      <c r="K148" s="287"/>
    </row>
    <row r="149" spans="2:11" s="1" customFormat="1" ht="17.25" customHeight="1">
      <c r="B149" s="286"/>
      <c r="C149" s="290" t="s">
        <v>3021</v>
      </c>
      <c r="D149" s="290"/>
      <c r="E149" s="290"/>
      <c r="F149" s="291" t="s">
        <v>3022</v>
      </c>
      <c r="G149" s="292"/>
      <c r="H149" s="290"/>
      <c r="I149" s="290"/>
      <c r="J149" s="290" t="s">
        <v>3023</v>
      </c>
      <c r="K149" s="287"/>
    </row>
    <row r="150" spans="2:11" s="1" customFormat="1" ht="5.25" customHeight="1">
      <c r="B150" s="298"/>
      <c r="C150" s="293"/>
      <c r="D150" s="293"/>
      <c r="E150" s="293"/>
      <c r="F150" s="293"/>
      <c r="G150" s="294"/>
      <c r="H150" s="293"/>
      <c r="I150" s="293"/>
      <c r="J150" s="293"/>
      <c r="K150" s="321"/>
    </row>
    <row r="151" spans="2:11" s="1" customFormat="1" ht="15" customHeight="1">
      <c r="B151" s="298"/>
      <c r="C151" s="325" t="s">
        <v>3027</v>
      </c>
      <c r="D151" s="275"/>
      <c r="E151" s="275"/>
      <c r="F151" s="326" t="s">
        <v>3024</v>
      </c>
      <c r="G151" s="275"/>
      <c r="H151" s="325" t="s">
        <v>3064</v>
      </c>
      <c r="I151" s="325" t="s">
        <v>3026</v>
      </c>
      <c r="J151" s="325">
        <v>120</v>
      </c>
      <c r="K151" s="321"/>
    </row>
    <row r="152" spans="2:11" s="1" customFormat="1" ht="15" customHeight="1">
      <c r="B152" s="298"/>
      <c r="C152" s="325" t="s">
        <v>3073</v>
      </c>
      <c r="D152" s="275"/>
      <c r="E152" s="275"/>
      <c r="F152" s="326" t="s">
        <v>3024</v>
      </c>
      <c r="G152" s="275"/>
      <c r="H152" s="325" t="s">
        <v>3084</v>
      </c>
      <c r="I152" s="325" t="s">
        <v>3026</v>
      </c>
      <c r="J152" s="325" t="s">
        <v>3075</v>
      </c>
      <c r="K152" s="321"/>
    </row>
    <row r="153" spans="2:11" s="1" customFormat="1" ht="15" customHeight="1">
      <c r="B153" s="298"/>
      <c r="C153" s="325" t="s">
        <v>97</v>
      </c>
      <c r="D153" s="275"/>
      <c r="E153" s="275"/>
      <c r="F153" s="326" t="s">
        <v>3024</v>
      </c>
      <c r="G153" s="275"/>
      <c r="H153" s="325" t="s">
        <v>3085</v>
      </c>
      <c r="I153" s="325" t="s">
        <v>3026</v>
      </c>
      <c r="J153" s="325" t="s">
        <v>3075</v>
      </c>
      <c r="K153" s="321"/>
    </row>
    <row r="154" spans="2:11" s="1" customFormat="1" ht="15" customHeight="1">
      <c r="B154" s="298"/>
      <c r="C154" s="325" t="s">
        <v>3029</v>
      </c>
      <c r="D154" s="275"/>
      <c r="E154" s="275"/>
      <c r="F154" s="326" t="s">
        <v>3030</v>
      </c>
      <c r="G154" s="275"/>
      <c r="H154" s="325" t="s">
        <v>3064</v>
      </c>
      <c r="I154" s="325" t="s">
        <v>3026</v>
      </c>
      <c r="J154" s="325">
        <v>50</v>
      </c>
      <c r="K154" s="321"/>
    </row>
    <row r="155" spans="2:11" s="1" customFormat="1" ht="15" customHeight="1">
      <c r="B155" s="298"/>
      <c r="C155" s="325" t="s">
        <v>3032</v>
      </c>
      <c r="D155" s="275"/>
      <c r="E155" s="275"/>
      <c r="F155" s="326" t="s">
        <v>3024</v>
      </c>
      <c r="G155" s="275"/>
      <c r="H155" s="325" t="s">
        <v>3064</v>
      </c>
      <c r="I155" s="325" t="s">
        <v>3034</v>
      </c>
      <c r="J155" s="325"/>
      <c r="K155" s="321"/>
    </row>
    <row r="156" spans="2:11" s="1" customFormat="1" ht="15" customHeight="1">
      <c r="B156" s="298"/>
      <c r="C156" s="325" t="s">
        <v>3043</v>
      </c>
      <c r="D156" s="275"/>
      <c r="E156" s="275"/>
      <c r="F156" s="326" t="s">
        <v>3030</v>
      </c>
      <c r="G156" s="275"/>
      <c r="H156" s="325" t="s">
        <v>3064</v>
      </c>
      <c r="I156" s="325" t="s">
        <v>3026</v>
      </c>
      <c r="J156" s="325">
        <v>50</v>
      </c>
      <c r="K156" s="321"/>
    </row>
    <row r="157" spans="2:11" s="1" customFormat="1" ht="15" customHeight="1">
      <c r="B157" s="298"/>
      <c r="C157" s="325" t="s">
        <v>3051</v>
      </c>
      <c r="D157" s="275"/>
      <c r="E157" s="275"/>
      <c r="F157" s="326" t="s">
        <v>3030</v>
      </c>
      <c r="G157" s="275"/>
      <c r="H157" s="325" t="s">
        <v>3064</v>
      </c>
      <c r="I157" s="325" t="s">
        <v>3026</v>
      </c>
      <c r="J157" s="325">
        <v>50</v>
      </c>
      <c r="K157" s="321"/>
    </row>
    <row r="158" spans="2:11" s="1" customFormat="1" ht="15" customHeight="1">
      <c r="B158" s="298"/>
      <c r="C158" s="325" t="s">
        <v>3049</v>
      </c>
      <c r="D158" s="275"/>
      <c r="E158" s="275"/>
      <c r="F158" s="326" t="s">
        <v>3030</v>
      </c>
      <c r="G158" s="275"/>
      <c r="H158" s="325" t="s">
        <v>3064</v>
      </c>
      <c r="I158" s="325" t="s">
        <v>3026</v>
      </c>
      <c r="J158" s="325">
        <v>50</v>
      </c>
      <c r="K158" s="321"/>
    </row>
    <row r="159" spans="2:11" s="1" customFormat="1" ht="15" customHeight="1">
      <c r="B159" s="298"/>
      <c r="C159" s="325" t="s">
        <v>113</v>
      </c>
      <c r="D159" s="275"/>
      <c r="E159" s="275"/>
      <c r="F159" s="326" t="s">
        <v>3024</v>
      </c>
      <c r="G159" s="275"/>
      <c r="H159" s="325" t="s">
        <v>3086</v>
      </c>
      <c r="I159" s="325" t="s">
        <v>3026</v>
      </c>
      <c r="J159" s="325" t="s">
        <v>3087</v>
      </c>
      <c r="K159" s="321"/>
    </row>
    <row r="160" spans="2:11" s="1" customFormat="1" ht="15" customHeight="1">
      <c r="B160" s="298"/>
      <c r="C160" s="325" t="s">
        <v>3088</v>
      </c>
      <c r="D160" s="275"/>
      <c r="E160" s="275"/>
      <c r="F160" s="326" t="s">
        <v>3024</v>
      </c>
      <c r="G160" s="275"/>
      <c r="H160" s="325" t="s">
        <v>3089</v>
      </c>
      <c r="I160" s="325" t="s">
        <v>3059</v>
      </c>
      <c r="J160" s="325"/>
      <c r="K160" s="321"/>
    </row>
    <row r="161" spans="2:11" s="1" customFormat="1" ht="15" customHeight="1">
      <c r="B161" s="327"/>
      <c r="C161" s="307"/>
      <c r="D161" s="307"/>
      <c r="E161" s="307"/>
      <c r="F161" s="307"/>
      <c r="G161" s="307"/>
      <c r="H161" s="307"/>
      <c r="I161" s="307"/>
      <c r="J161" s="307"/>
      <c r="K161" s="328"/>
    </row>
    <row r="162" spans="2:11" s="1" customFormat="1" ht="18.75" customHeight="1">
      <c r="B162" s="309"/>
      <c r="C162" s="319"/>
      <c r="D162" s="319"/>
      <c r="E162" s="319"/>
      <c r="F162" s="329"/>
      <c r="G162" s="319"/>
      <c r="H162" s="319"/>
      <c r="I162" s="319"/>
      <c r="J162" s="319"/>
      <c r="K162" s="309"/>
    </row>
    <row r="163" spans="2:11" s="1" customFormat="1" ht="18.75" customHeight="1">
      <c r="B163" s="282"/>
      <c r="C163" s="282"/>
      <c r="D163" s="282"/>
      <c r="E163" s="282"/>
      <c r="F163" s="282"/>
      <c r="G163" s="282"/>
      <c r="H163" s="282"/>
      <c r="I163" s="282"/>
      <c r="J163" s="282"/>
      <c r="K163" s="282"/>
    </row>
    <row r="164" spans="2:11" s="1" customFormat="1" ht="7.5" customHeight="1">
      <c r="B164" s="264"/>
      <c r="C164" s="265"/>
      <c r="D164" s="265"/>
      <c r="E164" s="265"/>
      <c r="F164" s="265"/>
      <c r="G164" s="265"/>
      <c r="H164" s="265"/>
      <c r="I164" s="265"/>
      <c r="J164" s="265"/>
      <c r="K164" s="266"/>
    </row>
    <row r="165" spans="2:11" s="1" customFormat="1" ht="45" customHeight="1">
      <c r="B165" s="267"/>
      <c r="C165" s="406" t="s">
        <v>3090</v>
      </c>
      <c r="D165" s="406"/>
      <c r="E165" s="406"/>
      <c r="F165" s="406"/>
      <c r="G165" s="406"/>
      <c r="H165" s="406"/>
      <c r="I165" s="406"/>
      <c r="J165" s="406"/>
      <c r="K165" s="268"/>
    </row>
    <row r="166" spans="2:11" s="1" customFormat="1" ht="17.25" customHeight="1">
      <c r="B166" s="267"/>
      <c r="C166" s="288" t="s">
        <v>3018</v>
      </c>
      <c r="D166" s="288"/>
      <c r="E166" s="288"/>
      <c r="F166" s="288" t="s">
        <v>3019</v>
      </c>
      <c r="G166" s="330"/>
      <c r="H166" s="331" t="s">
        <v>63</v>
      </c>
      <c r="I166" s="331" t="s">
        <v>66</v>
      </c>
      <c r="J166" s="288" t="s">
        <v>3020</v>
      </c>
      <c r="K166" s="268"/>
    </row>
    <row r="167" spans="2:11" s="1" customFormat="1" ht="17.25" customHeight="1">
      <c r="B167" s="269"/>
      <c r="C167" s="290" t="s">
        <v>3021</v>
      </c>
      <c r="D167" s="290"/>
      <c r="E167" s="290"/>
      <c r="F167" s="291" t="s">
        <v>3022</v>
      </c>
      <c r="G167" s="332"/>
      <c r="H167" s="333"/>
      <c r="I167" s="333"/>
      <c r="J167" s="290" t="s">
        <v>3023</v>
      </c>
      <c r="K167" s="270"/>
    </row>
    <row r="168" spans="2:11" s="1" customFormat="1" ht="5.25" customHeight="1">
      <c r="B168" s="298"/>
      <c r="C168" s="293"/>
      <c r="D168" s="293"/>
      <c r="E168" s="293"/>
      <c r="F168" s="293"/>
      <c r="G168" s="294"/>
      <c r="H168" s="293"/>
      <c r="I168" s="293"/>
      <c r="J168" s="293"/>
      <c r="K168" s="321"/>
    </row>
    <row r="169" spans="2:11" s="1" customFormat="1" ht="15" customHeight="1">
      <c r="B169" s="298"/>
      <c r="C169" s="275" t="s">
        <v>3027</v>
      </c>
      <c r="D169" s="275"/>
      <c r="E169" s="275"/>
      <c r="F169" s="296" t="s">
        <v>3024</v>
      </c>
      <c r="G169" s="275"/>
      <c r="H169" s="275" t="s">
        <v>3064</v>
      </c>
      <c r="I169" s="275" t="s">
        <v>3026</v>
      </c>
      <c r="J169" s="275">
        <v>120</v>
      </c>
      <c r="K169" s="321"/>
    </row>
    <row r="170" spans="2:11" s="1" customFormat="1" ht="15" customHeight="1">
      <c r="B170" s="298"/>
      <c r="C170" s="275" t="s">
        <v>3073</v>
      </c>
      <c r="D170" s="275"/>
      <c r="E170" s="275"/>
      <c r="F170" s="296" t="s">
        <v>3024</v>
      </c>
      <c r="G170" s="275"/>
      <c r="H170" s="275" t="s">
        <v>3074</v>
      </c>
      <c r="I170" s="275" t="s">
        <v>3026</v>
      </c>
      <c r="J170" s="275" t="s">
        <v>3075</v>
      </c>
      <c r="K170" s="321"/>
    </row>
    <row r="171" spans="2:11" s="1" customFormat="1" ht="15" customHeight="1">
      <c r="B171" s="298"/>
      <c r="C171" s="275" t="s">
        <v>97</v>
      </c>
      <c r="D171" s="275"/>
      <c r="E171" s="275"/>
      <c r="F171" s="296" t="s">
        <v>3024</v>
      </c>
      <c r="G171" s="275"/>
      <c r="H171" s="275" t="s">
        <v>3091</v>
      </c>
      <c r="I171" s="275" t="s">
        <v>3026</v>
      </c>
      <c r="J171" s="275" t="s">
        <v>3075</v>
      </c>
      <c r="K171" s="321"/>
    </row>
    <row r="172" spans="2:11" s="1" customFormat="1" ht="15" customHeight="1">
      <c r="B172" s="298"/>
      <c r="C172" s="275" t="s">
        <v>3029</v>
      </c>
      <c r="D172" s="275"/>
      <c r="E172" s="275"/>
      <c r="F172" s="296" t="s">
        <v>3030</v>
      </c>
      <c r="G172" s="275"/>
      <c r="H172" s="275" t="s">
        <v>3091</v>
      </c>
      <c r="I172" s="275" t="s">
        <v>3026</v>
      </c>
      <c r="J172" s="275">
        <v>50</v>
      </c>
      <c r="K172" s="321"/>
    </row>
    <row r="173" spans="2:11" s="1" customFormat="1" ht="15" customHeight="1">
      <c r="B173" s="298"/>
      <c r="C173" s="275" t="s">
        <v>3032</v>
      </c>
      <c r="D173" s="275"/>
      <c r="E173" s="275"/>
      <c r="F173" s="296" t="s">
        <v>3024</v>
      </c>
      <c r="G173" s="275"/>
      <c r="H173" s="275" t="s">
        <v>3091</v>
      </c>
      <c r="I173" s="275" t="s">
        <v>3034</v>
      </c>
      <c r="J173" s="275"/>
      <c r="K173" s="321"/>
    </row>
    <row r="174" spans="2:11" s="1" customFormat="1" ht="15" customHeight="1">
      <c r="B174" s="298"/>
      <c r="C174" s="275" t="s">
        <v>3043</v>
      </c>
      <c r="D174" s="275"/>
      <c r="E174" s="275"/>
      <c r="F174" s="296" t="s">
        <v>3030</v>
      </c>
      <c r="G174" s="275"/>
      <c r="H174" s="275" t="s">
        <v>3091</v>
      </c>
      <c r="I174" s="275" t="s">
        <v>3026</v>
      </c>
      <c r="J174" s="275">
        <v>50</v>
      </c>
      <c r="K174" s="321"/>
    </row>
    <row r="175" spans="2:11" s="1" customFormat="1" ht="15" customHeight="1">
      <c r="B175" s="298"/>
      <c r="C175" s="275" t="s">
        <v>3051</v>
      </c>
      <c r="D175" s="275"/>
      <c r="E175" s="275"/>
      <c r="F175" s="296" t="s">
        <v>3030</v>
      </c>
      <c r="G175" s="275"/>
      <c r="H175" s="275" t="s">
        <v>3091</v>
      </c>
      <c r="I175" s="275" t="s">
        <v>3026</v>
      </c>
      <c r="J175" s="275">
        <v>50</v>
      </c>
      <c r="K175" s="321"/>
    </row>
    <row r="176" spans="2:11" s="1" customFormat="1" ht="15" customHeight="1">
      <c r="B176" s="298"/>
      <c r="C176" s="275" t="s">
        <v>3049</v>
      </c>
      <c r="D176" s="275"/>
      <c r="E176" s="275"/>
      <c r="F176" s="296" t="s">
        <v>3030</v>
      </c>
      <c r="G176" s="275"/>
      <c r="H176" s="275" t="s">
        <v>3091</v>
      </c>
      <c r="I176" s="275" t="s">
        <v>3026</v>
      </c>
      <c r="J176" s="275">
        <v>50</v>
      </c>
      <c r="K176" s="321"/>
    </row>
    <row r="177" spans="2:11" s="1" customFormat="1" ht="15" customHeight="1">
      <c r="B177" s="298"/>
      <c r="C177" s="275" t="s">
        <v>146</v>
      </c>
      <c r="D177" s="275"/>
      <c r="E177" s="275"/>
      <c r="F177" s="296" t="s">
        <v>3024</v>
      </c>
      <c r="G177" s="275"/>
      <c r="H177" s="275" t="s">
        <v>3092</v>
      </c>
      <c r="I177" s="275" t="s">
        <v>3093</v>
      </c>
      <c r="J177" s="275"/>
      <c r="K177" s="321"/>
    </row>
    <row r="178" spans="2:11" s="1" customFormat="1" ht="15" customHeight="1">
      <c r="B178" s="298"/>
      <c r="C178" s="275" t="s">
        <v>66</v>
      </c>
      <c r="D178" s="275"/>
      <c r="E178" s="275"/>
      <c r="F178" s="296" t="s">
        <v>3024</v>
      </c>
      <c r="G178" s="275"/>
      <c r="H178" s="275" t="s">
        <v>3094</v>
      </c>
      <c r="I178" s="275" t="s">
        <v>3095</v>
      </c>
      <c r="J178" s="275">
        <v>1</v>
      </c>
      <c r="K178" s="321"/>
    </row>
    <row r="179" spans="2:11" s="1" customFormat="1" ht="15" customHeight="1">
      <c r="B179" s="298"/>
      <c r="C179" s="275" t="s">
        <v>62</v>
      </c>
      <c r="D179" s="275"/>
      <c r="E179" s="275"/>
      <c r="F179" s="296" t="s">
        <v>3024</v>
      </c>
      <c r="G179" s="275"/>
      <c r="H179" s="275" t="s">
        <v>3096</v>
      </c>
      <c r="I179" s="275" t="s">
        <v>3026</v>
      </c>
      <c r="J179" s="275">
        <v>20</v>
      </c>
      <c r="K179" s="321"/>
    </row>
    <row r="180" spans="2:11" s="1" customFormat="1" ht="15" customHeight="1">
      <c r="B180" s="298"/>
      <c r="C180" s="275" t="s">
        <v>63</v>
      </c>
      <c r="D180" s="275"/>
      <c r="E180" s="275"/>
      <c r="F180" s="296" t="s">
        <v>3024</v>
      </c>
      <c r="G180" s="275"/>
      <c r="H180" s="275" t="s">
        <v>3097</v>
      </c>
      <c r="I180" s="275" t="s">
        <v>3026</v>
      </c>
      <c r="J180" s="275">
        <v>255</v>
      </c>
      <c r="K180" s="321"/>
    </row>
    <row r="181" spans="2:11" s="1" customFormat="1" ht="15" customHeight="1">
      <c r="B181" s="298"/>
      <c r="C181" s="275" t="s">
        <v>147</v>
      </c>
      <c r="D181" s="275"/>
      <c r="E181" s="275"/>
      <c r="F181" s="296" t="s">
        <v>3024</v>
      </c>
      <c r="G181" s="275"/>
      <c r="H181" s="275" t="s">
        <v>2988</v>
      </c>
      <c r="I181" s="275" t="s">
        <v>3026</v>
      </c>
      <c r="J181" s="275">
        <v>10</v>
      </c>
      <c r="K181" s="321"/>
    </row>
    <row r="182" spans="2:11" s="1" customFormat="1" ht="15" customHeight="1">
      <c r="B182" s="298"/>
      <c r="C182" s="275" t="s">
        <v>148</v>
      </c>
      <c r="D182" s="275"/>
      <c r="E182" s="275"/>
      <c r="F182" s="296" t="s">
        <v>3024</v>
      </c>
      <c r="G182" s="275"/>
      <c r="H182" s="275" t="s">
        <v>3098</v>
      </c>
      <c r="I182" s="275" t="s">
        <v>3059</v>
      </c>
      <c r="J182" s="275"/>
      <c r="K182" s="321"/>
    </row>
    <row r="183" spans="2:11" s="1" customFormat="1" ht="15" customHeight="1">
      <c r="B183" s="298"/>
      <c r="C183" s="275" t="s">
        <v>3099</v>
      </c>
      <c r="D183" s="275"/>
      <c r="E183" s="275"/>
      <c r="F183" s="296" t="s">
        <v>3024</v>
      </c>
      <c r="G183" s="275"/>
      <c r="H183" s="275" t="s">
        <v>3100</v>
      </c>
      <c r="I183" s="275" t="s">
        <v>3059</v>
      </c>
      <c r="J183" s="275"/>
      <c r="K183" s="321"/>
    </row>
    <row r="184" spans="2:11" s="1" customFormat="1" ht="15" customHeight="1">
      <c r="B184" s="298"/>
      <c r="C184" s="275" t="s">
        <v>3088</v>
      </c>
      <c r="D184" s="275"/>
      <c r="E184" s="275"/>
      <c r="F184" s="296" t="s">
        <v>3024</v>
      </c>
      <c r="G184" s="275"/>
      <c r="H184" s="275" t="s">
        <v>3101</v>
      </c>
      <c r="I184" s="275" t="s">
        <v>3059</v>
      </c>
      <c r="J184" s="275"/>
      <c r="K184" s="321"/>
    </row>
    <row r="185" spans="2:11" s="1" customFormat="1" ht="15" customHeight="1">
      <c r="B185" s="298"/>
      <c r="C185" s="275" t="s">
        <v>150</v>
      </c>
      <c r="D185" s="275"/>
      <c r="E185" s="275"/>
      <c r="F185" s="296" t="s">
        <v>3030</v>
      </c>
      <c r="G185" s="275"/>
      <c r="H185" s="275" t="s">
        <v>3102</v>
      </c>
      <c r="I185" s="275" t="s">
        <v>3026</v>
      </c>
      <c r="J185" s="275">
        <v>50</v>
      </c>
      <c r="K185" s="321"/>
    </row>
    <row r="186" spans="2:11" s="1" customFormat="1" ht="15" customHeight="1">
      <c r="B186" s="298"/>
      <c r="C186" s="275" t="s">
        <v>3103</v>
      </c>
      <c r="D186" s="275"/>
      <c r="E186" s="275"/>
      <c r="F186" s="296" t="s">
        <v>3030</v>
      </c>
      <c r="G186" s="275"/>
      <c r="H186" s="275" t="s">
        <v>3104</v>
      </c>
      <c r="I186" s="275" t="s">
        <v>3105</v>
      </c>
      <c r="J186" s="275"/>
      <c r="K186" s="321"/>
    </row>
    <row r="187" spans="2:11" s="1" customFormat="1" ht="15" customHeight="1">
      <c r="B187" s="298"/>
      <c r="C187" s="275" t="s">
        <v>3106</v>
      </c>
      <c r="D187" s="275"/>
      <c r="E187" s="275"/>
      <c r="F187" s="296" t="s">
        <v>3030</v>
      </c>
      <c r="G187" s="275"/>
      <c r="H187" s="275" t="s">
        <v>3107</v>
      </c>
      <c r="I187" s="275" t="s">
        <v>3105</v>
      </c>
      <c r="J187" s="275"/>
      <c r="K187" s="321"/>
    </row>
    <row r="188" spans="2:11" s="1" customFormat="1" ht="15" customHeight="1">
      <c r="B188" s="298"/>
      <c r="C188" s="275" t="s">
        <v>3108</v>
      </c>
      <c r="D188" s="275"/>
      <c r="E188" s="275"/>
      <c r="F188" s="296" t="s">
        <v>3030</v>
      </c>
      <c r="G188" s="275"/>
      <c r="H188" s="275" t="s">
        <v>3109</v>
      </c>
      <c r="I188" s="275" t="s">
        <v>3105</v>
      </c>
      <c r="J188" s="275"/>
      <c r="K188" s="321"/>
    </row>
    <row r="189" spans="2:11" s="1" customFormat="1" ht="15" customHeight="1">
      <c r="B189" s="298"/>
      <c r="C189" s="334" t="s">
        <v>3110</v>
      </c>
      <c r="D189" s="275"/>
      <c r="E189" s="275"/>
      <c r="F189" s="296" t="s">
        <v>3030</v>
      </c>
      <c r="G189" s="275"/>
      <c r="H189" s="275" t="s">
        <v>3111</v>
      </c>
      <c r="I189" s="275" t="s">
        <v>3112</v>
      </c>
      <c r="J189" s="335" t="s">
        <v>3113</v>
      </c>
      <c r="K189" s="321"/>
    </row>
    <row r="190" spans="2:11" s="18" customFormat="1" ht="15" customHeight="1">
      <c r="B190" s="336"/>
      <c r="C190" s="337" t="s">
        <v>3114</v>
      </c>
      <c r="D190" s="338"/>
      <c r="E190" s="338"/>
      <c r="F190" s="339" t="s">
        <v>3030</v>
      </c>
      <c r="G190" s="338"/>
      <c r="H190" s="338" t="s">
        <v>3115</v>
      </c>
      <c r="I190" s="338" t="s">
        <v>3112</v>
      </c>
      <c r="J190" s="340" t="s">
        <v>3113</v>
      </c>
      <c r="K190" s="341"/>
    </row>
    <row r="191" spans="2:11" s="1" customFormat="1" ht="15" customHeight="1">
      <c r="B191" s="298"/>
      <c r="C191" s="334" t="s">
        <v>51</v>
      </c>
      <c r="D191" s="275"/>
      <c r="E191" s="275"/>
      <c r="F191" s="296" t="s">
        <v>3024</v>
      </c>
      <c r="G191" s="275"/>
      <c r="H191" s="272" t="s">
        <v>3116</v>
      </c>
      <c r="I191" s="275" t="s">
        <v>3117</v>
      </c>
      <c r="J191" s="275"/>
      <c r="K191" s="321"/>
    </row>
    <row r="192" spans="2:11" s="1" customFormat="1" ht="15" customHeight="1">
      <c r="B192" s="298"/>
      <c r="C192" s="334" t="s">
        <v>3118</v>
      </c>
      <c r="D192" s="275"/>
      <c r="E192" s="275"/>
      <c r="F192" s="296" t="s">
        <v>3024</v>
      </c>
      <c r="G192" s="275"/>
      <c r="H192" s="275" t="s">
        <v>3119</v>
      </c>
      <c r="I192" s="275" t="s">
        <v>3059</v>
      </c>
      <c r="J192" s="275"/>
      <c r="K192" s="321"/>
    </row>
    <row r="193" spans="2:11" s="1" customFormat="1" ht="15" customHeight="1">
      <c r="B193" s="298"/>
      <c r="C193" s="334" t="s">
        <v>3120</v>
      </c>
      <c r="D193" s="275"/>
      <c r="E193" s="275"/>
      <c r="F193" s="296" t="s">
        <v>3024</v>
      </c>
      <c r="G193" s="275"/>
      <c r="H193" s="275" t="s">
        <v>3121</v>
      </c>
      <c r="I193" s="275" t="s">
        <v>3059</v>
      </c>
      <c r="J193" s="275"/>
      <c r="K193" s="321"/>
    </row>
    <row r="194" spans="2:11" s="1" customFormat="1" ht="15" customHeight="1">
      <c r="B194" s="298"/>
      <c r="C194" s="334" t="s">
        <v>3122</v>
      </c>
      <c r="D194" s="275"/>
      <c r="E194" s="275"/>
      <c r="F194" s="296" t="s">
        <v>3030</v>
      </c>
      <c r="G194" s="275"/>
      <c r="H194" s="275" t="s">
        <v>3123</v>
      </c>
      <c r="I194" s="275" t="s">
        <v>3059</v>
      </c>
      <c r="J194" s="275"/>
      <c r="K194" s="321"/>
    </row>
    <row r="195" spans="2:11" s="1" customFormat="1" ht="15" customHeight="1">
      <c r="B195" s="327"/>
      <c r="C195" s="342"/>
      <c r="D195" s="307"/>
      <c r="E195" s="307"/>
      <c r="F195" s="307"/>
      <c r="G195" s="307"/>
      <c r="H195" s="307"/>
      <c r="I195" s="307"/>
      <c r="J195" s="307"/>
      <c r="K195" s="328"/>
    </row>
    <row r="196" spans="2:11" s="1" customFormat="1" ht="18.75" customHeight="1">
      <c r="B196" s="309"/>
      <c r="C196" s="319"/>
      <c r="D196" s="319"/>
      <c r="E196" s="319"/>
      <c r="F196" s="329"/>
      <c r="G196" s="319"/>
      <c r="H196" s="319"/>
      <c r="I196" s="319"/>
      <c r="J196" s="319"/>
      <c r="K196" s="309"/>
    </row>
    <row r="197" spans="2:11" s="1" customFormat="1" ht="18.75" customHeight="1">
      <c r="B197" s="309"/>
      <c r="C197" s="319"/>
      <c r="D197" s="319"/>
      <c r="E197" s="319"/>
      <c r="F197" s="329"/>
      <c r="G197" s="319"/>
      <c r="H197" s="319"/>
      <c r="I197" s="319"/>
      <c r="J197" s="319"/>
      <c r="K197" s="309"/>
    </row>
    <row r="198" spans="2:11" s="1" customFormat="1" ht="18.75" customHeight="1">
      <c r="B198" s="282"/>
      <c r="C198" s="282"/>
      <c r="D198" s="282"/>
      <c r="E198" s="282"/>
      <c r="F198" s="282"/>
      <c r="G198" s="282"/>
      <c r="H198" s="282"/>
      <c r="I198" s="282"/>
      <c r="J198" s="282"/>
      <c r="K198" s="282"/>
    </row>
    <row r="199" spans="2:11" s="1" customFormat="1" ht="13.5">
      <c r="B199" s="264"/>
      <c r="C199" s="265"/>
      <c r="D199" s="265"/>
      <c r="E199" s="265"/>
      <c r="F199" s="265"/>
      <c r="G199" s="265"/>
      <c r="H199" s="265"/>
      <c r="I199" s="265"/>
      <c r="J199" s="265"/>
      <c r="K199" s="266"/>
    </row>
    <row r="200" spans="2:11" s="1" customFormat="1" ht="21">
      <c r="B200" s="267"/>
      <c r="C200" s="406" t="s">
        <v>3124</v>
      </c>
      <c r="D200" s="406"/>
      <c r="E200" s="406"/>
      <c r="F200" s="406"/>
      <c r="G200" s="406"/>
      <c r="H200" s="406"/>
      <c r="I200" s="406"/>
      <c r="J200" s="406"/>
      <c r="K200" s="268"/>
    </row>
    <row r="201" spans="2:11" s="1" customFormat="1" ht="25.5" customHeight="1">
      <c r="B201" s="267"/>
      <c r="C201" s="343" t="s">
        <v>3125</v>
      </c>
      <c r="D201" s="343"/>
      <c r="E201" s="343"/>
      <c r="F201" s="343" t="s">
        <v>3126</v>
      </c>
      <c r="G201" s="344"/>
      <c r="H201" s="409" t="s">
        <v>3127</v>
      </c>
      <c r="I201" s="409"/>
      <c r="J201" s="409"/>
      <c r="K201" s="268"/>
    </row>
    <row r="202" spans="2:11" s="1" customFormat="1" ht="5.25" customHeight="1">
      <c r="B202" s="298"/>
      <c r="C202" s="293"/>
      <c r="D202" s="293"/>
      <c r="E202" s="293"/>
      <c r="F202" s="293"/>
      <c r="G202" s="319"/>
      <c r="H202" s="293"/>
      <c r="I202" s="293"/>
      <c r="J202" s="293"/>
      <c r="K202" s="321"/>
    </row>
    <row r="203" spans="2:11" s="1" customFormat="1" ht="15" customHeight="1">
      <c r="B203" s="298"/>
      <c r="C203" s="275" t="s">
        <v>3117</v>
      </c>
      <c r="D203" s="275"/>
      <c r="E203" s="275"/>
      <c r="F203" s="296" t="s">
        <v>52</v>
      </c>
      <c r="G203" s="275"/>
      <c r="H203" s="410" t="s">
        <v>3128</v>
      </c>
      <c r="I203" s="410"/>
      <c r="J203" s="410"/>
      <c r="K203" s="321"/>
    </row>
    <row r="204" spans="2:11" s="1" customFormat="1" ht="15" customHeight="1">
      <c r="B204" s="298"/>
      <c r="C204" s="275"/>
      <c r="D204" s="275"/>
      <c r="E204" s="275"/>
      <c r="F204" s="296" t="s">
        <v>53</v>
      </c>
      <c r="G204" s="275"/>
      <c r="H204" s="410" t="s">
        <v>3129</v>
      </c>
      <c r="I204" s="410"/>
      <c r="J204" s="410"/>
      <c r="K204" s="321"/>
    </row>
    <row r="205" spans="2:11" s="1" customFormat="1" ht="15" customHeight="1">
      <c r="B205" s="298"/>
      <c r="C205" s="275"/>
      <c r="D205" s="275"/>
      <c r="E205" s="275"/>
      <c r="F205" s="296" t="s">
        <v>56</v>
      </c>
      <c r="G205" s="275"/>
      <c r="H205" s="410" t="s">
        <v>3130</v>
      </c>
      <c r="I205" s="410"/>
      <c r="J205" s="410"/>
      <c r="K205" s="321"/>
    </row>
    <row r="206" spans="2:11" s="1" customFormat="1" ht="15" customHeight="1">
      <c r="B206" s="298"/>
      <c r="C206" s="275"/>
      <c r="D206" s="275"/>
      <c r="E206" s="275"/>
      <c r="F206" s="296" t="s">
        <v>54</v>
      </c>
      <c r="G206" s="275"/>
      <c r="H206" s="410" t="s">
        <v>3131</v>
      </c>
      <c r="I206" s="410"/>
      <c r="J206" s="410"/>
      <c r="K206" s="321"/>
    </row>
    <row r="207" spans="2:11" s="1" customFormat="1" ht="15" customHeight="1">
      <c r="B207" s="298"/>
      <c r="C207" s="275"/>
      <c r="D207" s="275"/>
      <c r="E207" s="275"/>
      <c r="F207" s="296" t="s">
        <v>55</v>
      </c>
      <c r="G207" s="275"/>
      <c r="H207" s="410" t="s">
        <v>3132</v>
      </c>
      <c r="I207" s="410"/>
      <c r="J207" s="410"/>
      <c r="K207" s="321"/>
    </row>
    <row r="208" spans="2:11" s="1" customFormat="1" ht="15" customHeight="1">
      <c r="B208" s="298"/>
      <c r="C208" s="275"/>
      <c r="D208" s="275"/>
      <c r="E208" s="275"/>
      <c r="F208" s="296"/>
      <c r="G208" s="275"/>
      <c r="H208" s="275"/>
      <c r="I208" s="275"/>
      <c r="J208" s="275"/>
      <c r="K208" s="321"/>
    </row>
    <row r="209" spans="2:11" s="1" customFormat="1" ht="15" customHeight="1">
      <c r="B209" s="298"/>
      <c r="C209" s="275" t="s">
        <v>3071</v>
      </c>
      <c r="D209" s="275"/>
      <c r="E209" s="275"/>
      <c r="F209" s="296" t="s">
        <v>88</v>
      </c>
      <c r="G209" s="275"/>
      <c r="H209" s="410" t="s">
        <v>3133</v>
      </c>
      <c r="I209" s="410"/>
      <c r="J209" s="410"/>
      <c r="K209" s="321"/>
    </row>
    <row r="210" spans="2:11" s="1" customFormat="1" ht="15" customHeight="1">
      <c r="B210" s="298"/>
      <c r="C210" s="275"/>
      <c r="D210" s="275"/>
      <c r="E210" s="275"/>
      <c r="F210" s="296" t="s">
        <v>2968</v>
      </c>
      <c r="G210" s="275"/>
      <c r="H210" s="410" t="s">
        <v>2969</v>
      </c>
      <c r="I210" s="410"/>
      <c r="J210" s="410"/>
      <c r="K210" s="321"/>
    </row>
    <row r="211" spans="2:11" s="1" customFormat="1" ht="15" customHeight="1">
      <c r="B211" s="298"/>
      <c r="C211" s="275"/>
      <c r="D211" s="275"/>
      <c r="E211" s="275"/>
      <c r="F211" s="296" t="s">
        <v>2966</v>
      </c>
      <c r="G211" s="275"/>
      <c r="H211" s="410" t="s">
        <v>3134</v>
      </c>
      <c r="I211" s="410"/>
      <c r="J211" s="410"/>
      <c r="K211" s="321"/>
    </row>
    <row r="212" spans="2:11" s="1" customFormat="1" ht="15" customHeight="1">
      <c r="B212" s="345"/>
      <c r="C212" s="275"/>
      <c r="D212" s="275"/>
      <c r="E212" s="275"/>
      <c r="F212" s="296" t="s">
        <v>106</v>
      </c>
      <c r="G212" s="334"/>
      <c r="H212" s="411" t="s">
        <v>2970</v>
      </c>
      <c r="I212" s="411"/>
      <c r="J212" s="411"/>
      <c r="K212" s="346"/>
    </row>
    <row r="213" spans="2:11" s="1" customFormat="1" ht="15" customHeight="1">
      <c r="B213" s="345"/>
      <c r="C213" s="275"/>
      <c r="D213" s="275"/>
      <c r="E213" s="275"/>
      <c r="F213" s="296" t="s">
        <v>2971</v>
      </c>
      <c r="G213" s="334"/>
      <c r="H213" s="411" t="s">
        <v>2948</v>
      </c>
      <c r="I213" s="411"/>
      <c r="J213" s="411"/>
      <c r="K213" s="346"/>
    </row>
    <row r="214" spans="2:11" s="1" customFormat="1" ht="15" customHeight="1">
      <c r="B214" s="345"/>
      <c r="C214" s="275"/>
      <c r="D214" s="275"/>
      <c r="E214" s="275"/>
      <c r="F214" s="296"/>
      <c r="G214" s="334"/>
      <c r="H214" s="325"/>
      <c r="I214" s="325"/>
      <c r="J214" s="325"/>
      <c r="K214" s="346"/>
    </row>
    <row r="215" spans="2:11" s="1" customFormat="1" ht="15" customHeight="1">
      <c r="B215" s="345"/>
      <c r="C215" s="275" t="s">
        <v>3095</v>
      </c>
      <c r="D215" s="275"/>
      <c r="E215" s="275"/>
      <c r="F215" s="296">
        <v>1</v>
      </c>
      <c r="G215" s="334"/>
      <c r="H215" s="411" t="s">
        <v>3135</v>
      </c>
      <c r="I215" s="411"/>
      <c r="J215" s="411"/>
      <c r="K215" s="346"/>
    </row>
    <row r="216" spans="2:11" s="1" customFormat="1" ht="15" customHeight="1">
      <c r="B216" s="345"/>
      <c r="C216" s="275"/>
      <c r="D216" s="275"/>
      <c r="E216" s="275"/>
      <c r="F216" s="296">
        <v>2</v>
      </c>
      <c r="G216" s="334"/>
      <c r="H216" s="411" t="s">
        <v>3136</v>
      </c>
      <c r="I216" s="411"/>
      <c r="J216" s="411"/>
      <c r="K216" s="346"/>
    </row>
    <row r="217" spans="2:11" s="1" customFormat="1" ht="15" customHeight="1">
      <c r="B217" s="345"/>
      <c r="C217" s="275"/>
      <c r="D217" s="275"/>
      <c r="E217" s="275"/>
      <c r="F217" s="296">
        <v>3</v>
      </c>
      <c r="G217" s="334"/>
      <c r="H217" s="411" t="s">
        <v>3137</v>
      </c>
      <c r="I217" s="411"/>
      <c r="J217" s="411"/>
      <c r="K217" s="346"/>
    </row>
    <row r="218" spans="2:11" s="1" customFormat="1" ht="15" customHeight="1">
      <c r="B218" s="345"/>
      <c r="C218" s="275"/>
      <c r="D218" s="275"/>
      <c r="E218" s="275"/>
      <c r="F218" s="296">
        <v>4</v>
      </c>
      <c r="G218" s="334"/>
      <c r="H218" s="411" t="s">
        <v>3138</v>
      </c>
      <c r="I218" s="411"/>
      <c r="J218" s="411"/>
      <c r="K218" s="346"/>
    </row>
    <row r="219" spans="2:11" s="1" customFormat="1" ht="12.75" customHeight="1">
      <c r="B219" s="347"/>
      <c r="C219" s="348"/>
      <c r="D219" s="348"/>
      <c r="E219" s="348"/>
      <c r="F219" s="348"/>
      <c r="G219" s="348"/>
      <c r="H219" s="348"/>
      <c r="I219" s="348"/>
      <c r="J219" s="348"/>
      <c r="K219" s="349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SO 1 - Objekt hasičárny</vt:lpstr>
      <vt:lpstr>SO 2 - Zeleň, komunikační...</vt:lpstr>
      <vt:lpstr>Ústřední vytápění - Novos...</vt:lpstr>
      <vt:lpstr>Materiál - Materiál</vt:lpstr>
      <vt:lpstr>Montáž - Montáž</vt:lpstr>
      <vt:lpstr>VON - Vedlejší a ostatní ...</vt:lpstr>
      <vt:lpstr>Pokyny pro vyplnění</vt:lpstr>
      <vt:lpstr>'Materiál - Materiál'!Názvy_tisku</vt:lpstr>
      <vt:lpstr>'Montáž - Montáž'!Názvy_tisku</vt:lpstr>
      <vt:lpstr>'Rekapitulace stavby'!Názvy_tisku</vt:lpstr>
      <vt:lpstr>'SO 1 - Objekt hasičárny'!Názvy_tisku</vt:lpstr>
      <vt:lpstr>'SO 2 - Zeleň, komunikační...'!Názvy_tisku</vt:lpstr>
      <vt:lpstr>'Ústřední vytápění - Novos...'!Názvy_tisku</vt:lpstr>
      <vt:lpstr>'VON - Vedlejší a ostatní ...'!Názvy_tisku</vt:lpstr>
      <vt:lpstr>'Materiál - Materiál'!Oblast_tisku</vt:lpstr>
      <vt:lpstr>'Montáž - Montáž'!Oblast_tisku</vt:lpstr>
      <vt:lpstr>'Pokyny pro vyplnění'!Oblast_tisku</vt:lpstr>
      <vt:lpstr>'Rekapitulace stavby'!Oblast_tisku</vt:lpstr>
      <vt:lpstr>'SO 1 - Objekt hasičárny'!Oblast_tisku</vt:lpstr>
      <vt:lpstr>'SO 2 - Zeleň, komunikační...'!Oblast_tisku</vt:lpstr>
      <vt:lpstr>'Ústřední vytápění - Novos...'!Oblast_tisku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Komorous Michal</dc:creator>
  <cp:lastModifiedBy>Komorous Michal</cp:lastModifiedBy>
  <dcterms:created xsi:type="dcterms:W3CDTF">2024-05-19T19:47:29Z</dcterms:created>
  <dcterms:modified xsi:type="dcterms:W3CDTF">2024-05-19T20:27:12Z</dcterms:modified>
</cp:coreProperties>
</file>