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OneDrive\Plocha\Přenosy\"/>
    </mc:Choice>
  </mc:AlternateContent>
  <bookViews>
    <workbookView xWindow="0" yWindow="0" windowWidth="0" windowHeight="0"/>
  </bookViews>
  <sheets>
    <sheet name="Rekapitulace stavby" sheetId="1" r:id="rId1"/>
    <sheet name="SO 01 - Komunikace" sheetId="2" r:id="rId2"/>
    <sheet name="VRN - Ostatní a vedlejší 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01 - Komunikace'!$C$132:$K$303</definedName>
    <definedName name="_xlnm.Print_Area" localSheetId="1">'SO 01 - Komunikace'!$C$4:$J$76,'SO 01 - Komunikace'!$C$82:$J$114,'SO 01 - Komunikace'!$C$120:$J$303</definedName>
    <definedName name="_xlnm.Print_Titles" localSheetId="1">'SO 01 - Komunikace'!$132:$132</definedName>
    <definedName name="_xlnm._FilterDatabase" localSheetId="2" hidden="1">'VRN - Ostatní a vedlejší ...'!$C$120:$K$135</definedName>
    <definedName name="_xlnm.Print_Area" localSheetId="2">'VRN - Ostatní a vedlejší ...'!$C$4:$J$76,'VRN - Ostatní a vedlejší ...'!$C$82:$J$102,'VRN - Ostatní a vedlejší ...'!$C$108:$J$135</definedName>
    <definedName name="_xlnm.Print_Titles" localSheetId="2">'VRN - Ostatní a vedlejší 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4"/>
  <c r="BH134"/>
  <c r="BG134"/>
  <c r="BF134"/>
  <c r="T134"/>
  <c r="T133"/>
  <c r="R134"/>
  <c r="R133"/>
  <c r="P134"/>
  <c r="P133"/>
  <c r="BI132"/>
  <c r="BH132"/>
  <c r="BG132"/>
  <c r="BF132"/>
  <c r="T132"/>
  <c r="T131"/>
  <c r="R132"/>
  <c r="R131"/>
  <c r="P132"/>
  <c r="P131"/>
  <c r="BI130"/>
  <c r="BH130"/>
  <c r="BG130"/>
  <c r="BF130"/>
  <c r="T130"/>
  <c r="T129"/>
  <c r="R130"/>
  <c r="R129"/>
  <c r="P130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2" r="J37"/>
  <c r="J36"/>
  <c i="1" r="AY95"/>
  <c i="2" r="J35"/>
  <c i="1" r="AX95"/>
  <c i="2"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2"/>
  <c r="BH292"/>
  <c r="BG292"/>
  <c r="BF292"/>
  <c r="T292"/>
  <c r="T291"/>
  <c r="R292"/>
  <c r="R291"/>
  <c r="P292"/>
  <c r="P291"/>
  <c r="BI290"/>
  <c r="BH290"/>
  <c r="BG290"/>
  <c r="BF290"/>
  <c r="T290"/>
  <c r="T289"/>
  <c r="R290"/>
  <c r="R289"/>
  <c r="P290"/>
  <c r="P289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5"/>
  <c r="BH205"/>
  <c r="BG205"/>
  <c r="BF205"/>
  <c r="T205"/>
  <c r="T204"/>
  <c r="R205"/>
  <c r="R204"/>
  <c r="P205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J130"/>
  <c r="J129"/>
  <c r="F129"/>
  <c r="F127"/>
  <c r="E125"/>
  <c r="J92"/>
  <c r="J91"/>
  <c r="F91"/>
  <c r="F89"/>
  <c r="E87"/>
  <c r="J18"/>
  <c r="E18"/>
  <c r="F92"/>
  <c r="J17"/>
  <c r="J12"/>
  <c r="J127"/>
  <c r="E7"/>
  <c r="E85"/>
  <c i="1" r="L90"/>
  <c r="AM90"/>
  <c r="AM89"/>
  <c r="L89"/>
  <c r="AM87"/>
  <c r="L87"/>
  <c r="L85"/>
  <c r="L84"/>
  <c i="2" r="BK301"/>
  <c r="BK295"/>
  <c r="BK282"/>
  <c r="BK271"/>
  <c r="J263"/>
  <c r="BK256"/>
  <c r="BK243"/>
  <c r="J232"/>
  <c r="BK219"/>
  <c r="J212"/>
  <c r="J193"/>
  <c r="J179"/>
  <c r="J163"/>
  <c r="BK147"/>
  <c r="BK137"/>
  <c r="J302"/>
  <c r="J299"/>
  <c r="BK292"/>
  <c r="BK287"/>
  <c r="BK277"/>
  <c r="BK265"/>
  <c r="BK254"/>
  <c r="J239"/>
  <c r="BK233"/>
  <c r="J228"/>
  <c r="BK209"/>
  <c r="BK174"/>
  <c r="BK160"/>
  <c r="J141"/>
  <c r="BK230"/>
  <c r="J205"/>
  <c r="BK179"/>
  <c r="J290"/>
  <c r="BK263"/>
  <c r="J256"/>
  <c r="BK225"/>
  <c r="BK202"/>
  <c r="BK193"/>
  <c r="J155"/>
  <c r="BK135"/>
  <c i="3" r="J128"/>
  <c r="BK127"/>
  <c r="BK126"/>
  <c i="2" r="BK300"/>
  <c r="J287"/>
  <c r="J281"/>
  <c r="BK268"/>
  <c r="J261"/>
  <c r="J259"/>
  <c r="J254"/>
  <c r="J233"/>
  <c r="J222"/>
  <c r="J199"/>
  <c r="J187"/>
  <c r="J175"/>
  <c r="J160"/>
  <c r="BK138"/>
  <c r="J303"/>
  <c r="BK296"/>
  <c r="BK290"/>
  <c r="J285"/>
  <c r="J274"/>
  <c r="BK258"/>
  <c r="BK252"/>
  <c r="J238"/>
  <c r="J230"/>
  <c r="J215"/>
  <c r="J202"/>
  <c r="BK172"/>
  <c r="BK155"/>
  <c r="J138"/>
  <c r="J214"/>
  <c r="J191"/>
  <c r="J174"/>
  <c r="BK267"/>
  <c r="J252"/>
  <c r="J219"/>
  <c r="BK191"/>
  <c r="BK165"/>
  <c r="BK141"/>
  <c i="3" r="BK134"/>
  <c r="BK124"/>
  <c r="J134"/>
  <c r="BK128"/>
  <c r="J124"/>
  <c r="J127"/>
  <c i="2" r="BK299"/>
  <c r="J296"/>
  <c r="BK284"/>
  <c r="BK274"/>
  <c r="J265"/>
  <c r="J258"/>
  <c r="BK250"/>
  <c r="BK238"/>
  <c r="J224"/>
  <c r="BK197"/>
  <c r="J184"/>
  <c r="J168"/>
  <c r="J157"/>
  <c r="BK143"/>
  <c r="J135"/>
  <c r="J301"/>
  <c r="BK297"/>
  <c r="J292"/>
  <c r="J284"/>
  <c r="J268"/>
  <c r="BK255"/>
  <c r="J246"/>
  <c r="BK237"/>
  <c r="BK222"/>
  <c r="BK205"/>
  <c r="J178"/>
  <c r="J152"/>
  <c r="J237"/>
  <c r="J209"/>
  <c r="BK187"/>
  <c r="BK175"/>
  <c r="J288"/>
  <c r="BK261"/>
  <c r="BK246"/>
  <c r="BK212"/>
  <c r="J197"/>
  <c r="BK168"/>
  <c r="J147"/>
  <c i="1" r="AS94"/>
  <c i="3" r="BK125"/>
  <c r="J125"/>
  <c i="2" r="BK302"/>
  <c r="J297"/>
  <c r="BK285"/>
  <c r="J277"/>
  <c r="J267"/>
  <c r="BK260"/>
  <c r="J255"/>
  <c r="BK239"/>
  <c r="BK228"/>
  <c r="BK215"/>
  <c r="BK195"/>
  <c r="BK182"/>
  <c r="J165"/>
  <c r="BK152"/>
  <c r="BK303"/>
  <c r="J300"/>
  <c r="J295"/>
  <c r="BK288"/>
  <c r="J282"/>
  <c r="J271"/>
  <c r="J260"/>
  <c r="J250"/>
  <c r="BK232"/>
  <c r="BK224"/>
  <c r="BK214"/>
  <c r="J182"/>
  <c r="BK163"/>
  <c r="J143"/>
  <c r="J225"/>
  <c r="J195"/>
  <c r="BK178"/>
  <c r="J172"/>
  <c r="BK281"/>
  <c r="BK259"/>
  <c r="J243"/>
  <c r="BK199"/>
  <c r="BK184"/>
  <c r="BK157"/>
  <c r="J137"/>
  <c i="3" r="J132"/>
  <c r="J126"/>
  <c r="BK132"/>
  <c r="BK130"/>
  <c r="J130"/>
  <c i="2" l="1" r="BK134"/>
  <c r="J134"/>
  <c r="J97"/>
  <c r="BK140"/>
  <c r="J140"/>
  <c r="J98"/>
  <c r="BK151"/>
  <c r="J151"/>
  <c r="J99"/>
  <c r="R171"/>
  <c r="T186"/>
  <c r="P208"/>
  <c r="P218"/>
  <c r="BK227"/>
  <c r="J227"/>
  <c r="J105"/>
  <c r="BK236"/>
  <c r="J236"/>
  <c r="J106"/>
  <c r="BK242"/>
  <c r="J242"/>
  <c r="J107"/>
  <c r="BK253"/>
  <c r="J253"/>
  <c r="J108"/>
  <c r="BK270"/>
  <c r="J270"/>
  <c r="J109"/>
  <c r="R276"/>
  <c r="BK294"/>
  <c r="J294"/>
  <c r="J113"/>
  <c i="3" r="BK123"/>
  <c i="2" r="R134"/>
  <c r="R140"/>
  <c r="R151"/>
  <c r="T171"/>
  <c r="P186"/>
  <c r="R208"/>
  <c r="BK218"/>
  <c r="J218"/>
  <c r="J104"/>
  <c r="R227"/>
  <c r="P236"/>
  <c r="P242"/>
  <c r="R253"/>
  <c r="P270"/>
  <c r="BK276"/>
  <c r="J276"/>
  <c r="J110"/>
  <c r="P294"/>
  <c i="3" r="P123"/>
  <c r="P122"/>
  <c r="P121"/>
  <c i="1" r="AU96"/>
  <c i="2" r="P134"/>
  <c r="P140"/>
  <c r="P151"/>
  <c r="P171"/>
  <c r="R186"/>
  <c r="BK208"/>
  <c r="J208"/>
  <c r="J103"/>
  <c r="R218"/>
  <c r="P227"/>
  <c r="R236"/>
  <c r="R242"/>
  <c r="P253"/>
  <c r="R270"/>
  <c r="T276"/>
  <c r="R294"/>
  <c i="3" r="R123"/>
  <c r="R122"/>
  <c r="R121"/>
  <c i="2" r="T134"/>
  <c r="T140"/>
  <c r="T151"/>
  <c r="BK171"/>
  <c r="J171"/>
  <c r="J100"/>
  <c r="BK186"/>
  <c r="J186"/>
  <c r="J101"/>
  <c r="T208"/>
  <c r="T218"/>
  <c r="T227"/>
  <c r="T236"/>
  <c r="T242"/>
  <c r="T253"/>
  <c r="T270"/>
  <c r="P276"/>
  <c r="T294"/>
  <c i="3" r="T123"/>
  <c r="T122"/>
  <c r="T121"/>
  <c r="BK129"/>
  <c r="J129"/>
  <c r="J99"/>
  <c i="2" r="BK204"/>
  <c r="J204"/>
  <c r="J102"/>
  <c r="BK289"/>
  <c r="J289"/>
  <c r="J111"/>
  <c r="BK291"/>
  <c r="J291"/>
  <c r="J112"/>
  <c i="3" r="BK131"/>
  <c r="J131"/>
  <c r="J100"/>
  <c r="BK133"/>
  <c r="J133"/>
  <c r="J101"/>
  <c r="E85"/>
  <c r="J89"/>
  <c r="BE124"/>
  <c r="BE125"/>
  <c r="BE128"/>
  <c r="BE130"/>
  <c r="BE132"/>
  <c r="F92"/>
  <c r="BE126"/>
  <c r="BE127"/>
  <c r="BE134"/>
  <c i="2" r="BE137"/>
  <c r="BE160"/>
  <c r="BE172"/>
  <c r="BE175"/>
  <c r="BE179"/>
  <c r="BE205"/>
  <c r="BE214"/>
  <c r="BE228"/>
  <c r="BE243"/>
  <c r="BE254"/>
  <c r="BE258"/>
  <c r="BE260"/>
  <c r="BE265"/>
  <c r="BE268"/>
  <c r="BE274"/>
  <c r="BE287"/>
  <c r="BE288"/>
  <c r="BE290"/>
  <c r="J89"/>
  <c r="BE138"/>
  <c r="BE141"/>
  <c r="BE147"/>
  <c r="BE152"/>
  <c r="BE157"/>
  <c r="BE163"/>
  <c r="BE178"/>
  <c r="BE195"/>
  <c r="BE212"/>
  <c r="BE215"/>
  <c r="BE219"/>
  <c r="BE222"/>
  <c r="BE232"/>
  <c r="E123"/>
  <c r="F130"/>
  <c r="BE135"/>
  <c r="BE143"/>
  <c r="BE155"/>
  <c r="BE165"/>
  <c r="BE174"/>
  <c r="BE182"/>
  <c r="BE184"/>
  <c r="BE187"/>
  <c r="BE193"/>
  <c r="BE199"/>
  <c r="BE209"/>
  <c r="BE224"/>
  <c r="BE225"/>
  <c r="BE238"/>
  <c r="BE239"/>
  <c r="BE250"/>
  <c r="BE255"/>
  <c r="BE256"/>
  <c r="BE259"/>
  <c r="BE267"/>
  <c r="BE271"/>
  <c r="BE277"/>
  <c r="BE281"/>
  <c r="BE282"/>
  <c r="BE284"/>
  <c r="BE285"/>
  <c r="BE296"/>
  <c r="BE297"/>
  <c r="BE299"/>
  <c r="BE301"/>
  <c r="BE302"/>
  <c r="BE303"/>
  <c r="BE168"/>
  <c r="BE191"/>
  <c r="BE197"/>
  <c r="BE202"/>
  <c r="BE230"/>
  <c r="BE233"/>
  <c r="BE237"/>
  <c r="BE246"/>
  <c r="BE252"/>
  <c r="BE261"/>
  <c r="BE263"/>
  <c r="BE292"/>
  <c r="BE295"/>
  <c r="BE300"/>
  <c r="F34"/>
  <c i="1" r="BA95"/>
  <c i="3" r="F37"/>
  <c i="1" r="BD96"/>
  <c i="2" r="F35"/>
  <c i="1" r="BB95"/>
  <c i="3" r="J34"/>
  <c i="1" r="AW96"/>
  <c i="3" r="F36"/>
  <c i="1" r="BC96"/>
  <c i="2" r="J34"/>
  <c i="1" r="AW95"/>
  <c i="2" r="F36"/>
  <c i="1" r="BC95"/>
  <c i="2" r="F37"/>
  <c i="1" r="BD95"/>
  <c i="3" r="F35"/>
  <c i="1" r="BB96"/>
  <c i="3" r="F34"/>
  <c i="1" r="BA96"/>
  <c i="3" l="1" r="BK122"/>
  <c r="J122"/>
  <c r="J97"/>
  <c i="2" r="T133"/>
  <c r="P133"/>
  <c i="1" r="AU95"/>
  <c i="2" r="R133"/>
  <c r="BK133"/>
  <c r="J133"/>
  <c r="J96"/>
  <c i="3" r="J123"/>
  <c r="J98"/>
  <c i="1" r="AU94"/>
  <c r="BD94"/>
  <c r="W33"/>
  <c r="BB94"/>
  <c r="AX94"/>
  <c i="3" r="J33"/>
  <c i="1" r="AV96"/>
  <c r="AT96"/>
  <c r="BC94"/>
  <c r="W32"/>
  <c i="3" r="F33"/>
  <c i="1" r="AZ96"/>
  <c r="BA94"/>
  <c r="W30"/>
  <c i="2" r="F33"/>
  <c i="1" r="AZ95"/>
  <c i="2" r="J33"/>
  <c i="1" r="AV95"/>
  <c r="AT95"/>
  <c i="3" l="1" r="BK121"/>
  <c r="J121"/>
  <c r="J96"/>
  <c i="1" r="AZ94"/>
  <c r="W29"/>
  <c i="2" r="J30"/>
  <c i="1" r="AG95"/>
  <c r="AY94"/>
  <c r="W31"/>
  <c r="AW94"/>
  <c r="AK30"/>
  <c i="2" l="1" r="J39"/>
  <c i="1" r="AN95"/>
  <c i="3" r="J30"/>
  <c i="1" r="AG96"/>
  <c r="AG94"/>
  <c r="AK26"/>
  <c r="AV94"/>
  <c r="AK29"/>
  <c r="AK35"/>
  <c i="3" l="1" r="J39"/>
  <c i="1" r="AN96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<sst xmlns="http://schemas.openxmlformats.org/spreadsheetml/2006/main">
  <si>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</si>
  <si>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</si>
  <si>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</si>
  <si>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</si>
  <si>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</si>
  <si>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{ef7bf105-4614-4c25-b18d-0fa8edf8d655}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</si>
  <si>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</si>
  <si>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</si>
  <si>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</si>
  <si>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</si>
  <si>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</si>
  <si>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</si>
  <si>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</si>
  <si>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</si>
  <si>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</si>
  <si>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</si>
  <si>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</si>
  <si>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Parkoviště pro osobní automobily Hory</t>
  </si>
  <si>
    <t>KSO:</t>
  </si>
  <si>
    <t>CC-CZ:</t>
  </si>
  <si>
    <t>Místo:</t>
  </si>
  <si>
    <t>Obec Hory</t>
  </si>
  <si>
    <t>Datum:</t>
  </si>
  <si>
    <t>16. 4. 2025</t>
  </si>
  <si>
    <t>Zadavatel:</t>
  </si>
  <si>
    <t>IČ:</t>
  </si>
  <si>
    <t>Obec Hory, Hory 47, 360 01 Hory</t>
  </si>
  <si>
    <t>DIČ:</t>
  </si>
  <si>
    <t>Uchazeč:</t>
  </si>
  <si>
    <t>Vyplň údaj</t>
  </si>
  <si>
    <t>Projektant:</t>
  </si>
  <si>
    <t>Lucida s.r.o., M. Cibulkové 34/356, 140 00 Praha 4</t>
  </si>
  <si>
    <t>True</t>
  </si>
  <si>
    <t>Zpracovatel:</t>
  </si>
  <si>
    <t>Lucida s.r.o. a A32 s.r.o.</t>
  </si>
  <si>
    <t>Poznámka:</t>
  </si>
  <si>
    <t>cenová úroveň URS 2025/I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</si>
  <si>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</si>
  <si>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</si>
  <si>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</si>
  <si>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</si>
  <si>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</si>
  <si>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</si>
  <si>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</si>
  <si>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</si>
  <si>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</si>
  <si>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</si>
  <si>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</si>
  <si>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</si>
  <si>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</si>
  <si>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</si>
  <si>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</si>
  <si>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</si>
  <si>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</si>
  <si>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</si>
  <si>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</si>
  <si>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</si>
  <si>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</si>
  <si>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</si>
  <si>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</si>
  <si>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</si>
  <si>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</si>
  <si>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</si>
  <si>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</si>
  <si>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</si>
  <si>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</si>
  <si>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</si>
  <si>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</si>
  <si>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</si>
  <si>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</si>
  <si>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</si>
  <si>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</si>
  <si>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</si>
  <si>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</si>
  <si>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</si>
  <si>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</si>
  <si>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</si>
  <si>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</si>
  <si>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</si>
  <si>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</si>
  <si>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</si>
  <si>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</si>
  <si>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</si>
  <si>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</t>
  </si>
  <si>
    <t>STA</t>
  </si>
  <si>
    <t>1</t>
  </si>
  <si>
    <t>{d57d7438-2a96-49b0-90fe-51e2ab9eadf3}</t>
  </si>
  <si>
    <t>2</t>
  </si>
  <si>
    <t>VRN</t>
  </si>
  <si>
    <t>Ostatní a vedlejší rozpočtové náklady</t>
  </si>
  <si>
    <t>{b1c01c51-5b62-4809-a626-16a1ac7facbe}</t>
  </si>
  <si>
    <t>KRYCÍ LIST SOUPISU PRACÍ</t>
  </si>
  <si>
    <t>Objekt:</t>
  </si>
  <si>
    <t>SO 01 - Komunikace</t>
  </si>
  <si>
    <t>Lucida s.r.o. a A 32</t>
  </si>
  <si>
    <t>REKAPITULACE ČLENĚNÍ SOUPISU PRACÍ</t>
  </si>
  <si>
    <t>Kód dílu - Popis</t>
  </si>
  <si>
    <t>Cena celkem [CZK]</t>
  </si>
  <si>
    <t>Náklady ze soupisu prací</t>
  </si>
  <si>
    <t>-1</t>
  </si>
  <si>
    <t>1 - Příprava území</t>
  </si>
  <si>
    <t>12 - Zemní práce - odkopávky a prokopávky</t>
  </si>
  <si>
    <t>16 - Zemní práce - přemístění výkopku</t>
  </si>
  <si>
    <t>18 - Zemní práce - povrchové úpravy terénu</t>
  </si>
  <si>
    <t>2 - Zakládání - drenáže a vsakovací průleh</t>
  </si>
  <si>
    <t>4 - Vodorovné konstrukce-aktivní zóna</t>
  </si>
  <si>
    <t>5a - Vozovka z betonové dlažby tl 470 mm</t>
  </si>
  <si>
    <t>5b - Vozovka z betonové zatravňovací dlažby tl 470 mm</t>
  </si>
  <si>
    <t>5c - Parkovací místa z zatravňovací plastové dlažby tl 440 mm</t>
  </si>
  <si>
    <t>5d - Plocha pro popelnice ze zámkové dlažby tl 320 mm</t>
  </si>
  <si>
    <t>5e - Obruby ke komunikacím</t>
  </si>
  <si>
    <t>91a - Doplňující konstrukce a práce pozemních komunikací, letišť a ploch</t>
  </si>
  <si>
    <t>91b - Doplňující konstrukce a práce pozemních komunikací, letišť a ploch DIO</t>
  </si>
  <si>
    <t>997 - Přesun sutě</t>
  </si>
  <si>
    <t>998 - Přesun hmot</t>
  </si>
  <si>
    <t>22-M - Montáže technologických zařízení pro dopravní stavby</t>
  </si>
  <si>
    <t>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</si>
  <si>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</si>
  <si>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</si>
  <si>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</si>
  <si>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</si>
  <si>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</si>
  <si>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</si>
  <si>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</si>
  <si>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</si>
  <si>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</si>
  <si>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</si>
  <si>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</si>
  <si>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</si>
  <si>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</si>
  <si>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Příprava území</t>
  </si>
  <si>
    <t>ROZPOCET</t>
  </si>
  <si>
    <t>K</t>
  </si>
  <si>
    <t>113106121</t>
  </si>
  <si>
    <t>Rozebrání komunikací pro pěší z betonových nebo kameninových dlaždic, desk nebo tvarovek ručně</t>
  </si>
  <si>
    <t>m2</t>
  </si>
  <si>
    <t>4</t>
  </si>
  <si>
    <t>-539075833</t>
  </si>
  <si>
    <t>VV</t>
  </si>
  <si>
    <t>"odečteno AutoCAD bouraná plocha"7</t>
  </si>
  <si>
    <t>113107323</t>
  </si>
  <si>
    <t>Odstranění podkladu z kameniva drceného tl přes 200 do 300 mm strojně pl do 50 m2</t>
  </si>
  <si>
    <t>264916736</t>
  </si>
  <si>
    <t>3</t>
  </si>
  <si>
    <t>113202111</t>
  </si>
  <si>
    <t>Vytrhání obrub krajníků nebo obrubníků stojatých</t>
  </si>
  <si>
    <t>m</t>
  </si>
  <si>
    <t>222819713</t>
  </si>
  <si>
    <t>"odečteno AutoCAD délka" 8</t>
  </si>
  <si>
    <t>Zemní práce - odkopávky a prokopávky</t>
  </si>
  <si>
    <t>121151124</t>
  </si>
  <si>
    <t>Sejmutí ornice plochy přes 500 m2 tl vrstvy přes 200 do 250 mm strojně</t>
  </si>
  <si>
    <t>-1885551051</t>
  </si>
  <si>
    <t>"odečteno AutoCAD"776</t>
  </si>
  <si>
    <t>5</t>
  </si>
  <si>
    <t>122252204</t>
  </si>
  <si>
    <t>Odkopávky a prokopávky nezapažené pro silnice a dálnice v hornině třídy těžitelnosti I objem do 500 m3 strojně</t>
  </si>
  <si>
    <t>m3</t>
  </si>
  <si>
    <t>-1813686997</t>
  </si>
  <si>
    <t>"zemní práce výkop" 125,43</t>
  </si>
  <si>
    <t>"zemní práce aktivní zóna výměna"234,52</t>
  </si>
  <si>
    <t>Součet</t>
  </si>
  <si>
    <t>6</t>
  </si>
  <si>
    <t>132251103</t>
  </si>
  <si>
    <t>Hloubení rýh nezapažených š do 800 mm v hornině třídy těžitelnosti I skupiny 3 objem do 100 m3 strojně</t>
  </si>
  <si>
    <t>-344797733</t>
  </si>
  <si>
    <t>"výkop pro drenáže"19,25</t>
  </si>
  <si>
    <t>"výkop pro vsaky" 60,2</t>
  </si>
  <si>
    <t>16</t>
  </si>
  <si>
    <t>Zemní práce - přemístění výkopku</t>
  </si>
  <si>
    <t>7</t>
  </si>
  <si>
    <t>167151111</t>
  </si>
  <si>
    <t>Nakládání výkopku z hornin třídy těžitelnosti I skupiny 1 až 3 přes 100 m3</t>
  </si>
  <si>
    <t>1374223331</t>
  </si>
  <si>
    <t>194+359,95+79,45</t>
  </si>
  <si>
    <t>8</t>
  </si>
  <si>
    <t>162351103</t>
  </si>
  <si>
    <t>Vodorovné přemístění přes 50 do 500 m výkopku/sypaniny z horniny třídy těžitelnosti I skupiny 1 až 3</t>
  </si>
  <si>
    <t>261275424</t>
  </si>
  <si>
    <t>"převoz na deponii pro další použítí"194</t>
  </si>
  <si>
    <t>9</t>
  </si>
  <si>
    <t>162751117</t>
  </si>
  <si>
    <t>Vodorovné přemístění přes 9 000 do 10000 m výkopku/sypaniny z horniny třídy těžitelnosti I skupiny 1 až 3</t>
  </si>
  <si>
    <t>66157531</t>
  </si>
  <si>
    <t>633,4-194-17</t>
  </si>
  <si>
    <t>10</t>
  </si>
  <si>
    <t>162751119</t>
  </si>
  <si>
    <t>Příplatek k vodorovnému přemístění výkopku/sypaniny z horniny třídy těžitelnosti I skupiny 1 až 3 ZKD 1000 m přes 10000 m 4x</t>
  </si>
  <si>
    <t>1684512425</t>
  </si>
  <si>
    <t>422,4*4</t>
  </si>
  <si>
    <t>11</t>
  </si>
  <si>
    <t>171151103</t>
  </si>
  <si>
    <t>Uložení sypaniny z hornin soudržných do násypů zhutněných strojně</t>
  </si>
  <si>
    <t>244034689</t>
  </si>
  <si>
    <t>"zpětné zásypy"17</t>
  </si>
  <si>
    <t>171201231</t>
  </si>
  <si>
    <t>Poplatek za uložení zeminy a kamení na recyklační skládce (skládkovné) kód odpadu 17 05 04</t>
  </si>
  <si>
    <t>t</t>
  </si>
  <si>
    <t>357274407</t>
  </si>
  <si>
    <t>422,4*1,8</t>
  </si>
  <si>
    <t>13</t>
  </si>
  <si>
    <t>171251201</t>
  </si>
  <si>
    <t>Uložení sypaniny na skládky nebo meziskládky</t>
  </si>
  <si>
    <t>-713388991</t>
  </si>
  <si>
    <t>194+422,4</t>
  </si>
  <si>
    <t>18</t>
  </si>
  <si>
    <t>Zemní práce - povrchové úpravy terénu</t>
  </si>
  <si>
    <t>14</t>
  </si>
  <si>
    <t>112151511</t>
  </si>
  <si>
    <t>Řez a průklest stromů pomocí mobilní plošiny v do 10 m</t>
  </si>
  <si>
    <t>kus</t>
  </si>
  <si>
    <t>-1882440651</t>
  </si>
  <si>
    <t>"na konci stavby úprava korun stromů"4</t>
  </si>
  <si>
    <t>15</t>
  </si>
  <si>
    <t>184818231</t>
  </si>
  <si>
    <t>Ochrana kmene průměru do 300 mm bedněním výšky do 2 m</t>
  </si>
  <si>
    <t>-1034814681</t>
  </si>
  <si>
    <t>181411131</t>
  </si>
  <si>
    <t>Založení parkového trávníku výsevem pl do 1000 m2 v rovině a ve svahu do 1:5</t>
  </si>
  <si>
    <t>1914944260</t>
  </si>
  <si>
    <t>"odečet AutoCAD"270,6</t>
  </si>
  <si>
    <t>17</t>
  </si>
  <si>
    <t>M</t>
  </si>
  <si>
    <t>00572410</t>
  </si>
  <si>
    <t>osivo směs travní parková</t>
  </si>
  <si>
    <t>kg</t>
  </si>
  <si>
    <t>-1401071992</t>
  </si>
  <si>
    <t>181951112</t>
  </si>
  <si>
    <t>Úprava pláně v hornině třídy těžitelnosti I skupiny 1 až 3 se zhutněním strojně</t>
  </si>
  <si>
    <t>1931181639</t>
  </si>
  <si>
    <t>"odečetAutoCAD"586,3</t>
  </si>
  <si>
    <t>19</t>
  </si>
  <si>
    <t>182351123</t>
  </si>
  <si>
    <t>Rozprostření ornice pl přes 100 do 500 m2 ve svahu přes 1:5 tl vrstvy do 200 mm strojně</t>
  </si>
  <si>
    <t>-467644279</t>
  </si>
  <si>
    <t>"bude použita ornice z deponie" 270,6</t>
  </si>
  <si>
    <t>20</t>
  </si>
  <si>
    <t>185804312</t>
  </si>
  <si>
    <t>Zalití rostlin vodou plocha přes 20 m2</t>
  </si>
  <si>
    <t>-81857432</t>
  </si>
  <si>
    <t>"zalití trávníku po výsadbě" 10</t>
  </si>
  <si>
    <t>Zakládání - drenáže a vsakovací průleh</t>
  </si>
  <si>
    <t>211971110</t>
  </si>
  <si>
    <t>Zřízení opláštění žeber nebo trativodů geotextilií v rýze nebo zářezu sklonu do 1:2</t>
  </si>
  <si>
    <t>-263929697</t>
  </si>
  <si>
    <t>"drenáže" 32,72</t>
  </si>
  <si>
    <t>"vsakovací průleh"203,75</t>
  </si>
  <si>
    <t>22</t>
  </si>
  <si>
    <t>69311068</t>
  </si>
  <si>
    <t>geotextilie netkaná separační, ochranná, filtrační, drenážní PES 300g/m2</t>
  </si>
  <si>
    <t>-1247269013</t>
  </si>
  <si>
    <t>"drenáže"35</t>
  </si>
  <si>
    <t>23</t>
  </si>
  <si>
    <t>69311070</t>
  </si>
  <si>
    <t>geotextilie netkaná separační, ochranná, filtrační, drenážní PP 400g/m2</t>
  </si>
  <si>
    <t>-481753167</t>
  </si>
  <si>
    <t>"vsakovací průleh"225</t>
  </si>
  <si>
    <t>24</t>
  </si>
  <si>
    <t>212752101</t>
  </si>
  <si>
    <t>Trativod z drenážních trubek korugovaných PE-HD SN 4 perforace 360° včetně lože otevřený výkop DN 100 pro liniové stavby</t>
  </si>
  <si>
    <t>-1511174756</t>
  </si>
  <si>
    <t>"odečet AutoCAD délka"19,25</t>
  </si>
  <si>
    <t>25</t>
  </si>
  <si>
    <t>457532112</t>
  </si>
  <si>
    <t>Filtrační vrstvy z hrubého drceného kameniva se zhutněním frakce od 16 až 63 do 32 až 63 mm</t>
  </si>
  <si>
    <t>421054633</t>
  </si>
  <si>
    <t>"vsakovací průleh" 60,2</t>
  </si>
  <si>
    <t>26</t>
  </si>
  <si>
    <t>457572111</t>
  </si>
  <si>
    <t>Filtrační vrstvy z štěrkopísku se zhutněním frakce od 0 až 8 do 0 až 32 mm</t>
  </si>
  <si>
    <t>-445406981</t>
  </si>
  <si>
    <t>"skutečný obsah drénu "17,25*0,35*0,4</t>
  </si>
  <si>
    <t>27</t>
  </si>
  <si>
    <t>28611293</t>
  </si>
  <si>
    <t>trubka drenážní flexibilní neperforovaná PVC-U SN 4 DN 100 pro meliorace, dočasné nebo odlehčovací drenáže</t>
  </si>
  <si>
    <t>1401707562</t>
  </si>
  <si>
    <t>"trubka v vsakovacím drenu" 27</t>
  </si>
  <si>
    <t>Vodorovné konstrukce-aktivní zóna</t>
  </si>
  <si>
    <t>28</t>
  </si>
  <si>
    <t>457572214</t>
  </si>
  <si>
    <t>Podklad z kameniva těženého hrubého 32-63 mm se zhutněním</t>
  </si>
  <si>
    <t>-788673864</t>
  </si>
  <si>
    <t>"podklad aktivní zóna"586,3*0,4</t>
  </si>
  <si>
    <t>5a</t>
  </si>
  <si>
    <t>Vozovka z betonové dlažby tl 470 mm</t>
  </si>
  <si>
    <t>29</t>
  </si>
  <si>
    <t>564861111</t>
  </si>
  <si>
    <t>Podklad ze štěrkodrtě ŠD plochy přes 100 m2 tl 200 mm</t>
  </si>
  <si>
    <t>1007160362</t>
  </si>
  <si>
    <t>"odečtěno AutoCAD plocha komunikací frakce 32-63" 126,7</t>
  </si>
  <si>
    <t>30</t>
  </si>
  <si>
    <t>564851111</t>
  </si>
  <si>
    <t>Podklad ze štěrkodrtě ŠD plochy přes 100 m2 tl 150 mm</t>
  </si>
  <si>
    <t>-1447002761</t>
  </si>
  <si>
    <t>"frakce 16-32"105,6</t>
  </si>
  <si>
    <t>31</t>
  </si>
  <si>
    <t>596211212</t>
  </si>
  <si>
    <t>Kladení zámkové dlažby komunikací pro pěší ručně tl 80 mm skupiny A pl přes 100 do 300 m2</t>
  </si>
  <si>
    <t>2039750808</t>
  </si>
  <si>
    <t>32</t>
  </si>
  <si>
    <t>59245020</t>
  </si>
  <si>
    <t>dlažba skladebná betonová 200x100mm tl 80mm přírodní</t>
  </si>
  <si>
    <t>-785898217</t>
  </si>
  <si>
    <t>"standart výrobků č 1" 110</t>
  </si>
  <si>
    <t>5b</t>
  </si>
  <si>
    <t>Vozovka z betonové zatravňovací dlažby tl 470 mm</t>
  </si>
  <si>
    <t>33</t>
  </si>
  <si>
    <t>-1406480721</t>
  </si>
  <si>
    <t>"odečtěno AutoCAD plocha vozovka z zatravňovací dlažby, frakce32-63" 308,8</t>
  </si>
  <si>
    <t>34</t>
  </si>
  <si>
    <t>-1113159827</t>
  </si>
  <si>
    <t>"frakce 16-32"257,4</t>
  </si>
  <si>
    <t>35</t>
  </si>
  <si>
    <t>596412114</t>
  </si>
  <si>
    <t xml:space="preserve">Kladení dlažby z vegetačních tvárnic pozemních komunikací velikosti dlaždic do 0,09 m2 tl 80 mm pl přes 100 do 300 m2 </t>
  </si>
  <si>
    <t>1376673691</t>
  </si>
  <si>
    <t>36</t>
  </si>
  <si>
    <t>59246081</t>
  </si>
  <si>
    <t>dlažba plošná vegetační betonová 240x170mm tl 80mm přírodní</t>
  </si>
  <si>
    <t>290212189</t>
  </si>
  <si>
    <t>"standart výrobků č 2"262</t>
  </si>
  <si>
    <t>5c</t>
  </si>
  <si>
    <t>Parkovací místa z zatravňovací plastové dlažby tl 440 mm</t>
  </si>
  <si>
    <t>37</t>
  </si>
  <si>
    <t>-961917958</t>
  </si>
  <si>
    <t>"odečteno AutoCAD plocha parkovací z vegetačních tvárnic"254,7</t>
  </si>
  <si>
    <t>38</t>
  </si>
  <si>
    <t>1018030348</t>
  </si>
  <si>
    <t>"frakce16-32"212,3</t>
  </si>
  <si>
    <t>39</t>
  </si>
  <si>
    <t>593532113R</t>
  </si>
  <si>
    <t>Kladení dlažby z plastových vegetačních dlaždic pozemních komunikací se zámkem tl 60 mm pl přes 100 do 300 m2 vč vyplnění spár kamenivem</t>
  </si>
  <si>
    <t>-1256506866</t>
  </si>
  <si>
    <t>40</t>
  </si>
  <si>
    <t>56245141</t>
  </si>
  <si>
    <t>dlažba zatravňovací recyklovaný PE nosnost 350t/m2 330x330x50mm</t>
  </si>
  <si>
    <t>-1684937417</t>
  </si>
  <si>
    <t>"referenční výrobek č 3" 218</t>
  </si>
  <si>
    <t>218*1,01 'Přepočtené koeficientem množství</t>
  </si>
  <si>
    <t>5d</t>
  </si>
  <si>
    <t>Plocha pro popelnice ze zámkové dlažby tl 320 mm</t>
  </si>
  <si>
    <t>41</t>
  </si>
  <si>
    <t>564861011</t>
  </si>
  <si>
    <t>Podklad ze štěrkodrtě ŠD plochy do 100 m2 tl 200 mm</t>
  </si>
  <si>
    <t>-1495667468</t>
  </si>
  <si>
    <t>42</t>
  </si>
  <si>
    <t>596212210</t>
  </si>
  <si>
    <t>Kladení zámkové dlažby pozemních komunikací ručně tl 80 mm skupiny A pl do 50 m2</t>
  </si>
  <si>
    <t>1488503938</t>
  </si>
  <si>
    <t>43</t>
  </si>
  <si>
    <t>-104215503</t>
  </si>
  <si>
    <t>"referenční výrobek č 1" 12</t>
  </si>
  <si>
    <t>12*1,03 'Přepočtené koeficientem množství</t>
  </si>
  <si>
    <t>5e</t>
  </si>
  <si>
    <t>Obruby ke komunikacím</t>
  </si>
  <si>
    <t>44</t>
  </si>
  <si>
    <t>916131213</t>
  </si>
  <si>
    <t>Osazení silničního obrubníku betonového stojatého s boční opěrou do lože z betonu prostého</t>
  </si>
  <si>
    <t>1173929094</t>
  </si>
  <si>
    <t>131+57</t>
  </si>
  <si>
    <t>45</t>
  </si>
  <si>
    <t>59217031</t>
  </si>
  <si>
    <t>obrubník betonový silniční 1000x150x250mm</t>
  </si>
  <si>
    <t>465293931</t>
  </si>
  <si>
    <t>"standart výrobků č.6" 59</t>
  </si>
  <si>
    <t>"standart výrobků č.5" 135</t>
  </si>
  <si>
    <t>46</t>
  </si>
  <si>
    <t>916331112</t>
  </si>
  <si>
    <t>Osazení zahradního obrubníku betonového do lože z betonu s boční opěrou</t>
  </si>
  <si>
    <t>-1254155296</t>
  </si>
  <si>
    <t>47</t>
  </si>
  <si>
    <t>59217002</t>
  </si>
  <si>
    <t>obrubník betonový zahradní šedý 1000x50x200mm</t>
  </si>
  <si>
    <t>-337050234</t>
  </si>
  <si>
    <t>91a</t>
  </si>
  <si>
    <t>Doplňující konstrukce a práce pozemních komunikací, letišť a ploch</t>
  </si>
  <si>
    <t>48</t>
  </si>
  <si>
    <t>914111111</t>
  </si>
  <si>
    <t>Montáž svislé dopravní značky do velikosti 1 m2 objímkami na sloupek nebo konzolu</t>
  </si>
  <si>
    <t>-261585926</t>
  </si>
  <si>
    <t>49</t>
  </si>
  <si>
    <t>40445625</t>
  </si>
  <si>
    <t>informativní značky provozní IP8, IP9, IP11-IP13 500x700mm</t>
  </si>
  <si>
    <t>1860946217</t>
  </si>
  <si>
    <t>50</t>
  </si>
  <si>
    <t>914511111</t>
  </si>
  <si>
    <t>Montáž sloupku dopravních značek délky do 3,5 m s betonovým základem</t>
  </si>
  <si>
    <t>-655412588</t>
  </si>
  <si>
    <t>51</t>
  </si>
  <si>
    <t>40445225</t>
  </si>
  <si>
    <t>sloupek pro dopravní značku Zn D 60mm v 3,5m</t>
  </si>
  <si>
    <t>2094763390</t>
  </si>
  <si>
    <t>52</t>
  </si>
  <si>
    <t>40445253</t>
  </si>
  <si>
    <t>víčko plastové na sloupek D 60mm</t>
  </si>
  <si>
    <t>-786531846</t>
  </si>
  <si>
    <t>53</t>
  </si>
  <si>
    <t>40445256</t>
  </si>
  <si>
    <t>svorka upínací na sloupek dopravní značky D 60mm</t>
  </si>
  <si>
    <t>1691112430</t>
  </si>
  <si>
    <t>54</t>
  </si>
  <si>
    <t>915111111</t>
  </si>
  <si>
    <t>Vodorovné dopravní značení dělící čáry souvislé š 125 mm základní bílá barva</t>
  </si>
  <si>
    <t>1013925454</t>
  </si>
  <si>
    <t>"odečteno AutoCAD" 72</t>
  </si>
  <si>
    <t>55</t>
  </si>
  <si>
    <t>915211112</t>
  </si>
  <si>
    <t>Vodorovné dopravní značení dělící čáry souvislé š 125 mm retroreflexní bílý plast</t>
  </si>
  <si>
    <t>1675829476</t>
  </si>
  <si>
    <t>"po vystárnutí základní barvy"72</t>
  </si>
  <si>
    <t>56</t>
  </si>
  <si>
    <t>915311111</t>
  </si>
  <si>
    <t>Předformátované vodorovné dopravní značení dopravní značky do 1 m2</t>
  </si>
  <si>
    <t>1662530969</t>
  </si>
  <si>
    <t>"symbol 10f"1</t>
  </si>
  <si>
    <t>57</t>
  </si>
  <si>
    <t>915611111</t>
  </si>
  <si>
    <t>Předznačení vodorovného liniového značení</t>
  </si>
  <si>
    <t>-1608668191</t>
  </si>
  <si>
    <t>58</t>
  </si>
  <si>
    <t>938909311</t>
  </si>
  <si>
    <t>Čištění vozovek metením strojně podkladu nebo krytu betonového nebo živičného</t>
  </si>
  <si>
    <t>732482116</t>
  </si>
  <si>
    <t>"čištění přilehlých komunikací během stavby"1000</t>
  </si>
  <si>
    <t>91b</t>
  </si>
  <si>
    <t>Doplňující konstrukce a práce pozemních komunikací, letišť a ploch DIO</t>
  </si>
  <si>
    <t>59</t>
  </si>
  <si>
    <t>913121111</t>
  </si>
  <si>
    <t>Montáž a demontáž dočasné dopravní značky kompletní základní</t>
  </si>
  <si>
    <t>1500534357</t>
  </si>
  <si>
    <t>"1 etapa 5 značek" 5</t>
  </si>
  <si>
    <t>60</t>
  </si>
  <si>
    <t>95271118</t>
  </si>
  <si>
    <t>nájem dopravní značky včetně sloupku podstavce a příchytek za 1 den/nad 7 dní</t>
  </si>
  <si>
    <t>-1510223672</t>
  </si>
  <si>
    <t>"5 značek 60 dní"5*60</t>
  </si>
  <si>
    <t>997</t>
  </si>
  <si>
    <t>Přesun sutě</t>
  </si>
  <si>
    <t>61</t>
  </si>
  <si>
    <t>997002611</t>
  </si>
  <si>
    <t>Nakládání suti a vybouraných hmot</t>
  </si>
  <si>
    <t>1814485164</t>
  </si>
  <si>
    <t>7*0,08*2,4 +1"beton"</t>
  </si>
  <si>
    <t>7 *0,3*2 "kamenivo"</t>
  </si>
  <si>
    <t>62</t>
  </si>
  <si>
    <t>997221551</t>
  </si>
  <si>
    <t>Vodorovná doprava suti ze sypkých materiálů do 1 km</t>
  </si>
  <si>
    <t>1319102399</t>
  </si>
  <si>
    <t>63</t>
  </si>
  <si>
    <t>997221559</t>
  </si>
  <si>
    <t>Příplatek ZKD 1 km u vodorovné dopravy suti ze sypkých materiálů 13x</t>
  </si>
  <si>
    <t>1838985075</t>
  </si>
  <si>
    <t>4,2*13</t>
  </si>
  <si>
    <t>64</t>
  </si>
  <si>
    <t>997221561</t>
  </si>
  <si>
    <t>Vodorovná doprava suti z kusových materiálů do 1 km</t>
  </si>
  <si>
    <t>-723259728</t>
  </si>
  <si>
    <t>65</t>
  </si>
  <si>
    <t>997221569</t>
  </si>
  <si>
    <t>Příplatek ZKD 1 km u vodorovné dopravy suti z kusových materiálů 13 x</t>
  </si>
  <si>
    <t>310534058</t>
  </si>
  <si>
    <t>2,34*13</t>
  </si>
  <si>
    <t>66</t>
  </si>
  <si>
    <t>997221861</t>
  </si>
  <si>
    <t>Poplatek za uložení na recyklační skládce (skládkovné) stavebního odpadu z prostého betonu pod kódem 17 01 01</t>
  </si>
  <si>
    <t>-524576197</t>
  </si>
  <si>
    <t>67</t>
  </si>
  <si>
    <t>997221873</t>
  </si>
  <si>
    <t>Poplatek za uložení na recyklační skládce (skládkovné) stavebního odpadu zeminy a kamení zatříděného do Katalogu odpadů pod kódem 17 05 04</t>
  </si>
  <si>
    <t>676492276</t>
  </si>
  <si>
    <t>998</t>
  </si>
  <si>
    <t>Přesun hmot</t>
  </si>
  <si>
    <t>68</t>
  </si>
  <si>
    <t>998223011</t>
  </si>
  <si>
    <t>Přesun hmot pro pozemní komunikace s krytem dlážděným</t>
  </si>
  <si>
    <t>379134047</t>
  </si>
  <si>
    <t>22-M</t>
  </si>
  <si>
    <t>Montáže technologických zařízení pro dopravní stavby</t>
  </si>
  <si>
    <t>69</t>
  </si>
  <si>
    <t>220182072</t>
  </si>
  <si>
    <t>Přenesení kabelu do hmotnosti 3,5 kg/m přes překážky do vzdálenosti 10 m od pokladače kabelu</t>
  </si>
  <si>
    <t>-1729430988</t>
  </si>
  <si>
    <t>"ochrana kabelů odečteno AutoCAD"46</t>
  </si>
  <si>
    <t>46-M</t>
  </si>
  <si>
    <t>Zemní práce při extr.mont.pracích</t>
  </si>
  <si>
    <t>70</t>
  </si>
  <si>
    <t>460161172</t>
  </si>
  <si>
    <t>Hloubení kabelových rýh ručně š 35 cm hl 80 cm v hornině tř I skupiny 3</t>
  </si>
  <si>
    <t>-654216222</t>
  </si>
  <si>
    <t>71</t>
  </si>
  <si>
    <t>460341113</t>
  </si>
  <si>
    <t>Vodorovné přemístění horniny jakékoliv třídy dopravními prostředky při elektromontážích přes 500 do 1000 m</t>
  </si>
  <si>
    <t>-967984950</t>
  </si>
  <si>
    <t>72</t>
  </si>
  <si>
    <t>460341121</t>
  </si>
  <si>
    <t>Příplatek k vodorovnému přemístění horniny dopravními prostředky při elektromontážích za každých dalších i započatých 1000 m 13x</t>
  </si>
  <si>
    <t>-200524003</t>
  </si>
  <si>
    <t>2*13</t>
  </si>
  <si>
    <t>73</t>
  </si>
  <si>
    <t>460361121</t>
  </si>
  <si>
    <t>Poplatek za uložení zeminy na recyklační skládce (skládkovné) kód odpadu 17 05 04</t>
  </si>
  <si>
    <t>924254409</t>
  </si>
  <si>
    <t>74</t>
  </si>
  <si>
    <t>460431182</t>
  </si>
  <si>
    <t>Zásyp kabelových rýh ručně se zhutněním š 35 cm hl 80 cm z horniny tř I skupiny 3</t>
  </si>
  <si>
    <t>-2046981173</t>
  </si>
  <si>
    <t>75</t>
  </si>
  <si>
    <t>460661112</t>
  </si>
  <si>
    <t>Kabelové lože z písku pro kabely nn bez zakrytí š lože přes 35 do 50 cm</t>
  </si>
  <si>
    <t>1519931106</t>
  </si>
  <si>
    <t>76</t>
  </si>
  <si>
    <t>460791114</t>
  </si>
  <si>
    <t>Montáž trubek ochranných plastových uložených volně do rýhy tuhých D přes 90 do 110 mm</t>
  </si>
  <si>
    <t>-1122486902</t>
  </si>
  <si>
    <t>77</t>
  </si>
  <si>
    <t>34571098</t>
  </si>
  <si>
    <t>trubka elektroinstalační dělená (chránička) D 100/110mm, HDPE</t>
  </si>
  <si>
    <t>256</t>
  </si>
  <si>
    <t>-1560637724</t>
  </si>
  <si>
    <t>VRN - Ostatní a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</si>
  <si>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</si>
  <si>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</si>
  <si>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</si>
  <si>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</si>
  <si>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</si>
  <si>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</si>
  <si>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</si>
  <si>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geodetické a projektové práce</t>
  </si>
  <si>
    <t>012164000</t>
  </si>
  <si>
    <t>Vytyčení a zaměření inženýrských sítí</t>
  </si>
  <si>
    <t>…</t>
  </si>
  <si>
    <t>1024</t>
  </si>
  <si>
    <t>1827942340</t>
  </si>
  <si>
    <t>012203000</t>
  </si>
  <si>
    <t>Zeměměřičské práce před výstavbou</t>
  </si>
  <si>
    <t>-456986653</t>
  </si>
  <si>
    <t>012303000</t>
  </si>
  <si>
    <t>Zeměměřičské práce při provádění stavby</t>
  </si>
  <si>
    <t>-214436594</t>
  </si>
  <si>
    <t>012403000</t>
  </si>
  <si>
    <t>Zeměměřičské práce po výstavbě</t>
  </si>
  <si>
    <t>1885408749</t>
  </si>
  <si>
    <t>013254000</t>
  </si>
  <si>
    <t>Dokumentace skutečného provedení stavby</t>
  </si>
  <si>
    <t>499574476</t>
  </si>
  <si>
    <t>VRN3</t>
  </si>
  <si>
    <t>Zařízení staveniště</t>
  </si>
  <si>
    <t>031002000</t>
  </si>
  <si>
    <t xml:space="preserve">Zařízení staveniště-vč nákladů na provoz </t>
  </si>
  <si>
    <t>-2053386009</t>
  </si>
  <si>
    <t>VRN4</t>
  </si>
  <si>
    <t>Inženýrská činnost</t>
  </si>
  <si>
    <t>043154000</t>
  </si>
  <si>
    <t>Zkoušky hutnicí</t>
  </si>
  <si>
    <t>-1782803828</t>
  </si>
  <si>
    <t>VRN7</t>
  </si>
  <si>
    <t>Provozní vlivy</t>
  </si>
  <si>
    <t>072103000</t>
  </si>
  <si>
    <t>Silniční provoz - projednání DIO a zajištění DIR</t>
  </si>
  <si>
    <t>1696466251</t>
  </si>
  <si>
    <t>"zajišťuje zhotovitel" 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</si>
</sst>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10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8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51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52</v>
      </c>
      <c r="AI60" s="41"/>
      <c r="AJ60" s="41"/>
      <c r="AK60" s="41"/>
      <c r="AL60" s="41"/>
      <c r="AM60" s="63" t="s">
        <v>53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55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52</v>
      </c>
      <c r="AI75" s="41"/>
      <c r="AJ75" s="41"/>
      <c r="AK75" s="41"/>
      <c r="AL75" s="41"/>
      <c r="AM75" s="63" t="s">
        <v>53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Parkoviště pro osobní automobily Hory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Obec Hory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16. 4. 2025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Obec Hory, Hory 47, 360 01 Hory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Lucida s.r.o., M. Cibulkové 34/356, 140 00 Praha 4</v>
      </c>
      <c r="AN89" s="70"/>
      <c r="AO89" s="70"/>
      <c r="AP89" s="70"/>
      <c r="AQ89" s="39"/>
      <c r="AR89" s="43"/>
      <c r="AS89" s="80" t="s">
        <v>57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Lucida s.r.o. a A32 s.r.o.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58</v>
      </c>
      <c r="D92" s="93"/>
      <c r="E92" s="93"/>
      <c r="F92" s="93"/>
      <c r="G92" s="93"/>
      <c r="H92" s="94"/>
      <c r="I92" s="95" t="s">
        <v>59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60</v>
      </c>
      <c r="AH92" s="93"/>
      <c r="AI92" s="93"/>
      <c r="AJ92" s="93"/>
      <c r="AK92" s="93"/>
      <c r="AL92" s="93"/>
      <c r="AM92" s="93"/>
      <c r="AN92" s="95" t="s">
        <v>61</v>
      </c>
      <c r="AO92" s="93"/>
      <c r="AP92" s="97"/>
      <c r="AQ92" s="98" t="s">
        <v>62</v>
      </c>
      <c r="AR92" s="43"/>
      <c r="AS92" s="99" t="s">
        <v>63</v>
      </c>
      <c r="AT92" s="100" t="s">
        <v>64</v>
      </c>
      <c r="AU92" s="100" t="s">
        <v>65</v>
      </c>
      <c r="AV92" s="100" t="s">
        <v>66</v>
      </c>
      <c r="AW92" s="100" t="s">
        <v>67</v>
      </c>
      <c r="AX92" s="100" t="s">
        <v>68</v>
      </c>
      <c r="AY92" s="100" t="s">
        <v>69</v>
      </c>
      <c r="AZ92" s="100" t="s">
        <v>70</v>
      </c>
      <c r="BA92" s="100" t="s">
        <v>71</v>
      </c>
      <c r="BB92" s="100" t="s">
        <v>72</v>
      </c>
      <c r="BC92" s="100" t="s">
        <v>73</v>
      </c>
      <c r="BD92" s="101" t="s">
        <v>74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75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76</v>
      </c>
      <c r="BT94" s="116" t="s">
        <v>77</v>
      </c>
      <c r="BU94" s="117" t="s">
        <v>78</v>
      </c>
      <c r="BV94" s="116" t="s">
        <v>79</v>
      </c>
      <c r="BW94" s="116" t="s">
        <v>5</v>
      </c>
      <c r="BX94" s="116" t="s">
        <v>80</v>
      </c>
      <c r="CL94" s="116" t="s">
        <v>1</v>
      </c>
    </row>
    <row r="95" s="7" customFormat="1" ht="16.5" customHeight="1">
      <c r="A95" s="118" t="s">
        <v>81</v>
      </c>
      <c r="B95" s="119"/>
      <c r="C95" s="120"/>
      <c r="D95" s="121" t="s">
        <v>82</v>
      </c>
      <c r="E95" s="121"/>
      <c r="F95" s="121"/>
      <c r="G95" s="121"/>
      <c r="H95" s="121"/>
      <c r="I95" s="122"/>
      <c r="J95" s="121" t="s">
        <v>83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01 - Komunikace'!J30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84</v>
      </c>
      <c r="AR95" s="125"/>
      <c r="AS95" s="126">
        <v>0</v>
      </c>
      <c r="AT95" s="127">
        <f>ROUND(SUM(AV95:AW95),2)</f>
        <v>0</v>
      </c>
      <c r="AU95" s="128">
        <f>'SO 01 - Komunikace'!P133</f>
        <v>0</v>
      </c>
      <c r="AV95" s="127">
        <f>'SO 01 - Komunikace'!J33</f>
        <v>0</v>
      </c>
      <c r="AW95" s="127">
        <f>'SO 01 - Komunikace'!J34</f>
        <v>0</v>
      </c>
      <c r="AX95" s="127">
        <f>'SO 01 - Komunikace'!J35</f>
        <v>0</v>
      </c>
      <c r="AY95" s="127">
        <f>'SO 01 - Komunikace'!J36</f>
        <v>0</v>
      </c>
      <c r="AZ95" s="127">
        <f>'SO 01 - Komunikace'!F33</f>
        <v>0</v>
      </c>
      <c r="BA95" s="127">
        <f>'SO 01 - Komunikace'!F34</f>
        <v>0</v>
      </c>
      <c r="BB95" s="127">
        <f>'SO 01 - Komunikace'!F35</f>
        <v>0</v>
      </c>
      <c r="BC95" s="127">
        <f>'SO 01 - Komunikace'!F36</f>
        <v>0</v>
      </c>
      <c r="BD95" s="129">
        <f>'SO 01 - Komunikace'!F37</f>
        <v>0</v>
      </c>
      <c r="BE95" s="7"/>
      <c r="BT95" s="130" t="s">
        <v>85</v>
      </c>
      <c r="BV95" s="130" t="s">
        <v>79</v>
      </c>
      <c r="BW95" s="130" t="s">
        <v>86</v>
      </c>
      <c r="BX95" s="130" t="s">
        <v>5</v>
      </c>
      <c r="CL95" s="130" t="s">
        <v>1</v>
      </c>
      <c r="CM95" s="130" t="s">
        <v>87</v>
      </c>
    </row>
    <row r="96" s="7" customFormat="1" ht="16.5" customHeight="1">
      <c r="A96" s="118" t="s">
        <v>81</v>
      </c>
      <c r="B96" s="119"/>
      <c r="C96" s="120"/>
      <c r="D96" s="121" t="s">
        <v>88</v>
      </c>
      <c r="E96" s="121"/>
      <c r="F96" s="121"/>
      <c r="G96" s="121"/>
      <c r="H96" s="121"/>
      <c r="I96" s="122"/>
      <c r="J96" s="121" t="s">
        <v>89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'VRN - Ostatní a vedlejší 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84</v>
      </c>
      <c r="AR96" s="125"/>
      <c r="AS96" s="131">
        <v>0</v>
      </c>
      <c r="AT96" s="132">
        <f>ROUND(SUM(AV96:AW96),2)</f>
        <v>0</v>
      </c>
      <c r="AU96" s="133">
        <f>'VRN - Ostatní a vedlejší ...'!P121</f>
        <v>0</v>
      </c>
      <c r="AV96" s="132">
        <f>'VRN - Ostatní a vedlejší ...'!J33</f>
        <v>0</v>
      </c>
      <c r="AW96" s="132">
        <f>'VRN - Ostatní a vedlejší ...'!J34</f>
        <v>0</v>
      </c>
      <c r="AX96" s="132">
        <f>'VRN - Ostatní a vedlejší ...'!J35</f>
        <v>0</v>
      </c>
      <c r="AY96" s="132">
        <f>'VRN - Ostatní a vedlejší ...'!J36</f>
        <v>0</v>
      </c>
      <c r="AZ96" s="132">
        <f>'VRN - Ostatní a vedlejší ...'!F33</f>
        <v>0</v>
      </c>
      <c r="BA96" s="132">
        <f>'VRN - Ostatní a vedlejší ...'!F34</f>
        <v>0</v>
      </c>
      <c r="BB96" s="132">
        <f>'VRN - Ostatní a vedlejší ...'!F35</f>
        <v>0</v>
      </c>
      <c r="BC96" s="132">
        <f>'VRN - Ostatní a vedlejší ...'!F36</f>
        <v>0</v>
      </c>
      <c r="BD96" s="134">
        <f>'VRN - Ostatní a vedlejší ...'!F37</f>
        <v>0</v>
      </c>
      <c r="BE96" s="7"/>
      <c r="BT96" s="130" t="s">
        <v>85</v>
      </c>
      <c r="BV96" s="130" t="s">
        <v>79</v>
      </c>
      <c r="BW96" s="130" t="s">
        <v>90</v>
      </c>
      <c r="BX96" s="130" t="s">
        <v>5</v>
      </c>
      <c r="CL96" s="130" t="s">
        <v>1</v>
      </c>
      <c r="CM96" s="130" t="s">
        <v>87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NP7mldXUHQuVwi4UfeiothsZcecYmkJjNMO9+3sPFxDPop98xUbatgyg5/lkxoTz8IdYF+wvzw+15EGApZSozA==" hashValue="JvoOZ89i42SFyq7b+1AMMhfsXqp9az7w2PGbvbEPcihxBWHqj0D82j/9TrwG9x/ggq/SJtUZ5FnUcoilLCIV+Q==" algorithmName="SHA-512" password="CF5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Komunikace'!C2" display="/"/>
    <hyperlink ref="A96" location="'VRN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87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pro osobní automobily Hory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16. 4. 2025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94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37</v>
      </c>
      <c r="E30" s="37"/>
      <c r="F30" s="37"/>
      <c r="G30" s="37"/>
      <c r="H30" s="37"/>
      <c r="I30" s="37"/>
      <c r="J30" s="150">
        <f>ROUND(J133,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39</v>
      </c>
      <c r="G32" s="37"/>
      <c r="H32" s="37"/>
      <c r="I32" s="151" t="s">
        <v>38</v>
      </c>
      <c r="J32" s="151" t="s">
        <v>40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41</v>
      </c>
      <c r="E33" s="139" t="s">
        <v>42</v>
      </c>
      <c r="F33" s="153">
        <f>ROUND((SUM(BE133:BE303)),  2)</f>
        <v>0</v>
      </c>
      <c r="G33" s="37"/>
      <c r="H33" s="37"/>
      <c r="I33" s="154">
        <v>0.20999999999999999</v>
      </c>
      <c r="J33" s="153">
        <f>ROUND(((SUM(BE133:BE303))*I33),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43</v>
      </c>
      <c r="F34" s="153">
        <f>ROUND((SUM(BF133:BF303)),  2)</f>
        <v>0</v>
      </c>
      <c r="G34" s="37"/>
      <c r="H34" s="37"/>
      <c r="I34" s="154">
        <v>0.12</v>
      </c>
      <c r="J34" s="153">
        <f>ROUND(((SUM(BF133:BF303))*I34),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44</v>
      </c>
      <c r="F35" s="153">
        <f>ROUND((SUM(BG133:BG303)),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45</v>
      </c>
      <c r="F36" s="153">
        <f>ROUND((SUM(BH133:BH303)),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46</v>
      </c>
      <c r="F37" s="153">
        <f>ROUND((SUM(BI133:BI303)),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47</v>
      </c>
      <c r="E39" s="157"/>
      <c r="F39" s="157"/>
      <c r="G39" s="158" t="s">
        <v>48</v>
      </c>
      <c r="H39" s="159" t="s">
        <v>49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50</v>
      </c>
      <c r="E50" s="163"/>
      <c r="F50" s="163"/>
      <c r="G50" s="162" t="s">
        <v>51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52</v>
      </c>
      <c r="E61" s="165"/>
      <c r="F61" s="166" t="s">
        <v>53</v>
      </c>
      <c r="G61" s="164" t="s">
        <v>52</v>
      </c>
      <c r="H61" s="165"/>
      <c r="I61" s="165"/>
      <c r="J61" s="167" t="s">
        <v>53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54</v>
      </c>
      <c r="E65" s="168"/>
      <c r="F65" s="168"/>
      <c r="G65" s="162" t="s">
        <v>55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52</v>
      </c>
      <c r="E76" s="165"/>
      <c r="F76" s="166" t="s">
        <v>53</v>
      </c>
      <c r="G76" s="164" t="s">
        <v>52</v>
      </c>
      <c r="H76" s="165"/>
      <c r="I76" s="165"/>
      <c r="J76" s="167" t="s">
        <v>53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Parkoviště pro osobní automobily Hory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01 - Komunikace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Obec Hory</v>
      </c>
      <c r="G89" s="39"/>
      <c r="H89" s="39"/>
      <c r="I89" s="31" t="s">
        <v>22</v>
      </c>
      <c r="J89" s="78" t="str">
        <f>IF(J12="","",J12)</f>
        <v>16. 4. 2025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Hory, Hory 47, 360 01 Hory</v>
      </c>
      <c r="G91" s="39"/>
      <c r="H91" s="39"/>
      <c r="I91" s="31" t="s">
        <v>30</v>
      </c>
      <c r="J91" s="35" t="str">
        <f>E21</f>
        <v>Lucida s.r.o., M. Cibulkové 34/356, 140 00 Praha 4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Lucida s.r.o. a A 32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96</v>
      </c>
      <c r="D94" s="175"/>
      <c r="E94" s="175"/>
      <c r="F94" s="175"/>
      <c r="G94" s="175"/>
      <c r="H94" s="175"/>
      <c r="I94" s="175"/>
      <c r="J94" s="176" t="s">
        <v>97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98</v>
      </c>
      <c r="D96" s="39"/>
      <c r="E96" s="39"/>
      <c r="F96" s="39"/>
      <c r="G96" s="39"/>
      <c r="H96" s="39"/>
      <c r="I96" s="39"/>
      <c r="J96" s="109">
        <f>J133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99</v>
      </c>
    </row>
    <row r="97" s="9" customFormat="1" ht="24.96" customHeight="1">
      <c r="A97" s="9"/>
      <c r="B97" s="178"/>
      <c r="C97" s="179"/>
      <c r="D97" s="180" t="s">
        <v>100</v>
      </c>
      <c r="E97" s="181"/>
      <c r="F97" s="181"/>
      <c r="G97" s="181"/>
      <c r="H97" s="181"/>
      <c r="I97" s="181"/>
      <c r="J97" s="182">
        <f>J134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101</v>
      </c>
      <c r="E98" s="181"/>
      <c r="F98" s="181"/>
      <c r="G98" s="181"/>
      <c r="H98" s="181"/>
      <c r="I98" s="181"/>
      <c r="J98" s="182">
        <f>J140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102</v>
      </c>
      <c r="E99" s="181"/>
      <c r="F99" s="181"/>
      <c r="G99" s="181"/>
      <c r="H99" s="181"/>
      <c r="I99" s="181"/>
      <c r="J99" s="182">
        <f>J151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103</v>
      </c>
      <c r="E100" s="181"/>
      <c r="F100" s="181"/>
      <c r="G100" s="181"/>
      <c r="H100" s="181"/>
      <c r="I100" s="181"/>
      <c r="J100" s="182">
        <f>J171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104</v>
      </c>
      <c r="E101" s="181"/>
      <c r="F101" s="181"/>
      <c r="G101" s="181"/>
      <c r="H101" s="181"/>
      <c r="I101" s="181"/>
      <c r="J101" s="182">
        <f>J186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105</v>
      </c>
      <c r="E102" s="181"/>
      <c r="F102" s="181"/>
      <c r="G102" s="181"/>
      <c r="H102" s="181"/>
      <c r="I102" s="181"/>
      <c r="J102" s="182">
        <f>J204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106</v>
      </c>
      <c r="E103" s="181"/>
      <c r="F103" s="181"/>
      <c r="G103" s="181"/>
      <c r="H103" s="181"/>
      <c r="I103" s="181"/>
      <c r="J103" s="182">
        <f>J208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107</v>
      </c>
      <c r="E104" s="181"/>
      <c r="F104" s="181"/>
      <c r="G104" s="181"/>
      <c r="H104" s="181"/>
      <c r="I104" s="181"/>
      <c r="J104" s="182">
        <f>J218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8"/>
      <c r="C105" s="179"/>
      <c r="D105" s="180" t="s">
        <v>108</v>
      </c>
      <c r="E105" s="181"/>
      <c r="F105" s="181"/>
      <c r="G105" s="181"/>
      <c r="H105" s="181"/>
      <c r="I105" s="181"/>
      <c r="J105" s="182">
        <f>J227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8"/>
      <c r="C106" s="179"/>
      <c r="D106" s="180" t="s">
        <v>109</v>
      </c>
      <c r="E106" s="181"/>
      <c r="F106" s="181"/>
      <c r="G106" s="181"/>
      <c r="H106" s="181"/>
      <c r="I106" s="181"/>
      <c r="J106" s="182">
        <f>J236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8"/>
      <c r="C107" s="179"/>
      <c r="D107" s="180" t="s">
        <v>110</v>
      </c>
      <c r="E107" s="181"/>
      <c r="F107" s="181"/>
      <c r="G107" s="181"/>
      <c r="H107" s="181"/>
      <c r="I107" s="181"/>
      <c r="J107" s="182">
        <f>J242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8"/>
      <c r="C108" s="179"/>
      <c r="D108" s="180" t="s">
        <v>111</v>
      </c>
      <c r="E108" s="181"/>
      <c r="F108" s="181"/>
      <c r="G108" s="181"/>
      <c r="H108" s="181"/>
      <c r="I108" s="181"/>
      <c r="J108" s="182">
        <f>J253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8"/>
      <c r="C109" s="179"/>
      <c r="D109" s="180" t="s">
        <v>112</v>
      </c>
      <c r="E109" s="181"/>
      <c r="F109" s="181"/>
      <c r="G109" s="181"/>
      <c r="H109" s="181"/>
      <c r="I109" s="181"/>
      <c r="J109" s="182">
        <f>J270</f>
        <v>0</v>
      </c>
      <c r="K109" s="179"/>
      <c r="L109" s="18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8"/>
      <c r="C110" s="179"/>
      <c r="D110" s="180" t="s">
        <v>113</v>
      </c>
      <c r="E110" s="181"/>
      <c r="F110" s="181"/>
      <c r="G110" s="181"/>
      <c r="H110" s="181"/>
      <c r="I110" s="181"/>
      <c r="J110" s="182">
        <f>J276</f>
        <v>0</v>
      </c>
      <c r="K110" s="179"/>
      <c r="L110" s="18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8"/>
      <c r="C111" s="179"/>
      <c r="D111" s="180" t="s">
        <v>114</v>
      </c>
      <c r="E111" s="181"/>
      <c r="F111" s="181"/>
      <c r="G111" s="181"/>
      <c r="H111" s="181"/>
      <c r="I111" s="181"/>
      <c r="J111" s="182">
        <f>J289</f>
        <v>0</v>
      </c>
      <c r="K111" s="179"/>
      <c r="L111" s="18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78"/>
      <c r="C112" s="179"/>
      <c r="D112" s="180" t="s">
        <v>115</v>
      </c>
      <c r="E112" s="181"/>
      <c r="F112" s="181"/>
      <c r="G112" s="181"/>
      <c r="H112" s="181"/>
      <c r="I112" s="181"/>
      <c r="J112" s="182">
        <f>J291</f>
        <v>0</v>
      </c>
      <c r="K112" s="179"/>
      <c r="L112" s="18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78"/>
      <c r="C113" s="179"/>
      <c r="D113" s="180" t="s">
        <v>116</v>
      </c>
      <c r="E113" s="181"/>
      <c r="F113" s="181"/>
      <c r="G113" s="181"/>
      <c r="H113" s="181"/>
      <c r="I113" s="181"/>
      <c r="J113" s="182">
        <f>J294</f>
        <v>0</v>
      </c>
      <c r="K113" s="179"/>
      <c r="L113" s="18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117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9"/>
      <c r="D123" s="39"/>
      <c r="E123" s="173" t="str">
        <f>E7</f>
        <v>Parkoviště pro osobní automobily Hory</v>
      </c>
      <c r="F123" s="31"/>
      <c r="G123" s="31"/>
      <c r="H123" s="31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92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E9</f>
        <v>SO 01 - Komunikace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F12</f>
        <v>Obec Hory</v>
      </c>
      <c r="G127" s="39"/>
      <c r="H127" s="39"/>
      <c r="I127" s="31" t="s">
        <v>22</v>
      </c>
      <c r="J127" s="78" t="str">
        <f>IF(J12="","",J12)</f>
        <v>16. 4. 2025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40.05" customHeight="1">
      <c r="A129" s="37"/>
      <c r="B129" s="38"/>
      <c r="C129" s="31" t="s">
        <v>24</v>
      </c>
      <c r="D129" s="39"/>
      <c r="E129" s="39"/>
      <c r="F129" s="26" t="str">
        <f>E15</f>
        <v>Obec Hory, Hory 47, 360 01 Hory</v>
      </c>
      <c r="G129" s="39"/>
      <c r="H129" s="39"/>
      <c r="I129" s="31" t="s">
        <v>30</v>
      </c>
      <c r="J129" s="35" t="str">
        <f>E21</f>
        <v>Lucida s.r.o., M. Cibulkové 34/356, 140 00 Praha 4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IF(E18="","",E18)</f>
        <v>Vyplň údaj</v>
      </c>
      <c r="G130" s="39"/>
      <c r="H130" s="39"/>
      <c r="I130" s="31" t="s">
        <v>33</v>
      </c>
      <c r="J130" s="35" t="str">
        <f>E24</f>
        <v>Lucida s.r.o. a A 32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0" customFormat="1" ht="29.28" customHeight="1">
      <c r="A132" s="184"/>
      <c r="B132" s="185"/>
      <c r="C132" s="186" t="s">
        <v>118</v>
      </c>
      <c r="D132" s="187" t="s">
        <v>62</v>
      </c>
      <c r="E132" s="187" t="s">
        <v>58</v>
      </c>
      <c r="F132" s="187" t="s">
        <v>59</v>
      </c>
      <c r="G132" s="187" t="s">
        <v>119</v>
      </c>
      <c r="H132" s="187" t="s">
        <v>120</v>
      </c>
      <c r="I132" s="187" t="s">
        <v>121</v>
      </c>
      <c r="J132" s="188" t="s">
        <v>97</v>
      </c>
      <c r="K132" s="189" t="s">
        <v>122</v>
      </c>
      <c r="L132" s="190"/>
      <c r="M132" s="99" t="s">
        <v>1</v>
      </c>
      <c r="N132" s="100" t="s">
        <v>41</v>
      </c>
      <c r="O132" s="100" t="s">
        <v>123</v>
      </c>
      <c r="P132" s="100" t="s">
        <v>124</v>
      </c>
      <c r="Q132" s="100" t="s">
        <v>125</v>
      </c>
      <c r="R132" s="100" t="s">
        <v>126</v>
      </c>
      <c r="S132" s="100" t="s">
        <v>127</v>
      </c>
      <c r="T132" s="101" t="s">
        <v>128</v>
      </c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</row>
    <row r="133" s="2" customFormat="1" ht="22.8" customHeight="1">
      <c r="A133" s="37"/>
      <c r="B133" s="38"/>
      <c r="C133" s="106" t="s">
        <v>129</v>
      </c>
      <c r="D133" s="39"/>
      <c r="E133" s="39"/>
      <c r="F133" s="39"/>
      <c r="G133" s="39"/>
      <c r="H133" s="39"/>
      <c r="I133" s="39"/>
      <c r="J133" s="191">
        <f>BK133</f>
        <v>0</v>
      </c>
      <c r="K133" s="39"/>
      <c r="L133" s="43"/>
      <c r="M133" s="102"/>
      <c r="N133" s="192"/>
      <c r="O133" s="103"/>
      <c r="P133" s="193">
        <f>P134+P140+P151+P171+P186+P204+P208+P218+P227+P236+P242+P253+P270+P276+P289+P291+P294</f>
        <v>0</v>
      </c>
      <c r="Q133" s="103"/>
      <c r="R133" s="193">
        <f>R134+R140+R151+R171+R186+R204+R208+R218+R227+R236+R242+R253+R270+R276+R289+R291+R294</f>
        <v>73.112654000000006</v>
      </c>
      <c r="S133" s="103"/>
      <c r="T133" s="194">
        <f>T134+T140+T151+T171+T186+T204+T208+T218+T227+T236+T242+T253+T270+T276+T289+T291+T294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76</v>
      </c>
      <c r="AU133" s="16" t="s">
        <v>99</v>
      </c>
      <c r="BK133" s="195">
        <f>BK134+BK140+BK151+BK171+BK186+BK204+BK208+BK218+BK227+BK236+BK242+BK253+BK270+BK276+BK289+BK291+BK294</f>
        <v>0</v>
      </c>
    </row>
    <row r="134" s="11" customFormat="1" ht="25.92" customHeight="1">
      <c r="A134" s="11"/>
      <c r="B134" s="196"/>
      <c r="C134" s="197"/>
      <c r="D134" s="198" t="s">
        <v>76</v>
      </c>
      <c r="E134" s="199" t="s">
        <v>85</v>
      </c>
      <c r="F134" s="199" t="s">
        <v>130</v>
      </c>
      <c r="G134" s="197"/>
      <c r="H134" s="197"/>
      <c r="I134" s="200"/>
      <c r="J134" s="201">
        <f>BK134</f>
        <v>0</v>
      </c>
      <c r="K134" s="197"/>
      <c r="L134" s="202"/>
      <c r="M134" s="203"/>
      <c r="N134" s="204"/>
      <c r="O134" s="204"/>
      <c r="P134" s="205">
        <f>SUM(P135:P139)</f>
        <v>0</v>
      </c>
      <c r="Q134" s="204"/>
      <c r="R134" s="205">
        <f>SUM(R135:R139)</f>
        <v>0</v>
      </c>
      <c r="S134" s="204"/>
      <c r="T134" s="206">
        <f>SUM(T135:T139)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7" t="s">
        <v>85</v>
      </c>
      <c r="AT134" s="208" t="s">
        <v>76</v>
      </c>
      <c r="AU134" s="208" t="s">
        <v>77</v>
      </c>
      <c r="AY134" s="207" t="s">
        <v>131</v>
      </c>
      <c r="BK134" s="209">
        <f>SUM(BK135:BK139)</f>
        <v>0</v>
      </c>
    </row>
    <row r="135" s="2" customFormat="1" ht="33" customHeight="1">
      <c r="A135" s="37"/>
      <c r="B135" s="38"/>
      <c r="C135" s="210" t="s">
        <v>85</v>
      </c>
      <c r="D135" s="210" t="s">
        <v>132</v>
      </c>
      <c r="E135" s="211" t="s">
        <v>133</v>
      </c>
      <c r="F135" s="212" t="s">
        <v>134</v>
      </c>
      <c r="G135" s="213" t="s">
        <v>135</v>
      </c>
      <c r="H135" s="214">
        <v>7</v>
      </c>
      <c r="I135" s="215"/>
      <c r="J135" s="216">
        <f>ROUND(I135*H135,2)</f>
        <v>0</v>
      </c>
      <c r="K135" s="217"/>
      <c r="L135" s="43"/>
      <c r="M135" s="218" t="s">
        <v>1</v>
      </c>
      <c r="N135" s="219" t="s">
        <v>42</v>
      </c>
      <c r="O135" s="90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2" t="s">
        <v>136</v>
      </c>
      <c r="AT135" s="222" t="s">
        <v>132</v>
      </c>
      <c r="AU135" s="222" t="s">
        <v>85</v>
      </c>
      <c r="AY135" s="16" t="s">
        <v>131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85</v>
      </c>
      <c r="BK135" s="223">
        <f>ROUND(I135*H135,2)</f>
        <v>0</v>
      </c>
      <c r="BL135" s="16" t="s">
        <v>136</v>
      </c>
      <c r="BM135" s="222" t="s">
        <v>137</v>
      </c>
    </row>
    <row r="136" s="12" customFormat="1">
      <c r="A136" s="12"/>
      <c r="B136" s="224"/>
      <c r="C136" s="225"/>
      <c r="D136" s="226" t="s">
        <v>138</v>
      </c>
      <c r="E136" s="227" t="s">
        <v>1</v>
      </c>
      <c r="F136" s="228" t="s">
        <v>139</v>
      </c>
      <c r="G136" s="225"/>
      <c r="H136" s="229">
        <v>7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5" t="s">
        <v>138</v>
      </c>
      <c r="AU136" s="235" t="s">
        <v>85</v>
      </c>
      <c r="AV136" s="12" t="s">
        <v>87</v>
      </c>
      <c r="AW136" s="12" t="s">
        <v>32</v>
      </c>
      <c r="AX136" s="12" t="s">
        <v>85</v>
      </c>
      <c r="AY136" s="235" t="s">
        <v>131</v>
      </c>
    </row>
    <row r="137" s="2" customFormat="1" ht="24.15" customHeight="1">
      <c r="A137" s="37"/>
      <c r="B137" s="38"/>
      <c r="C137" s="210" t="s">
        <v>87</v>
      </c>
      <c r="D137" s="210" t="s">
        <v>132</v>
      </c>
      <c r="E137" s="211" t="s">
        <v>140</v>
      </c>
      <c r="F137" s="212" t="s">
        <v>141</v>
      </c>
      <c r="G137" s="213" t="s">
        <v>135</v>
      </c>
      <c r="H137" s="214">
        <v>7</v>
      </c>
      <c r="I137" s="215"/>
      <c r="J137" s="216">
        <f>ROUND(I137*H137,2)</f>
        <v>0</v>
      </c>
      <c r="K137" s="217"/>
      <c r="L137" s="43"/>
      <c r="M137" s="218" t="s">
        <v>1</v>
      </c>
      <c r="N137" s="219" t="s">
        <v>42</v>
      </c>
      <c r="O137" s="90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2" t="s">
        <v>136</v>
      </c>
      <c r="AT137" s="222" t="s">
        <v>132</v>
      </c>
      <c r="AU137" s="222" t="s">
        <v>85</v>
      </c>
      <c r="AY137" s="16" t="s">
        <v>131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85</v>
      </c>
      <c r="BK137" s="223">
        <f>ROUND(I137*H137,2)</f>
        <v>0</v>
      </c>
      <c r="BL137" s="16" t="s">
        <v>136</v>
      </c>
      <c r="BM137" s="222" t="s">
        <v>142</v>
      </c>
    </row>
    <row r="138" s="2" customFormat="1" ht="16.5" customHeight="1">
      <c r="A138" s="37"/>
      <c r="B138" s="38"/>
      <c r="C138" s="210" t="s">
        <v>143</v>
      </c>
      <c r="D138" s="210" t="s">
        <v>132</v>
      </c>
      <c r="E138" s="211" t="s">
        <v>144</v>
      </c>
      <c r="F138" s="212" t="s">
        <v>145</v>
      </c>
      <c r="G138" s="213" t="s">
        <v>146</v>
      </c>
      <c r="H138" s="214">
        <v>8</v>
      </c>
      <c r="I138" s="215"/>
      <c r="J138" s="216">
        <f>ROUND(I138*H138,2)</f>
        <v>0</v>
      </c>
      <c r="K138" s="217"/>
      <c r="L138" s="43"/>
      <c r="M138" s="218" t="s">
        <v>1</v>
      </c>
      <c r="N138" s="219" t="s">
        <v>42</v>
      </c>
      <c r="O138" s="90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2" t="s">
        <v>136</v>
      </c>
      <c r="AT138" s="222" t="s">
        <v>132</v>
      </c>
      <c r="AU138" s="222" t="s">
        <v>85</v>
      </c>
      <c r="AY138" s="16" t="s">
        <v>131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6" t="s">
        <v>85</v>
      </c>
      <c r="BK138" s="223">
        <f>ROUND(I138*H138,2)</f>
        <v>0</v>
      </c>
      <c r="BL138" s="16" t="s">
        <v>136</v>
      </c>
      <c r="BM138" s="222" t="s">
        <v>147</v>
      </c>
    </row>
    <row r="139" s="12" customFormat="1">
      <c r="A139" s="12"/>
      <c r="B139" s="224"/>
      <c r="C139" s="225"/>
      <c r="D139" s="226" t="s">
        <v>138</v>
      </c>
      <c r="E139" s="227" t="s">
        <v>1</v>
      </c>
      <c r="F139" s="228" t="s">
        <v>148</v>
      </c>
      <c r="G139" s="225"/>
      <c r="H139" s="229">
        <v>8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5" t="s">
        <v>138</v>
      </c>
      <c r="AU139" s="235" t="s">
        <v>85</v>
      </c>
      <c r="AV139" s="12" t="s">
        <v>87</v>
      </c>
      <c r="AW139" s="12" t="s">
        <v>32</v>
      </c>
      <c r="AX139" s="12" t="s">
        <v>85</v>
      </c>
      <c r="AY139" s="235" t="s">
        <v>131</v>
      </c>
    </row>
    <row r="140" s="11" customFormat="1" ht="25.92" customHeight="1">
      <c r="A140" s="11"/>
      <c r="B140" s="196"/>
      <c r="C140" s="197"/>
      <c r="D140" s="198" t="s">
        <v>76</v>
      </c>
      <c r="E140" s="199" t="s">
        <v>8</v>
      </c>
      <c r="F140" s="199" t="s">
        <v>149</v>
      </c>
      <c r="G140" s="197"/>
      <c r="H140" s="197"/>
      <c r="I140" s="200"/>
      <c r="J140" s="201">
        <f>BK140</f>
        <v>0</v>
      </c>
      <c r="K140" s="197"/>
      <c r="L140" s="202"/>
      <c r="M140" s="203"/>
      <c r="N140" s="204"/>
      <c r="O140" s="204"/>
      <c r="P140" s="205">
        <f>SUM(P141:P150)</f>
        <v>0</v>
      </c>
      <c r="Q140" s="204"/>
      <c r="R140" s="205">
        <f>SUM(R141:R150)</f>
        <v>0</v>
      </c>
      <c r="S140" s="204"/>
      <c r="T140" s="206">
        <f>SUM(T141:T150)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207" t="s">
        <v>85</v>
      </c>
      <c r="AT140" s="208" t="s">
        <v>76</v>
      </c>
      <c r="AU140" s="208" t="s">
        <v>77</v>
      </c>
      <c r="AY140" s="207" t="s">
        <v>131</v>
      </c>
      <c r="BK140" s="209">
        <f>SUM(BK141:BK150)</f>
        <v>0</v>
      </c>
    </row>
    <row r="141" s="2" customFormat="1" ht="24.15" customHeight="1">
      <c r="A141" s="37"/>
      <c r="B141" s="38"/>
      <c r="C141" s="210" t="s">
        <v>136</v>
      </c>
      <c r="D141" s="210" t="s">
        <v>132</v>
      </c>
      <c r="E141" s="211" t="s">
        <v>150</v>
      </c>
      <c r="F141" s="212" t="s">
        <v>151</v>
      </c>
      <c r="G141" s="213" t="s">
        <v>135</v>
      </c>
      <c r="H141" s="214">
        <v>776</v>
      </c>
      <c r="I141" s="215"/>
      <c r="J141" s="216">
        <f>ROUND(I141*H141,2)</f>
        <v>0</v>
      </c>
      <c r="K141" s="217"/>
      <c r="L141" s="43"/>
      <c r="M141" s="218" t="s">
        <v>1</v>
      </c>
      <c r="N141" s="219" t="s">
        <v>42</v>
      </c>
      <c r="O141" s="90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2" t="s">
        <v>136</v>
      </c>
      <c r="AT141" s="222" t="s">
        <v>132</v>
      </c>
      <c r="AU141" s="222" t="s">
        <v>85</v>
      </c>
      <c r="AY141" s="16" t="s">
        <v>131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85</v>
      </c>
      <c r="BK141" s="223">
        <f>ROUND(I141*H141,2)</f>
        <v>0</v>
      </c>
      <c r="BL141" s="16" t="s">
        <v>136</v>
      </c>
      <c r="BM141" s="222" t="s">
        <v>152</v>
      </c>
    </row>
    <row r="142" s="12" customFormat="1">
      <c r="A142" s="12"/>
      <c r="B142" s="224"/>
      <c r="C142" s="225"/>
      <c r="D142" s="226" t="s">
        <v>138</v>
      </c>
      <c r="E142" s="227" t="s">
        <v>1</v>
      </c>
      <c r="F142" s="228" t="s">
        <v>153</v>
      </c>
      <c r="G142" s="225"/>
      <c r="H142" s="229">
        <v>776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35" t="s">
        <v>138</v>
      </c>
      <c r="AU142" s="235" t="s">
        <v>85</v>
      </c>
      <c r="AV142" s="12" t="s">
        <v>87</v>
      </c>
      <c r="AW142" s="12" t="s">
        <v>32</v>
      </c>
      <c r="AX142" s="12" t="s">
        <v>85</v>
      </c>
      <c r="AY142" s="235" t="s">
        <v>131</v>
      </c>
    </row>
    <row r="143" s="2" customFormat="1" ht="37.8" customHeight="1">
      <c r="A143" s="37"/>
      <c r="B143" s="38"/>
      <c r="C143" s="210" t="s">
        <v>154</v>
      </c>
      <c r="D143" s="210" t="s">
        <v>132</v>
      </c>
      <c r="E143" s="211" t="s">
        <v>155</v>
      </c>
      <c r="F143" s="212" t="s">
        <v>156</v>
      </c>
      <c r="G143" s="213" t="s">
        <v>157</v>
      </c>
      <c r="H143" s="214">
        <v>359.94999999999999</v>
      </c>
      <c r="I143" s="215"/>
      <c r="J143" s="216">
        <f>ROUND(I143*H143,2)</f>
        <v>0</v>
      </c>
      <c r="K143" s="217"/>
      <c r="L143" s="43"/>
      <c r="M143" s="218" t="s">
        <v>1</v>
      </c>
      <c r="N143" s="219" t="s">
        <v>42</v>
      </c>
      <c r="O143" s="90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2" t="s">
        <v>136</v>
      </c>
      <c r="AT143" s="222" t="s">
        <v>132</v>
      </c>
      <c r="AU143" s="222" t="s">
        <v>85</v>
      </c>
      <c r="AY143" s="16" t="s">
        <v>131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6" t="s">
        <v>85</v>
      </c>
      <c r="BK143" s="223">
        <f>ROUND(I143*H143,2)</f>
        <v>0</v>
      </c>
      <c r="BL143" s="16" t="s">
        <v>136</v>
      </c>
      <c r="BM143" s="222" t="s">
        <v>158</v>
      </c>
    </row>
    <row r="144" s="12" customFormat="1">
      <c r="A144" s="12"/>
      <c r="B144" s="224"/>
      <c r="C144" s="225"/>
      <c r="D144" s="226" t="s">
        <v>138</v>
      </c>
      <c r="E144" s="227" t="s">
        <v>1</v>
      </c>
      <c r="F144" s="228" t="s">
        <v>159</v>
      </c>
      <c r="G144" s="225"/>
      <c r="H144" s="229">
        <v>125.43000000000001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5" t="s">
        <v>138</v>
      </c>
      <c r="AU144" s="235" t="s">
        <v>85</v>
      </c>
      <c r="AV144" s="12" t="s">
        <v>87</v>
      </c>
      <c r="AW144" s="12" t="s">
        <v>32</v>
      </c>
      <c r="AX144" s="12" t="s">
        <v>77</v>
      </c>
      <c r="AY144" s="235" t="s">
        <v>131</v>
      </c>
    </row>
    <row r="145" s="12" customFormat="1">
      <c r="A145" s="12"/>
      <c r="B145" s="224"/>
      <c r="C145" s="225"/>
      <c r="D145" s="226" t="s">
        <v>138</v>
      </c>
      <c r="E145" s="227" t="s">
        <v>1</v>
      </c>
      <c r="F145" s="228" t="s">
        <v>160</v>
      </c>
      <c r="G145" s="225"/>
      <c r="H145" s="229">
        <v>234.52000000000001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5" t="s">
        <v>138</v>
      </c>
      <c r="AU145" s="235" t="s">
        <v>85</v>
      </c>
      <c r="AV145" s="12" t="s">
        <v>87</v>
      </c>
      <c r="AW145" s="12" t="s">
        <v>32</v>
      </c>
      <c r="AX145" s="12" t="s">
        <v>77</v>
      </c>
      <c r="AY145" s="235" t="s">
        <v>131</v>
      </c>
    </row>
    <row r="146" s="13" customFormat="1">
      <c r="A146" s="13"/>
      <c r="B146" s="236"/>
      <c r="C146" s="237"/>
      <c r="D146" s="226" t="s">
        <v>138</v>
      </c>
      <c r="E146" s="238" t="s">
        <v>1</v>
      </c>
      <c r="F146" s="239" t="s">
        <v>161</v>
      </c>
      <c r="G146" s="237"/>
      <c r="H146" s="240">
        <v>359.95000000000005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138</v>
      </c>
      <c r="AU146" s="246" t="s">
        <v>85</v>
      </c>
      <c r="AV146" s="13" t="s">
        <v>136</v>
      </c>
      <c r="AW146" s="13" t="s">
        <v>32</v>
      </c>
      <c r="AX146" s="13" t="s">
        <v>85</v>
      </c>
      <c r="AY146" s="246" t="s">
        <v>131</v>
      </c>
    </row>
    <row r="147" s="2" customFormat="1" ht="33" customHeight="1">
      <c r="A147" s="37"/>
      <c r="B147" s="38"/>
      <c r="C147" s="210" t="s">
        <v>162</v>
      </c>
      <c r="D147" s="210" t="s">
        <v>132</v>
      </c>
      <c r="E147" s="211" t="s">
        <v>163</v>
      </c>
      <c r="F147" s="212" t="s">
        <v>164</v>
      </c>
      <c r="G147" s="213" t="s">
        <v>157</v>
      </c>
      <c r="H147" s="214">
        <v>79.450000000000003</v>
      </c>
      <c r="I147" s="215"/>
      <c r="J147" s="216">
        <f>ROUND(I147*H147,2)</f>
        <v>0</v>
      </c>
      <c r="K147" s="217"/>
      <c r="L147" s="43"/>
      <c r="M147" s="218" t="s">
        <v>1</v>
      </c>
      <c r="N147" s="219" t="s">
        <v>42</v>
      </c>
      <c r="O147" s="90"/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2" t="s">
        <v>136</v>
      </c>
      <c r="AT147" s="222" t="s">
        <v>132</v>
      </c>
      <c r="AU147" s="222" t="s">
        <v>85</v>
      </c>
      <c r="AY147" s="16" t="s">
        <v>131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85</v>
      </c>
      <c r="BK147" s="223">
        <f>ROUND(I147*H147,2)</f>
        <v>0</v>
      </c>
      <c r="BL147" s="16" t="s">
        <v>136</v>
      </c>
      <c r="BM147" s="222" t="s">
        <v>165</v>
      </c>
    </row>
    <row r="148" s="12" customFormat="1">
      <c r="A148" s="12"/>
      <c r="B148" s="224"/>
      <c r="C148" s="225"/>
      <c r="D148" s="226" t="s">
        <v>138</v>
      </c>
      <c r="E148" s="227" t="s">
        <v>1</v>
      </c>
      <c r="F148" s="228" t="s">
        <v>166</v>
      </c>
      <c r="G148" s="225"/>
      <c r="H148" s="229">
        <v>19.25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5" t="s">
        <v>138</v>
      </c>
      <c r="AU148" s="235" t="s">
        <v>85</v>
      </c>
      <c r="AV148" s="12" t="s">
        <v>87</v>
      </c>
      <c r="AW148" s="12" t="s">
        <v>32</v>
      </c>
      <c r="AX148" s="12" t="s">
        <v>77</v>
      </c>
      <c r="AY148" s="235" t="s">
        <v>131</v>
      </c>
    </row>
    <row r="149" s="12" customFormat="1">
      <c r="A149" s="12"/>
      <c r="B149" s="224"/>
      <c r="C149" s="225"/>
      <c r="D149" s="226" t="s">
        <v>138</v>
      </c>
      <c r="E149" s="227" t="s">
        <v>1</v>
      </c>
      <c r="F149" s="228" t="s">
        <v>167</v>
      </c>
      <c r="G149" s="225"/>
      <c r="H149" s="229">
        <v>60.200000000000003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5" t="s">
        <v>138</v>
      </c>
      <c r="AU149" s="235" t="s">
        <v>85</v>
      </c>
      <c r="AV149" s="12" t="s">
        <v>87</v>
      </c>
      <c r="AW149" s="12" t="s">
        <v>32</v>
      </c>
      <c r="AX149" s="12" t="s">
        <v>77</v>
      </c>
      <c r="AY149" s="235" t="s">
        <v>131</v>
      </c>
    </row>
    <row r="150" s="13" customFormat="1">
      <c r="A150" s="13"/>
      <c r="B150" s="236"/>
      <c r="C150" s="237"/>
      <c r="D150" s="226" t="s">
        <v>138</v>
      </c>
      <c r="E150" s="238" t="s">
        <v>1</v>
      </c>
      <c r="F150" s="239" t="s">
        <v>161</v>
      </c>
      <c r="G150" s="237"/>
      <c r="H150" s="240">
        <v>79.450000000000003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138</v>
      </c>
      <c r="AU150" s="246" t="s">
        <v>85</v>
      </c>
      <c r="AV150" s="13" t="s">
        <v>136</v>
      </c>
      <c r="AW150" s="13" t="s">
        <v>32</v>
      </c>
      <c r="AX150" s="13" t="s">
        <v>85</v>
      </c>
      <c r="AY150" s="246" t="s">
        <v>131</v>
      </c>
    </row>
    <row r="151" s="11" customFormat="1" ht="25.92" customHeight="1">
      <c r="A151" s="11"/>
      <c r="B151" s="196"/>
      <c r="C151" s="197"/>
      <c r="D151" s="198" t="s">
        <v>76</v>
      </c>
      <c r="E151" s="199" t="s">
        <v>168</v>
      </c>
      <c r="F151" s="199" t="s">
        <v>169</v>
      </c>
      <c r="G151" s="197"/>
      <c r="H151" s="197"/>
      <c r="I151" s="200"/>
      <c r="J151" s="201">
        <f>BK151</f>
        <v>0</v>
      </c>
      <c r="K151" s="197"/>
      <c r="L151" s="202"/>
      <c r="M151" s="203"/>
      <c r="N151" s="204"/>
      <c r="O151" s="204"/>
      <c r="P151" s="205">
        <f>SUM(P152:P170)</f>
        <v>0</v>
      </c>
      <c r="Q151" s="204"/>
      <c r="R151" s="205">
        <f>SUM(R152:R170)</f>
        <v>0</v>
      </c>
      <c r="S151" s="204"/>
      <c r="T151" s="206">
        <f>SUM(T152:T170)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07" t="s">
        <v>85</v>
      </c>
      <c r="AT151" s="208" t="s">
        <v>76</v>
      </c>
      <c r="AU151" s="208" t="s">
        <v>77</v>
      </c>
      <c r="AY151" s="207" t="s">
        <v>131</v>
      </c>
      <c r="BK151" s="209">
        <f>SUM(BK152:BK170)</f>
        <v>0</v>
      </c>
    </row>
    <row r="152" s="2" customFormat="1" ht="24.15" customHeight="1">
      <c r="A152" s="37"/>
      <c r="B152" s="38"/>
      <c r="C152" s="210" t="s">
        <v>170</v>
      </c>
      <c r="D152" s="210" t="s">
        <v>132</v>
      </c>
      <c r="E152" s="211" t="s">
        <v>171</v>
      </c>
      <c r="F152" s="212" t="s">
        <v>172</v>
      </c>
      <c r="G152" s="213" t="s">
        <v>157</v>
      </c>
      <c r="H152" s="214">
        <v>633.39999999999998</v>
      </c>
      <c r="I152" s="215"/>
      <c r="J152" s="216">
        <f>ROUND(I152*H152,2)</f>
        <v>0</v>
      </c>
      <c r="K152" s="217"/>
      <c r="L152" s="43"/>
      <c r="M152" s="218" t="s">
        <v>1</v>
      </c>
      <c r="N152" s="219" t="s">
        <v>42</v>
      </c>
      <c r="O152" s="90"/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2" t="s">
        <v>136</v>
      </c>
      <c r="AT152" s="222" t="s">
        <v>132</v>
      </c>
      <c r="AU152" s="222" t="s">
        <v>85</v>
      </c>
      <c r="AY152" s="16" t="s">
        <v>131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85</v>
      </c>
      <c r="BK152" s="223">
        <f>ROUND(I152*H152,2)</f>
        <v>0</v>
      </c>
      <c r="BL152" s="16" t="s">
        <v>136</v>
      </c>
      <c r="BM152" s="222" t="s">
        <v>173</v>
      </c>
    </row>
    <row r="153" s="12" customFormat="1">
      <c r="A153" s="12"/>
      <c r="B153" s="224"/>
      <c r="C153" s="225"/>
      <c r="D153" s="226" t="s">
        <v>138</v>
      </c>
      <c r="E153" s="227" t="s">
        <v>1</v>
      </c>
      <c r="F153" s="228" t="s">
        <v>174</v>
      </c>
      <c r="G153" s="225"/>
      <c r="H153" s="229">
        <v>633.39999999999998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35" t="s">
        <v>138</v>
      </c>
      <c r="AU153" s="235" t="s">
        <v>85</v>
      </c>
      <c r="AV153" s="12" t="s">
        <v>87</v>
      </c>
      <c r="AW153" s="12" t="s">
        <v>32</v>
      </c>
      <c r="AX153" s="12" t="s">
        <v>77</v>
      </c>
      <c r="AY153" s="235" t="s">
        <v>131</v>
      </c>
    </row>
    <row r="154" s="13" customFormat="1">
      <c r="A154" s="13"/>
      <c r="B154" s="236"/>
      <c r="C154" s="237"/>
      <c r="D154" s="226" t="s">
        <v>138</v>
      </c>
      <c r="E154" s="238" t="s">
        <v>1</v>
      </c>
      <c r="F154" s="239" t="s">
        <v>161</v>
      </c>
      <c r="G154" s="237"/>
      <c r="H154" s="240">
        <v>633.39999999999998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138</v>
      </c>
      <c r="AU154" s="246" t="s">
        <v>85</v>
      </c>
      <c r="AV154" s="13" t="s">
        <v>136</v>
      </c>
      <c r="AW154" s="13" t="s">
        <v>32</v>
      </c>
      <c r="AX154" s="13" t="s">
        <v>85</v>
      </c>
      <c r="AY154" s="246" t="s">
        <v>131</v>
      </c>
    </row>
    <row r="155" s="2" customFormat="1" ht="37.8" customHeight="1">
      <c r="A155" s="37"/>
      <c r="B155" s="38"/>
      <c r="C155" s="210" t="s">
        <v>175</v>
      </c>
      <c r="D155" s="210" t="s">
        <v>132</v>
      </c>
      <c r="E155" s="211" t="s">
        <v>176</v>
      </c>
      <c r="F155" s="212" t="s">
        <v>177</v>
      </c>
      <c r="G155" s="213" t="s">
        <v>157</v>
      </c>
      <c r="H155" s="214">
        <v>194</v>
      </c>
      <c r="I155" s="215"/>
      <c r="J155" s="216">
        <f>ROUND(I155*H155,2)</f>
        <v>0</v>
      </c>
      <c r="K155" s="217"/>
      <c r="L155" s="43"/>
      <c r="M155" s="218" t="s">
        <v>1</v>
      </c>
      <c r="N155" s="219" t="s">
        <v>42</v>
      </c>
      <c r="O155" s="90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2" t="s">
        <v>136</v>
      </c>
      <c r="AT155" s="222" t="s">
        <v>132</v>
      </c>
      <c r="AU155" s="222" t="s">
        <v>85</v>
      </c>
      <c r="AY155" s="16" t="s">
        <v>131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85</v>
      </c>
      <c r="BK155" s="223">
        <f>ROUND(I155*H155,2)</f>
        <v>0</v>
      </c>
      <c r="BL155" s="16" t="s">
        <v>136</v>
      </c>
      <c r="BM155" s="222" t="s">
        <v>178</v>
      </c>
    </row>
    <row r="156" s="12" customFormat="1">
      <c r="A156" s="12"/>
      <c r="B156" s="224"/>
      <c r="C156" s="225"/>
      <c r="D156" s="226" t="s">
        <v>138</v>
      </c>
      <c r="E156" s="227" t="s">
        <v>1</v>
      </c>
      <c r="F156" s="228" t="s">
        <v>179</v>
      </c>
      <c r="G156" s="225"/>
      <c r="H156" s="229">
        <v>194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5" t="s">
        <v>138</v>
      </c>
      <c r="AU156" s="235" t="s">
        <v>85</v>
      </c>
      <c r="AV156" s="12" t="s">
        <v>87</v>
      </c>
      <c r="AW156" s="12" t="s">
        <v>32</v>
      </c>
      <c r="AX156" s="12" t="s">
        <v>85</v>
      </c>
      <c r="AY156" s="235" t="s">
        <v>131</v>
      </c>
    </row>
    <row r="157" s="2" customFormat="1" ht="37.8" customHeight="1">
      <c r="A157" s="37"/>
      <c r="B157" s="38"/>
      <c r="C157" s="210" t="s">
        <v>180</v>
      </c>
      <c r="D157" s="210" t="s">
        <v>132</v>
      </c>
      <c r="E157" s="211" t="s">
        <v>181</v>
      </c>
      <c r="F157" s="212" t="s">
        <v>182</v>
      </c>
      <c r="G157" s="213" t="s">
        <v>157</v>
      </c>
      <c r="H157" s="214">
        <v>422.39999999999998</v>
      </c>
      <c r="I157" s="215"/>
      <c r="J157" s="216">
        <f>ROUND(I157*H157,2)</f>
        <v>0</v>
      </c>
      <c r="K157" s="217"/>
      <c r="L157" s="43"/>
      <c r="M157" s="218" t="s">
        <v>1</v>
      </c>
      <c r="N157" s="219" t="s">
        <v>42</v>
      </c>
      <c r="O157" s="90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2" t="s">
        <v>136</v>
      </c>
      <c r="AT157" s="222" t="s">
        <v>132</v>
      </c>
      <c r="AU157" s="222" t="s">
        <v>85</v>
      </c>
      <c r="AY157" s="16" t="s">
        <v>131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85</v>
      </c>
      <c r="BK157" s="223">
        <f>ROUND(I157*H157,2)</f>
        <v>0</v>
      </c>
      <c r="BL157" s="16" t="s">
        <v>136</v>
      </c>
      <c r="BM157" s="222" t="s">
        <v>183</v>
      </c>
    </row>
    <row r="158" s="12" customFormat="1">
      <c r="A158" s="12"/>
      <c r="B158" s="224"/>
      <c r="C158" s="225"/>
      <c r="D158" s="226" t="s">
        <v>138</v>
      </c>
      <c r="E158" s="227" t="s">
        <v>1</v>
      </c>
      <c r="F158" s="228" t="s">
        <v>184</v>
      </c>
      <c r="G158" s="225"/>
      <c r="H158" s="229">
        <v>422.39999999999998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5" t="s">
        <v>138</v>
      </c>
      <c r="AU158" s="235" t="s">
        <v>85</v>
      </c>
      <c r="AV158" s="12" t="s">
        <v>87</v>
      </c>
      <c r="AW158" s="12" t="s">
        <v>32</v>
      </c>
      <c r="AX158" s="12" t="s">
        <v>77</v>
      </c>
      <c r="AY158" s="235" t="s">
        <v>131</v>
      </c>
    </row>
    <row r="159" s="13" customFormat="1">
      <c r="A159" s="13"/>
      <c r="B159" s="236"/>
      <c r="C159" s="237"/>
      <c r="D159" s="226" t="s">
        <v>138</v>
      </c>
      <c r="E159" s="238" t="s">
        <v>1</v>
      </c>
      <c r="F159" s="239" t="s">
        <v>161</v>
      </c>
      <c r="G159" s="237"/>
      <c r="H159" s="240">
        <v>422.39999999999998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138</v>
      </c>
      <c r="AU159" s="246" t="s">
        <v>85</v>
      </c>
      <c r="AV159" s="13" t="s">
        <v>136</v>
      </c>
      <c r="AW159" s="13" t="s">
        <v>32</v>
      </c>
      <c r="AX159" s="13" t="s">
        <v>85</v>
      </c>
      <c r="AY159" s="246" t="s">
        <v>131</v>
      </c>
    </row>
    <row r="160" s="2" customFormat="1" ht="44.25" customHeight="1">
      <c r="A160" s="37"/>
      <c r="B160" s="38"/>
      <c r="C160" s="210" t="s">
        <v>185</v>
      </c>
      <c r="D160" s="210" t="s">
        <v>132</v>
      </c>
      <c r="E160" s="211" t="s">
        <v>186</v>
      </c>
      <c r="F160" s="212" t="s">
        <v>187</v>
      </c>
      <c r="G160" s="213" t="s">
        <v>157</v>
      </c>
      <c r="H160" s="214">
        <v>1689.5999999999999</v>
      </c>
      <c r="I160" s="215"/>
      <c r="J160" s="216">
        <f>ROUND(I160*H160,2)</f>
        <v>0</v>
      </c>
      <c r="K160" s="217"/>
      <c r="L160" s="43"/>
      <c r="M160" s="218" t="s">
        <v>1</v>
      </c>
      <c r="N160" s="219" t="s">
        <v>42</v>
      </c>
      <c r="O160" s="90"/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2" t="s">
        <v>136</v>
      </c>
      <c r="AT160" s="222" t="s">
        <v>132</v>
      </c>
      <c r="AU160" s="222" t="s">
        <v>85</v>
      </c>
      <c r="AY160" s="16" t="s">
        <v>131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85</v>
      </c>
      <c r="BK160" s="223">
        <f>ROUND(I160*H160,2)</f>
        <v>0</v>
      </c>
      <c r="BL160" s="16" t="s">
        <v>136</v>
      </c>
      <c r="BM160" s="222" t="s">
        <v>188</v>
      </c>
    </row>
    <row r="161" s="12" customFormat="1">
      <c r="A161" s="12"/>
      <c r="B161" s="224"/>
      <c r="C161" s="225"/>
      <c r="D161" s="226" t="s">
        <v>138</v>
      </c>
      <c r="E161" s="227" t="s">
        <v>1</v>
      </c>
      <c r="F161" s="228" t="s">
        <v>189</v>
      </c>
      <c r="G161" s="225"/>
      <c r="H161" s="229">
        <v>1689.5999999999999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5" t="s">
        <v>138</v>
      </c>
      <c r="AU161" s="235" t="s">
        <v>85</v>
      </c>
      <c r="AV161" s="12" t="s">
        <v>87</v>
      </c>
      <c r="AW161" s="12" t="s">
        <v>32</v>
      </c>
      <c r="AX161" s="12" t="s">
        <v>77</v>
      </c>
      <c r="AY161" s="235" t="s">
        <v>131</v>
      </c>
    </row>
    <row r="162" s="13" customFormat="1">
      <c r="A162" s="13"/>
      <c r="B162" s="236"/>
      <c r="C162" s="237"/>
      <c r="D162" s="226" t="s">
        <v>138</v>
      </c>
      <c r="E162" s="238" t="s">
        <v>1</v>
      </c>
      <c r="F162" s="239" t="s">
        <v>161</v>
      </c>
      <c r="G162" s="237"/>
      <c r="H162" s="240">
        <v>1689.5999999999999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138</v>
      </c>
      <c r="AU162" s="246" t="s">
        <v>85</v>
      </c>
      <c r="AV162" s="13" t="s">
        <v>136</v>
      </c>
      <c r="AW162" s="13" t="s">
        <v>32</v>
      </c>
      <c r="AX162" s="13" t="s">
        <v>85</v>
      </c>
      <c r="AY162" s="246" t="s">
        <v>131</v>
      </c>
    </row>
    <row r="163" s="2" customFormat="1" ht="24.15" customHeight="1">
      <c r="A163" s="37"/>
      <c r="B163" s="38"/>
      <c r="C163" s="210" t="s">
        <v>190</v>
      </c>
      <c r="D163" s="210" t="s">
        <v>132</v>
      </c>
      <c r="E163" s="211" t="s">
        <v>191</v>
      </c>
      <c r="F163" s="212" t="s">
        <v>192</v>
      </c>
      <c r="G163" s="213" t="s">
        <v>157</v>
      </c>
      <c r="H163" s="214">
        <v>17</v>
      </c>
      <c r="I163" s="215"/>
      <c r="J163" s="216">
        <f>ROUND(I163*H163,2)</f>
        <v>0</v>
      </c>
      <c r="K163" s="217"/>
      <c r="L163" s="43"/>
      <c r="M163" s="218" t="s">
        <v>1</v>
      </c>
      <c r="N163" s="219" t="s">
        <v>42</v>
      </c>
      <c r="O163" s="90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2" t="s">
        <v>136</v>
      </c>
      <c r="AT163" s="222" t="s">
        <v>132</v>
      </c>
      <c r="AU163" s="222" t="s">
        <v>85</v>
      </c>
      <c r="AY163" s="16" t="s">
        <v>131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85</v>
      </c>
      <c r="BK163" s="223">
        <f>ROUND(I163*H163,2)</f>
        <v>0</v>
      </c>
      <c r="BL163" s="16" t="s">
        <v>136</v>
      </c>
      <c r="BM163" s="222" t="s">
        <v>193</v>
      </c>
    </row>
    <row r="164" s="12" customFormat="1">
      <c r="A164" s="12"/>
      <c r="B164" s="224"/>
      <c r="C164" s="225"/>
      <c r="D164" s="226" t="s">
        <v>138</v>
      </c>
      <c r="E164" s="227" t="s">
        <v>1</v>
      </c>
      <c r="F164" s="228" t="s">
        <v>194</v>
      </c>
      <c r="G164" s="225"/>
      <c r="H164" s="229">
        <v>17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5" t="s">
        <v>138</v>
      </c>
      <c r="AU164" s="235" t="s">
        <v>85</v>
      </c>
      <c r="AV164" s="12" t="s">
        <v>87</v>
      </c>
      <c r="AW164" s="12" t="s">
        <v>32</v>
      </c>
      <c r="AX164" s="12" t="s">
        <v>85</v>
      </c>
      <c r="AY164" s="235" t="s">
        <v>131</v>
      </c>
    </row>
    <row r="165" s="2" customFormat="1" ht="33" customHeight="1">
      <c r="A165" s="37"/>
      <c r="B165" s="38"/>
      <c r="C165" s="210" t="s">
        <v>8</v>
      </c>
      <c r="D165" s="210" t="s">
        <v>132</v>
      </c>
      <c r="E165" s="211" t="s">
        <v>195</v>
      </c>
      <c r="F165" s="212" t="s">
        <v>196</v>
      </c>
      <c r="G165" s="213" t="s">
        <v>197</v>
      </c>
      <c r="H165" s="214">
        <v>760.32000000000005</v>
      </c>
      <c r="I165" s="215"/>
      <c r="J165" s="216">
        <f>ROUND(I165*H165,2)</f>
        <v>0</v>
      </c>
      <c r="K165" s="217"/>
      <c r="L165" s="43"/>
      <c r="M165" s="218" t="s">
        <v>1</v>
      </c>
      <c r="N165" s="219" t="s">
        <v>42</v>
      </c>
      <c r="O165" s="90"/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2" t="s">
        <v>136</v>
      </c>
      <c r="AT165" s="222" t="s">
        <v>132</v>
      </c>
      <c r="AU165" s="222" t="s">
        <v>85</v>
      </c>
      <c r="AY165" s="16" t="s">
        <v>131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85</v>
      </c>
      <c r="BK165" s="223">
        <f>ROUND(I165*H165,2)</f>
        <v>0</v>
      </c>
      <c r="BL165" s="16" t="s">
        <v>136</v>
      </c>
      <c r="BM165" s="222" t="s">
        <v>198</v>
      </c>
    </row>
    <row r="166" s="12" customFormat="1">
      <c r="A166" s="12"/>
      <c r="B166" s="224"/>
      <c r="C166" s="225"/>
      <c r="D166" s="226" t="s">
        <v>138</v>
      </c>
      <c r="E166" s="227" t="s">
        <v>1</v>
      </c>
      <c r="F166" s="228" t="s">
        <v>199</v>
      </c>
      <c r="G166" s="225"/>
      <c r="H166" s="229">
        <v>760.32000000000005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5" t="s">
        <v>138</v>
      </c>
      <c r="AU166" s="235" t="s">
        <v>85</v>
      </c>
      <c r="AV166" s="12" t="s">
        <v>87</v>
      </c>
      <c r="AW166" s="12" t="s">
        <v>32</v>
      </c>
      <c r="AX166" s="12" t="s">
        <v>77</v>
      </c>
      <c r="AY166" s="235" t="s">
        <v>131</v>
      </c>
    </row>
    <row r="167" s="13" customFormat="1">
      <c r="A167" s="13"/>
      <c r="B167" s="236"/>
      <c r="C167" s="237"/>
      <c r="D167" s="226" t="s">
        <v>138</v>
      </c>
      <c r="E167" s="238" t="s">
        <v>1</v>
      </c>
      <c r="F167" s="239" t="s">
        <v>161</v>
      </c>
      <c r="G167" s="237"/>
      <c r="H167" s="240">
        <v>760.32000000000005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138</v>
      </c>
      <c r="AU167" s="246" t="s">
        <v>85</v>
      </c>
      <c r="AV167" s="13" t="s">
        <v>136</v>
      </c>
      <c r="AW167" s="13" t="s">
        <v>32</v>
      </c>
      <c r="AX167" s="13" t="s">
        <v>85</v>
      </c>
      <c r="AY167" s="246" t="s">
        <v>131</v>
      </c>
    </row>
    <row r="168" s="2" customFormat="1" ht="16.5" customHeight="1">
      <c r="A168" s="37"/>
      <c r="B168" s="38"/>
      <c r="C168" s="210" t="s">
        <v>200</v>
      </c>
      <c r="D168" s="210" t="s">
        <v>132</v>
      </c>
      <c r="E168" s="211" t="s">
        <v>201</v>
      </c>
      <c r="F168" s="212" t="s">
        <v>202</v>
      </c>
      <c r="G168" s="213" t="s">
        <v>157</v>
      </c>
      <c r="H168" s="214">
        <v>616.39999999999998</v>
      </c>
      <c r="I168" s="215"/>
      <c r="J168" s="216">
        <f>ROUND(I168*H168,2)</f>
        <v>0</v>
      </c>
      <c r="K168" s="217"/>
      <c r="L168" s="43"/>
      <c r="M168" s="218" t="s">
        <v>1</v>
      </c>
      <c r="N168" s="219" t="s">
        <v>42</v>
      </c>
      <c r="O168" s="90"/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2" t="s">
        <v>136</v>
      </c>
      <c r="AT168" s="222" t="s">
        <v>132</v>
      </c>
      <c r="AU168" s="222" t="s">
        <v>85</v>
      </c>
      <c r="AY168" s="16" t="s">
        <v>131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6" t="s">
        <v>85</v>
      </c>
      <c r="BK168" s="223">
        <f>ROUND(I168*H168,2)</f>
        <v>0</v>
      </c>
      <c r="BL168" s="16" t="s">
        <v>136</v>
      </c>
      <c r="BM168" s="222" t="s">
        <v>203</v>
      </c>
    </row>
    <row r="169" s="12" customFormat="1">
      <c r="A169" s="12"/>
      <c r="B169" s="224"/>
      <c r="C169" s="225"/>
      <c r="D169" s="226" t="s">
        <v>138</v>
      </c>
      <c r="E169" s="227" t="s">
        <v>1</v>
      </c>
      <c r="F169" s="228" t="s">
        <v>204</v>
      </c>
      <c r="G169" s="225"/>
      <c r="H169" s="229">
        <v>616.39999999999998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5" t="s">
        <v>138</v>
      </c>
      <c r="AU169" s="235" t="s">
        <v>85</v>
      </c>
      <c r="AV169" s="12" t="s">
        <v>87</v>
      </c>
      <c r="AW169" s="12" t="s">
        <v>32</v>
      </c>
      <c r="AX169" s="12" t="s">
        <v>77</v>
      </c>
      <c r="AY169" s="235" t="s">
        <v>131</v>
      </c>
    </row>
    <row r="170" s="13" customFormat="1">
      <c r="A170" s="13"/>
      <c r="B170" s="236"/>
      <c r="C170" s="237"/>
      <c r="D170" s="226" t="s">
        <v>138</v>
      </c>
      <c r="E170" s="238" t="s">
        <v>1</v>
      </c>
      <c r="F170" s="239" t="s">
        <v>161</v>
      </c>
      <c r="G170" s="237"/>
      <c r="H170" s="240">
        <v>616.39999999999998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138</v>
      </c>
      <c r="AU170" s="246" t="s">
        <v>85</v>
      </c>
      <c r="AV170" s="13" t="s">
        <v>136</v>
      </c>
      <c r="AW170" s="13" t="s">
        <v>32</v>
      </c>
      <c r="AX170" s="13" t="s">
        <v>85</v>
      </c>
      <c r="AY170" s="246" t="s">
        <v>131</v>
      </c>
    </row>
    <row r="171" s="11" customFormat="1" ht="25.92" customHeight="1">
      <c r="A171" s="11"/>
      <c r="B171" s="196"/>
      <c r="C171" s="197"/>
      <c r="D171" s="198" t="s">
        <v>76</v>
      </c>
      <c r="E171" s="199" t="s">
        <v>205</v>
      </c>
      <c r="F171" s="199" t="s">
        <v>206</v>
      </c>
      <c r="G171" s="197"/>
      <c r="H171" s="197"/>
      <c r="I171" s="200"/>
      <c r="J171" s="201">
        <f>BK171</f>
        <v>0</v>
      </c>
      <c r="K171" s="197"/>
      <c r="L171" s="202"/>
      <c r="M171" s="203"/>
      <c r="N171" s="204"/>
      <c r="O171" s="204"/>
      <c r="P171" s="205">
        <f>SUM(P172:P185)</f>
        <v>0</v>
      </c>
      <c r="Q171" s="204"/>
      <c r="R171" s="205">
        <f>SUM(R172:R185)</f>
        <v>0.051240000000000001</v>
      </c>
      <c r="S171" s="204"/>
      <c r="T171" s="206">
        <f>SUM(T172:T185)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207" t="s">
        <v>85</v>
      </c>
      <c r="AT171" s="208" t="s">
        <v>76</v>
      </c>
      <c r="AU171" s="208" t="s">
        <v>77</v>
      </c>
      <c r="AY171" s="207" t="s">
        <v>131</v>
      </c>
      <c r="BK171" s="209">
        <f>SUM(BK172:BK185)</f>
        <v>0</v>
      </c>
    </row>
    <row r="172" s="2" customFormat="1" ht="24.15" customHeight="1">
      <c r="A172" s="37"/>
      <c r="B172" s="38"/>
      <c r="C172" s="210" t="s">
        <v>207</v>
      </c>
      <c r="D172" s="210" t="s">
        <v>132</v>
      </c>
      <c r="E172" s="211" t="s">
        <v>208</v>
      </c>
      <c r="F172" s="212" t="s">
        <v>209</v>
      </c>
      <c r="G172" s="213" t="s">
        <v>210</v>
      </c>
      <c r="H172" s="214">
        <v>4</v>
      </c>
      <c r="I172" s="215"/>
      <c r="J172" s="216">
        <f>ROUND(I172*H172,2)</f>
        <v>0</v>
      </c>
      <c r="K172" s="217"/>
      <c r="L172" s="43"/>
      <c r="M172" s="218" t="s">
        <v>1</v>
      </c>
      <c r="N172" s="219" t="s">
        <v>42</v>
      </c>
      <c r="O172" s="90"/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2" t="s">
        <v>136</v>
      </c>
      <c r="AT172" s="222" t="s">
        <v>132</v>
      </c>
      <c r="AU172" s="222" t="s">
        <v>85</v>
      </c>
      <c r="AY172" s="16" t="s">
        <v>131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6" t="s">
        <v>85</v>
      </c>
      <c r="BK172" s="223">
        <f>ROUND(I172*H172,2)</f>
        <v>0</v>
      </c>
      <c r="BL172" s="16" t="s">
        <v>136</v>
      </c>
      <c r="BM172" s="222" t="s">
        <v>211</v>
      </c>
    </row>
    <row r="173" s="12" customFormat="1">
      <c r="A173" s="12"/>
      <c r="B173" s="224"/>
      <c r="C173" s="225"/>
      <c r="D173" s="226" t="s">
        <v>138</v>
      </c>
      <c r="E173" s="227" t="s">
        <v>1</v>
      </c>
      <c r="F173" s="228" t="s">
        <v>212</v>
      </c>
      <c r="G173" s="225"/>
      <c r="H173" s="229">
        <v>4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5" t="s">
        <v>138</v>
      </c>
      <c r="AU173" s="235" t="s">
        <v>85</v>
      </c>
      <c r="AV173" s="12" t="s">
        <v>87</v>
      </c>
      <c r="AW173" s="12" t="s">
        <v>32</v>
      </c>
      <c r="AX173" s="12" t="s">
        <v>85</v>
      </c>
      <c r="AY173" s="235" t="s">
        <v>131</v>
      </c>
    </row>
    <row r="174" s="2" customFormat="1" ht="24.15" customHeight="1">
      <c r="A174" s="37"/>
      <c r="B174" s="38"/>
      <c r="C174" s="210" t="s">
        <v>213</v>
      </c>
      <c r="D174" s="210" t="s">
        <v>132</v>
      </c>
      <c r="E174" s="211" t="s">
        <v>214</v>
      </c>
      <c r="F174" s="212" t="s">
        <v>215</v>
      </c>
      <c r="G174" s="213" t="s">
        <v>210</v>
      </c>
      <c r="H174" s="214">
        <v>4</v>
      </c>
      <c r="I174" s="215"/>
      <c r="J174" s="216">
        <f>ROUND(I174*H174,2)</f>
        <v>0</v>
      </c>
      <c r="K174" s="217"/>
      <c r="L174" s="43"/>
      <c r="M174" s="218" t="s">
        <v>1</v>
      </c>
      <c r="N174" s="219" t="s">
        <v>42</v>
      </c>
      <c r="O174" s="90"/>
      <c r="P174" s="220">
        <f>O174*H174</f>
        <v>0</v>
      </c>
      <c r="Q174" s="220">
        <v>0.01281</v>
      </c>
      <c r="R174" s="220">
        <f>Q174*H174</f>
        <v>0.051240000000000001</v>
      </c>
      <c r="S174" s="220">
        <v>0</v>
      </c>
      <c r="T174" s="22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2" t="s">
        <v>136</v>
      </c>
      <c r="AT174" s="222" t="s">
        <v>132</v>
      </c>
      <c r="AU174" s="222" t="s">
        <v>85</v>
      </c>
      <c r="AY174" s="16" t="s">
        <v>131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6" t="s">
        <v>85</v>
      </c>
      <c r="BK174" s="223">
        <f>ROUND(I174*H174,2)</f>
        <v>0</v>
      </c>
      <c r="BL174" s="16" t="s">
        <v>136</v>
      </c>
      <c r="BM174" s="222" t="s">
        <v>216</v>
      </c>
    </row>
    <row r="175" s="2" customFormat="1" ht="24.15" customHeight="1">
      <c r="A175" s="37"/>
      <c r="B175" s="38"/>
      <c r="C175" s="210" t="s">
        <v>168</v>
      </c>
      <c r="D175" s="210" t="s">
        <v>132</v>
      </c>
      <c r="E175" s="211" t="s">
        <v>217</v>
      </c>
      <c r="F175" s="212" t="s">
        <v>218</v>
      </c>
      <c r="G175" s="213" t="s">
        <v>135</v>
      </c>
      <c r="H175" s="214">
        <v>270.60000000000002</v>
      </c>
      <c r="I175" s="215"/>
      <c r="J175" s="216">
        <f>ROUND(I175*H175,2)</f>
        <v>0</v>
      </c>
      <c r="K175" s="217"/>
      <c r="L175" s="43"/>
      <c r="M175" s="218" t="s">
        <v>1</v>
      </c>
      <c r="N175" s="219" t="s">
        <v>42</v>
      </c>
      <c r="O175" s="90"/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2" t="s">
        <v>136</v>
      </c>
      <c r="AT175" s="222" t="s">
        <v>132</v>
      </c>
      <c r="AU175" s="222" t="s">
        <v>85</v>
      </c>
      <c r="AY175" s="16" t="s">
        <v>131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85</v>
      </c>
      <c r="BK175" s="223">
        <f>ROUND(I175*H175,2)</f>
        <v>0</v>
      </c>
      <c r="BL175" s="16" t="s">
        <v>136</v>
      </c>
      <c r="BM175" s="222" t="s">
        <v>219</v>
      </c>
    </row>
    <row r="176" s="12" customFormat="1">
      <c r="A176" s="12"/>
      <c r="B176" s="224"/>
      <c r="C176" s="225"/>
      <c r="D176" s="226" t="s">
        <v>138</v>
      </c>
      <c r="E176" s="227" t="s">
        <v>1</v>
      </c>
      <c r="F176" s="228" t="s">
        <v>220</v>
      </c>
      <c r="G176" s="225"/>
      <c r="H176" s="229">
        <v>270.60000000000002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5" t="s">
        <v>138</v>
      </c>
      <c r="AU176" s="235" t="s">
        <v>85</v>
      </c>
      <c r="AV176" s="12" t="s">
        <v>87</v>
      </c>
      <c r="AW176" s="12" t="s">
        <v>32</v>
      </c>
      <c r="AX176" s="12" t="s">
        <v>77</v>
      </c>
      <c r="AY176" s="235" t="s">
        <v>131</v>
      </c>
    </row>
    <row r="177" s="13" customFormat="1">
      <c r="A177" s="13"/>
      <c r="B177" s="236"/>
      <c r="C177" s="237"/>
      <c r="D177" s="226" t="s">
        <v>138</v>
      </c>
      <c r="E177" s="238" t="s">
        <v>1</v>
      </c>
      <c r="F177" s="239" t="s">
        <v>161</v>
      </c>
      <c r="G177" s="237"/>
      <c r="H177" s="240">
        <v>270.60000000000002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138</v>
      </c>
      <c r="AU177" s="246" t="s">
        <v>85</v>
      </c>
      <c r="AV177" s="13" t="s">
        <v>136</v>
      </c>
      <c r="AW177" s="13" t="s">
        <v>32</v>
      </c>
      <c r="AX177" s="13" t="s">
        <v>85</v>
      </c>
      <c r="AY177" s="246" t="s">
        <v>131</v>
      </c>
    </row>
    <row r="178" s="2" customFormat="1" ht="16.5" customHeight="1">
      <c r="A178" s="37"/>
      <c r="B178" s="38"/>
      <c r="C178" s="247" t="s">
        <v>221</v>
      </c>
      <c r="D178" s="247" t="s">
        <v>222</v>
      </c>
      <c r="E178" s="248" t="s">
        <v>223</v>
      </c>
      <c r="F178" s="249" t="s">
        <v>224</v>
      </c>
      <c r="G178" s="250" t="s">
        <v>225</v>
      </c>
      <c r="H178" s="251">
        <v>9.1999999999999993</v>
      </c>
      <c r="I178" s="252"/>
      <c r="J178" s="253">
        <f>ROUND(I178*H178,2)</f>
        <v>0</v>
      </c>
      <c r="K178" s="254"/>
      <c r="L178" s="255"/>
      <c r="M178" s="256" t="s">
        <v>1</v>
      </c>
      <c r="N178" s="257" t="s">
        <v>42</v>
      </c>
      <c r="O178" s="90"/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2" t="s">
        <v>175</v>
      </c>
      <c r="AT178" s="222" t="s">
        <v>222</v>
      </c>
      <c r="AU178" s="222" t="s">
        <v>85</v>
      </c>
      <c r="AY178" s="16" t="s">
        <v>131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85</v>
      </c>
      <c r="BK178" s="223">
        <f>ROUND(I178*H178,2)</f>
        <v>0</v>
      </c>
      <c r="BL178" s="16" t="s">
        <v>136</v>
      </c>
      <c r="BM178" s="222" t="s">
        <v>226</v>
      </c>
    </row>
    <row r="179" s="2" customFormat="1" ht="24.15" customHeight="1">
      <c r="A179" s="37"/>
      <c r="B179" s="38"/>
      <c r="C179" s="210" t="s">
        <v>205</v>
      </c>
      <c r="D179" s="210" t="s">
        <v>132</v>
      </c>
      <c r="E179" s="211" t="s">
        <v>227</v>
      </c>
      <c r="F179" s="212" t="s">
        <v>228</v>
      </c>
      <c r="G179" s="213" t="s">
        <v>135</v>
      </c>
      <c r="H179" s="214">
        <v>586.29999999999995</v>
      </c>
      <c r="I179" s="215"/>
      <c r="J179" s="216">
        <f>ROUND(I179*H179,2)</f>
        <v>0</v>
      </c>
      <c r="K179" s="217"/>
      <c r="L179" s="43"/>
      <c r="M179" s="218" t="s">
        <v>1</v>
      </c>
      <c r="N179" s="219" t="s">
        <v>42</v>
      </c>
      <c r="O179" s="90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2" t="s">
        <v>136</v>
      </c>
      <c r="AT179" s="222" t="s">
        <v>132</v>
      </c>
      <c r="AU179" s="222" t="s">
        <v>85</v>
      </c>
      <c r="AY179" s="16" t="s">
        <v>131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6" t="s">
        <v>85</v>
      </c>
      <c r="BK179" s="223">
        <f>ROUND(I179*H179,2)</f>
        <v>0</v>
      </c>
      <c r="BL179" s="16" t="s">
        <v>136</v>
      </c>
      <c r="BM179" s="222" t="s">
        <v>229</v>
      </c>
    </row>
    <row r="180" s="12" customFormat="1">
      <c r="A180" s="12"/>
      <c r="B180" s="224"/>
      <c r="C180" s="225"/>
      <c r="D180" s="226" t="s">
        <v>138</v>
      </c>
      <c r="E180" s="227" t="s">
        <v>1</v>
      </c>
      <c r="F180" s="228" t="s">
        <v>230</v>
      </c>
      <c r="G180" s="225"/>
      <c r="H180" s="229">
        <v>586.29999999999995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5" t="s">
        <v>138</v>
      </c>
      <c r="AU180" s="235" t="s">
        <v>85</v>
      </c>
      <c r="AV180" s="12" t="s">
        <v>87</v>
      </c>
      <c r="AW180" s="12" t="s">
        <v>32</v>
      </c>
      <c r="AX180" s="12" t="s">
        <v>77</v>
      </c>
      <c r="AY180" s="235" t="s">
        <v>131</v>
      </c>
    </row>
    <row r="181" s="13" customFormat="1">
      <c r="A181" s="13"/>
      <c r="B181" s="236"/>
      <c r="C181" s="237"/>
      <c r="D181" s="226" t="s">
        <v>138</v>
      </c>
      <c r="E181" s="238" t="s">
        <v>1</v>
      </c>
      <c r="F181" s="239" t="s">
        <v>161</v>
      </c>
      <c r="G181" s="237"/>
      <c r="H181" s="240">
        <v>586.29999999999995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138</v>
      </c>
      <c r="AU181" s="246" t="s">
        <v>85</v>
      </c>
      <c r="AV181" s="13" t="s">
        <v>136</v>
      </c>
      <c r="AW181" s="13" t="s">
        <v>32</v>
      </c>
      <c r="AX181" s="13" t="s">
        <v>85</v>
      </c>
      <c r="AY181" s="246" t="s">
        <v>131</v>
      </c>
    </row>
    <row r="182" s="2" customFormat="1" ht="24.15" customHeight="1">
      <c r="A182" s="37"/>
      <c r="B182" s="38"/>
      <c r="C182" s="210" t="s">
        <v>231</v>
      </c>
      <c r="D182" s="210" t="s">
        <v>132</v>
      </c>
      <c r="E182" s="211" t="s">
        <v>232</v>
      </c>
      <c r="F182" s="212" t="s">
        <v>233</v>
      </c>
      <c r="G182" s="213" t="s">
        <v>135</v>
      </c>
      <c r="H182" s="214">
        <v>270.60000000000002</v>
      </c>
      <c r="I182" s="215"/>
      <c r="J182" s="216">
        <f>ROUND(I182*H182,2)</f>
        <v>0</v>
      </c>
      <c r="K182" s="217"/>
      <c r="L182" s="43"/>
      <c r="M182" s="218" t="s">
        <v>1</v>
      </c>
      <c r="N182" s="219" t="s">
        <v>42</v>
      </c>
      <c r="O182" s="90"/>
      <c r="P182" s="220">
        <f>O182*H182</f>
        <v>0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2" t="s">
        <v>136</v>
      </c>
      <c r="AT182" s="222" t="s">
        <v>132</v>
      </c>
      <c r="AU182" s="222" t="s">
        <v>85</v>
      </c>
      <c r="AY182" s="16" t="s">
        <v>131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6" t="s">
        <v>85</v>
      </c>
      <c r="BK182" s="223">
        <f>ROUND(I182*H182,2)</f>
        <v>0</v>
      </c>
      <c r="BL182" s="16" t="s">
        <v>136</v>
      </c>
      <c r="BM182" s="222" t="s">
        <v>234</v>
      </c>
    </row>
    <row r="183" s="12" customFormat="1">
      <c r="A183" s="12"/>
      <c r="B183" s="224"/>
      <c r="C183" s="225"/>
      <c r="D183" s="226" t="s">
        <v>138</v>
      </c>
      <c r="E183" s="227" t="s">
        <v>1</v>
      </c>
      <c r="F183" s="228" t="s">
        <v>235</v>
      </c>
      <c r="G183" s="225"/>
      <c r="H183" s="229">
        <v>270.60000000000002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235" t="s">
        <v>138</v>
      </c>
      <c r="AU183" s="235" t="s">
        <v>85</v>
      </c>
      <c r="AV183" s="12" t="s">
        <v>87</v>
      </c>
      <c r="AW183" s="12" t="s">
        <v>32</v>
      </c>
      <c r="AX183" s="12" t="s">
        <v>85</v>
      </c>
      <c r="AY183" s="235" t="s">
        <v>131</v>
      </c>
    </row>
    <row r="184" s="2" customFormat="1" ht="16.5" customHeight="1">
      <c r="A184" s="37"/>
      <c r="B184" s="38"/>
      <c r="C184" s="210" t="s">
        <v>236</v>
      </c>
      <c r="D184" s="210" t="s">
        <v>132</v>
      </c>
      <c r="E184" s="211" t="s">
        <v>237</v>
      </c>
      <c r="F184" s="212" t="s">
        <v>238</v>
      </c>
      <c r="G184" s="213" t="s">
        <v>157</v>
      </c>
      <c r="H184" s="214">
        <v>10</v>
      </c>
      <c r="I184" s="215"/>
      <c r="J184" s="216">
        <f>ROUND(I184*H184,2)</f>
        <v>0</v>
      </c>
      <c r="K184" s="217"/>
      <c r="L184" s="43"/>
      <c r="M184" s="218" t="s">
        <v>1</v>
      </c>
      <c r="N184" s="219" t="s">
        <v>42</v>
      </c>
      <c r="O184" s="90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2" t="s">
        <v>136</v>
      </c>
      <c r="AT184" s="222" t="s">
        <v>132</v>
      </c>
      <c r="AU184" s="222" t="s">
        <v>85</v>
      </c>
      <c r="AY184" s="16" t="s">
        <v>131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6" t="s">
        <v>85</v>
      </c>
      <c r="BK184" s="223">
        <f>ROUND(I184*H184,2)</f>
        <v>0</v>
      </c>
      <c r="BL184" s="16" t="s">
        <v>136</v>
      </c>
      <c r="BM184" s="222" t="s">
        <v>239</v>
      </c>
    </row>
    <row r="185" s="12" customFormat="1">
      <c r="A185" s="12"/>
      <c r="B185" s="224"/>
      <c r="C185" s="225"/>
      <c r="D185" s="226" t="s">
        <v>138</v>
      </c>
      <c r="E185" s="227" t="s">
        <v>1</v>
      </c>
      <c r="F185" s="228" t="s">
        <v>240</v>
      </c>
      <c r="G185" s="225"/>
      <c r="H185" s="229">
        <v>10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35" t="s">
        <v>138</v>
      </c>
      <c r="AU185" s="235" t="s">
        <v>85</v>
      </c>
      <c r="AV185" s="12" t="s">
        <v>87</v>
      </c>
      <c r="AW185" s="12" t="s">
        <v>32</v>
      </c>
      <c r="AX185" s="12" t="s">
        <v>85</v>
      </c>
      <c r="AY185" s="235" t="s">
        <v>131</v>
      </c>
    </row>
    <row r="186" s="11" customFormat="1" ht="25.92" customHeight="1">
      <c r="A186" s="11"/>
      <c r="B186" s="196"/>
      <c r="C186" s="197"/>
      <c r="D186" s="198" t="s">
        <v>76</v>
      </c>
      <c r="E186" s="199" t="s">
        <v>87</v>
      </c>
      <c r="F186" s="199" t="s">
        <v>241</v>
      </c>
      <c r="G186" s="197"/>
      <c r="H186" s="197"/>
      <c r="I186" s="200"/>
      <c r="J186" s="201">
        <f>BK186</f>
        <v>0</v>
      </c>
      <c r="K186" s="197"/>
      <c r="L186" s="202"/>
      <c r="M186" s="203"/>
      <c r="N186" s="204"/>
      <c r="O186" s="204"/>
      <c r="P186" s="205">
        <f>SUM(P187:P203)</f>
        <v>0</v>
      </c>
      <c r="Q186" s="204"/>
      <c r="R186" s="205">
        <f>SUM(R187:R203)</f>
        <v>0.099450000000000011</v>
      </c>
      <c r="S186" s="204"/>
      <c r="T186" s="206">
        <f>SUM(T187:T203)</f>
        <v>0</v>
      </c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R186" s="207" t="s">
        <v>85</v>
      </c>
      <c r="AT186" s="208" t="s">
        <v>76</v>
      </c>
      <c r="AU186" s="208" t="s">
        <v>77</v>
      </c>
      <c r="AY186" s="207" t="s">
        <v>131</v>
      </c>
      <c r="BK186" s="209">
        <f>SUM(BK187:BK203)</f>
        <v>0</v>
      </c>
    </row>
    <row r="187" s="2" customFormat="1" ht="24.15" customHeight="1">
      <c r="A187" s="37"/>
      <c r="B187" s="38"/>
      <c r="C187" s="210" t="s">
        <v>7</v>
      </c>
      <c r="D187" s="210" t="s">
        <v>132</v>
      </c>
      <c r="E187" s="211" t="s">
        <v>242</v>
      </c>
      <c r="F187" s="212" t="s">
        <v>243</v>
      </c>
      <c r="G187" s="213" t="s">
        <v>135</v>
      </c>
      <c r="H187" s="214">
        <v>236.47</v>
      </c>
      <c r="I187" s="215"/>
      <c r="J187" s="216">
        <f>ROUND(I187*H187,2)</f>
        <v>0</v>
      </c>
      <c r="K187" s="217"/>
      <c r="L187" s="43"/>
      <c r="M187" s="218" t="s">
        <v>1</v>
      </c>
      <c r="N187" s="219" t="s">
        <v>42</v>
      </c>
      <c r="O187" s="90"/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2" t="s">
        <v>136</v>
      </c>
      <c r="AT187" s="222" t="s">
        <v>132</v>
      </c>
      <c r="AU187" s="222" t="s">
        <v>85</v>
      </c>
      <c r="AY187" s="16" t="s">
        <v>131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6" t="s">
        <v>85</v>
      </c>
      <c r="BK187" s="223">
        <f>ROUND(I187*H187,2)</f>
        <v>0</v>
      </c>
      <c r="BL187" s="16" t="s">
        <v>136</v>
      </c>
      <c r="BM187" s="222" t="s">
        <v>244</v>
      </c>
    </row>
    <row r="188" s="12" customFormat="1">
      <c r="A188" s="12"/>
      <c r="B188" s="224"/>
      <c r="C188" s="225"/>
      <c r="D188" s="226" t="s">
        <v>138</v>
      </c>
      <c r="E188" s="227" t="s">
        <v>1</v>
      </c>
      <c r="F188" s="228" t="s">
        <v>245</v>
      </c>
      <c r="G188" s="225"/>
      <c r="H188" s="229">
        <v>32.719999999999999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35" t="s">
        <v>138</v>
      </c>
      <c r="AU188" s="235" t="s">
        <v>85</v>
      </c>
      <c r="AV188" s="12" t="s">
        <v>87</v>
      </c>
      <c r="AW188" s="12" t="s">
        <v>32</v>
      </c>
      <c r="AX188" s="12" t="s">
        <v>77</v>
      </c>
      <c r="AY188" s="235" t="s">
        <v>131</v>
      </c>
    </row>
    <row r="189" s="12" customFormat="1">
      <c r="A189" s="12"/>
      <c r="B189" s="224"/>
      <c r="C189" s="225"/>
      <c r="D189" s="226" t="s">
        <v>138</v>
      </c>
      <c r="E189" s="227" t="s">
        <v>1</v>
      </c>
      <c r="F189" s="228" t="s">
        <v>246</v>
      </c>
      <c r="G189" s="225"/>
      <c r="H189" s="229">
        <v>203.75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5" t="s">
        <v>138</v>
      </c>
      <c r="AU189" s="235" t="s">
        <v>85</v>
      </c>
      <c r="AV189" s="12" t="s">
        <v>87</v>
      </c>
      <c r="AW189" s="12" t="s">
        <v>32</v>
      </c>
      <c r="AX189" s="12" t="s">
        <v>77</v>
      </c>
      <c r="AY189" s="235" t="s">
        <v>131</v>
      </c>
    </row>
    <row r="190" s="13" customFormat="1">
      <c r="A190" s="13"/>
      <c r="B190" s="236"/>
      <c r="C190" s="237"/>
      <c r="D190" s="226" t="s">
        <v>138</v>
      </c>
      <c r="E190" s="238" t="s">
        <v>1</v>
      </c>
      <c r="F190" s="239" t="s">
        <v>161</v>
      </c>
      <c r="G190" s="237"/>
      <c r="H190" s="240">
        <v>236.47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138</v>
      </c>
      <c r="AU190" s="246" t="s">
        <v>85</v>
      </c>
      <c r="AV190" s="13" t="s">
        <v>136</v>
      </c>
      <c r="AW190" s="13" t="s">
        <v>32</v>
      </c>
      <c r="AX190" s="13" t="s">
        <v>85</v>
      </c>
      <c r="AY190" s="246" t="s">
        <v>131</v>
      </c>
    </row>
    <row r="191" s="2" customFormat="1" ht="24.15" customHeight="1">
      <c r="A191" s="37"/>
      <c r="B191" s="38"/>
      <c r="C191" s="247" t="s">
        <v>247</v>
      </c>
      <c r="D191" s="247" t="s">
        <v>222</v>
      </c>
      <c r="E191" s="248" t="s">
        <v>248</v>
      </c>
      <c r="F191" s="249" t="s">
        <v>249</v>
      </c>
      <c r="G191" s="250" t="s">
        <v>135</v>
      </c>
      <c r="H191" s="251">
        <v>35</v>
      </c>
      <c r="I191" s="252"/>
      <c r="J191" s="253">
        <f>ROUND(I191*H191,2)</f>
        <v>0</v>
      </c>
      <c r="K191" s="254"/>
      <c r="L191" s="255"/>
      <c r="M191" s="256" t="s">
        <v>1</v>
      </c>
      <c r="N191" s="257" t="s">
        <v>42</v>
      </c>
      <c r="O191" s="90"/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2" t="s">
        <v>175</v>
      </c>
      <c r="AT191" s="222" t="s">
        <v>222</v>
      </c>
      <c r="AU191" s="222" t="s">
        <v>85</v>
      </c>
      <c r="AY191" s="16" t="s">
        <v>131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85</v>
      </c>
      <c r="BK191" s="223">
        <f>ROUND(I191*H191,2)</f>
        <v>0</v>
      </c>
      <c r="BL191" s="16" t="s">
        <v>136</v>
      </c>
      <c r="BM191" s="222" t="s">
        <v>250</v>
      </c>
    </row>
    <row r="192" s="12" customFormat="1">
      <c r="A192" s="12"/>
      <c r="B192" s="224"/>
      <c r="C192" s="225"/>
      <c r="D192" s="226" t="s">
        <v>138</v>
      </c>
      <c r="E192" s="227" t="s">
        <v>1</v>
      </c>
      <c r="F192" s="228" t="s">
        <v>251</v>
      </c>
      <c r="G192" s="225"/>
      <c r="H192" s="229">
        <v>35</v>
      </c>
      <c r="I192" s="230"/>
      <c r="J192" s="225"/>
      <c r="K192" s="225"/>
      <c r="L192" s="231"/>
      <c r="M192" s="232"/>
      <c r="N192" s="233"/>
      <c r="O192" s="233"/>
      <c r="P192" s="233"/>
      <c r="Q192" s="233"/>
      <c r="R192" s="233"/>
      <c r="S192" s="233"/>
      <c r="T192" s="234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5" t="s">
        <v>138</v>
      </c>
      <c r="AU192" s="235" t="s">
        <v>85</v>
      </c>
      <c r="AV192" s="12" t="s">
        <v>87</v>
      </c>
      <c r="AW192" s="12" t="s">
        <v>32</v>
      </c>
      <c r="AX192" s="12" t="s">
        <v>85</v>
      </c>
      <c r="AY192" s="235" t="s">
        <v>131</v>
      </c>
    </row>
    <row r="193" s="2" customFormat="1" ht="24.15" customHeight="1">
      <c r="A193" s="37"/>
      <c r="B193" s="38"/>
      <c r="C193" s="247" t="s">
        <v>252</v>
      </c>
      <c r="D193" s="247" t="s">
        <v>222</v>
      </c>
      <c r="E193" s="248" t="s">
        <v>253</v>
      </c>
      <c r="F193" s="249" t="s">
        <v>254</v>
      </c>
      <c r="G193" s="250" t="s">
        <v>135</v>
      </c>
      <c r="H193" s="251">
        <v>225</v>
      </c>
      <c r="I193" s="252"/>
      <c r="J193" s="253">
        <f>ROUND(I193*H193,2)</f>
        <v>0</v>
      </c>
      <c r="K193" s="254"/>
      <c r="L193" s="255"/>
      <c r="M193" s="256" t="s">
        <v>1</v>
      </c>
      <c r="N193" s="257" t="s">
        <v>42</v>
      </c>
      <c r="O193" s="90"/>
      <c r="P193" s="220">
        <f>O193*H193</f>
        <v>0</v>
      </c>
      <c r="Q193" s="220">
        <v>0.00040000000000000002</v>
      </c>
      <c r="R193" s="220">
        <f>Q193*H193</f>
        <v>0.090000000000000011</v>
      </c>
      <c r="S193" s="220">
        <v>0</v>
      </c>
      <c r="T193" s="22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2" t="s">
        <v>175</v>
      </c>
      <c r="AT193" s="222" t="s">
        <v>222</v>
      </c>
      <c r="AU193" s="222" t="s">
        <v>85</v>
      </c>
      <c r="AY193" s="16" t="s">
        <v>131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6" t="s">
        <v>85</v>
      </c>
      <c r="BK193" s="223">
        <f>ROUND(I193*H193,2)</f>
        <v>0</v>
      </c>
      <c r="BL193" s="16" t="s">
        <v>136</v>
      </c>
      <c r="BM193" s="222" t="s">
        <v>255</v>
      </c>
    </row>
    <row r="194" s="12" customFormat="1">
      <c r="A194" s="12"/>
      <c r="B194" s="224"/>
      <c r="C194" s="225"/>
      <c r="D194" s="226" t="s">
        <v>138</v>
      </c>
      <c r="E194" s="227" t="s">
        <v>1</v>
      </c>
      <c r="F194" s="228" t="s">
        <v>256</v>
      </c>
      <c r="G194" s="225"/>
      <c r="H194" s="229">
        <v>225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235" t="s">
        <v>138</v>
      </c>
      <c r="AU194" s="235" t="s">
        <v>85</v>
      </c>
      <c r="AV194" s="12" t="s">
        <v>87</v>
      </c>
      <c r="AW194" s="12" t="s">
        <v>32</v>
      </c>
      <c r="AX194" s="12" t="s">
        <v>85</v>
      </c>
      <c r="AY194" s="235" t="s">
        <v>131</v>
      </c>
    </row>
    <row r="195" s="2" customFormat="1" ht="37.8" customHeight="1">
      <c r="A195" s="37"/>
      <c r="B195" s="38"/>
      <c r="C195" s="210" t="s">
        <v>257</v>
      </c>
      <c r="D195" s="210" t="s">
        <v>132</v>
      </c>
      <c r="E195" s="211" t="s">
        <v>258</v>
      </c>
      <c r="F195" s="212" t="s">
        <v>259</v>
      </c>
      <c r="G195" s="213" t="s">
        <v>146</v>
      </c>
      <c r="H195" s="214">
        <v>19.25</v>
      </c>
      <c r="I195" s="215"/>
      <c r="J195" s="216">
        <f>ROUND(I195*H195,2)</f>
        <v>0</v>
      </c>
      <c r="K195" s="217"/>
      <c r="L195" s="43"/>
      <c r="M195" s="218" t="s">
        <v>1</v>
      </c>
      <c r="N195" s="219" t="s">
        <v>42</v>
      </c>
      <c r="O195" s="90"/>
      <c r="P195" s="220">
        <f>O195*H195</f>
        <v>0</v>
      </c>
      <c r="Q195" s="220">
        <v>0</v>
      </c>
      <c r="R195" s="220">
        <f>Q195*H195</f>
        <v>0</v>
      </c>
      <c r="S195" s="220">
        <v>0</v>
      </c>
      <c r="T195" s="22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2" t="s">
        <v>136</v>
      </c>
      <c r="AT195" s="222" t="s">
        <v>132</v>
      </c>
      <c r="AU195" s="222" t="s">
        <v>85</v>
      </c>
      <c r="AY195" s="16" t="s">
        <v>131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85</v>
      </c>
      <c r="BK195" s="223">
        <f>ROUND(I195*H195,2)</f>
        <v>0</v>
      </c>
      <c r="BL195" s="16" t="s">
        <v>136</v>
      </c>
      <c r="BM195" s="222" t="s">
        <v>260</v>
      </c>
    </row>
    <row r="196" s="12" customFormat="1">
      <c r="A196" s="12"/>
      <c r="B196" s="224"/>
      <c r="C196" s="225"/>
      <c r="D196" s="226" t="s">
        <v>138</v>
      </c>
      <c r="E196" s="227" t="s">
        <v>1</v>
      </c>
      <c r="F196" s="228" t="s">
        <v>261</v>
      </c>
      <c r="G196" s="225"/>
      <c r="H196" s="229">
        <v>19.25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5" t="s">
        <v>138</v>
      </c>
      <c r="AU196" s="235" t="s">
        <v>85</v>
      </c>
      <c r="AV196" s="12" t="s">
        <v>87</v>
      </c>
      <c r="AW196" s="12" t="s">
        <v>32</v>
      </c>
      <c r="AX196" s="12" t="s">
        <v>85</v>
      </c>
      <c r="AY196" s="235" t="s">
        <v>131</v>
      </c>
    </row>
    <row r="197" s="2" customFormat="1" ht="33" customHeight="1">
      <c r="A197" s="37"/>
      <c r="B197" s="38"/>
      <c r="C197" s="210" t="s">
        <v>262</v>
      </c>
      <c r="D197" s="210" t="s">
        <v>132</v>
      </c>
      <c r="E197" s="211" t="s">
        <v>263</v>
      </c>
      <c r="F197" s="212" t="s">
        <v>264</v>
      </c>
      <c r="G197" s="213" t="s">
        <v>157</v>
      </c>
      <c r="H197" s="214">
        <v>60.200000000000003</v>
      </c>
      <c r="I197" s="215"/>
      <c r="J197" s="216">
        <f>ROUND(I197*H197,2)</f>
        <v>0</v>
      </c>
      <c r="K197" s="217"/>
      <c r="L197" s="43"/>
      <c r="M197" s="218" t="s">
        <v>1</v>
      </c>
      <c r="N197" s="219" t="s">
        <v>42</v>
      </c>
      <c r="O197" s="90"/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2" t="s">
        <v>136</v>
      </c>
      <c r="AT197" s="222" t="s">
        <v>132</v>
      </c>
      <c r="AU197" s="222" t="s">
        <v>85</v>
      </c>
      <c r="AY197" s="16" t="s">
        <v>131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6" t="s">
        <v>85</v>
      </c>
      <c r="BK197" s="223">
        <f>ROUND(I197*H197,2)</f>
        <v>0</v>
      </c>
      <c r="BL197" s="16" t="s">
        <v>136</v>
      </c>
      <c r="BM197" s="222" t="s">
        <v>265</v>
      </c>
    </row>
    <row r="198" s="12" customFormat="1">
      <c r="A198" s="12"/>
      <c r="B198" s="224"/>
      <c r="C198" s="225"/>
      <c r="D198" s="226" t="s">
        <v>138</v>
      </c>
      <c r="E198" s="227" t="s">
        <v>1</v>
      </c>
      <c r="F198" s="228" t="s">
        <v>266</v>
      </c>
      <c r="G198" s="225"/>
      <c r="H198" s="229">
        <v>60.200000000000003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235" t="s">
        <v>138</v>
      </c>
      <c r="AU198" s="235" t="s">
        <v>85</v>
      </c>
      <c r="AV198" s="12" t="s">
        <v>87</v>
      </c>
      <c r="AW198" s="12" t="s">
        <v>32</v>
      </c>
      <c r="AX198" s="12" t="s">
        <v>85</v>
      </c>
      <c r="AY198" s="235" t="s">
        <v>131</v>
      </c>
    </row>
    <row r="199" s="2" customFormat="1" ht="24.15" customHeight="1">
      <c r="A199" s="37"/>
      <c r="B199" s="38"/>
      <c r="C199" s="210" t="s">
        <v>267</v>
      </c>
      <c r="D199" s="210" t="s">
        <v>132</v>
      </c>
      <c r="E199" s="211" t="s">
        <v>268</v>
      </c>
      <c r="F199" s="212" t="s">
        <v>269</v>
      </c>
      <c r="G199" s="213" t="s">
        <v>157</v>
      </c>
      <c r="H199" s="214">
        <v>2.415</v>
      </c>
      <c r="I199" s="215"/>
      <c r="J199" s="216">
        <f>ROUND(I199*H199,2)</f>
        <v>0</v>
      </c>
      <c r="K199" s="217"/>
      <c r="L199" s="43"/>
      <c r="M199" s="218" t="s">
        <v>1</v>
      </c>
      <c r="N199" s="219" t="s">
        <v>42</v>
      </c>
      <c r="O199" s="90"/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2" t="s">
        <v>136</v>
      </c>
      <c r="AT199" s="222" t="s">
        <v>132</v>
      </c>
      <c r="AU199" s="222" t="s">
        <v>85</v>
      </c>
      <c r="AY199" s="16" t="s">
        <v>131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6" t="s">
        <v>85</v>
      </c>
      <c r="BK199" s="223">
        <f>ROUND(I199*H199,2)</f>
        <v>0</v>
      </c>
      <c r="BL199" s="16" t="s">
        <v>136</v>
      </c>
      <c r="BM199" s="222" t="s">
        <v>270</v>
      </c>
    </row>
    <row r="200" s="12" customFormat="1">
      <c r="A200" s="12"/>
      <c r="B200" s="224"/>
      <c r="C200" s="225"/>
      <c r="D200" s="226" t="s">
        <v>138</v>
      </c>
      <c r="E200" s="227" t="s">
        <v>1</v>
      </c>
      <c r="F200" s="228" t="s">
        <v>271</v>
      </c>
      <c r="G200" s="225"/>
      <c r="H200" s="229">
        <v>2.415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5" t="s">
        <v>138</v>
      </c>
      <c r="AU200" s="235" t="s">
        <v>85</v>
      </c>
      <c r="AV200" s="12" t="s">
        <v>87</v>
      </c>
      <c r="AW200" s="12" t="s">
        <v>32</v>
      </c>
      <c r="AX200" s="12" t="s">
        <v>77</v>
      </c>
      <c r="AY200" s="235" t="s">
        <v>131</v>
      </c>
    </row>
    <row r="201" s="13" customFormat="1">
      <c r="A201" s="13"/>
      <c r="B201" s="236"/>
      <c r="C201" s="237"/>
      <c r="D201" s="226" t="s">
        <v>138</v>
      </c>
      <c r="E201" s="238" t="s">
        <v>1</v>
      </c>
      <c r="F201" s="239" t="s">
        <v>161</v>
      </c>
      <c r="G201" s="237"/>
      <c r="H201" s="240">
        <v>2.415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138</v>
      </c>
      <c r="AU201" s="246" t="s">
        <v>85</v>
      </c>
      <c r="AV201" s="13" t="s">
        <v>136</v>
      </c>
      <c r="AW201" s="13" t="s">
        <v>32</v>
      </c>
      <c r="AX201" s="13" t="s">
        <v>85</v>
      </c>
      <c r="AY201" s="246" t="s">
        <v>131</v>
      </c>
    </row>
    <row r="202" s="2" customFormat="1" ht="37.8" customHeight="1">
      <c r="A202" s="37"/>
      <c r="B202" s="38"/>
      <c r="C202" s="247" t="s">
        <v>272</v>
      </c>
      <c r="D202" s="247" t="s">
        <v>222</v>
      </c>
      <c r="E202" s="248" t="s">
        <v>273</v>
      </c>
      <c r="F202" s="249" t="s">
        <v>274</v>
      </c>
      <c r="G202" s="250" t="s">
        <v>146</v>
      </c>
      <c r="H202" s="251">
        <v>27</v>
      </c>
      <c r="I202" s="252"/>
      <c r="J202" s="253">
        <f>ROUND(I202*H202,2)</f>
        <v>0</v>
      </c>
      <c r="K202" s="254"/>
      <c r="L202" s="255"/>
      <c r="M202" s="256" t="s">
        <v>1</v>
      </c>
      <c r="N202" s="257" t="s">
        <v>42</v>
      </c>
      <c r="O202" s="90"/>
      <c r="P202" s="220">
        <f>O202*H202</f>
        <v>0</v>
      </c>
      <c r="Q202" s="220">
        <v>0.00035</v>
      </c>
      <c r="R202" s="220">
        <f>Q202*H202</f>
        <v>0.0094500000000000001</v>
      </c>
      <c r="S202" s="220">
        <v>0</v>
      </c>
      <c r="T202" s="22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2" t="s">
        <v>175</v>
      </c>
      <c r="AT202" s="222" t="s">
        <v>222</v>
      </c>
      <c r="AU202" s="222" t="s">
        <v>85</v>
      </c>
      <c r="AY202" s="16" t="s">
        <v>131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6" t="s">
        <v>85</v>
      </c>
      <c r="BK202" s="223">
        <f>ROUND(I202*H202,2)</f>
        <v>0</v>
      </c>
      <c r="BL202" s="16" t="s">
        <v>136</v>
      </c>
      <c r="BM202" s="222" t="s">
        <v>275</v>
      </c>
    </row>
    <row r="203" s="12" customFormat="1">
      <c r="A203" s="12"/>
      <c r="B203" s="224"/>
      <c r="C203" s="225"/>
      <c r="D203" s="226" t="s">
        <v>138</v>
      </c>
      <c r="E203" s="227" t="s">
        <v>1</v>
      </c>
      <c r="F203" s="228" t="s">
        <v>276</v>
      </c>
      <c r="G203" s="225"/>
      <c r="H203" s="229">
        <v>27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35" t="s">
        <v>138</v>
      </c>
      <c r="AU203" s="235" t="s">
        <v>85</v>
      </c>
      <c r="AV203" s="12" t="s">
        <v>87</v>
      </c>
      <c r="AW203" s="12" t="s">
        <v>32</v>
      </c>
      <c r="AX203" s="12" t="s">
        <v>85</v>
      </c>
      <c r="AY203" s="235" t="s">
        <v>131</v>
      </c>
    </row>
    <row r="204" s="11" customFormat="1" ht="25.92" customHeight="1">
      <c r="A204" s="11"/>
      <c r="B204" s="196"/>
      <c r="C204" s="197"/>
      <c r="D204" s="198" t="s">
        <v>76</v>
      </c>
      <c r="E204" s="199" t="s">
        <v>136</v>
      </c>
      <c r="F204" s="199" t="s">
        <v>277</v>
      </c>
      <c r="G204" s="197"/>
      <c r="H204" s="197"/>
      <c r="I204" s="200"/>
      <c r="J204" s="201">
        <f>BK204</f>
        <v>0</v>
      </c>
      <c r="K204" s="197"/>
      <c r="L204" s="202"/>
      <c r="M204" s="203"/>
      <c r="N204" s="204"/>
      <c r="O204" s="204"/>
      <c r="P204" s="205">
        <f>SUM(P205:P207)</f>
        <v>0</v>
      </c>
      <c r="Q204" s="204"/>
      <c r="R204" s="205">
        <f>SUM(R205:R207)</f>
        <v>0</v>
      </c>
      <c r="S204" s="204"/>
      <c r="T204" s="206">
        <f>SUM(T205:T207)</f>
        <v>0</v>
      </c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R204" s="207" t="s">
        <v>85</v>
      </c>
      <c r="AT204" s="208" t="s">
        <v>76</v>
      </c>
      <c r="AU204" s="208" t="s">
        <v>77</v>
      </c>
      <c r="AY204" s="207" t="s">
        <v>131</v>
      </c>
      <c r="BK204" s="209">
        <f>SUM(BK205:BK207)</f>
        <v>0</v>
      </c>
    </row>
    <row r="205" s="2" customFormat="1" ht="24.15" customHeight="1">
      <c r="A205" s="37"/>
      <c r="B205" s="38"/>
      <c r="C205" s="210" t="s">
        <v>278</v>
      </c>
      <c r="D205" s="210" t="s">
        <v>132</v>
      </c>
      <c r="E205" s="211" t="s">
        <v>279</v>
      </c>
      <c r="F205" s="212" t="s">
        <v>280</v>
      </c>
      <c r="G205" s="213" t="s">
        <v>157</v>
      </c>
      <c r="H205" s="214">
        <v>234.52000000000001</v>
      </c>
      <c r="I205" s="215"/>
      <c r="J205" s="216">
        <f>ROUND(I205*H205,2)</f>
        <v>0</v>
      </c>
      <c r="K205" s="217"/>
      <c r="L205" s="43"/>
      <c r="M205" s="218" t="s">
        <v>1</v>
      </c>
      <c r="N205" s="219" t="s">
        <v>42</v>
      </c>
      <c r="O205" s="90"/>
      <c r="P205" s="220">
        <f>O205*H205</f>
        <v>0</v>
      </c>
      <c r="Q205" s="220">
        <v>0</v>
      </c>
      <c r="R205" s="220">
        <f>Q205*H205</f>
        <v>0</v>
      </c>
      <c r="S205" s="220">
        <v>0</v>
      </c>
      <c r="T205" s="22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2" t="s">
        <v>136</v>
      </c>
      <c r="AT205" s="222" t="s">
        <v>132</v>
      </c>
      <c r="AU205" s="222" t="s">
        <v>85</v>
      </c>
      <c r="AY205" s="16" t="s">
        <v>131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6" t="s">
        <v>85</v>
      </c>
      <c r="BK205" s="223">
        <f>ROUND(I205*H205,2)</f>
        <v>0</v>
      </c>
      <c r="BL205" s="16" t="s">
        <v>136</v>
      </c>
      <c r="BM205" s="222" t="s">
        <v>281</v>
      </c>
    </row>
    <row r="206" s="12" customFormat="1">
      <c r="A206" s="12"/>
      <c r="B206" s="224"/>
      <c r="C206" s="225"/>
      <c r="D206" s="226" t="s">
        <v>138</v>
      </c>
      <c r="E206" s="227" t="s">
        <v>1</v>
      </c>
      <c r="F206" s="228" t="s">
        <v>282</v>
      </c>
      <c r="G206" s="225"/>
      <c r="H206" s="229">
        <v>234.52000000000001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T206" s="235" t="s">
        <v>138</v>
      </c>
      <c r="AU206" s="235" t="s">
        <v>85</v>
      </c>
      <c r="AV206" s="12" t="s">
        <v>87</v>
      </c>
      <c r="AW206" s="12" t="s">
        <v>32</v>
      </c>
      <c r="AX206" s="12" t="s">
        <v>77</v>
      </c>
      <c r="AY206" s="235" t="s">
        <v>131</v>
      </c>
    </row>
    <row r="207" s="13" customFormat="1">
      <c r="A207" s="13"/>
      <c r="B207" s="236"/>
      <c r="C207" s="237"/>
      <c r="D207" s="226" t="s">
        <v>138</v>
      </c>
      <c r="E207" s="238" t="s">
        <v>1</v>
      </c>
      <c r="F207" s="239" t="s">
        <v>161</v>
      </c>
      <c r="G207" s="237"/>
      <c r="H207" s="240">
        <v>234.52000000000001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138</v>
      </c>
      <c r="AU207" s="246" t="s">
        <v>85</v>
      </c>
      <c r="AV207" s="13" t="s">
        <v>136</v>
      </c>
      <c r="AW207" s="13" t="s">
        <v>32</v>
      </c>
      <c r="AX207" s="13" t="s">
        <v>85</v>
      </c>
      <c r="AY207" s="246" t="s">
        <v>131</v>
      </c>
    </row>
    <row r="208" s="11" customFormat="1" ht="25.92" customHeight="1">
      <c r="A208" s="11"/>
      <c r="B208" s="196"/>
      <c r="C208" s="197"/>
      <c r="D208" s="198" t="s">
        <v>76</v>
      </c>
      <c r="E208" s="199" t="s">
        <v>283</v>
      </c>
      <c r="F208" s="199" t="s">
        <v>284</v>
      </c>
      <c r="G208" s="197"/>
      <c r="H208" s="197"/>
      <c r="I208" s="200"/>
      <c r="J208" s="201">
        <f>BK208</f>
        <v>0</v>
      </c>
      <c r="K208" s="197"/>
      <c r="L208" s="202"/>
      <c r="M208" s="203"/>
      <c r="N208" s="204"/>
      <c r="O208" s="204"/>
      <c r="P208" s="205">
        <f>SUM(P209:P217)</f>
        <v>0</v>
      </c>
      <c r="Q208" s="204"/>
      <c r="R208" s="205">
        <f>SUM(R209:R217)</f>
        <v>0</v>
      </c>
      <c r="S208" s="204"/>
      <c r="T208" s="206">
        <f>SUM(T209:T217)</f>
        <v>0</v>
      </c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R208" s="207" t="s">
        <v>85</v>
      </c>
      <c r="AT208" s="208" t="s">
        <v>76</v>
      </c>
      <c r="AU208" s="208" t="s">
        <v>77</v>
      </c>
      <c r="AY208" s="207" t="s">
        <v>131</v>
      </c>
      <c r="BK208" s="209">
        <f>SUM(BK209:BK217)</f>
        <v>0</v>
      </c>
    </row>
    <row r="209" s="2" customFormat="1" ht="24.15" customHeight="1">
      <c r="A209" s="37"/>
      <c r="B209" s="38"/>
      <c r="C209" s="210" t="s">
        <v>285</v>
      </c>
      <c r="D209" s="210" t="s">
        <v>132</v>
      </c>
      <c r="E209" s="211" t="s">
        <v>286</v>
      </c>
      <c r="F209" s="212" t="s">
        <v>287</v>
      </c>
      <c r="G209" s="213" t="s">
        <v>135</v>
      </c>
      <c r="H209" s="214">
        <v>126.7</v>
      </c>
      <c r="I209" s="215"/>
      <c r="J209" s="216">
        <f>ROUND(I209*H209,2)</f>
        <v>0</v>
      </c>
      <c r="K209" s="217"/>
      <c r="L209" s="43"/>
      <c r="M209" s="218" t="s">
        <v>1</v>
      </c>
      <c r="N209" s="219" t="s">
        <v>42</v>
      </c>
      <c r="O209" s="90"/>
      <c r="P209" s="220">
        <f>O209*H209</f>
        <v>0</v>
      </c>
      <c r="Q209" s="220">
        <v>0</v>
      </c>
      <c r="R209" s="220">
        <f>Q209*H209</f>
        <v>0</v>
      </c>
      <c r="S209" s="220">
        <v>0</v>
      </c>
      <c r="T209" s="22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2" t="s">
        <v>136</v>
      </c>
      <c r="AT209" s="222" t="s">
        <v>132</v>
      </c>
      <c r="AU209" s="222" t="s">
        <v>85</v>
      </c>
      <c r="AY209" s="16" t="s">
        <v>131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6" t="s">
        <v>85</v>
      </c>
      <c r="BK209" s="223">
        <f>ROUND(I209*H209,2)</f>
        <v>0</v>
      </c>
      <c r="BL209" s="16" t="s">
        <v>136</v>
      </c>
      <c r="BM209" s="222" t="s">
        <v>288</v>
      </c>
    </row>
    <row r="210" s="12" customFormat="1">
      <c r="A210" s="12"/>
      <c r="B210" s="224"/>
      <c r="C210" s="225"/>
      <c r="D210" s="226" t="s">
        <v>138</v>
      </c>
      <c r="E210" s="227" t="s">
        <v>1</v>
      </c>
      <c r="F210" s="228" t="s">
        <v>289</v>
      </c>
      <c r="G210" s="225"/>
      <c r="H210" s="229">
        <v>126.7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35" t="s">
        <v>138</v>
      </c>
      <c r="AU210" s="235" t="s">
        <v>85</v>
      </c>
      <c r="AV210" s="12" t="s">
        <v>87</v>
      </c>
      <c r="AW210" s="12" t="s">
        <v>32</v>
      </c>
      <c r="AX210" s="12" t="s">
        <v>77</v>
      </c>
      <c r="AY210" s="235" t="s">
        <v>131</v>
      </c>
    </row>
    <row r="211" s="13" customFormat="1">
      <c r="A211" s="13"/>
      <c r="B211" s="236"/>
      <c r="C211" s="237"/>
      <c r="D211" s="226" t="s">
        <v>138</v>
      </c>
      <c r="E211" s="238" t="s">
        <v>1</v>
      </c>
      <c r="F211" s="239" t="s">
        <v>161</v>
      </c>
      <c r="G211" s="237"/>
      <c r="H211" s="240">
        <v>126.7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138</v>
      </c>
      <c r="AU211" s="246" t="s">
        <v>85</v>
      </c>
      <c r="AV211" s="13" t="s">
        <v>136</v>
      </c>
      <c r="AW211" s="13" t="s">
        <v>32</v>
      </c>
      <c r="AX211" s="13" t="s">
        <v>85</v>
      </c>
      <c r="AY211" s="246" t="s">
        <v>131</v>
      </c>
    </row>
    <row r="212" s="2" customFormat="1" ht="24.15" customHeight="1">
      <c r="A212" s="37"/>
      <c r="B212" s="38"/>
      <c r="C212" s="210" t="s">
        <v>290</v>
      </c>
      <c r="D212" s="210" t="s">
        <v>132</v>
      </c>
      <c r="E212" s="211" t="s">
        <v>291</v>
      </c>
      <c r="F212" s="212" t="s">
        <v>292</v>
      </c>
      <c r="G212" s="213" t="s">
        <v>135</v>
      </c>
      <c r="H212" s="214">
        <v>105.59999999999999</v>
      </c>
      <c r="I212" s="215"/>
      <c r="J212" s="216">
        <f>ROUND(I212*H212,2)</f>
        <v>0</v>
      </c>
      <c r="K212" s="217"/>
      <c r="L212" s="43"/>
      <c r="M212" s="218" t="s">
        <v>1</v>
      </c>
      <c r="N212" s="219" t="s">
        <v>42</v>
      </c>
      <c r="O212" s="90"/>
      <c r="P212" s="220">
        <f>O212*H212</f>
        <v>0</v>
      </c>
      <c r="Q212" s="220">
        <v>0</v>
      </c>
      <c r="R212" s="220">
        <f>Q212*H212</f>
        <v>0</v>
      </c>
      <c r="S212" s="220">
        <v>0</v>
      </c>
      <c r="T212" s="22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2" t="s">
        <v>136</v>
      </c>
      <c r="AT212" s="222" t="s">
        <v>132</v>
      </c>
      <c r="AU212" s="222" t="s">
        <v>85</v>
      </c>
      <c r="AY212" s="16" t="s">
        <v>131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6" t="s">
        <v>85</v>
      </c>
      <c r="BK212" s="223">
        <f>ROUND(I212*H212,2)</f>
        <v>0</v>
      </c>
      <c r="BL212" s="16" t="s">
        <v>136</v>
      </c>
      <c r="BM212" s="222" t="s">
        <v>293</v>
      </c>
    </row>
    <row r="213" s="12" customFormat="1">
      <c r="A213" s="12"/>
      <c r="B213" s="224"/>
      <c r="C213" s="225"/>
      <c r="D213" s="226" t="s">
        <v>138</v>
      </c>
      <c r="E213" s="227" t="s">
        <v>1</v>
      </c>
      <c r="F213" s="228" t="s">
        <v>294</v>
      </c>
      <c r="G213" s="225"/>
      <c r="H213" s="229">
        <v>105.59999999999999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235" t="s">
        <v>138</v>
      </c>
      <c r="AU213" s="235" t="s">
        <v>85</v>
      </c>
      <c r="AV213" s="12" t="s">
        <v>87</v>
      </c>
      <c r="AW213" s="12" t="s">
        <v>32</v>
      </c>
      <c r="AX213" s="12" t="s">
        <v>85</v>
      </c>
      <c r="AY213" s="235" t="s">
        <v>131</v>
      </c>
    </row>
    <row r="214" s="2" customFormat="1" ht="33" customHeight="1">
      <c r="A214" s="37"/>
      <c r="B214" s="38"/>
      <c r="C214" s="210" t="s">
        <v>295</v>
      </c>
      <c r="D214" s="210" t="s">
        <v>132</v>
      </c>
      <c r="E214" s="211" t="s">
        <v>296</v>
      </c>
      <c r="F214" s="212" t="s">
        <v>297</v>
      </c>
      <c r="G214" s="213" t="s">
        <v>135</v>
      </c>
      <c r="H214" s="214">
        <v>105.59999999999999</v>
      </c>
      <c r="I214" s="215"/>
      <c r="J214" s="216">
        <f>ROUND(I214*H214,2)</f>
        <v>0</v>
      </c>
      <c r="K214" s="217"/>
      <c r="L214" s="43"/>
      <c r="M214" s="218" t="s">
        <v>1</v>
      </c>
      <c r="N214" s="219" t="s">
        <v>42</v>
      </c>
      <c r="O214" s="90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2" t="s">
        <v>136</v>
      </c>
      <c r="AT214" s="222" t="s">
        <v>132</v>
      </c>
      <c r="AU214" s="222" t="s">
        <v>85</v>
      </c>
      <c r="AY214" s="16" t="s">
        <v>131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6" t="s">
        <v>85</v>
      </c>
      <c r="BK214" s="223">
        <f>ROUND(I214*H214,2)</f>
        <v>0</v>
      </c>
      <c r="BL214" s="16" t="s">
        <v>136</v>
      </c>
      <c r="BM214" s="222" t="s">
        <v>298</v>
      </c>
    </row>
    <row r="215" s="2" customFormat="1" ht="24.15" customHeight="1">
      <c r="A215" s="37"/>
      <c r="B215" s="38"/>
      <c r="C215" s="247" t="s">
        <v>299</v>
      </c>
      <c r="D215" s="247" t="s">
        <v>222</v>
      </c>
      <c r="E215" s="248" t="s">
        <v>300</v>
      </c>
      <c r="F215" s="249" t="s">
        <v>301</v>
      </c>
      <c r="G215" s="250" t="s">
        <v>135</v>
      </c>
      <c r="H215" s="251">
        <v>110</v>
      </c>
      <c r="I215" s="252"/>
      <c r="J215" s="253">
        <f>ROUND(I215*H215,2)</f>
        <v>0</v>
      </c>
      <c r="K215" s="254"/>
      <c r="L215" s="255"/>
      <c r="M215" s="256" t="s">
        <v>1</v>
      </c>
      <c r="N215" s="257" t="s">
        <v>42</v>
      </c>
      <c r="O215" s="90"/>
      <c r="P215" s="220">
        <f>O215*H215</f>
        <v>0</v>
      </c>
      <c r="Q215" s="220">
        <v>0</v>
      </c>
      <c r="R215" s="220">
        <f>Q215*H215</f>
        <v>0</v>
      </c>
      <c r="S215" s="220">
        <v>0</v>
      </c>
      <c r="T215" s="22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2" t="s">
        <v>175</v>
      </c>
      <c r="AT215" s="222" t="s">
        <v>222</v>
      </c>
      <c r="AU215" s="222" t="s">
        <v>85</v>
      </c>
      <c r="AY215" s="16" t="s">
        <v>131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6" t="s">
        <v>85</v>
      </c>
      <c r="BK215" s="223">
        <f>ROUND(I215*H215,2)</f>
        <v>0</v>
      </c>
      <c r="BL215" s="16" t="s">
        <v>136</v>
      </c>
      <c r="BM215" s="222" t="s">
        <v>302</v>
      </c>
    </row>
    <row r="216" s="12" customFormat="1">
      <c r="A216" s="12"/>
      <c r="B216" s="224"/>
      <c r="C216" s="225"/>
      <c r="D216" s="226" t="s">
        <v>138</v>
      </c>
      <c r="E216" s="227" t="s">
        <v>1</v>
      </c>
      <c r="F216" s="228" t="s">
        <v>303</v>
      </c>
      <c r="G216" s="225"/>
      <c r="H216" s="229">
        <v>110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5" t="s">
        <v>138</v>
      </c>
      <c r="AU216" s="235" t="s">
        <v>85</v>
      </c>
      <c r="AV216" s="12" t="s">
        <v>87</v>
      </c>
      <c r="AW216" s="12" t="s">
        <v>32</v>
      </c>
      <c r="AX216" s="12" t="s">
        <v>77</v>
      </c>
      <c r="AY216" s="235" t="s">
        <v>131</v>
      </c>
    </row>
    <row r="217" s="13" customFormat="1">
      <c r="A217" s="13"/>
      <c r="B217" s="236"/>
      <c r="C217" s="237"/>
      <c r="D217" s="226" t="s">
        <v>138</v>
      </c>
      <c r="E217" s="238" t="s">
        <v>1</v>
      </c>
      <c r="F217" s="239" t="s">
        <v>161</v>
      </c>
      <c r="G217" s="237"/>
      <c r="H217" s="240">
        <v>110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138</v>
      </c>
      <c r="AU217" s="246" t="s">
        <v>85</v>
      </c>
      <c r="AV217" s="13" t="s">
        <v>136</v>
      </c>
      <c r="AW217" s="13" t="s">
        <v>32</v>
      </c>
      <c r="AX217" s="13" t="s">
        <v>85</v>
      </c>
      <c r="AY217" s="246" t="s">
        <v>131</v>
      </c>
    </row>
    <row r="218" s="11" customFormat="1" ht="25.92" customHeight="1">
      <c r="A218" s="11"/>
      <c r="B218" s="196"/>
      <c r="C218" s="197"/>
      <c r="D218" s="198" t="s">
        <v>76</v>
      </c>
      <c r="E218" s="199" t="s">
        <v>304</v>
      </c>
      <c r="F218" s="199" t="s">
        <v>305</v>
      </c>
      <c r="G218" s="197"/>
      <c r="H218" s="197"/>
      <c r="I218" s="200"/>
      <c r="J218" s="201">
        <f>BK218</f>
        <v>0</v>
      </c>
      <c r="K218" s="197"/>
      <c r="L218" s="202"/>
      <c r="M218" s="203"/>
      <c r="N218" s="204"/>
      <c r="O218" s="204"/>
      <c r="P218" s="205">
        <f>SUM(P219:P226)</f>
        <v>0</v>
      </c>
      <c r="Q218" s="204"/>
      <c r="R218" s="205">
        <f>SUM(R219:R226)</f>
        <v>60.857200000000006</v>
      </c>
      <c r="S218" s="204"/>
      <c r="T218" s="206">
        <f>SUM(T219:T226)</f>
        <v>0</v>
      </c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R218" s="207" t="s">
        <v>85</v>
      </c>
      <c r="AT218" s="208" t="s">
        <v>76</v>
      </c>
      <c r="AU218" s="208" t="s">
        <v>77</v>
      </c>
      <c r="AY218" s="207" t="s">
        <v>131</v>
      </c>
      <c r="BK218" s="209">
        <f>SUM(BK219:BK226)</f>
        <v>0</v>
      </c>
    </row>
    <row r="219" s="2" customFormat="1" ht="24.15" customHeight="1">
      <c r="A219" s="37"/>
      <c r="B219" s="38"/>
      <c r="C219" s="210" t="s">
        <v>306</v>
      </c>
      <c r="D219" s="210" t="s">
        <v>132</v>
      </c>
      <c r="E219" s="211" t="s">
        <v>286</v>
      </c>
      <c r="F219" s="212" t="s">
        <v>287</v>
      </c>
      <c r="G219" s="213" t="s">
        <v>135</v>
      </c>
      <c r="H219" s="214">
        <v>308.80000000000001</v>
      </c>
      <c r="I219" s="215"/>
      <c r="J219" s="216">
        <f>ROUND(I219*H219,2)</f>
        <v>0</v>
      </c>
      <c r="K219" s="217"/>
      <c r="L219" s="43"/>
      <c r="M219" s="218" t="s">
        <v>1</v>
      </c>
      <c r="N219" s="219" t="s">
        <v>42</v>
      </c>
      <c r="O219" s="90"/>
      <c r="P219" s="220">
        <f>O219*H219</f>
        <v>0</v>
      </c>
      <c r="Q219" s="220">
        <v>0</v>
      </c>
      <c r="R219" s="220">
        <f>Q219*H219</f>
        <v>0</v>
      </c>
      <c r="S219" s="220">
        <v>0</v>
      </c>
      <c r="T219" s="22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2" t="s">
        <v>136</v>
      </c>
      <c r="AT219" s="222" t="s">
        <v>132</v>
      </c>
      <c r="AU219" s="222" t="s">
        <v>85</v>
      </c>
      <c r="AY219" s="16" t="s">
        <v>131</v>
      </c>
      <c r="BE219" s="223">
        <f>IF(N219="základní",J219,0)</f>
        <v>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16" t="s">
        <v>85</v>
      </c>
      <c r="BK219" s="223">
        <f>ROUND(I219*H219,2)</f>
        <v>0</v>
      </c>
      <c r="BL219" s="16" t="s">
        <v>136</v>
      </c>
      <c r="BM219" s="222" t="s">
        <v>307</v>
      </c>
    </row>
    <row r="220" s="12" customFormat="1">
      <c r="A220" s="12"/>
      <c r="B220" s="224"/>
      <c r="C220" s="225"/>
      <c r="D220" s="226" t="s">
        <v>138</v>
      </c>
      <c r="E220" s="227" t="s">
        <v>1</v>
      </c>
      <c r="F220" s="228" t="s">
        <v>308</v>
      </c>
      <c r="G220" s="225"/>
      <c r="H220" s="229">
        <v>308.80000000000001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5" t="s">
        <v>138</v>
      </c>
      <c r="AU220" s="235" t="s">
        <v>85</v>
      </c>
      <c r="AV220" s="12" t="s">
        <v>87</v>
      </c>
      <c r="AW220" s="12" t="s">
        <v>32</v>
      </c>
      <c r="AX220" s="12" t="s">
        <v>77</v>
      </c>
      <c r="AY220" s="235" t="s">
        <v>131</v>
      </c>
    </row>
    <row r="221" s="13" customFormat="1">
      <c r="A221" s="13"/>
      <c r="B221" s="236"/>
      <c r="C221" s="237"/>
      <c r="D221" s="226" t="s">
        <v>138</v>
      </c>
      <c r="E221" s="238" t="s">
        <v>1</v>
      </c>
      <c r="F221" s="239" t="s">
        <v>161</v>
      </c>
      <c r="G221" s="237"/>
      <c r="H221" s="240">
        <v>308.80000000000001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138</v>
      </c>
      <c r="AU221" s="246" t="s">
        <v>85</v>
      </c>
      <c r="AV221" s="13" t="s">
        <v>136</v>
      </c>
      <c r="AW221" s="13" t="s">
        <v>32</v>
      </c>
      <c r="AX221" s="13" t="s">
        <v>85</v>
      </c>
      <c r="AY221" s="246" t="s">
        <v>131</v>
      </c>
    </row>
    <row r="222" s="2" customFormat="1" ht="24.15" customHeight="1">
      <c r="A222" s="37"/>
      <c r="B222" s="38"/>
      <c r="C222" s="210" t="s">
        <v>309</v>
      </c>
      <c r="D222" s="210" t="s">
        <v>132</v>
      </c>
      <c r="E222" s="211" t="s">
        <v>291</v>
      </c>
      <c r="F222" s="212" t="s">
        <v>292</v>
      </c>
      <c r="G222" s="213" t="s">
        <v>135</v>
      </c>
      <c r="H222" s="214">
        <v>257.39999999999998</v>
      </c>
      <c r="I222" s="215"/>
      <c r="J222" s="216">
        <f>ROUND(I222*H222,2)</f>
        <v>0</v>
      </c>
      <c r="K222" s="217"/>
      <c r="L222" s="43"/>
      <c r="M222" s="218" t="s">
        <v>1</v>
      </c>
      <c r="N222" s="219" t="s">
        <v>42</v>
      </c>
      <c r="O222" s="90"/>
      <c r="P222" s="220">
        <f>O222*H222</f>
        <v>0</v>
      </c>
      <c r="Q222" s="220">
        <v>0</v>
      </c>
      <c r="R222" s="220">
        <f>Q222*H222</f>
        <v>0</v>
      </c>
      <c r="S222" s="220">
        <v>0</v>
      </c>
      <c r="T222" s="22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2" t="s">
        <v>136</v>
      </c>
      <c r="AT222" s="222" t="s">
        <v>132</v>
      </c>
      <c r="AU222" s="222" t="s">
        <v>85</v>
      </c>
      <c r="AY222" s="16" t="s">
        <v>131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6" t="s">
        <v>85</v>
      </c>
      <c r="BK222" s="223">
        <f>ROUND(I222*H222,2)</f>
        <v>0</v>
      </c>
      <c r="BL222" s="16" t="s">
        <v>136</v>
      </c>
      <c r="BM222" s="222" t="s">
        <v>310</v>
      </c>
    </row>
    <row r="223" s="12" customFormat="1">
      <c r="A223" s="12"/>
      <c r="B223" s="224"/>
      <c r="C223" s="225"/>
      <c r="D223" s="226" t="s">
        <v>138</v>
      </c>
      <c r="E223" s="227" t="s">
        <v>1</v>
      </c>
      <c r="F223" s="228" t="s">
        <v>311</v>
      </c>
      <c r="G223" s="225"/>
      <c r="H223" s="229">
        <v>257.39999999999998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35" t="s">
        <v>138</v>
      </c>
      <c r="AU223" s="235" t="s">
        <v>85</v>
      </c>
      <c r="AV223" s="12" t="s">
        <v>87</v>
      </c>
      <c r="AW223" s="12" t="s">
        <v>32</v>
      </c>
      <c r="AX223" s="12" t="s">
        <v>85</v>
      </c>
      <c r="AY223" s="235" t="s">
        <v>131</v>
      </c>
    </row>
    <row r="224" s="2" customFormat="1" ht="37.8" customHeight="1">
      <c r="A224" s="37"/>
      <c r="B224" s="38"/>
      <c r="C224" s="210" t="s">
        <v>312</v>
      </c>
      <c r="D224" s="210" t="s">
        <v>132</v>
      </c>
      <c r="E224" s="211" t="s">
        <v>313</v>
      </c>
      <c r="F224" s="212" t="s">
        <v>314</v>
      </c>
      <c r="G224" s="213" t="s">
        <v>135</v>
      </c>
      <c r="H224" s="214">
        <v>257.39999999999998</v>
      </c>
      <c r="I224" s="215"/>
      <c r="J224" s="216">
        <f>ROUND(I224*H224,2)</f>
        <v>0</v>
      </c>
      <c r="K224" s="217"/>
      <c r="L224" s="43"/>
      <c r="M224" s="218" t="s">
        <v>1</v>
      </c>
      <c r="N224" s="219" t="s">
        <v>42</v>
      </c>
      <c r="O224" s="90"/>
      <c r="P224" s="220">
        <f>O224*H224</f>
        <v>0</v>
      </c>
      <c r="Q224" s="220">
        <v>0.098000000000000004</v>
      </c>
      <c r="R224" s="220">
        <f>Q224*H224</f>
        <v>25.225199999999997</v>
      </c>
      <c r="S224" s="220">
        <v>0</v>
      </c>
      <c r="T224" s="22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2" t="s">
        <v>136</v>
      </c>
      <c r="AT224" s="222" t="s">
        <v>132</v>
      </c>
      <c r="AU224" s="222" t="s">
        <v>85</v>
      </c>
      <c r="AY224" s="16" t="s">
        <v>131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6" t="s">
        <v>85</v>
      </c>
      <c r="BK224" s="223">
        <f>ROUND(I224*H224,2)</f>
        <v>0</v>
      </c>
      <c r="BL224" s="16" t="s">
        <v>136</v>
      </c>
      <c r="BM224" s="222" t="s">
        <v>315</v>
      </c>
    </row>
    <row r="225" s="2" customFormat="1" ht="24.15" customHeight="1">
      <c r="A225" s="37"/>
      <c r="B225" s="38"/>
      <c r="C225" s="247" t="s">
        <v>316</v>
      </c>
      <c r="D225" s="247" t="s">
        <v>222</v>
      </c>
      <c r="E225" s="248" t="s">
        <v>317</v>
      </c>
      <c r="F225" s="249" t="s">
        <v>318</v>
      </c>
      <c r="G225" s="250" t="s">
        <v>135</v>
      </c>
      <c r="H225" s="251">
        <v>262</v>
      </c>
      <c r="I225" s="252"/>
      <c r="J225" s="253">
        <f>ROUND(I225*H225,2)</f>
        <v>0</v>
      </c>
      <c r="K225" s="254"/>
      <c r="L225" s="255"/>
      <c r="M225" s="256" t="s">
        <v>1</v>
      </c>
      <c r="N225" s="257" t="s">
        <v>42</v>
      </c>
      <c r="O225" s="90"/>
      <c r="P225" s="220">
        <f>O225*H225</f>
        <v>0</v>
      </c>
      <c r="Q225" s="220">
        <v>0.13600000000000001</v>
      </c>
      <c r="R225" s="220">
        <f>Q225*H225</f>
        <v>35.632000000000005</v>
      </c>
      <c r="S225" s="220">
        <v>0</v>
      </c>
      <c r="T225" s="22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2" t="s">
        <v>175</v>
      </c>
      <c r="AT225" s="222" t="s">
        <v>222</v>
      </c>
      <c r="AU225" s="222" t="s">
        <v>85</v>
      </c>
      <c r="AY225" s="16" t="s">
        <v>131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6" t="s">
        <v>85</v>
      </c>
      <c r="BK225" s="223">
        <f>ROUND(I225*H225,2)</f>
        <v>0</v>
      </c>
      <c r="BL225" s="16" t="s">
        <v>136</v>
      </c>
      <c r="BM225" s="222" t="s">
        <v>319</v>
      </c>
    </row>
    <row r="226" s="12" customFormat="1">
      <c r="A226" s="12"/>
      <c r="B226" s="224"/>
      <c r="C226" s="225"/>
      <c r="D226" s="226" t="s">
        <v>138</v>
      </c>
      <c r="E226" s="227" t="s">
        <v>1</v>
      </c>
      <c r="F226" s="228" t="s">
        <v>320</v>
      </c>
      <c r="G226" s="225"/>
      <c r="H226" s="229">
        <v>262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235" t="s">
        <v>138</v>
      </c>
      <c r="AU226" s="235" t="s">
        <v>85</v>
      </c>
      <c r="AV226" s="12" t="s">
        <v>87</v>
      </c>
      <c r="AW226" s="12" t="s">
        <v>32</v>
      </c>
      <c r="AX226" s="12" t="s">
        <v>85</v>
      </c>
      <c r="AY226" s="235" t="s">
        <v>131</v>
      </c>
    </row>
    <row r="227" s="11" customFormat="1" ht="25.92" customHeight="1">
      <c r="A227" s="11"/>
      <c r="B227" s="196"/>
      <c r="C227" s="197"/>
      <c r="D227" s="198" t="s">
        <v>76</v>
      </c>
      <c r="E227" s="199" t="s">
        <v>321</v>
      </c>
      <c r="F227" s="199" t="s">
        <v>322</v>
      </c>
      <c r="G227" s="197"/>
      <c r="H227" s="197"/>
      <c r="I227" s="200"/>
      <c r="J227" s="201">
        <f>BK227</f>
        <v>0</v>
      </c>
      <c r="K227" s="197"/>
      <c r="L227" s="202"/>
      <c r="M227" s="203"/>
      <c r="N227" s="204"/>
      <c r="O227" s="204"/>
      <c r="P227" s="205">
        <f>SUM(P228:P235)</f>
        <v>0</v>
      </c>
      <c r="Q227" s="204"/>
      <c r="R227" s="205">
        <f>SUM(R228:R235)</f>
        <v>10.869944</v>
      </c>
      <c r="S227" s="204"/>
      <c r="T227" s="206">
        <f>SUM(T228:T235)</f>
        <v>0</v>
      </c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R227" s="207" t="s">
        <v>85</v>
      </c>
      <c r="AT227" s="208" t="s">
        <v>76</v>
      </c>
      <c r="AU227" s="208" t="s">
        <v>77</v>
      </c>
      <c r="AY227" s="207" t="s">
        <v>131</v>
      </c>
      <c r="BK227" s="209">
        <f>SUM(BK228:BK235)</f>
        <v>0</v>
      </c>
    </row>
    <row r="228" s="2" customFormat="1" ht="24.15" customHeight="1">
      <c r="A228" s="37"/>
      <c r="B228" s="38"/>
      <c r="C228" s="210" t="s">
        <v>323</v>
      </c>
      <c r="D228" s="210" t="s">
        <v>132</v>
      </c>
      <c r="E228" s="211" t="s">
        <v>286</v>
      </c>
      <c r="F228" s="212" t="s">
        <v>287</v>
      </c>
      <c r="G228" s="213" t="s">
        <v>135</v>
      </c>
      <c r="H228" s="214">
        <v>254.69999999999999</v>
      </c>
      <c r="I228" s="215"/>
      <c r="J228" s="216">
        <f>ROUND(I228*H228,2)</f>
        <v>0</v>
      </c>
      <c r="K228" s="217"/>
      <c r="L228" s="43"/>
      <c r="M228" s="218" t="s">
        <v>1</v>
      </c>
      <c r="N228" s="219" t="s">
        <v>42</v>
      </c>
      <c r="O228" s="90"/>
      <c r="P228" s="220">
        <f>O228*H228</f>
        <v>0</v>
      </c>
      <c r="Q228" s="220">
        <v>0</v>
      </c>
      <c r="R228" s="220">
        <f>Q228*H228</f>
        <v>0</v>
      </c>
      <c r="S228" s="220">
        <v>0</v>
      </c>
      <c r="T228" s="22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2" t="s">
        <v>136</v>
      </c>
      <c r="AT228" s="222" t="s">
        <v>132</v>
      </c>
      <c r="AU228" s="222" t="s">
        <v>85</v>
      </c>
      <c r="AY228" s="16" t="s">
        <v>131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6" t="s">
        <v>85</v>
      </c>
      <c r="BK228" s="223">
        <f>ROUND(I228*H228,2)</f>
        <v>0</v>
      </c>
      <c r="BL228" s="16" t="s">
        <v>136</v>
      </c>
      <c r="BM228" s="222" t="s">
        <v>324</v>
      </c>
    </row>
    <row r="229" s="12" customFormat="1">
      <c r="A229" s="12"/>
      <c r="B229" s="224"/>
      <c r="C229" s="225"/>
      <c r="D229" s="226" t="s">
        <v>138</v>
      </c>
      <c r="E229" s="227" t="s">
        <v>1</v>
      </c>
      <c r="F229" s="228" t="s">
        <v>325</v>
      </c>
      <c r="G229" s="225"/>
      <c r="H229" s="229">
        <v>254.69999999999999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35" t="s">
        <v>138</v>
      </c>
      <c r="AU229" s="235" t="s">
        <v>85</v>
      </c>
      <c r="AV229" s="12" t="s">
        <v>87</v>
      </c>
      <c r="AW229" s="12" t="s">
        <v>32</v>
      </c>
      <c r="AX229" s="12" t="s">
        <v>85</v>
      </c>
      <c r="AY229" s="235" t="s">
        <v>131</v>
      </c>
    </row>
    <row r="230" s="2" customFormat="1" ht="24.15" customHeight="1">
      <c r="A230" s="37"/>
      <c r="B230" s="38"/>
      <c r="C230" s="210" t="s">
        <v>326</v>
      </c>
      <c r="D230" s="210" t="s">
        <v>132</v>
      </c>
      <c r="E230" s="211" t="s">
        <v>291</v>
      </c>
      <c r="F230" s="212" t="s">
        <v>292</v>
      </c>
      <c r="G230" s="213" t="s">
        <v>135</v>
      </c>
      <c r="H230" s="214">
        <v>212.30000000000001</v>
      </c>
      <c r="I230" s="215"/>
      <c r="J230" s="216">
        <f>ROUND(I230*H230,2)</f>
        <v>0</v>
      </c>
      <c r="K230" s="217"/>
      <c r="L230" s="43"/>
      <c r="M230" s="218" t="s">
        <v>1</v>
      </c>
      <c r="N230" s="219" t="s">
        <v>42</v>
      </c>
      <c r="O230" s="90"/>
      <c r="P230" s="220">
        <f>O230*H230</f>
        <v>0</v>
      </c>
      <c r="Q230" s="220">
        <v>0</v>
      </c>
      <c r="R230" s="220">
        <f>Q230*H230</f>
        <v>0</v>
      </c>
      <c r="S230" s="220">
        <v>0</v>
      </c>
      <c r="T230" s="22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2" t="s">
        <v>136</v>
      </c>
      <c r="AT230" s="222" t="s">
        <v>132</v>
      </c>
      <c r="AU230" s="222" t="s">
        <v>85</v>
      </c>
      <c r="AY230" s="16" t="s">
        <v>131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16" t="s">
        <v>85</v>
      </c>
      <c r="BK230" s="223">
        <f>ROUND(I230*H230,2)</f>
        <v>0</v>
      </c>
      <c r="BL230" s="16" t="s">
        <v>136</v>
      </c>
      <c r="BM230" s="222" t="s">
        <v>327</v>
      </c>
    </row>
    <row r="231" s="12" customFormat="1">
      <c r="A231" s="12"/>
      <c r="B231" s="224"/>
      <c r="C231" s="225"/>
      <c r="D231" s="226" t="s">
        <v>138</v>
      </c>
      <c r="E231" s="227" t="s">
        <v>1</v>
      </c>
      <c r="F231" s="228" t="s">
        <v>328</v>
      </c>
      <c r="G231" s="225"/>
      <c r="H231" s="229">
        <v>212.30000000000001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T231" s="235" t="s">
        <v>138</v>
      </c>
      <c r="AU231" s="235" t="s">
        <v>85</v>
      </c>
      <c r="AV231" s="12" t="s">
        <v>87</v>
      </c>
      <c r="AW231" s="12" t="s">
        <v>32</v>
      </c>
      <c r="AX231" s="12" t="s">
        <v>85</v>
      </c>
      <c r="AY231" s="235" t="s">
        <v>131</v>
      </c>
    </row>
    <row r="232" s="2" customFormat="1" ht="44.25" customHeight="1">
      <c r="A232" s="37"/>
      <c r="B232" s="38"/>
      <c r="C232" s="210" t="s">
        <v>329</v>
      </c>
      <c r="D232" s="210" t="s">
        <v>132</v>
      </c>
      <c r="E232" s="211" t="s">
        <v>330</v>
      </c>
      <c r="F232" s="212" t="s">
        <v>331</v>
      </c>
      <c r="G232" s="213" t="s">
        <v>135</v>
      </c>
      <c r="H232" s="214">
        <v>212.30000000000001</v>
      </c>
      <c r="I232" s="215"/>
      <c r="J232" s="216">
        <f>ROUND(I232*H232,2)</f>
        <v>0</v>
      </c>
      <c r="K232" s="217"/>
      <c r="L232" s="43"/>
      <c r="M232" s="218" t="s">
        <v>1</v>
      </c>
      <c r="N232" s="219" t="s">
        <v>42</v>
      </c>
      <c r="O232" s="90"/>
      <c r="P232" s="220">
        <f>O232*H232</f>
        <v>0</v>
      </c>
      <c r="Q232" s="220">
        <v>0.040000000000000001</v>
      </c>
      <c r="R232" s="220">
        <f>Q232*H232</f>
        <v>8.4920000000000009</v>
      </c>
      <c r="S232" s="220">
        <v>0</v>
      </c>
      <c r="T232" s="22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2" t="s">
        <v>136</v>
      </c>
      <c r="AT232" s="222" t="s">
        <v>132</v>
      </c>
      <c r="AU232" s="222" t="s">
        <v>85</v>
      </c>
      <c r="AY232" s="16" t="s">
        <v>131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6" t="s">
        <v>85</v>
      </c>
      <c r="BK232" s="223">
        <f>ROUND(I232*H232,2)</f>
        <v>0</v>
      </c>
      <c r="BL232" s="16" t="s">
        <v>136</v>
      </c>
      <c r="BM232" s="222" t="s">
        <v>332</v>
      </c>
    </row>
    <row r="233" s="2" customFormat="1" ht="24.15" customHeight="1">
      <c r="A233" s="37"/>
      <c r="B233" s="38"/>
      <c r="C233" s="247" t="s">
        <v>333</v>
      </c>
      <c r="D233" s="247" t="s">
        <v>222</v>
      </c>
      <c r="E233" s="248" t="s">
        <v>334</v>
      </c>
      <c r="F233" s="249" t="s">
        <v>335</v>
      </c>
      <c r="G233" s="250" t="s">
        <v>135</v>
      </c>
      <c r="H233" s="251">
        <v>220.18000000000001</v>
      </c>
      <c r="I233" s="252"/>
      <c r="J233" s="253">
        <f>ROUND(I233*H233,2)</f>
        <v>0</v>
      </c>
      <c r="K233" s="254"/>
      <c r="L233" s="255"/>
      <c r="M233" s="256" t="s">
        <v>1</v>
      </c>
      <c r="N233" s="257" t="s">
        <v>42</v>
      </c>
      <c r="O233" s="90"/>
      <c r="P233" s="220">
        <f>O233*H233</f>
        <v>0</v>
      </c>
      <c r="Q233" s="220">
        <v>0.010800000000000001</v>
      </c>
      <c r="R233" s="220">
        <f>Q233*H233</f>
        <v>2.3779440000000003</v>
      </c>
      <c r="S233" s="220">
        <v>0</v>
      </c>
      <c r="T233" s="22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2" t="s">
        <v>175</v>
      </c>
      <c r="AT233" s="222" t="s">
        <v>222</v>
      </c>
      <c r="AU233" s="222" t="s">
        <v>85</v>
      </c>
      <c r="AY233" s="16" t="s">
        <v>131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6" t="s">
        <v>85</v>
      </c>
      <c r="BK233" s="223">
        <f>ROUND(I233*H233,2)</f>
        <v>0</v>
      </c>
      <c r="BL233" s="16" t="s">
        <v>136</v>
      </c>
      <c r="BM233" s="222" t="s">
        <v>336</v>
      </c>
    </row>
    <row r="234" s="12" customFormat="1">
      <c r="A234" s="12"/>
      <c r="B234" s="224"/>
      <c r="C234" s="225"/>
      <c r="D234" s="226" t="s">
        <v>138</v>
      </c>
      <c r="E234" s="227" t="s">
        <v>1</v>
      </c>
      <c r="F234" s="228" t="s">
        <v>337</v>
      </c>
      <c r="G234" s="225"/>
      <c r="H234" s="229">
        <v>218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35" t="s">
        <v>138</v>
      </c>
      <c r="AU234" s="235" t="s">
        <v>85</v>
      </c>
      <c r="AV234" s="12" t="s">
        <v>87</v>
      </c>
      <c r="AW234" s="12" t="s">
        <v>32</v>
      </c>
      <c r="AX234" s="12" t="s">
        <v>85</v>
      </c>
      <c r="AY234" s="235" t="s">
        <v>131</v>
      </c>
    </row>
    <row r="235" s="12" customFormat="1">
      <c r="A235" s="12"/>
      <c r="B235" s="224"/>
      <c r="C235" s="225"/>
      <c r="D235" s="226" t="s">
        <v>138</v>
      </c>
      <c r="E235" s="225"/>
      <c r="F235" s="228" t="s">
        <v>338</v>
      </c>
      <c r="G235" s="225"/>
      <c r="H235" s="229">
        <v>220.18000000000001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T235" s="235" t="s">
        <v>138</v>
      </c>
      <c r="AU235" s="235" t="s">
        <v>85</v>
      </c>
      <c r="AV235" s="12" t="s">
        <v>87</v>
      </c>
      <c r="AW235" s="12" t="s">
        <v>4</v>
      </c>
      <c r="AX235" s="12" t="s">
        <v>85</v>
      </c>
      <c r="AY235" s="235" t="s">
        <v>131</v>
      </c>
    </row>
    <row r="236" s="11" customFormat="1" ht="25.92" customHeight="1">
      <c r="A236" s="11"/>
      <c r="B236" s="196"/>
      <c r="C236" s="197"/>
      <c r="D236" s="198" t="s">
        <v>76</v>
      </c>
      <c r="E236" s="199" t="s">
        <v>339</v>
      </c>
      <c r="F236" s="199" t="s">
        <v>340</v>
      </c>
      <c r="G236" s="197"/>
      <c r="H236" s="197"/>
      <c r="I236" s="200"/>
      <c r="J236" s="201">
        <f>BK236</f>
        <v>0</v>
      </c>
      <c r="K236" s="197"/>
      <c r="L236" s="202"/>
      <c r="M236" s="203"/>
      <c r="N236" s="204"/>
      <c r="O236" s="204"/>
      <c r="P236" s="205">
        <f>SUM(P237:P241)</f>
        <v>0</v>
      </c>
      <c r="Q236" s="204"/>
      <c r="R236" s="205">
        <f>SUM(R237:R241)</f>
        <v>1.2278199999999999</v>
      </c>
      <c r="S236" s="204"/>
      <c r="T236" s="206">
        <f>SUM(T237:T241)</f>
        <v>0</v>
      </c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R236" s="207" t="s">
        <v>85</v>
      </c>
      <c r="AT236" s="208" t="s">
        <v>76</v>
      </c>
      <c r="AU236" s="208" t="s">
        <v>77</v>
      </c>
      <c r="AY236" s="207" t="s">
        <v>131</v>
      </c>
      <c r="BK236" s="209">
        <f>SUM(BK237:BK241)</f>
        <v>0</v>
      </c>
    </row>
    <row r="237" s="2" customFormat="1" ht="21.75" customHeight="1">
      <c r="A237" s="37"/>
      <c r="B237" s="38"/>
      <c r="C237" s="210" t="s">
        <v>341</v>
      </c>
      <c r="D237" s="210" t="s">
        <v>132</v>
      </c>
      <c r="E237" s="211" t="s">
        <v>342</v>
      </c>
      <c r="F237" s="212" t="s">
        <v>343</v>
      </c>
      <c r="G237" s="213" t="s">
        <v>135</v>
      </c>
      <c r="H237" s="214">
        <v>13.199999999999999</v>
      </c>
      <c r="I237" s="215"/>
      <c r="J237" s="216">
        <f>ROUND(I237*H237,2)</f>
        <v>0</v>
      </c>
      <c r="K237" s="217"/>
      <c r="L237" s="43"/>
      <c r="M237" s="218" t="s">
        <v>1</v>
      </c>
      <c r="N237" s="219" t="s">
        <v>42</v>
      </c>
      <c r="O237" s="90"/>
      <c r="P237" s="220">
        <f>O237*H237</f>
        <v>0</v>
      </c>
      <c r="Q237" s="220">
        <v>0</v>
      </c>
      <c r="R237" s="220">
        <f>Q237*H237</f>
        <v>0</v>
      </c>
      <c r="S237" s="220">
        <v>0</v>
      </c>
      <c r="T237" s="22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2" t="s">
        <v>136</v>
      </c>
      <c r="AT237" s="222" t="s">
        <v>132</v>
      </c>
      <c r="AU237" s="222" t="s">
        <v>85</v>
      </c>
      <c r="AY237" s="16" t="s">
        <v>131</v>
      </c>
      <c r="BE237" s="223">
        <f>IF(N237="základní",J237,0)</f>
        <v>0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16" t="s">
        <v>85</v>
      </c>
      <c r="BK237" s="223">
        <f>ROUND(I237*H237,2)</f>
        <v>0</v>
      </c>
      <c r="BL237" s="16" t="s">
        <v>136</v>
      </c>
      <c r="BM237" s="222" t="s">
        <v>344</v>
      </c>
    </row>
    <row r="238" s="2" customFormat="1" ht="24.15" customHeight="1">
      <c r="A238" s="37"/>
      <c r="B238" s="38"/>
      <c r="C238" s="210" t="s">
        <v>345</v>
      </c>
      <c r="D238" s="210" t="s">
        <v>132</v>
      </c>
      <c r="E238" s="211" t="s">
        <v>346</v>
      </c>
      <c r="F238" s="212" t="s">
        <v>347</v>
      </c>
      <c r="G238" s="213" t="s">
        <v>135</v>
      </c>
      <c r="H238" s="214">
        <v>11</v>
      </c>
      <c r="I238" s="215"/>
      <c r="J238" s="216">
        <f>ROUND(I238*H238,2)</f>
        <v>0</v>
      </c>
      <c r="K238" s="217"/>
      <c r="L238" s="43"/>
      <c r="M238" s="218" t="s">
        <v>1</v>
      </c>
      <c r="N238" s="219" t="s">
        <v>42</v>
      </c>
      <c r="O238" s="90"/>
      <c r="P238" s="220">
        <f>O238*H238</f>
        <v>0</v>
      </c>
      <c r="Q238" s="220">
        <v>0.11162</v>
      </c>
      <c r="R238" s="220">
        <f>Q238*H238</f>
        <v>1.2278199999999999</v>
      </c>
      <c r="S238" s="220">
        <v>0</v>
      </c>
      <c r="T238" s="22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2" t="s">
        <v>136</v>
      </c>
      <c r="AT238" s="222" t="s">
        <v>132</v>
      </c>
      <c r="AU238" s="222" t="s">
        <v>85</v>
      </c>
      <c r="AY238" s="16" t="s">
        <v>131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6" t="s">
        <v>85</v>
      </c>
      <c r="BK238" s="223">
        <f>ROUND(I238*H238,2)</f>
        <v>0</v>
      </c>
      <c r="BL238" s="16" t="s">
        <v>136</v>
      </c>
      <c r="BM238" s="222" t="s">
        <v>348</v>
      </c>
    </row>
    <row r="239" s="2" customFormat="1" ht="24.15" customHeight="1">
      <c r="A239" s="37"/>
      <c r="B239" s="38"/>
      <c r="C239" s="247" t="s">
        <v>349</v>
      </c>
      <c r="D239" s="247" t="s">
        <v>222</v>
      </c>
      <c r="E239" s="248" t="s">
        <v>300</v>
      </c>
      <c r="F239" s="249" t="s">
        <v>301</v>
      </c>
      <c r="G239" s="250" t="s">
        <v>135</v>
      </c>
      <c r="H239" s="251">
        <v>12.359999999999999</v>
      </c>
      <c r="I239" s="252"/>
      <c r="J239" s="253">
        <f>ROUND(I239*H239,2)</f>
        <v>0</v>
      </c>
      <c r="K239" s="254"/>
      <c r="L239" s="255"/>
      <c r="M239" s="256" t="s">
        <v>1</v>
      </c>
      <c r="N239" s="257" t="s">
        <v>42</v>
      </c>
      <c r="O239" s="90"/>
      <c r="P239" s="220">
        <f>O239*H239</f>
        <v>0</v>
      </c>
      <c r="Q239" s="220">
        <v>0</v>
      </c>
      <c r="R239" s="220">
        <f>Q239*H239</f>
        <v>0</v>
      </c>
      <c r="S239" s="220">
        <v>0</v>
      </c>
      <c r="T239" s="22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2" t="s">
        <v>175</v>
      </c>
      <c r="AT239" s="222" t="s">
        <v>222</v>
      </c>
      <c r="AU239" s="222" t="s">
        <v>85</v>
      </c>
      <c r="AY239" s="16" t="s">
        <v>131</v>
      </c>
      <c r="BE239" s="223">
        <f>IF(N239="základní",J239,0)</f>
        <v>0</v>
      </c>
      <c r="BF239" s="223">
        <f>IF(N239="snížená",J239,0)</f>
        <v>0</v>
      </c>
      <c r="BG239" s="223">
        <f>IF(N239="zákl. přenesená",J239,0)</f>
        <v>0</v>
      </c>
      <c r="BH239" s="223">
        <f>IF(N239="sníž. přenesená",J239,0)</f>
        <v>0</v>
      </c>
      <c r="BI239" s="223">
        <f>IF(N239="nulová",J239,0)</f>
        <v>0</v>
      </c>
      <c r="BJ239" s="16" t="s">
        <v>85</v>
      </c>
      <c r="BK239" s="223">
        <f>ROUND(I239*H239,2)</f>
        <v>0</v>
      </c>
      <c r="BL239" s="16" t="s">
        <v>136</v>
      </c>
      <c r="BM239" s="222" t="s">
        <v>350</v>
      </c>
    </row>
    <row r="240" s="12" customFormat="1">
      <c r="A240" s="12"/>
      <c r="B240" s="224"/>
      <c r="C240" s="225"/>
      <c r="D240" s="226" t="s">
        <v>138</v>
      </c>
      <c r="E240" s="227" t="s">
        <v>1</v>
      </c>
      <c r="F240" s="228" t="s">
        <v>351</v>
      </c>
      <c r="G240" s="225"/>
      <c r="H240" s="229">
        <v>12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235" t="s">
        <v>138</v>
      </c>
      <c r="AU240" s="235" t="s">
        <v>85</v>
      </c>
      <c r="AV240" s="12" t="s">
        <v>87</v>
      </c>
      <c r="AW240" s="12" t="s">
        <v>32</v>
      </c>
      <c r="AX240" s="12" t="s">
        <v>85</v>
      </c>
      <c r="AY240" s="235" t="s">
        <v>131</v>
      </c>
    </row>
    <row r="241" s="12" customFormat="1">
      <c r="A241" s="12"/>
      <c r="B241" s="224"/>
      <c r="C241" s="225"/>
      <c r="D241" s="226" t="s">
        <v>138</v>
      </c>
      <c r="E241" s="225"/>
      <c r="F241" s="228" t="s">
        <v>352</v>
      </c>
      <c r="G241" s="225"/>
      <c r="H241" s="229">
        <v>12.359999999999999</v>
      </c>
      <c r="I241" s="230"/>
      <c r="J241" s="225"/>
      <c r="K241" s="225"/>
      <c r="L241" s="231"/>
      <c r="M241" s="232"/>
      <c r="N241" s="233"/>
      <c r="O241" s="233"/>
      <c r="P241" s="233"/>
      <c r="Q241" s="233"/>
      <c r="R241" s="233"/>
      <c r="S241" s="233"/>
      <c r="T241" s="234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T241" s="235" t="s">
        <v>138</v>
      </c>
      <c r="AU241" s="235" t="s">
        <v>85</v>
      </c>
      <c r="AV241" s="12" t="s">
        <v>87</v>
      </c>
      <c r="AW241" s="12" t="s">
        <v>4</v>
      </c>
      <c r="AX241" s="12" t="s">
        <v>85</v>
      </c>
      <c r="AY241" s="235" t="s">
        <v>131</v>
      </c>
    </row>
    <row r="242" s="11" customFormat="1" ht="25.92" customHeight="1">
      <c r="A242" s="11"/>
      <c r="B242" s="196"/>
      <c r="C242" s="197"/>
      <c r="D242" s="198" t="s">
        <v>76</v>
      </c>
      <c r="E242" s="199" t="s">
        <v>353</v>
      </c>
      <c r="F242" s="199" t="s">
        <v>354</v>
      </c>
      <c r="G242" s="197"/>
      <c r="H242" s="197"/>
      <c r="I242" s="200"/>
      <c r="J242" s="201">
        <f>BK242</f>
        <v>0</v>
      </c>
      <c r="K242" s="197"/>
      <c r="L242" s="202"/>
      <c r="M242" s="203"/>
      <c r="N242" s="204"/>
      <c r="O242" s="204"/>
      <c r="P242" s="205">
        <f>SUM(P243:P252)</f>
        <v>0</v>
      </c>
      <c r="Q242" s="204"/>
      <c r="R242" s="205">
        <f>SUM(R243:R252)</f>
        <v>0</v>
      </c>
      <c r="S242" s="204"/>
      <c r="T242" s="206">
        <f>SUM(T243:T252)</f>
        <v>0</v>
      </c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R242" s="207" t="s">
        <v>85</v>
      </c>
      <c r="AT242" s="208" t="s">
        <v>76</v>
      </c>
      <c r="AU242" s="208" t="s">
        <v>77</v>
      </c>
      <c r="AY242" s="207" t="s">
        <v>131</v>
      </c>
      <c r="BK242" s="209">
        <f>SUM(BK243:BK252)</f>
        <v>0</v>
      </c>
    </row>
    <row r="243" s="2" customFormat="1" ht="33" customHeight="1">
      <c r="A243" s="37"/>
      <c r="B243" s="38"/>
      <c r="C243" s="210" t="s">
        <v>355</v>
      </c>
      <c r="D243" s="210" t="s">
        <v>132</v>
      </c>
      <c r="E243" s="211" t="s">
        <v>356</v>
      </c>
      <c r="F243" s="212" t="s">
        <v>357</v>
      </c>
      <c r="G243" s="213" t="s">
        <v>146</v>
      </c>
      <c r="H243" s="214">
        <v>188</v>
      </c>
      <c r="I243" s="215"/>
      <c r="J243" s="216">
        <f>ROUND(I243*H243,2)</f>
        <v>0</v>
      </c>
      <c r="K243" s="217"/>
      <c r="L243" s="43"/>
      <c r="M243" s="218" t="s">
        <v>1</v>
      </c>
      <c r="N243" s="219" t="s">
        <v>42</v>
      </c>
      <c r="O243" s="90"/>
      <c r="P243" s="220">
        <f>O243*H243</f>
        <v>0</v>
      </c>
      <c r="Q243" s="220">
        <v>0</v>
      </c>
      <c r="R243" s="220">
        <f>Q243*H243</f>
        <v>0</v>
      </c>
      <c r="S243" s="220">
        <v>0</v>
      </c>
      <c r="T243" s="22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2" t="s">
        <v>136</v>
      </c>
      <c r="AT243" s="222" t="s">
        <v>132</v>
      </c>
      <c r="AU243" s="222" t="s">
        <v>85</v>
      </c>
      <c r="AY243" s="16" t="s">
        <v>131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16" t="s">
        <v>85</v>
      </c>
      <c r="BK243" s="223">
        <f>ROUND(I243*H243,2)</f>
        <v>0</v>
      </c>
      <c r="BL243" s="16" t="s">
        <v>136</v>
      </c>
      <c r="BM243" s="222" t="s">
        <v>358</v>
      </c>
    </row>
    <row r="244" s="12" customFormat="1">
      <c r="A244" s="12"/>
      <c r="B244" s="224"/>
      <c r="C244" s="225"/>
      <c r="D244" s="226" t="s">
        <v>138</v>
      </c>
      <c r="E244" s="227" t="s">
        <v>1</v>
      </c>
      <c r="F244" s="228" t="s">
        <v>359</v>
      </c>
      <c r="G244" s="225"/>
      <c r="H244" s="229">
        <v>188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235" t="s">
        <v>138</v>
      </c>
      <c r="AU244" s="235" t="s">
        <v>85</v>
      </c>
      <c r="AV244" s="12" t="s">
        <v>87</v>
      </c>
      <c r="AW244" s="12" t="s">
        <v>32</v>
      </c>
      <c r="AX244" s="12" t="s">
        <v>77</v>
      </c>
      <c r="AY244" s="235" t="s">
        <v>131</v>
      </c>
    </row>
    <row r="245" s="13" customFormat="1">
      <c r="A245" s="13"/>
      <c r="B245" s="236"/>
      <c r="C245" s="237"/>
      <c r="D245" s="226" t="s">
        <v>138</v>
      </c>
      <c r="E245" s="238" t="s">
        <v>1</v>
      </c>
      <c r="F245" s="239" t="s">
        <v>161</v>
      </c>
      <c r="G245" s="237"/>
      <c r="H245" s="240">
        <v>188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138</v>
      </c>
      <c r="AU245" s="246" t="s">
        <v>85</v>
      </c>
      <c r="AV245" s="13" t="s">
        <v>136</v>
      </c>
      <c r="AW245" s="13" t="s">
        <v>32</v>
      </c>
      <c r="AX245" s="13" t="s">
        <v>85</v>
      </c>
      <c r="AY245" s="246" t="s">
        <v>131</v>
      </c>
    </row>
    <row r="246" s="2" customFormat="1" ht="16.5" customHeight="1">
      <c r="A246" s="37"/>
      <c r="B246" s="38"/>
      <c r="C246" s="247" t="s">
        <v>360</v>
      </c>
      <c r="D246" s="247" t="s">
        <v>222</v>
      </c>
      <c r="E246" s="248" t="s">
        <v>361</v>
      </c>
      <c r="F246" s="249" t="s">
        <v>362</v>
      </c>
      <c r="G246" s="250" t="s">
        <v>146</v>
      </c>
      <c r="H246" s="251">
        <v>194</v>
      </c>
      <c r="I246" s="252"/>
      <c r="J246" s="253">
        <f>ROUND(I246*H246,2)</f>
        <v>0</v>
      </c>
      <c r="K246" s="254"/>
      <c r="L246" s="255"/>
      <c r="M246" s="256" t="s">
        <v>1</v>
      </c>
      <c r="N246" s="257" t="s">
        <v>42</v>
      </c>
      <c r="O246" s="90"/>
      <c r="P246" s="220">
        <f>O246*H246</f>
        <v>0</v>
      </c>
      <c r="Q246" s="220">
        <v>0</v>
      </c>
      <c r="R246" s="220">
        <f>Q246*H246</f>
        <v>0</v>
      </c>
      <c r="S246" s="220">
        <v>0</v>
      </c>
      <c r="T246" s="22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2" t="s">
        <v>175</v>
      </c>
      <c r="AT246" s="222" t="s">
        <v>222</v>
      </c>
      <c r="AU246" s="222" t="s">
        <v>85</v>
      </c>
      <c r="AY246" s="16" t="s">
        <v>131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6" t="s">
        <v>85</v>
      </c>
      <c r="BK246" s="223">
        <f>ROUND(I246*H246,2)</f>
        <v>0</v>
      </c>
      <c r="BL246" s="16" t="s">
        <v>136</v>
      </c>
      <c r="BM246" s="222" t="s">
        <v>363</v>
      </c>
    </row>
    <row r="247" s="12" customFormat="1">
      <c r="A247" s="12"/>
      <c r="B247" s="224"/>
      <c r="C247" s="225"/>
      <c r="D247" s="226" t="s">
        <v>138</v>
      </c>
      <c r="E247" s="227" t="s">
        <v>1</v>
      </c>
      <c r="F247" s="228" t="s">
        <v>364</v>
      </c>
      <c r="G247" s="225"/>
      <c r="H247" s="229">
        <v>59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35" t="s">
        <v>138</v>
      </c>
      <c r="AU247" s="235" t="s">
        <v>85</v>
      </c>
      <c r="AV247" s="12" t="s">
        <v>87</v>
      </c>
      <c r="AW247" s="12" t="s">
        <v>32</v>
      </c>
      <c r="AX247" s="12" t="s">
        <v>77</v>
      </c>
      <c r="AY247" s="235" t="s">
        <v>131</v>
      </c>
    </row>
    <row r="248" s="12" customFormat="1">
      <c r="A248" s="12"/>
      <c r="B248" s="224"/>
      <c r="C248" s="225"/>
      <c r="D248" s="226" t="s">
        <v>138</v>
      </c>
      <c r="E248" s="227" t="s">
        <v>1</v>
      </c>
      <c r="F248" s="228" t="s">
        <v>365</v>
      </c>
      <c r="G248" s="225"/>
      <c r="H248" s="229">
        <v>135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35" t="s">
        <v>138</v>
      </c>
      <c r="AU248" s="235" t="s">
        <v>85</v>
      </c>
      <c r="AV248" s="12" t="s">
        <v>87</v>
      </c>
      <c r="AW248" s="12" t="s">
        <v>32</v>
      </c>
      <c r="AX248" s="12" t="s">
        <v>77</v>
      </c>
      <c r="AY248" s="235" t="s">
        <v>131</v>
      </c>
    </row>
    <row r="249" s="13" customFormat="1">
      <c r="A249" s="13"/>
      <c r="B249" s="236"/>
      <c r="C249" s="237"/>
      <c r="D249" s="226" t="s">
        <v>138</v>
      </c>
      <c r="E249" s="238" t="s">
        <v>1</v>
      </c>
      <c r="F249" s="239" t="s">
        <v>161</v>
      </c>
      <c r="G249" s="237"/>
      <c r="H249" s="240">
        <v>194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138</v>
      </c>
      <c r="AU249" s="246" t="s">
        <v>85</v>
      </c>
      <c r="AV249" s="13" t="s">
        <v>136</v>
      </c>
      <c r="AW249" s="13" t="s">
        <v>32</v>
      </c>
      <c r="AX249" s="13" t="s">
        <v>85</v>
      </c>
      <c r="AY249" s="246" t="s">
        <v>131</v>
      </c>
    </row>
    <row r="250" s="2" customFormat="1" ht="24.15" customHeight="1">
      <c r="A250" s="37"/>
      <c r="B250" s="38"/>
      <c r="C250" s="210" t="s">
        <v>366</v>
      </c>
      <c r="D250" s="210" t="s">
        <v>132</v>
      </c>
      <c r="E250" s="211" t="s">
        <v>367</v>
      </c>
      <c r="F250" s="212" t="s">
        <v>368</v>
      </c>
      <c r="G250" s="213" t="s">
        <v>146</v>
      </c>
      <c r="H250" s="214">
        <v>9</v>
      </c>
      <c r="I250" s="215"/>
      <c r="J250" s="216">
        <f>ROUND(I250*H250,2)</f>
        <v>0</v>
      </c>
      <c r="K250" s="217"/>
      <c r="L250" s="43"/>
      <c r="M250" s="218" t="s">
        <v>1</v>
      </c>
      <c r="N250" s="219" t="s">
        <v>42</v>
      </c>
      <c r="O250" s="90"/>
      <c r="P250" s="220">
        <f>O250*H250</f>
        <v>0</v>
      </c>
      <c r="Q250" s="220">
        <v>0</v>
      </c>
      <c r="R250" s="220">
        <f>Q250*H250</f>
        <v>0</v>
      </c>
      <c r="S250" s="220">
        <v>0</v>
      </c>
      <c r="T250" s="22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2" t="s">
        <v>136</v>
      </c>
      <c r="AT250" s="222" t="s">
        <v>132</v>
      </c>
      <c r="AU250" s="222" t="s">
        <v>85</v>
      </c>
      <c r="AY250" s="16" t="s">
        <v>131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16" t="s">
        <v>85</v>
      </c>
      <c r="BK250" s="223">
        <f>ROUND(I250*H250,2)</f>
        <v>0</v>
      </c>
      <c r="BL250" s="16" t="s">
        <v>136</v>
      </c>
      <c r="BM250" s="222" t="s">
        <v>369</v>
      </c>
    </row>
    <row r="251" s="12" customFormat="1">
      <c r="A251" s="12"/>
      <c r="B251" s="224"/>
      <c r="C251" s="225"/>
      <c r="D251" s="226" t="s">
        <v>138</v>
      </c>
      <c r="E251" s="227" t="s">
        <v>1</v>
      </c>
      <c r="F251" s="228" t="s">
        <v>180</v>
      </c>
      <c r="G251" s="225"/>
      <c r="H251" s="229">
        <v>9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T251" s="235" t="s">
        <v>138</v>
      </c>
      <c r="AU251" s="235" t="s">
        <v>85</v>
      </c>
      <c r="AV251" s="12" t="s">
        <v>87</v>
      </c>
      <c r="AW251" s="12" t="s">
        <v>32</v>
      </c>
      <c r="AX251" s="12" t="s">
        <v>85</v>
      </c>
      <c r="AY251" s="235" t="s">
        <v>131</v>
      </c>
    </row>
    <row r="252" s="2" customFormat="1" ht="16.5" customHeight="1">
      <c r="A252" s="37"/>
      <c r="B252" s="38"/>
      <c r="C252" s="247" t="s">
        <v>370</v>
      </c>
      <c r="D252" s="247" t="s">
        <v>222</v>
      </c>
      <c r="E252" s="248" t="s">
        <v>371</v>
      </c>
      <c r="F252" s="249" t="s">
        <v>372</v>
      </c>
      <c r="G252" s="250" t="s">
        <v>146</v>
      </c>
      <c r="H252" s="251">
        <v>10</v>
      </c>
      <c r="I252" s="252"/>
      <c r="J252" s="253">
        <f>ROUND(I252*H252,2)</f>
        <v>0</v>
      </c>
      <c r="K252" s="254"/>
      <c r="L252" s="255"/>
      <c r="M252" s="256" t="s">
        <v>1</v>
      </c>
      <c r="N252" s="257" t="s">
        <v>42</v>
      </c>
      <c r="O252" s="90"/>
      <c r="P252" s="220">
        <f>O252*H252</f>
        <v>0</v>
      </c>
      <c r="Q252" s="220">
        <v>0</v>
      </c>
      <c r="R252" s="220">
        <f>Q252*H252</f>
        <v>0</v>
      </c>
      <c r="S252" s="220">
        <v>0</v>
      </c>
      <c r="T252" s="22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2" t="s">
        <v>175</v>
      </c>
      <c r="AT252" s="222" t="s">
        <v>222</v>
      </c>
      <c r="AU252" s="222" t="s">
        <v>85</v>
      </c>
      <c r="AY252" s="16" t="s">
        <v>131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16" t="s">
        <v>85</v>
      </c>
      <c r="BK252" s="223">
        <f>ROUND(I252*H252,2)</f>
        <v>0</v>
      </c>
      <c r="BL252" s="16" t="s">
        <v>136</v>
      </c>
      <c r="BM252" s="222" t="s">
        <v>373</v>
      </c>
    </row>
    <row r="253" s="11" customFormat="1" ht="25.92" customHeight="1">
      <c r="A253" s="11"/>
      <c r="B253" s="196"/>
      <c r="C253" s="197"/>
      <c r="D253" s="198" t="s">
        <v>76</v>
      </c>
      <c r="E253" s="199" t="s">
        <v>374</v>
      </c>
      <c r="F253" s="199" t="s">
        <v>375</v>
      </c>
      <c r="G253" s="197"/>
      <c r="H253" s="197"/>
      <c r="I253" s="200"/>
      <c r="J253" s="201">
        <f>BK253</f>
        <v>0</v>
      </c>
      <c r="K253" s="197"/>
      <c r="L253" s="202"/>
      <c r="M253" s="203"/>
      <c r="N253" s="204"/>
      <c r="O253" s="204"/>
      <c r="P253" s="205">
        <f>SUM(P254:P269)</f>
        <v>0</v>
      </c>
      <c r="Q253" s="204"/>
      <c r="R253" s="205">
        <f>SUM(R254:R269)</f>
        <v>0.0070000000000000001</v>
      </c>
      <c r="S253" s="204"/>
      <c r="T253" s="206">
        <f>SUM(T254:T269)</f>
        <v>0</v>
      </c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R253" s="207" t="s">
        <v>85</v>
      </c>
      <c r="AT253" s="208" t="s">
        <v>76</v>
      </c>
      <c r="AU253" s="208" t="s">
        <v>77</v>
      </c>
      <c r="AY253" s="207" t="s">
        <v>131</v>
      </c>
      <c r="BK253" s="209">
        <f>SUM(BK254:BK269)</f>
        <v>0</v>
      </c>
    </row>
    <row r="254" s="2" customFormat="1" ht="24.15" customHeight="1">
      <c r="A254" s="37"/>
      <c r="B254" s="38"/>
      <c r="C254" s="210" t="s">
        <v>376</v>
      </c>
      <c r="D254" s="210" t="s">
        <v>132</v>
      </c>
      <c r="E254" s="211" t="s">
        <v>377</v>
      </c>
      <c r="F254" s="212" t="s">
        <v>378</v>
      </c>
      <c r="G254" s="213" t="s">
        <v>210</v>
      </c>
      <c r="H254" s="214">
        <v>2</v>
      </c>
      <c r="I254" s="215"/>
      <c r="J254" s="216">
        <f>ROUND(I254*H254,2)</f>
        <v>0</v>
      </c>
      <c r="K254" s="217"/>
      <c r="L254" s="43"/>
      <c r="M254" s="218" t="s">
        <v>1</v>
      </c>
      <c r="N254" s="219" t="s">
        <v>42</v>
      </c>
      <c r="O254" s="90"/>
      <c r="P254" s="220">
        <f>O254*H254</f>
        <v>0</v>
      </c>
      <c r="Q254" s="220">
        <v>0</v>
      </c>
      <c r="R254" s="220">
        <f>Q254*H254</f>
        <v>0</v>
      </c>
      <c r="S254" s="220">
        <v>0</v>
      </c>
      <c r="T254" s="22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2" t="s">
        <v>136</v>
      </c>
      <c r="AT254" s="222" t="s">
        <v>132</v>
      </c>
      <c r="AU254" s="222" t="s">
        <v>85</v>
      </c>
      <c r="AY254" s="16" t="s">
        <v>131</v>
      </c>
      <c r="BE254" s="223">
        <f>IF(N254="základní",J254,0)</f>
        <v>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16" t="s">
        <v>85</v>
      </c>
      <c r="BK254" s="223">
        <f>ROUND(I254*H254,2)</f>
        <v>0</v>
      </c>
      <c r="BL254" s="16" t="s">
        <v>136</v>
      </c>
      <c r="BM254" s="222" t="s">
        <v>379</v>
      </c>
    </row>
    <row r="255" s="2" customFormat="1" ht="24.15" customHeight="1">
      <c r="A255" s="37"/>
      <c r="B255" s="38"/>
      <c r="C255" s="247" t="s">
        <v>380</v>
      </c>
      <c r="D255" s="247" t="s">
        <v>222</v>
      </c>
      <c r="E255" s="248" t="s">
        <v>381</v>
      </c>
      <c r="F255" s="249" t="s">
        <v>382</v>
      </c>
      <c r="G255" s="250" t="s">
        <v>210</v>
      </c>
      <c r="H255" s="251">
        <v>2</v>
      </c>
      <c r="I255" s="252"/>
      <c r="J255" s="253">
        <f>ROUND(I255*H255,2)</f>
        <v>0</v>
      </c>
      <c r="K255" s="254"/>
      <c r="L255" s="255"/>
      <c r="M255" s="256" t="s">
        <v>1</v>
      </c>
      <c r="N255" s="257" t="s">
        <v>42</v>
      </c>
      <c r="O255" s="90"/>
      <c r="P255" s="220">
        <f>O255*H255</f>
        <v>0</v>
      </c>
      <c r="Q255" s="220">
        <v>0.0035000000000000001</v>
      </c>
      <c r="R255" s="220">
        <f>Q255*H255</f>
        <v>0.0070000000000000001</v>
      </c>
      <c r="S255" s="220">
        <v>0</v>
      </c>
      <c r="T255" s="22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2" t="s">
        <v>175</v>
      </c>
      <c r="AT255" s="222" t="s">
        <v>222</v>
      </c>
      <c r="AU255" s="222" t="s">
        <v>85</v>
      </c>
      <c r="AY255" s="16" t="s">
        <v>131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6" t="s">
        <v>85</v>
      </c>
      <c r="BK255" s="223">
        <f>ROUND(I255*H255,2)</f>
        <v>0</v>
      </c>
      <c r="BL255" s="16" t="s">
        <v>136</v>
      </c>
      <c r="BM255" s="222" t="s">
        <v>383</v>
      </c>
    </row>
    <row r="256" s="2" customFormat="1" ht="24.15" customHeight="1">
      <c r="A256" s="37"/>
      <c r="B256" s="38"/>
      <c r="C256" s="210" t="s">
        <v>384</v>
      </c>
      <c r="D256" s="210" t="s">
        <v>132</v>
      </c>
      <c r="E256" s="211" t="s">
        <v>385</v>
      </c>
      <c r="F256" s="212" t="s">
        <v>386</v>
      </c>
      <c r="G256" s="213" t="s">
        <v>210</v>
      </c>
      <c r="H256" s="214">
        <v>2</v>
      </c>
      <c r="I256" s="215"/>
      <c r="J256" s="216">
        <f>ROUND(I256*H256,2)</f>
        <v>0</v>
      </c>
      <c r="K256" s="217"/>
      <c r="L256" s="43"/>
      <c r="M256" s="218" t="s">
        <v>1</v>
      </c>
      <c r="N256" s="219" t="s">
        <v>42</v>
      </c>
      <c r="O256" s="90"/>
      <c r="P256" s="220">
        <f>O256*H256</f>
        <v>0</v>
      </c>
      <c r="Q256" s="220">
        <v>0</v>
      </c>
      <c r="R256" s="220">
        <f>Q256*H256</f>
        <v>0</v>
      </c>
      <c r="S256" s="220">
        <v>0</v>
      </c>
      <c r="T256" s="22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2" t="s">
        <v>136</v>
      </c>
      <c r="AT256" s="222" t="s">
        <v>132</v>
      </c>
      <c r="AU256" s="222" t="s">
        <v>85</v>
      </c>
      <c r="AY256" s="16" t="s">
        <v>131</v>
      </c>
      <c r="BE256" s="223">
        <f>IF(N256="základní",J256,0)</f>
        <v>0</v>
      </c>
      <c r="BF256" s="223">
        <f>IF(N256="snížená",J256,0)</f>
        <v>0</v>
      </c>
      <c r="BG256" s="223">
        <f>IF(N256="zákl. přenesená",J256,0)</f>
        <v>0</v>
      </c>
      <c r="BH256" s="223">
        <f>IF(N256="sníž. přenesená",J256,0)</f>
        <v>0</v>
      </c>
      <c r="BI256" s="223">
        <f>IF(N256="nulová",J256,0)</f>
        <v>0</v>
      </c>
      <c r="BJ256" s="16" t="s">
        <v>85</v>
      </c>
      <c r="BK256" s="223">
        <f>ROUND(I256*H256,2)</f>
        <v>0</v>
      </c>
      <c r="BL256" s="16" t="s">
        <v>136</v>
      </c>
      <c r="BM256" s="222" t="s">
        <v>387</v>
      </c>
    </row>
    <row r="257" s="12" customFormat="1">
      <c r="A257" s="12"/>
      <c r="B257" s="224"/>
      <c r="C257" s="225"/>
      <c r="D257" s="226" t="s">
        <v>138</v>
      </c>
      <c r="E257" s="227" t="s">
        <v>1</v>
      </c>
      <c r="F257" s="228" t="s">
        <v>87</v>
      </c>
      <c r="G257" s="225"/>
      <c r="H257" s="229">
        <v>2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T257" s="235" t="s">
        <v>138</v>
      </c>
      <c r="AU257" s="235" t="s">
        <v>85</v>
      </c>
      <c r="AV257" s="12" t="s">
        <v>87</v>
      </c>
      <c r="AW257" s="12" t="s">
        <v>32</v>
      </c>
      <c r="AX257" s="12" t="s">
        <v>85</v>
      </c>
      <c r="AY257" s="235" t="s">
        <v>131</v>
      </c>
    </row>
    <row r="258" s="2" customFormat="1" ht="21.75" customHeight="1">
      <c r="A258" s="37"/>
      <c r="B258" s="38"/>
      <c r="C258" s="247" t="s">
        <v>388</v>
      </c>
      <c r="D258" s="247" t="s">
        <v>222</v>
      </c>
      <c r="E258" s="248" t="s">
        <v>389</v>
      </c>
      <c r="F258" s="249" t="s">
        <v>390</v>
      </c>
      <c r="G258" s="250" t="s">
        <v>210</v>
      </c>
      <c r="H258" s="251">
        <v>2</v>
      </c>
      <c r="I258" s="252"/>
      <c r="J258" s="253">
        <f>ROUND(I258*H258,2)</f>
        <v>0</v>
      </c>
      <c r="K258" s="254"/>
      <c r="L258" s="255"/>
      <c r="M258" s="256" t="s">
        <v>1</v>
      </c>
      <c r="N258" s="257" t="s">
        <v>42</v>
      </c>
      <c r="O258" s="90"/>
      <c r="P258" s="220">
        <f>O258*H258</f>
        <v>0</v>
      </c>
      <c r="Q258" s="220">
        <v>0</v>
      </c>
      <c r="R258" s="220">
        <f>Q258*H258</f>
        <v>0</v>
      </c>
      <c r="S258" s="220">
        <v>0</v>
      </c>
      <c r="T258" s="22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2" t="s">
        <v>175</v>
      </c>
      <c r="AT258" s="222" t="s">
        <v>222</v>
      </c>
      <c r="AU258" s="222" t="s">
        <v>85</v>
      </c>
      <c r="AY258" s="16" t="s">
        <v>131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6" t="s">
        <v>85</v>
      </c>
      <c r="BK258" s="223">
        <f>ROUND(I258*H258,2)</f>
        <v>0</v>
      </c>
      <c r="BL258" s="16" t="s">
        <v>136</v>
      </c>
      <c r="BM258" s="222" t="s">
        <v>391</v>
      </c>
    </row>
    <row r="259" s="2" customFormat="1" ht="16.5" customHeight="1">
      <c r="A259" s="37"/>
      <c r="B259" s="38"/>
      <c r="C259" s="247" t="s">
        <v>392</v>
      </c>
      <c r="D259" s="247" t="s">
        <v>222</v>
      </c>
      <c r="E259" s="248" t="s">
        <v>393</v>
      </c>
      <c r="F259" s="249" t="s">
        <v>394</v>
      </c>
      <c r="G259" s="250" t="s">
        <v>210</v>
      </c>
      <c r="H259" s="251">
        <v>2</v>
      </c>
      <c r="I259" s="252"/>
      <c r="J259" s="253">
        <f>ROUND(I259*H259,2)</f>
        <v>0</v>
      </c>
      <c r="K259" s="254"/>
      <c r="L259" s="255"/>
      <c r="M259" s="256" t="s">
        <v>1</v>
      </c>
      <c r="N259" s="257" t="s">
        <v>42</v>
      </c>
      <c r="O259" s="90"/>
      <c r="P259" s="220">
        <f>O259*H259</f>
        <v>0</v>
      </c>
      <c r="Q259" s="220">
        <v>0</v>
      </c>
      <c r="R259" s="220">
        <f>Q259*H259</f>
        <v>0</v>
      </c>
      <c r="S259" s="220">
        <v>0</v>
      </c>
      <c r="T259" s="22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2" t="s">
        <v>175</v>
      </c>
      <c r="AT259" s="222" t="s">
        <v>222</v>
      </c>
      <c r="AU259" s="222" t="s">
        <v>85</v>
      </c>
      <c r="AY259" s="16" t="s">
        <v>131</v>
      </c>
      <c r="BE259" s="223">
        <f>IF(N259="základní",J259,0)</f>
        <v>0</v>
      </c>
      <c r="BF259" s="223">
        <f>IF(N259="snížená",J259,0)</f>
        <v>0</v>
      </c>
      <c r="BG259" s="223">
        <f>IF(N259="zákl. přenesená",J259,0)</f>
        <v>0</v>
      </c>
      <c r="BH259" s="223">
        <f>IF(N259="sníž. přenesená",J259,0)</f>
        <v>0</v>
      </c>
      <c r="BI259" s="223">
        <f>IF(N259="nulová",J259,0)</f>
        <v>0</v>
      </c>
      <c r="BJ259" s="16" t="s">
        <v>85</v>
      </c>
      <c r="BK259" s="223">
        <f>ROUND(I259*H259,2)</f>
        <v>0</v>
      </c>
      <c r="BL259" s="16" t="s">
        <v>136</v>
      </c>
      <c r="BM259" s="222" t="s">
        <v>395</v>
      </c>
    </row>
    <row r="260" s="2" customFormat="1" ht="21.75" customHeight="1">
      <c r="A260" s="37"/>
      <c r="B260" s="38"/>
      <c r="C260" s="247" t="s">
        <v>396</v>
      </c>
      <c r="D260" s="247" t="s">
        <v>222</v>
      </c>
      <c r="E260" s="248" t="s">
        <v>397</v>
      </c>
      <c r="F260" s="249" t="s">
        <v>398</v>
      </c>
      <c r="G260" s="250" t="s">
        <v>210</v>
      </c>
      <c r="H260" s="251">
        <v>4</v>
      </c>
      <c r="I260" s="252"/>
      <c r="J260" s="253">
        <f>ROUND(I260*H260,2)</f>
        <v>0</v>
      </c>
      <c r="K260" s="254"/>
      <c r="L260" s="255"/>
      <c r="M260" s="256" t="s">
        <v>1</v>
      </c>
      <c r="N260" s="257" t="s">
        <v>42</v>
      </c>
      <c r="O260" s="90"/>
      <c r="P260" s="220">
        <f>O260*H260</f>
        <v>0</v>
      </c>
      <c r="Q260" s="220">
        <v>0</v>
      </c>
      <c r="R260" s="220">
        <f>Q260*H260</f>
        <v>0</v>
      </c>
      <c r="S260" s="220">
        <v>0</v>
      </c>
      <c r="T260" s="22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2" t="s">
        <v>175</v>
      </c>
      <c r="AT260" s="222" t="s">
        <v>222</v>
      </c>
      <c r="AU260" s="222" t="s">
        <v>85</v>
      </c>
      <c r="AY260" s="16" t="s">
        <v>131</v>
      </c>
      <c r="BE260" s="223">
        <f>IF(N260="základní",J260,0)</f>
        <v>0</v>
      </c>
      <c r="BF260" s="223">
        <f>IF(N260="snížená",J260,0)</f>
        <v>0</v>
      </c>
      <c r="BG260" s="223">
        <f>IF(N260="zákl. přenesená",J260,0)</f>
        <v>0</v>
      </c>
      <c r="BH260" s="223">
        <f>IF(N260="sníž. přenesená",J260,0)</f>
        <v>0</v>
      </c>
      <c r="BI260" s="223">
        <f>IF(N260="nulová",J260,0)</f>
        <v>0</v>
      </c>
      <c r="BJ260" s="16" t="s">
        <v>85</v>
      </c>
      <c r="BK260" s="223">
        <f>ROUND(I260*H260,2)</f>
        <v>0</v>
      </c>
      <c r="BL260" s="16" t="s">
        <v>136</v>
      </c>
      <c r="BM260" s="222" t="s">
        <v>399</v>
      </c>
    </row>
    <row r="261" s="2" customFormat="1" ht="24.15" customHeight="1">
      <c r="A261" s="37"/>
      <c r="B261" s="38"/>
      <c r="C261" s="210" t="s">
        <v>400</v>
      </c>
      <c r="D261" s="210" t="s">
        <v>132</v>
      </c>
      <c r="E261" s="211" t="s">
        <v>401</v>
      </c>
      <c r="F261" s="212" t="s">
        <v>402</v>
      </c>
      <c r="G261" s="213" t="s">
        <v>146</v>
      </c>
      <c r="H261" s="214">
        <v>72</v>
      </c>
      <c r="I261" s="215"/>
      <c r="J261" s="216">
        <f>ROUND(I261*H261,2)</f>
        <v>0</v>
      </c>
      <c r="K261" s="217"/>
      <c r="L261" s="43"/>
      <c r="M261" s="218" t="s">
        <v>1</v>
      </c>
      <c r="N261" s="219" t="s">
        <v>42</v>
      </c>
      <c r="O261" s="90"/>
      <c r="P261" s="220">
        <f>O261*H261</f>
        <v>0</v>
      </c>
      <c r="Q261" s="220">
        <v>0</v>
      </c>
      <c r="R261" s="220">
        <f>Q261*H261</f>
        <v>0</v>
      </c>
      <c r="S261" s="220">
        <v>0</v>
      </c>
      <c r="T261" s="22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2" t="s">
        <v>136</v>
      </c>
      <c r="AT261" s="222" t="s">
        <v>132</v>
      </c>
      <c r="AU261" s="222" t="s">
        <v>85</v>
      </c>
      <c r="AY261" s="16" t="s">
        <v>131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6" t="s">
        <v>85</v>
      </c>
      <c r="BK261" s="223">
        <f>ROUND(I261*H261,2)</f>
        <v>0</v>
      </c>
      <c r="BL261" s="16" t="s">
        <v>136</v>
      </c>
      <c r="BM261" s="222" t="s">
        <v>403</v>
      </c>
    </row>
    <row r="262" s="12" customFormat="1">
      <c r="A262" s="12"/>
      <c r="B262" s="224"/>
      <c r="C262" s="225"/>
      <c r="D262" s="226" t="s">
        <v>138</v>
      </c>
      <c r="E262" s="227" t="s">
        <v>1</v>
      </c>
      <c r="F262" s="228" t="s">
        <v>404</v>
      </c>
      <c r="G262" s="225"/>
      <c r="H262" s="229">
        <v>72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35" t="s">
        <v>138</v>
      </c>
      <c r="AU262" s="235" t="s">
        <v>85</v>
      </c>
      <c r="AV262" s="12" t="s">
        <v>87</v>
      </c>
      <c r="AW262" s="12" t="s">
        <v>32</v>
      </c>
      <c r="AX262" s="12" t="s">
        <v>85</v>
      </c>
      <c r="AY262" s="235" t="s">
        <v>131</v>
      </c>
    </row>
    <row r="263" s="2" customFormat="1" ht="24.15" customHeight="1">
      <c r="A263" s="37"/>
      <c r="B263" s="38"/>
      <c r="C263" s="210" t="s">
        <v>405</v>
      </c>
      <c r="D263" s="210" t="s">
        <v>132</v>
      </c>
      <c r="E263" s="211" t="s">
        <v>406</v>
      </c>
      <c r="F263" s="212" t="s">
        <v>407</v>
      </c>
      <c r="G263" s="213" t="s">
        <v>146</v>
      </c>
      <c r="H263" s="214">
        <v>72</v>
      </c>
      <c r="I263" s="215"/>
      <c r="J263" s="216">
        <f>ROUND(I263*H263,2)</f>
        <v>0</v>
      </c>
      <c r="K263" s="217"/>
      <c r="L263" s="43"/>
      <c r="M263" s="218" t="s">
        <v>1</v>
      </c>
      <c r="N263" s="219" t="s">
        <v>42</v>
      </c>
      <c r="O263" s="90"/>
      <c r="P263" s="220">
        <f>O263*H263</f>
        <v>0</v>
      </c>
      <c r="Q263" s="220">
        <v>0</v>
      </c>
      <c r="R263" s="220">
        <f>Q263*H263</f>
        <v>0</v>
      </c>
      <c r="S263" s="220">
        <v>0</v>
      </c>
      <c r="T263" s="22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2" t="s">
        <v>136</v>
      </c>
      <c r="AT263" s="222" t="s">
        <v>132</v>
      </c>
      <c r="AU263" s="222" t="s">
        <v>85</v>
      </c>
      <c r="AY263" s="16" t="s">
        <v>131</v>
      </c>
      <c r="BE263" s="223">
        <f>IF(N263="základní",J263,0)</f>
        <v>0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16" t="s">
        <v>85</v>
      </c>
      <c r="BK263" s="223">
        <f>ROUND(I263*H263,2)</f>
        <v>0</v>
      </c>
      <c r="BL263" s="16" t="s">
        <v>136</v>
      </c>
      <c r="BM263" s="222" t="s">
        <v>408</v>
      </c>
    </row>
    <row r="264" s="12" customFormat="1">
      <c r="A264" s="12"/>
      <c r="B264" s="224"/>
      <c r="C264" s="225"/>
      <c r="D264" s="226" t="s">
        <v>138</v>
      </c>
      <c r="E264" s="227" t="s">
        <v>1</v>
      </c>
      <c r="F264" s="228" t="s">
        <v>409</v>
      </c>
      <c r="G264" s="225"/>
      <c r="H264" s="229">
        <v>72</v>
      </c>
      <c r="I264" s="230"/>
      <c r="J264" s="225"/>
      <c r="K264" s="225"/>
      <c r="L264" s="231"/>
      <c r="M264" s="232"/>
      <c r="N264" s="233"/>
      <c r="O264" s="233"/>
      <c r="P264" s="233"/>
      <c r="Q264" s="233"/>
      <c r="R264" s="233"/>
      <c r="S264" s="233"/>
      <c r="T264" s="234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T264" s="235" t="s">
        <v>138</v>
      </c>
      <c r="AU264" s="235" t="s">
        <v>85</v>
      </c>
      <c r="AV264" s="12" t="s">
        <v>87</v>
      </c>
      <c r="AW264" s="12" t="s">
        <v>32</v>
      </c>
      <c r="AX264" s="12" t="s">
        <v>85</v>
      </c>
      <c r="AY264" s="235" t="s">
        <v>131</v>
      </c>
    </row>
    <row r="265" s="2" customFormat="1" ht="24.15" customHeight="1">
      <c r="A265" s="37"/>
      <c r="B265" s="38"/>
      <c r="C265" s="210" t="s">
        <v>410</v>
      </c>
      <c r="D265" s="210" t="s">
        <v>132</v>
      </c>
      <c r="E265" s="211" t="s">
        <v>411</v>
      </c>
      <c r="F265" s="212" t="s">
        <v>412</v>
      </c>
      <c r="G265" s="213" t="s">
        <v>210</v>
      </c>
      <c r="H265" s="214">
        <v>1</v>
      </c>
      <c r="I265" s="215"/>
      <c r="J265" s="216">
        <f>ROUND(I265*H265,2)</f>
        <v>0</v>
      </c>
      <c r="K265" s="217"/>
      <c r="L265" s="43"/>
      <c r="M265" s="218" t="s">
        <v>1</v>
      </c>
      <c r="N265" s="219" t="s">
        <v>42</v>
      </c>
      <c r="O265" s="90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2" t="s">
        <v>136</v>
      </c>
      <c r="AT265" s="222" t="s">
        <v>132</v>
      </c>
      <c r="AU265" s="222" t="s">
        <v>85</v>
      </c>
      <c r="AY265" s="16" t="s">
        <v>131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6" t="s">
        <v>85</v>
      </c>
      <c r="BK265" s="223">
        <f>ROUND(I265*H265,2)</f>
        <v>0</v>
      </c>
      <c r="BL265" s="16" t="s">
        <v>136</v>
      </c>
      <c r="BM265" s="222" t="s">
        <v>413</v>
      </c>
    </row>
    <row r="266" s="12" customFormat="1">
      <c r="A266" s="12"/>
      <c r="B266" s="224"/>
      <c r="C266" s="225"/>
      <c r="D266" s="226" t="s">
        <v>138</v>
      </c>
      <c r="E266" s="227" t="s">
        <v>1</v>
      </c>
      <c r="F266" s="228" t="s">
        <v>414</v>
      </c>
      <c r="G266" s="225"/>
      <c r="H266" s="229">
        <v>1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35" t="s">
        <v>138</v>
      </c>
      <c r="AU266" s="235" t="s">
        <v>85</v>
      </c>
      <c r="AV266" s="12" t="s">
        <v>87</v>
      </c>
      <c r="AW266" s="12" t="s">
        <v>32</v>
      </c>
      <c r="AX266" s="12" t="s">
        <v>85</v>
      </c>
      <c r="AY266" s="235" t="s">
        <v>131</v>
      </c>
    </row>
    <row r="267" s="2" customFormat="1" ht="16.5" customHeight="1">
      <c r="A267" s="37"/>
      <c r="B267" s="38"/>
      <c r="C267" s="210" t="s">
        <v>415</v>
      </c>
      <c r="D267" s="210" t="s">
        <v>132</v>
      </c>
      <c r="E267" s="211" t="s">
        <v>416</v>
      </c>
      <c r="F267" s="212" t="s">
        <v>417</v>
      </c>
      <c r="G267" s="213" t="s">
        <v>146</v>
      </c>
      <c r="H267" s="214">
        <v>72</v>
      </c>
      <c r="I267" s="215"/>
      <c r="J267" s="216">
        <f>ROUND(I267*H267,2)</f>
        <v>0</v>
      </c>
      <c r="K267" s="217"/>
      <c r="L267" s="43"/>
      <c r="M267" s="218" t="s">
        <v>1</v>
      </c>
      <c r="N267" s="219" t="s">
        <v>42</v>
      </c>
      <c r="O267" s="90"/>
      <c r="P267" s="220">
        <f>O267*H267</f>
        <v>0</v>
      </c>
      <c r="Q267" s="220">
        <v>0</v>
      </c>
      <c r="R267" s="220">
        <f>Q267*H267</f>
        <v>0</v>
      </c>
      <c r="S267" s="220">
        <v>0</v>
      </c>
      <c r="T267" s="22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2" t="s">
        <v>136</v>
      </c>
      <c r="AT267" s="222" t="s">
        <v>132</v>
      </c>
      <c r="AU267" s="222" t="s">
        <v>85</v>
      </c>
      <c r="AY267" s="16" t="s">
        <v>131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16" t="s">
        <v>85</v>
      </c>
      <c r="BK267" s="223">
        <f>ROUND(I267*H267,2)</f>
        <v>0</v>
      </c>
      <c r="BL267" s="16" t="s">
        <v>136</v>
      </c>
      <c r="BM267" s="222" t="s">
        <v>418</v>
      </c>
    </row>
    <row r="268" s="2" customFormat="1" ht="24.15" customHeight="1">
      <c r="A268" s="37"/>
      <c r="B268" s="38"/>
      <c r="C268" s="210" t="s">
        <v>419</v>
      </c>
      <c r="D268" s="210" t="s">
        <v>132</v>
      </c>
      <c r="E268" s="211" t="s">
        <v>420</v>
      </c>
      <c r="F268" s="212" t="s">
        <v>421</v>
      </c>
      <c r="G268" s="213" t="s">
        <v>135</v>
      </c>
      <c r="H268" s="214">
        <v>1000</v>
      </c>
      <c r="I268" s="215"/>
      <c r="J268" s="216">
        <f>ROUND(I268*H268,2)</f>
        <v>0</v>
      </c>
      <c r="K268" s="217"/>
      <c r="L268" s="43"/>
      <c r="M268" s="218" t="s">
        <v>1</v>
      </c>
      <c r="N268" s="219" t="s">
        <v>42</v>
      </c>
      <c r="O268" s="90"/>
      <c r="P268" s="220">
        <f>O268*H268</f>
        <v>0</v>
      </c>
      <c r="Q268" s="220">
        <v>0</v>
      </c>
      <c r="R268" s="220">
        <f>Q268*H268</f>
        <v>0</v>
      </c>
      <c r="S268" s="220">
        <v>0</v>
      </c>
      <c r="T268" s="22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2" t="s">
        <v>136</v>
      </c>
      <c r="AT268" s="222" t="s">
        <v>132</v>
      </c>
      <c r="AU268" s="222" t="s">
        <v>85</v>
      </c>
      <c r="AY268" s="16" t="s">
        <v>131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6" t="s">
        <v>85</v>
      </c>
      <c r="BK268" s="223">
        <f>ROUND(I268*H268,2)</f>
        <v>0</v>
      </c>
      <c r="BL268" s="16" t="s">
        <v>136</v>
      </c>
      <c r="BM268" s="222" t="s">
        <v>422</v>
      </c>
    </row>
    <row r="269" s="12" customFormat="1">
      <c r="A269" s="12"/>
      <c r="B269" s="224"/>
      <c r="C269" s="225"/>
      <c r="D269" s="226" t="s">
        <v>138</v>
      </c>
      <c r="E269" s="227" t="s">
        <v>1</v>
      </c>
      <c r="F269" s="228" t="s">
        <v>423</v>
      </c>
      <c r="G269" s="225"/>
      <c r="H269" s="229">
        <v>1000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T269" s="235" t="s">
        <v>138</v>
      </c>
      <c r="AU269" s="235" t="s">
        <v>85</v>
      </c>
      <c r="AV269" s="12" t="s">
        <v>87</v>
      </c>
      <c r="AW269" s="12" t="s">
        <v>32</v>
      </c>
      <c r="AX269" s="12" t="s">
        <v>85</v>
      </c>
      <c r="AY269" s="235" t="s">
        <v>131</v>
      </c>
    </row>
    <row r="270" s="11" customFormat="1" ht="25.92" customHeight="1">
      <c r="A270" s="11"/>
      <c r="B270" s="196"/>
      <c r="C270" s="197"/>
      <c r="D270" s="198" t="s">
        <v>76</v>
      </c>
      <c r="E270" s="199" t="s">
        <v>424</v>
      </c>
      <c r="F270" s="199" t="s">
        <v>425</v>
      </c>
      <c r="G270" s="197"/>
      <c r="H270" s="197"/>
      <c r="I270" s="200"/>
      <c r="J270" s="201">
        <f>BK270</f>
        <v>0</v>
      </c>
      <c r="K270" s="197"/>
      <c r="L270" s="202"/>
      <c r="M270" s="203"/>
      <c r="N270" s="204"/>
      <c r="O270" s="204"/>
      <c r="P270" s="205">
        <f>SUM(P271:P275)</f>
        <v>0</v>
      </c>
      <c r="Q270" s="204"/>
      <c r="R270" s="205">
        <f>SUM(R271:R275)</f>
        <v>0</v>
      </c>
      <c r="S270" s="204"/>
      <c r="T270" s="206">
        <f>SUM(T271:T275)</f>
        <v>0</v>
      </c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R270" s="207" t="s">
        <v>85</v>
      </c>
      <c r="AT270" s="208" t="s">
        <v>76</v>
      </c>
      <c r="AU270" s="208" t="s">
        <v>77</v>
      </c>
      <c r="AY270" s="207" t="s">
        <v>131</v>
      </c>
      <c r="BK270" s="209">
        <f>SUM(BK271:BK275)</f>
        <v>0</v>
      </c>
    </row>
    <row r="271" s="2" customFormat="1" ht="24.15" customHeight="1">
      <c r="A271" s="37"/>
      <c r="B271" s="38"/>
      <c r="C271" s="210" t="s">
        <v>426</v>
      </c>
      <c r="D271" s="210" t="s">
        <v>132</v>
      </c>
      <c r="E271" s="211" t="s">
        <v>427</v>
      </c>
      <c r="F271" s="212" t="s">
        <v>428</v>
      </c>
      <c r="G271" s="213" t="s">
        <v>210</v>
      </c>
      <c r="H271" s="214">
        <v>5</v>
      </c>
      <c r="I271" s="215"/>
      <c r="J271" s="216">
        <f>ROUND(I271*H271,2)</f>
        <v>0</v>
      </c>
      <c r="K271" s="217"/>
      <c r="L271" s="43"/>
      <c r="M271" s="218" t="s">
        <v>1</v>
      </c>
      <c r="N271" s="219" t="s">
        <v>42</v>
      </c>
      <c r="O271" s="90"/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2" t="s">
        <v>136</v>
      </c>
      <c r="AT271" s="222" t="s">
        <v>132</v>
      </c>
      <c r="AU271" s="222" t="s">
        <v>85</v>
      </c>
      <c r="AY271" s="16" t="s">
        <v>131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6" t="s">
        <v>85</v>
      </c>
      <c r="BK271" s="223">
        <f>ROUND(I271*H271,2)</f>
        <v>0</v>
      </c>
      <c r="BL271" s="16" t="s">
        <v>136</v>
      </c>
      <c r="BM271" s="222" t="s">
        <v>429</v>
      </c>
    </row>
    <row r="272" s="12" customFormat="1">
      <c r="A272" s="12"/>
      <c r="B272" s="224"/>
      <c r="C272" s="225"/>
      <c r="D272" s="226" t="s">
        <v>138</v>
      </c>
      <c r="E272" s="227" t="s">
        <v>1</v>
      </c>
      <c r="F272" s="228" t="s">
        <v>430</v>
      </c>
      <c r="G272" s="225"/>
      <c r="H272" s="229">
        <v>5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T272" s="235" t="s">
        <v>138</v>
      </c>
      <c r="AU272" s="235" t="s">
        <v>85</v>
      </c>
      <c r="AV272" s="12" t="s">
        <v>87</v>
      </c>
      <c r="AW272" s="12" t="s">
        <v>32</v>
      </c>
      <c r="AX272" s="12" t="s">
        <v>77</v>
      </c>
      <c r="AY272" s="235" t="s">
        <v>131</v>
      </c>
    </row>
    <row r="273" s="13" customFormat="1">
      <c r="A273" s="13"/>
      <c r="B273" s="236"/>
      <c r="C273" s="237"/>
      <c r="D273" s="226" t="s">
        <v>138</v>
      </c>
      <c r="E273" s="238" t="s">
        <v>1</v>
      </c>
      <c r="F273" s="239" t="s">
        <v>161</v>
      </c>
      <c r="G273" s="237"/>
      <c r="H273" s="240">
        <v>5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138</v>
      </c>
      <c r="AU273" s="246" t="s">
        <v>85</v>
      </c>
      <c r="AV273" s="13" t="s">
        <v>136</v>
      </c>
      <c r="AW273" s="13" t="s">
        <v>32</v>
      </c>
      <c r="AX273" s="13" t="s">
        <v>85</v>
      </c>
      <c r="AY273" s="246" t="s">
        <v>131</v>
      </c>
    </row>
    <row r="274" s="2" customFormat="1" ht="24.15" customHeight="1">
      <c r="A274" s="37"/>
      <c r="B274" s="38"/>
      <c r="C274" s="247" t="s">
        <v>431</v>
      </c>
      <c r="D274" s="247" t="s">
        <v>222</v>
      </c>
      <c r="E274" s="248" t="s">
        <v>432</v>
      </c>
      <c r="F274" s="249" t="s">
        <v>433</v>
      </c>
      <c r="G274" s="250" t="s">
        <v>210</v>
      </c>
      <c r="H274" s="251">
        <v>300</v>
      </c>
      <c r="I274" s="252"/>
      <c r="J274" s="253">
        <f>ROUND(I274*H274,2)</f>
        <v>0</v>
      </c>
      <c r="K274" s="254"/>
      <c r="L274" s="255"/>
      <c r="M274" s="256" t="s">
        <v>1</v>
      </c>
      <c r="N274" s="257" t="s">
        <v>42</v>
      </c>
      <c r="O274" s="90"/>
      <c r="P274" s="220">
        <f>O274*H274</f>
        <v>0</v>
      </c>
      <c r="Q274" s="220">
        <v>0</v>
      </c>
      <c r="R274" s="220">
        <f>Q274*H274</f>
        <v>0</v>
      </c>
      <c r="S274" s="220">
        <v>0</v>
      </c>
      <c r="T274" s="22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2" t="s">
        <v>175</v>
      </c>
      <c r="AT274" s="222" t="s">
        <v>222</v>
      </c>
      <c r="AU274" s="222" t="s">
        <v>85</v>
      </c>
      <c r="AY274" s="16" t="s">
        <v>131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6" t="s">
        <v>85</v>
      </c>
      <c r="BK274" s="223">
        <f>ROUND(I274*H274,2)</f>
        <v>0</v>
      </c>
      <c r="BL274" s="16" t="s">
        <v>136</v>
      </c>
      <c r="BM274" s="222" t="s">
        <v>434</v>
      </c>
    </row>
    <row r="275" s="12" customFormat="1">
      <c r="A275" s="12"/>
      <c r="B275" s="224"/>
      <c r="C275" s="225"/>
      <c r="D275" s="226" t="s">
        <v>138</v>
      </c>
      <c r="E275" s="227" t="s">
        <v>1</v>
      </c>
      <c r="F275" s="228" t="s">
        <v>435</v>
      </c>
      <c r="G275" s="225"/>
      <c r="H275" s="229">
        <v>300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T275" s="235" t="s">
        <v>138</v>
      </c>
      <c r="AU275" s="235" t="s">
        <v>85</v>
      </c>
      <c r="AV275" s="12" t="s">
        <v>87</v>
      </c>
      <c r="AW275" s="12" t="s">
        <v>32</v>
      </c>
      <c r="AX275" s="12" t="s">
        <v>85</v>
      </c>
      <c r="AY275" s="235" t="s">
        <v>131</v>
      </c>
    </row>
    <row r="276" s="11" customFormat="1" ht="25.92" customHeight="1">
      <c r="A276" s="11"/>
      <c r="B276" s="196"/>
      <c r="C276" s="197"/>
      <c r="D276" s="198" t="s">
        <v>76</v>
      </c>
      <c r="E276" s="199" t="s">
        <v>436</v>
      </c>
      <c r="F276" s="199" t="s">
        <v>437</v>
      </c>
      <c r="G276" s="197"/>
      <c r="H276" s="197"/>
      <c r="I276" s="200"/>
      <c r="J276" s="201">
        <f>BK276</f>
        <v>0</v>
      </c>
      <c r="K276" s="197"/>
      <c r="L276" s="202"/>
      <c r="M276" s="203"/>
      <c r="N276" s="204"/>
      <c r="O276" s="204"/>
      <c r="P276" s="205">
        <f>SUM(P277:P288)</f>
        <v>0</v>
      </c>
      <c r="Q276" s="204"/>
      <c r="R276" s="205">
        <f>SUM(R277:R288)</f>
        <v>0</v>
      </c>
      <c r="S276" s="204"/>
      <c r="T276" s="206">
        <f>SUM(T277:T288)</f>
        <v>0</v>
      </c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R276" s="207" t="s">
        <v>85</v>
      </c>
      <c r="AT276" s="208" t="s">
        <v>76</v>
      </c>
      <c r="AU276" s="208" t="s">
        <v>77</v>
      </c>
      <c r="AY276" s="207" t="s">
        <v>131</v>
      </c>
      <c r="BK276" s="209">
        <f>SUM(BK277:BK288)</f>
        <v>0</v>
      </c>
    </row>
    <row r="277" s="2" customFormat="1" ht="16.5" customHeight="1">
      <c r="A277" s="37"/>
      <c r="B277" s="38"/>
      <c r="C277" s="210" t="s">
        <v>438</v>
      </c>
      <c r="D277" s="210" t="s">
        <v>132</v>
      </c>
      <c r="E277" s="211" t="s">
        <v>439</v>
      </c>
      <c r="F277" s="212" t="s">
        <v>440</v>
      </c>
      <c r="G277" s="213" t="s">
        <v>197</v>
      </c>
      <c r="H277" s="214">
        <v>6.5439999999999996</v>
      </c>
      <c r="I277" s="215"/>
      <c r="J277" s="216">
        <f>ROUND(I277*H277,2)</f>
        <v>0</v>
      </c>
      <c r="K277" s="217"/>
      <c r="L277" s="43"/>
      <c r="M277" s="218" t="s">
        <v>1</v>
      </c>
      <c r="N277" s="219" t="s">
        <v>42</v>
      </c>
      <c r="O277" s="90"/>
      <c r="P277" s="220">
        <f>O277*H277</f>
        <v>0</v>
      </c>
      <c r="Q277" s="220">
        <v>0</v>
      </c>
      <c r="R277" s="220">
        <f>Q277*H277</f>
        <v>0</v>
      </c>
      <c r="S277" s="220">
        <v>0</v>
      </c>
      <c r="T277" s="22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2" t="s">
        <v>136</v>
      </c>
      <c r="AT277" s="222" t="s">
        <v>132</v>
      </c>
      <c r="AU277" s="222" t="s">
        <v>85</v>
      </c>
      <c r="AY277" s="16" t="s">
        <v>131</v>
      </c>
      <c r="BE277" s="223">
        <f>IF(N277="základní",J277,0)</f>
        <v>0</v>
      </c>
      <c r="BF277" s="223">
        <f>IF(N277="snížená",J277,0)</f>
        <v>0</v>
      </c>
      <c r="BG277" s="223">
        <f>IF(N277="zákl. přenesená",J277,0)</f>
        <v>0</v>
      </c>
      <c r="BH277" s="223">
        <f>IF(N277="sníž. přenesená",J277,0)</f>
        <v>0</v>
      </c>
      <c r="BI277" s="223">
        <f>IF(N277="nulová",J277,0)</f>
        <v>0</v>
      </c>
      <c r="BJ277" s="16" t="s">
        <v>85</v>
      </c>
      <c r="BK277" s="223">
        <f>ROUND(I277*H277,2)</f>
        <v>0</v>
      </c>
      <c r="BL277" s="16" t="s">
        <v>136</v>
      </c>
      <c r="BM277" s="222" t="s">
        <v>441</v>
      </c>
    </row>
    <row r="278" s="12" customFormat="1">
      <c r="A278" s="12"/>
      <c r="B278" s="224"/>
      <c r="C278" s="225"/>
      <c r="D278" s="226" t="s">
        <v>138</v>
      </c>
      <c r="E278" s="227" t="s">
        <v>1</v>
      </c>
      <c r="F278" s="228" t="s">
        <v>442</v>
      </c>
      <c r="G278" s="225"/>
      <c r="H278" s="229">
        <v>2.3439999999999999</v>
      </c>
      <c r="I278" s="230"/>
      <c r="J278" s="225"/>
      <c r="K278" s="225"/>
      <c r="L278" s="231"/>
      <c r="M278" s="232"/>
      <c r="N278" s="233"/>
      <c r="O278" s="233"/>
      <c r="P278" s="233"/>
      <c r="Q278" s="233"/>
      <c r="R278" s="233"/>
      <c r="S278" s="233"/>
      <c r="T278" s="234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T278" s="235" t="s">
        <v>138</v>
      </c>
      <c r="AU278" s="235" t="s">
        <v>85</v>
      </c>
      <c r="AV278" s="12" t="s">
        <v>87</v>
      </c>
      <c r="AW278" s="12" t="s">
        <v>32</v>
      </c>
      <c r="AX278" s="12" t="s">
        <v>77</v>
      </c>
      <c r="AY278" s="235" t="s">
        <v>131</v>
      </c>
    </row>
    <row r="279" s="12" customFormat="1">
      <c r="A279" s="12"/>
      <c r="B279" s="224"/>
      <c r="C279" s="225"/>
      <c r="D279" s="226" t="s">
        <v>138</v>
      </c>
      <c r="E279" s="227" t="s">
        <v>1</v>
      </c>
      <c r="F279" s="228" t="s">
        <v>443</v>
      </c>
      <c r="G279" s="225"/>
      <c r="H279" s="229">
        <v>4.2000000000000002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T279" s="235" t="s">
        <v>138</v>
      </c>
      <c r="AU279" s="235" t="s">
        <v>85</v>
      </c>
      <c r="AV279" s="12" t="s">
        <v>87</v>
      </c>
      <c r="AW279" s="12" t="s">
        <v>32</v>
      </c>
      <c r="AX279" s="12" t="s">
        <v>77</v>
      </c>
      <c r="AY279" s="235" t="s">
        <v>131</v>
      </c>
    </row>
    <row r="280" s="13" customFormat="1">
      <c r="A280" s="13"/>
      <c r="B280" s="236"/>
      <c r="C280" s="237"/>
      <c r="D280" s="226" t="s">
        <v>138</v>
      </c>
      <c r="E280" s="238" t="s">
        <v>1</v>
      </c>
      <c r="F280" s="239" t="s">
        <v>161</v>
      </c>
      <c r="G280" s="237"/>
      <c r="H280" s="240">
        <v>6.5440000000000005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138</v>
      </c>
      <c r="AU280" s="246" t="s">
        <v>85</v>
      </c>
      <c r="AV280" s="13" t="s">
        <v>136</v>
      </c>
      <c r="AW280" s="13" t="s">
        <v>32</v>
      </c>
      <c r="AX280" s="13" t="s">
        <v>85</v>
      </c>
      <c r="AY280" s="246" t="s">
        <v>131</v>
      </c>
    </row>
    <row r="281" s="2" customFormat="1" ht="21.75" customHeight="1">
      <c r="A281" s="37"/>
      <c r="B281" s="38"/>
      <c r="C281" s="210" t="s">
        <v>444</v>
      </c>
      <c r="D281" s="210" t="s">
        <v>132</v>
      </c>
      <c r="E281" s="211" t="s">
        <v>445</v>
      </c>
      <c r="F281" s="212" t="s">
        <v>446</v>
      </c>
      <c r="G281" s="213" t="s">
        <v>197</v>
      </c>
      <c r="H281" s="214">
        <v>4.2000000000000002</v>
      </c>
      <c r="I281" s="215"/>
      <c r="J281" s="216">
        <f>ROUND(I281*H281,2)</f>
        <v>0</v>
      </c>
      <c r="K281" s="217"/>
      <c r="L281" s="43"/>
      <c r="M281" s="218" t="s">
        <v>1</v>
      </c>
      <c r="N281" s="219" t="s">
        <v>42</v>
      </c>
      <c r="O281" s="90"/>
      <c r="P281" s="220">
        <f>O281*H281</f>
        <v>0</v>
      </c>
      <c r="Q281" s="220">
        <v>0</v>
      </c>
      <c r="R281" s="220">
        <f>Q281*H281</f>
        <v>0</v>
      </c>
      <c r="S281" s="220">
        <v>0</v>
      </c>
      <c r="T281" s="22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2" t="s">
        <v>136</v>
      </c>
      <c r="AT281" s="222" t="s">
        <v>132</v>
      </c>
      <c r="AU281" s="222" t="s">
        <v>85</v>
      </c>
      <c r="AY281" s="16" t="s">
        <v>131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6" t="s">
        <v>85</v>
      </c>
      <c r="BK281" s="223">
        <f>ROUND(I281*H281,2)</f>
        <v>0</v>
      </c>
      <c r="BL281" s="16" t="s">
        <v>136</v>
      </c>
      <c r="BM281" s="222" t="s">
        <v>447</v>
      </c>
    </row>
    <row r="282" s="2" customFormat="1" ht="24.15" customHeight="1">
      <c r="A282" s="37"/>
      <c r="B282" s="38"/>
      <c r="C282" s="210" t="s">
        <v>448</v>
      </c>
      <c r="D282" s="210" t="s">
        <v>132</v>
      </c>
      <c r="E282" s="211" t="s">
        <v>449</v>
      </c>
      <c r="F282" s="212" t="s">
        <v>450</v>
      </c>
      <c r="G282" s="213" t="s">
        <v>197</v>
      </c>
      <c r="H282" s="214">
        <v>54.600000000000001</v>
      </c>
      <c r="I282" s="215"/>
      <c r="J282" s="216">
        <f>ROUND(I282*H282,2)</f>
        <v>0</v>
      </c>
      <c r="K282" s="217"/>
      <c r="L282" s="43"/>
      <c r="M282" s="218" t="s">
        <v>1</v>
      </c>
      <c r="N282" s="219" t="s">
        <v>42</v>
      </c>
      <c r="O282" s="90"/>
      <c r="P282" s="220">
        <f>O282*H282</f>
        <v>0</v>
      </c>
      <c r="Q282" s="220">
        <v>0</v>
      </c>
      <c r="R282" s="220">
        <f>Q282*H282</f>
        <v>0</v>
      </c>
      <c r="S282" s="220">
        <v>0</v>
      </c>
      <c r="T282" s="22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2" t="s">
        <v>136</v>
      </c>
      <c r="AT282" s="222" t="s">
        <v>132</v>
      </c>
      <c r="AU282" s="222" t="s">
        <v>85</v>
      </c>
      <c r="AY282" s="16" t="s">
        <v>131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16" t="s">
        <v>85</v>
      </c>
      <c r="BK282" s="223">
        <f>ROUND(I282*H282,2)</f>
        <v>0</v>
      </c>
      <c r="BL282" s="16" t="s">
        <v>136</v>
      </c>
      <c r="BM282" s="222" t="s">
        <v>451</v>
      </c>
    </row>
    <row r="283" s="12" customFormat="1">
      <c r="A283" s="12"/>
      <c r="B283" s="224"/>
      <c r="C283" s="225"/>
      <c r="D283" s="226" t="s">
        <v>138</v>
      </c>
      <c r="E283" s="227" t="s">
        <v>1</v>
      </c>
      <c r="F283" s="228" t="s">
        <v>452</v>
      </c>
      <c r="G283" s="225"/>
      <c r="H283" s="229">
        <v>54.600000000000001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235" t="s">
        <v>138</v>
      </c>
      <c r="AU283" s="235" t="s">
        <v>85</v>
      </c>
      <c r="AV283" s="12" t="s">
        <v>87</v>
      </c>
      <c r="AW283" s="12" t="s">
        <v>32</v>
      </c>
      <c r="AX283" s="12" t="s">
        <v>85</v>
      </c>
      <c r="AY283" s="235" t="s">
        <v>131</v>
      </c>
    </row>
    <row r="284" s="2" customFormat="1" ht="21.75" customHeight="1">
      <c r="A284" s="37"/>
      <c r="B284" s="38"/>
      <c r="C284" s="210" t="s">
        <v>453</v>
      </c>
      <c r="D284" s="210" t="s">
        <v>132</v>
      </c>
      <c r="E284" s="211" t="s">
        <v>454</v>
      </c>
      <c r="F284" s="212" t="s">
        <v>455</v>
      </c>
      <c r="G284" s="213" t="s">
        <v>197</v>
      </c>
      <c r="H284" s="214">
        <v>2.3399999999999999</v>
      </c>
      <c r="I284" s="215"/>
      <c r="J284" s="216">
        <f>ROUND(I284*H284,2)</f>
        <v>0</v>
      </c>
      <c r="K284" s="217"/>
      <c r="L284" s="43"/>
      <c r="M284" s="218" t="s">
        <v>1</v>
      </c>
      <c r="N284" s="219" t="s">
        <v>42</v>
      </c>
      <c r="O284" s="90"/>
      <c r="P284" s="220">
        <f>O284*H284</f>
        <v>0</v>
      </c>
      <c r="Q284" s="220">
        <v>0</v>
      </c>
      <c r="R284" s="220">
        <f>Q284*H284</f>
        <v>0</v>
      </c>
      <c r="S284" s="220">
        <v>0</v>
      </c>
      <c r="T284" s="22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2" t="s">
        <v>136</v>
      </c>
      <c r="AT284" s="222" t="s">
        <v>132</v>
      </c>
      <c r="AU284" s="222" t="s">
        <v>85</v>
      </c>
      <c r="AY284" s="16" t="s">
        <v>131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16" t="s">
        <v>85</v>
      </c>
      <c r="BK284" s="223">
        <f>ROUND(I284*H284,2)</f>
        <v>0</v>
      </c>
      <c r="BL284" s="16" t="s">
        <v>136</v>
      </c>
      <c r="BM284" s="222" t="s">
        <v>456</v>
      </c>
    </row>
    <row r="285" s="2" customFormat="1" ht="24.15" customHeight="1">
      <c r="A285" s="37"/>
      <c r="B285" s="38"/>
      <c r="C285" s="210" t="s">
        <v>457</v>
      </c>
      <c r="D285" s="210" t="s">
        <v>132</v>
      </c>
      <c r="E285" s="211" t="s">
        <v>458</v>
      </c>
      <c r="F285" s="212" t="s">
        <v>459</v>
      </c>
      <c r="G285" s="213" t="s">
        <v>197</v>
      </c>
      <c r="H285" s="214">
        <v>30.420000000000002</v>
      </c>
      <c r="I285" s="215"/>
      <c r="J285" s="216">
        <f>ROUND(I285*H285,2)</f>
        <v>0</v>
      </c>
      <c r="K285" s="217"/>
      <c r="L285" s="43"/>
      <c r="M285" s="218" t="s">
        <v>1</v>
      </c>
      <c r="N285" s="219" t="s">
        <v>42</v>
      </c>
      <c r="O285" s="90"/>
      <c r="P285" s="220">
        <f>O285*H285</f>
        <v>0</v>
      </c>
      <c r="Q285" s="220">
        <v>0</v>
      </c>
      <c r="R285" s="220">
        <f>Q285*H285</f>
        <v>0</v>
      </c>
      <c r="S285" s="220">
        <v>0</v>
      </c>
      <c r="T285" s="22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2" t="s">
        <v>136</v>
      </c>
      <c r="AT285" s="222" t="s">
        <v>132</v>
      </c>
      <c r="AU285" s="222" t="s">
        <v>85</v>
      </c>
      <c r="AY285" s="16" t="s">
        <v>131</v>
      </c>
      <c r="BE285" s="223">
        <f>IF(N285="základní",J285,0)</f>
        <v>0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16" t="s">
        <v>85</v>
      </c>
      <c r="BK285" s="223">
        <f>ROUND(I285*H285,2)</f>
        <v>0</v>
      </c>
      <c r="BL285" s="16" t="s">
        <v>136</v>
      </c>
      <c r="BM285" s="222" t="s">
        <v>460</v>
      </c>
    </row>
    <row r="286" s="12" customFormat="1">
      <c r="A286" s="12"/>
      <c r="B286" s="224"/>
      <c r="C286" s="225"/>
      <c r="D286" s="226" t="s">
        <v>138</v>
      </c>
      <c r="E286" s="227" t="s">
        <v>1</v>
      </c>
      <c r="F286" s="228" t="s">
        <v>461</v>
      </c>
      <c r="G286" s="225"/>
      <c r="H286" s="229">
        <v>30.420000000000002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T286" s="235" t="s">
        <v>138</v>
      </c>
      <c r="AU286" s="235" t="s">
        <v>85</v>
      </c>
      <c r="AV286" s="12" t="s">
        <v>87</v>
      </c>
      <c r="AW286" s="12" t="s">
        <v>32</v>
      </c>
      <c r="AX286" s="12" t="s">
        <v>85</v>
      </c>
      <c r="AY286" s="235" t="s">
        <v>131</v>
      </c>
    </row>
    <row r="287" s="2" customFormat="1" ht="37.8" customHeight="1">
      <c r="A287" s="37"/>
      <c r="B287" s="38"/>
      <c r="C287" s="210" t="s">
        <v>462</v>
      </c>
      <c r="D287" s="210" t="s">
        <v>132</v>
      </c>
      <c r="E287" s="211" t="s">
        <v>463</v>
      </c>
      <c r="F287" s="212" t="s">
        <v>464</v>
      </c>
      <c r="G287" s="213" t="s">
        <v>197</v>
      </c>
      <c r="H287" s="214">
        <v>2.3399999999999999</v>
      </c>
      <c r="I287" s="215"/>
      <c r="J287" s="216">
        <f>ROUND(I287*H287,2)</f>
        <v>0</v>
      </c>
      <c r="K287" s="217"/>
      <c r="L287" s="43"/>
      <c r="M287" s="218" t="s">
        <v>1</v>
      </c>
      <c r="N287" s="219" t="s">
        <v>42</v>
      </c>
      <c r="O287" s="90"/>
      <c r="P287" s="220">
        <f>O287*H287</f>
        <v>0</v>
      </c>
      <c r="Q287" s="220">
        <v>0</v>
      </c>
      <c r="R287" s="220">
        <f>Q287*H287</f>
        <v>0</v>
      </c>
      <c r="S287" s="220">
        <v>0</v>
      </c>
      <c r="T287" s="22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2" t="s">
        <v>136</v>
      </c>
      <c r="AT287" s="222" t="s">
        <v>132</v>
      </c>
      <c r="AU287" s="222" t="s">
        <v>85</v>
      </c>
      <c r="AY287" s="16" t="s">
        <v>131</v>
      </c>
      <c r="BE287" s="223">
        <f>IF(N287="základní",J287,0)</f>
        <v>0</v>
      </c>
      <c r="BF287" s="223">
        <f>IF(N287="snížená",J287,0)</f>
        <v>0</v>
      </c>
      <c r="BG287" s="223">
        <f>IF(N287="zákl. přenesená",J287,0)</f>
        <v>0</v>
      </c>
      <c r="BH287" s="223">
        <f>IF(N287="sníž. přenesená",J287,0)</f>
        <v>0</v>
      </c>
      <c r="BI287" s="223">
        <f>IF(N287="nulová",J287,0)</f>
        <v>0</v>
      </c>
      <c r="BJ287" s="16" t="s">
        <v>85</v>
      </c>
      <c r="BK287" s="223">
        <f>ROUND(I287*H287,2)</f>
        <v>0</v>
      </c>
      <c r="BL287" s="16" t="s">
        <v>136</v>
      </c>
      <c r="BM287" s="222" t="s">
        <v>465</v>
      </c>
    </row>
    <row r="288" s="2" customFormat="1" ht="44.25" customHeight="1">
      <c r="A288" s="37"/>
      <c r="B288" s="38"/>
      <c r="C288" s="210" t="s">
        <v>466</v>
      </c>
      <c r="D288" s="210" t="s">
        <v>132</v>
      </c>
      <c r="E288" s="211" t="s">
        <v>467</v>
      </c>
      <c r="F288" s="212" t="s">
        <v>468</v>
      </c>
      <c r="G288" s="213" t="s">
        <v>197</v>
      </c>
      <c r="H288" s="214">
        <v>4.2000000000000002</v>
      </c>
      <c r="I288" s="215"/>
      <c r="J288" s="216">
        <f>ROUND(I288*H288,2)</f>
        <v>0</v>
      </c>
      <c r="K288" s="217"/>
      <c r="L288" s="43"/>
      <c r="M288" s="218" t="s">
        <v>1</v>
      </c>
      <c r="N288" s="219" t="s">
        <v>42</v>
      </c>
      <c r="O288" s="90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2" t="s">
        <v>136</v>
      </c>
      <c r="AT288" s="222" t="s">
        <v>132</v>
      </c>
      <c r="AU288" s="222" t="s">
        <v>85</v>
      </c>
      <c r="AY288" s="16" t="s">
        <v>131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6" t="s">
        <v>85</v>
      </c>
      <c r="BK288" s="223">
        <f>ROUND(I288*H288,2)</f>
        <v>0</v>
      </c>
      <c r="BL288" s="16" t="s">
        <v>136</v>
      </c>
      <c r="BM288" s="222" t="s">
        <v>469</v>
      </c>
    </row>
    <row r="289" s="11" customFormat="1" ht="25.92" customHeight="1">
      <c r="A289" s="11"/>
      <c r="B289" s="196"/>
      <c r="C289" s="197"/>
      <c r="D289" s="198" t="s">
        <v>76</v>
      </c>
      <c r="E289" s="199" t="s">
        <v>470</v>
      </c>
      <c r="F289" s="199" t="s">
        <v>471</v>
      </c>
      <c r="G289" s="197"/>
      <c r="H289" s="197"/>
      <c r="I289" s="200"/>
      <c r="J289" s="201">
        <f>BK289</f>
        <v>0</v>
      </c>
      <c r="K289" s="197"/>
      <c r="L289" s="202"/>
      <c r="M289" s="203"/>
      <c r="N289" s="204"/>
      <c r="O289" s="204"/>
      <c r="P289" s="205">
        <f>P290</f>
        <v>0</v>
      </c>
      <c r="Q289" s="204"/>
      <c r="R289" s="205">
        <f>R290</f>
        <v>0</v>
      </c>
      <c r="S289" s="204"/>
      <c r="T289" s="206">
        <f>T290</f>
        <v>0</v>
      </c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R289" s="207" t="s">
        <v>85</v>
      </c>
      <c r="AT289" s="208" t="s">
        <v>76</v>
      </c>
      <c r="AU289" s="208" t="s">
        <v>77</v>
      </c>
      <c r="AY289" s="207" t="s">
        <v>131</v>
      </c>
      <c r="BK289" s="209">
        <f>BK290</f>
        <v>0</v>
      </c>
    </row>
    <row r="290" s="2" customFormat="1" ht="24.15" customHeight="1">
      <c r="A290" s="37"/>
      <c r="B290" s="38"/>
      <c r="C290" s="210" t="s">
        <v>472</v>
      </c>
      <c r="D290" s="210" t="s">
        <v>132</v>
      </c>
      <c r="E290" s="211" t="s">
        <v>473</v>
      </c>
      <c r="F290" s="212" t="s">
        <v>474</v>
      </c>
      <c r="G290" s="213" t="s">
        <v>197</v>
      </c>
      <c r="H290" s="214">
        <v>448.25</v>
      </c>
      <c r="I290" s="215"/>
      <c r="J290" s="216">
        <f>ROUND(I290*H290,2)</f>
        <v>0</v>
      </c>
      <c r="K290" s="217"/>
      <c r="L290" s="43"/>
      <c r="M290" s="218" t="s">
        <v>1</v>
      </c>
      <c r="N290" s="219" t="s">
        <v>42</v>
      </c>
      <c r="O290" s="90"/>
      <c r="P290" s="220">
        <f>O290*H290</f>
        <v>0</v>
      </c>
      <c r="Q290" s="220">
        <v>0</v>
      </c>
      <c r="R290" s="220">
        <f>Q290*H290</f>
        <v>0</v>
      </c>
      <c r="S290" s="220">
        <v>0</v>
      </c>
      <c r="T290" s="221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2" t="s">
        <v>136</v>
      </c>
      <c r="AT290" s="222" t="s">
        <v>132</v>
      </c>
      <c r="AU290" s="222" t="s">
        <v>85</v>
      </c>
      <c r="AY290" s="16" t="s">
        <v>131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16" t="s">
        <v>85</v>
      </c>
      <c r="BK290" s="223">
        <f>ROUND(I290*H290,2)</f>
        <v>0</v>
      </c>
      <c r="BL290" s="16" t="s">
        <v>136</v>
      </c>
      <c r="BM290" s="222" t="s">
        <v>475</v>
      </c>
    </row>
    <row r="291" s="11" customFormat="1" ht="25.92" customHeight="1">
      <c r="A291" s="11"/>
      <c r="B291" s="196"/>
      <c r="C291" s="197"/>
      <c r="D291" s="198" t="s">
        <v>76</v>
      </c>
      <c r="E291" s="199" t="s">
        <v>476</v>
      </c>
      <c r="F291" s="199" t="s">
        <v>477</v>
      </c>
      <c r="G291" s="197"/>
      <c r="H291" s="197"/>
      <c r="I291" s="200"/>
      <c r="J291" s="201">
        <f>BK291</f>
        <v>0</v>
      </c>
      <c r="K291" s="197"/>
      <c r="L291" s="202"/>
      <c r="M291" s="203"/>
      <c r="N291" s="204"/>
      <c r="O291" s="204"/>
      <c r="P291" s="205">
        <f>SUM(P292:P293)</f>
        <v>0</v>
      </c>
      <c r="Q291" s="204"/>
      <c r="R291" s="205">
        <f>SUM(R292:R293)</f>
        <v>0</v>
      </c>
      <c r="S291" s="204"/>
      <c r="T291" s="206">
        <f>SUM(T292:T293)</f>
        <v>0</v>
      </c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R291" s="207" t="s">
        <v>143</v>
      </c>
      <c r="AT291" s="208" t="s">
        <v>76</v>
      </c>
      <c r="AU291" s="208" t="s">
        <v>77</v>
      </c>
      <c r="AY291" s="207" t="s">
        <v>131</v>
      </c>
      <c r="BK291" s="209">
        <f>SUM(BK292:BK293)</f>
        <v>0</v>
      </c>
    </row>
    <row r="292" s="2" customFormat="1" ht="33" customHeight="1">
      <c r="A292" s="37"/>
      <c r="B292" s="38"/>
      <c r="C292" s="210" t="s">
        <v>478</v>
      </c>
      <c r="D292" s="210" t="s">
        <v>132</v>
      </c>
      <c r="E292" s="211" t="s">
        <v>479</v>
      </c>
      <c r="F292" s="212" t="s">
        <v>480</v>
      </c>
      <c r="G292" s="213" t="s">
        <v>146</v>
      </c>
      <c r="H292" s="214">
        <v>46</v>
      </c>
      <c r="I292" s="215"/>
      <c r="J292" s="216">
        <f>ROUND(I292*H292,2)</f>
        <v>0</v>
      </c>
      <c r="K292" s="217"/>
      <c r="L292" s="43"/>
      <c r="M292" s="218" t="s">
        <v>1</v>
      </c>
      <c r="N292" s="219" t="s">
        <v>42</v>
      </c>
      <c r="O292" s="90"/>
      <c r="P292" s="220">
        <f>O292*H292</f>
        <v>0</v>
      </c>
      <c r="Q292" s="220">
        <v>0</v>
      </c>
      <c r="R292" s="220">
        <f>Q292*H292</f>
        <v>0</v>
      </c>
      <c r="S292" s="220">
        <v>0</v>
      </c>
      <c r="T292" s="22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2" t="s">
        <v>453</v>
      </c>
      <c r="AT292" s="222" t="s">
        <v>132</v>
      </c>
      <c r="AU292" s="222" t="s">
        <v>85</v>
      </c>
      <c r="AY292" s="16" t="s">
        <v>131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16" t="s">
        <v>85</v>
      </c>
      <c r="BK292" s="223">
        <f>ROUND(I292*H292,2)</f>
        <v>0</v>
      </c>
      <c r="BL292" s="16" t="s">
        <v>453</v>
      </c>
      <c r="BM292" s="222" t="s">
        <v>481</v>
      </c>
    </row>
    <row r="293" s="12" customFormat="1">
      <c r="A293" s="12"/>
      <c r="B293" s="224"/>
      <c r="C293" s="225"/>
      <c r="D293" s="226" t="s">
        <v>138</v>
      </c>
      <c r="E293" s="227" t="s">
        <v>1</v>
      </c>
      <c r="F293" s="228" t="s">
        <v>482</v>
      </c>
      <c r="G293" s="225"/>
      <c r="H293" s="229">
        <v>46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T293" s="235" t="s">
        <v>138</v>
      </c>
      <c r="AU293" s="235" t="s">
        <v>85</v>
      </c>
      <c r="AV293" s="12" t="s">
        <v>87</v>
      </c>
      <c r="AW293" s="12" t="s">
        <v>32</v>
      </c>
      <c r="AX293" s="12" t="s">
        <v>85</v>
      </c>
      <c r="AY293" s="235" t="s">
        <v>131</v>
      </c>
    </row>
    <row r="294" s="11" customFormat="1" ht="25.92" customHeight="1">
      <c r="A294" s="11"/>
      <c r="B294" s="196"/>
      <c r="C294" s="197"/>
      <c r="D294" s="198" t="s">
        <v>76</v>
      </c>
      <c r="E294" s="199" t="s">
        <v>483</v>
      </c>
      <c r="F294" s="199" t="s">
        <v>484</v>
      </c>
      <c r="G294" s="197"/>
      <c r="H294" s="197"/>
      <c r="I294" s="200"/>
      <c r="J294" s="201">
        <f>BK294</f>
        <v>0</v>
      </c>
      <c r="K294" s="197"/>
      <c r="L294" s="202"/>
      <c r="M294" s="203"/>
      <c r="N294" s="204"/>
      <c r="O294" s="204"/>
      <c r="P294" s="205">
        <f>SUM(P295:P303)</f>
        <v>0</v>
      </c>
      <c r="Q294" s="204"/>
      <c r="R294" s="205">
        <f>SUM(R295:R303)</f>
        <v>0</v>
      </c>
      <c r="S294" s="204"/>
      <c r="T294" s="206">
        <f>SUM(T295:T303)</f>
        <v>0</v>
      </c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R294" s="207" t="s">
        <v>143</v>
      </c>
      <c r="AT294" s="208" t="s">
        <v>76</v>
      </c>
      <c r="AU294" s="208" t="s">
        <v>77</v>
      </c>
      <c r="AY294" s="207" t="s">
        <v>131</v>
      </c>
      <c r="BK294" s="209">
        <f>SUM(BK295:BK303)</f>
        <v>0</v>
      </c>
    </row>
    <row r="295" s="2" customFormat="1" ht="24.15" customHeight="1">
      <c r="A295" s="37"/>
      <c r="B295" s="38"/>
      <c r="C295" s="210" t="s">
        <v>485</v>
      </c>
      <c r="D295" s="210" t="s">
        <v>132</v>
      </c>
      <c r="E295" s="211" t="s">
        <v>486</v>
      </c>
      <c r="F295" s="212" t="s">
        <v>487</v>
      </c>
      <c r="G295" s="213" t="s">
        <v>146</v>
      </c>
      <c r="H295" s="214">
        <v>46</v>
      </c>
      <c r="I295" s="215"/>
      <c r="J295" s="216">
        <f>ROUND(I295*H295,2)</f>
        <v>0</v>
      </c>
      <c r="K295" s="217"/>
      <c r="L295" s="43"/>
      <c r="M295" s="218" t="s">
        <v>1</v>
      </c>
      <c r="N295" s="219" t="s">
        <v>42</v>
      </c>
      <c r="O295" s="90"/>
      <c r="P295" s="220">
        <f>O295*H295</f>
        <v>0</v>
      </c>
      <c r="Q295" s="220">
        <v>0</v>
      </c>
      <c r="R295" s="220">
        <f>Q295*H295</f>
        <v>0</v>
      </c>
      <c r="S295" s="220">
        <v>0</v>
      </c>
      <c r="T295" s="221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2" t="s">
        <v>453</v>
      </c>
      <c r="AT295" s="222" t="s">
        <v>132</v>
      </c>
      <c r="AU295" s="222" t="s">
        <v>85</v>
      </c>
      <c r="AY295" s="16" t="s">
        <v>131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6" t="s">
        <v>85</v>
      </c>
      <c r="BK295" s="223">
        <f>ROUND(I295*H295,2)</f>
        <v>0</v>
      </c>
      <c r="BL295" s="16" t="s">
        <v>453</v>
      </c>
      <c r="BM295" s="222" t="s">
        <v>488</v>
      </c>
    </row>
    <row r="296" s="2" customFormat="1" ht="37.8" customHeight="1">
      <c r="A296" s="37"/>
      <c r="B296" s="38"/>
      <c r="C296" s="210" t="s">
        <v>489</v>
      </c>
      <c r="D296" s="210" t="s">
        <v>132</v>
      </c>
      <c r="E296" s="211" t="s">
        <v>490</v>
      </c>
      <c r="F296" s="212" t="s">
        <v>491</v>
      </c>
      <c r="G296" s="213" t="s">
        <v>157</v>
      </c>
      <c r="H296" s="214">
        <v>2</v>
      </c>
      <c r="I296" s="215"/>
      <c r="J296" s="216">
        <f>ROUND(I296*H296,2)</f>
        <v>0</v>
      </c>
      <c r="K296" s="217"/>
      <c r="L296" s="43"/>
      <c r="M296" s="218" t="s">
        <v>1</v>
      </c>
      <c r="N296" s="219" t="s">
        <v>42</v>
      </c>
      <c r="O296" s="90"/>
      <c r="P296" s="220">
        <f>O296*H296</f>
        <v>0</v>
      </c>
      <c r="Q296" s="220">
        <v>0</v>
      </c>
      <c r="R296" s="220">
        <f>Q296*H296</f>
        <v>0</v>
      </c>
      <c r="S296" s="220">
        <v>0</v>
      </c>
      <c r="T296" s="22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2" t="s">
        <v>453</v>
      </c>
      <c r="AT296" s="222" t="s">
        <v>132</v>
      </c>
      <c r="AU296" s="222" t="s">
        <v>85</v>
      </c>
      <c r="AY296" s="16" t="s">
        <v>131</v>
      </c>
      <c r="BE296" s="223">
        <f>IF(N296="základní",J296,0)</f>
        <v>0</v>
      </c>
      <c r="BF296" s="223">
        <f>IF(N296="snížená",J296,0)</f>
        <v>0</v>
      </c>
      <c r="BG296" s="223">
        <f>IF(N296="zákl. přenesená",J296,0)</f>
        <v>0</v>
      </c>
      <c r="BH296" s="223">
        <f>IF(N296="sníž. přenesená",J296,0)</f>
        <v>0</v>
      </c>
      <c r="BI296" s="223">
        <f>IF(N296="nulová",J296,0)</f>
        <v>0</v>
      </c>
      <c r="BJ296" s="16" t="s">
        <v>85</v>
      </c>
      <c r="BK296" s="223">
        <f>ROUND(I296*H296,2)</f>
        <v>0</v>
      </c>
      <c r="BL296" s="16" t="s">
        <v>453</v>
      </c>
      <c r="BM296" s="222" t="s">
        <v>492</v>
      </c>
    </row>
    <row r="297" s="2" customFormat="1" ht="37.8" customHeight="1">
      <c r="A297" s="37"/>
      <c r="B297" s="38"/>
      <c r="C297" s="210" t="s">
        <v>493</v>
      </c>
      <c r="D297" s="210" t="s">
        <v>132</v>
      </c>
      <c r="E297" s="211" t="s">
        <v>494</v>
      </c>
      <c r="F297" s="212" t="s">
        <v>495</v>
      </c>
      <c r="G297" s="213" t="s">
        <v>157</v>
      </c>
      <c r="H297" s="214">
        <v>26</v>
      </c>
      <c r="I297" s="215"/>
      <c r="J297" s="216">
        <f>ROUND(I297*H297,2)</f>
        <v>0</v>
      </c>
      <c r="K297" s="217"/>
      <c r="L297" s="43"/>
      <c r="M297" s="218" t="s">
        <v>1</v>
      </c>
      <c r="N297" s="219" t="s">
        <v>42</v>
      </c>
      <c r="O297" s="90"/>
      <c r="P297" s="220">
        <f>O297*H297</f>
        <v>0</v>
      </c>
      <c r="Q297" s="220">
        <v>0</v>
      </c>
      <c r="R297" s="220">
        <f>Q297*H297</f>
        <v>0</v>
      </c>
      <c r="S297" s="220">
        <v>0</v>
      </c>
      <c r="T297" s="22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2" t="s">
        <v>453</v>
      </c>
      <c r="AT297" s="222" t="s">
        <v>132</v>
      </c>
      <c r="AU297" s="222" t="s">
        <v>85</v>
      </c>
      <c r="AY297" s="16" t="s">
        <v>131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16" t="s">
        <v>85</v>
      </c>
      <c r="BK297" s="223">
        <f>ROUND(I297*H297,2)</f>
        <v>0</v>
      </c>
      <c r="BL297" s="16" t="s">
        <v>453</v>
      </c>
      <c r="BM297" s="222" t="s">
        <v>496</v>
      </c>
    </row>
    <row r="298" s="12" customFormat="1">
      <c r="A298" s="12"/>
      <c r="B298" s="224"/>
      <c r="C298" s="225"/>
      <c r="D298" s="226" t="s">
        <v>138</v>
      </c>
      <c r="E298" s="227" t="s">
        <v>1</v>
      </c>
      <c r="F298" s="228" t="s">
        <v>497</v>
      </c>
      <c r="G298" s="225"/>
      <c r="H298" s="229">
        <v>26</v>
      </c>
      <c r="I298" s="230"/>
      <c r="J298" s="225"/>
      <c r="K298" s="225"/>
      <c r="L298" s="231"/>
      <c r="M298" s="232"/>
      <c r="N298" s="233"/>
      <c r="O298" s="233"/>
      <c r="P298" s="233"/>
      <c r="Q298" s="233"/>
      <c r="R298" s="233"/>
      <c r="S298" s="233"/>
      <c r="T298" s="234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T298" s="235" t="s">
        <v>138</v>
      </c>
      <c r="AU298" s="235" t="s">
        <v>85</v>
      </c>
      <c r="AV298" s="12" t="s">
        <v>87</v>
      </c>
      <c r="AW298" s="12" t="s">
        <v>32</v>
      </c>
      <c r="AX298" s="12" t="s">
        <v>85</v>
      </c>
      <c r="AY298" s="235" t="s">
        <v>131</v>
      </c>
    </row>
    <row r="299" s="2" customFormat="1" ht="24.15" customHeight="1">
      <c r="A299" s="37"/>
      <c r="B299" s="38"/>
      <c r="C299" s="210" t="s">
        <v>498</v>
      </c>
      <c r="D299" s="210" t="s">
        <v>132</v>
      </c>
      <c r="E299" s="211" t="s">
        <v>499</v>
      </c>
      <c r="F299" s="212" t="s">
        <v>500</v>
      </c>
      <c r="G299" s="213" t="s">
        <v>197</v>
      </c>
      <c r="H299" s="214">
        <v>3.6000000000000001</v>
      </c>
      <c r="I299" s="215"/>
      <c r="J299" s="216">
        <f>ROUND(I299*H299,2)</f>
        <v>0</v>
      </c>
      <c r="K299" s="217"/>
      <c r="L299" s="43"/>
      <c r="M299" s="218" t="s">
        <v>1</v>
      </c>
      <c r="N299" s="219" t="s">
        <v>42</v>
      </c>
      <c r="O299" s="90"/>
      <c r="P299" s="220">
        <f>O299*H299</f>
        <v>0</v>
      </c>
      <c r="Q299" s="220">
        <v>0</v>
      </c>
      <c r="R299" s="220">
        <f>Q299*H299</f>
        <v>0</v>
      </c>
      <c r="S299" s="220">
        <v>0</v>
      </c>
      <c r="T299" s="22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2" t="s">
        <v>453</v>
      </c>
      <c r="AT299" s="222" t="s">
        <v>132</v>
      </c>
      <c r="AU299" s="222" t="s">
        <v>85</v>
      </c>
      <c r="AY299" s="16" t="s">
        <v>131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6" t="s">
        <v>85</v>
      </c>
      <c r="BK299" s="223">
        <f>ROUND(I299*H299,2)</f>
        <v>0</v>
      </c>
      <c r="BL299" s="16" t="s">
        <v>453</v>
      </c>
      <c r="BM299" s="222" t="s">
        <v>501</v>
      </c>
    </row>
    <row r="300" s="2" customFormat="1" ht="24.15" customHeight="1">
      <c r="A300" s="37"/>
      <c r="B300" s="38"/>
      <c r="C300" s="210" t="s">
        <v>502</v>
      </c>
      <c r="D300" s="210" t="s">
        <v>132</v>
      </c>
      <c r="E300" s="211" t="s">
        <v>503</v>
      </c>
      <c r="F300" s="212" t="s">
        <v>504</v>
      </c>
      <c r="G300" s="213" t="s">
        <v>146</v>
      </c>
      <c r="H300" s="214">
        <v>46</v>
      </c>
      <c r="I300" s="215"/>
      <c r="J300" s="216">
        <f>ROUND(I300*H300,2)</f>
        <v>0</v>
      </c>
      <c r="K300" s="217"/>
      <c r="L300" s="43"/>
      <c r="M300" s="218" t="s">
        <v>1</v>
      </c>
      <c r="N300" s="219" t="s">
        <v>42</v>
      </c>
      <c r="O300" s="90"/>
      <c r="P300" s="220">
        <f>O300*H300</f>
        <v>0</v>
      </c>
      <c r="Q300" s="220">
        <v>0</v>
      </c>
      <c r="R300" s="220">
        <f>Q300*H300</f>
        <v>0</v>
      </c>
      <c r="S300" s="220">
        <v>0</v>
      </c>
      <c r="T300" s="22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2" t="s">
        <v>453</v>
      </c>
      <c r="AT300" s="222" t="s">
        <v>132</v>
      </c>
      <c r="AU300" s="222" t="s">
        <v>85</v>
      </c>
      <c r="AY300" s="16" t="s">
        <v>131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16" t="s">
        <v>85</v>
      </c>
      <c r="BK300" s="223">
        <f>ROUND(I300*H300,2)</f>
        <v>0</v>
      </c>
      <c r="BL300" s="16" t="s">
        <v>453</v>
      </c>
      <c r="BM300" s="222" t="s">
        <v>505</v>
      </c>
    </row>
    <row r="301" s="2" customFormat="1" ht="24.15" customHeight="1">
      <c r="A301" s="37"/>
      <c r="B301" s="38"/>
      <c r="C301" s="210" t="s">
        <v>506</v>
      </c>
      <c r="D301" s="210" t="s">
        <v>132</v>
      </c>
      <c r="E301" s="211" t="s">
        <v>507</v>
      </c>
      <c r="F301" s="212" t="s">
        <v>508</v>
      </c>
      <c r="G301" s="213" t="s">
        <v>146</v>
      </c>
      <c r="H301" s="214">
        <v>46</v>
      </c>
      <c r="I301" s="215"/>
      <c r="J301" s="216">
        <f>ROUND(I301*H301,2)</f>
        <v>0</v>
      </c>
      <c r="K301" s="217"/>
      <c r="L301" s="43"/>
      <c r="M301" s="218" t="s">
        <v>1</v>
      </c>
      <c r="N301" s="219" t="s">
        <v>42</v>
      </c>
      <c r="O301" s="90"/>
      <c r="P301" s="220">
        <f>O301*H301</f>
        <v>0</v>
      </c>
      <c r="Q301" s="220">
        <v>0</v>
      </c>
      <c r="R301" s="220">
        <f>Q301*H301</f>
        <v>0</v>
      </c>
      <c r="S301" s="220">
        <v>0</v>
      </c>
      <c r="T301" s="22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2" t="s">
        <v>453</v>
      </c>
      <c r="AT301" s="222" t="s">
        <v>132</v>
      </c>
      <c r="AU301" s="222" t="s">
        <v>85</v>
      </c>
      <c r="AY301" s="16" t="s">
        <v>131</v>
      </c>
      <c r="BE301" s="223">
        <f>IF(N301="základní",J301,0)</f>
        <v>0</v>
      </c>
      <c r="BF301" s="223">
        <f>IF(N301="snížená",J301,0)</f>
        <v>0</v>
      </c>
      <c r="BG301" s="223">
        <f>IF(N301="zákl. přenesená",J301,0)</f>
        <v>0</v>
      </c>
      <c r="BH301" s="223">
        <f>IF(N301="sníž. přenesená",J301,0)</f>
        <v>0</v>
      </c>
      <c r="BI301" s="223">
        <f>IF(N301="nulová",J301,0)</f>
        <v>0</v>
      </c>
      <c r="BJ301" s="16" t="s">
        <v>85</v>
      </c>
      <c r="BK301" s="223">
        <f>ROUND(I301*H301,2)</f>
        <v>0</v>
      </c>
      <c r="BL301" s="16" t="s">
        <v>453</v>
      </c>
      <c r="BM301" s="222" t="s">
        <v>509</v>
      </c>
    </row>
    <row r="302" s="2" customFormat="1" ht="24.15" customHeight="1">
      <c r="A302" s="37"/>
      <c r="B302" s="38"/>
      <c r="C302" s="210" t="s">
        <v>510</v>
      </c>
      <c r="D302" s="210" t="s">
        <v>132</v>
      </c>
      <c r="E302" s="211" t="s">
        <v>511</v>
      </c>
      <c r="F302" s="212" t="s">
        <v>512</v>
      </c>
      <c r="G302" s="213" t="s">
        <v>146</v>
      </c>
      <c r="H302" s="214">
        <v>46</v>
      </c>
      <c r="I302" s="215"/>
      <c r="J302" s="216">
        <f>ROUND(I302*H302,2)</f>
        <v>0</v>
      </c>
      <c r="K302" s="217"/>
      <c r="L302" s="43"/>
      <c r="M302" s="218" t="s">
        <v>1</v>
      </c>
      <c r="N302" s="219" t="s">
        <v>42</v>
      </c>
      <c r="O302" s="90"/>
      <c r="P302" s="220">
        <f>O302*H302</f>
        <v>0</v>
      </c>
      <c r="Q302" s="220">
        <v>0</v>
      </c>
      <c r="R302" s="220">
        <f>Q302*H302</f>
        <v>0</v>
      </c>
      <c r="S302" s="220">
        <v>0</v>
      </c>
      <c r="T302" s="221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2" t="s">
        <v>453</v>
      </c>
      <c r="AT302" s="222" t="s">
        <v>132</v>
      </c>
      <c r="AU302" s="222" t="s">
        <v>85</v>
      </c>
      <c r="AY302" s="16" t="s">
        <v>131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6" t="s">
        <v>85</v>
      </c>
      <c r="BK302" s="223">
        <f>ROUND(I302*H302,2)</f>
        <v>0</v>
      </c>
      <c r="BL302" s="16" t="s">
        <v>453</v>
      </c>
      <c r="BM302" s="222" t="s">
        <v>513</v>
      </c>
    </row>
    <row r="303" s="2" customFormat="1" ht="24.15" customHeight="1">
      <c r="A303" s="37"/>
      <c r="B303" s="38"/>
      <c r="C303" s="247" t="s">
        <v>514</v>
      </c>
      <c r="D303" s="247" t="s">
        <v>222</v>
      </c>
      <c r="E303" s="248" t="s">
        <v>515</v>
      </c>
      <c r="F303" s="249" t="s">
        <v>516</v>
      </c>
      <c r="G303" s="250" t="s">
        <v>146</v>
      </c>
      <c r="H303" s="251">
        <v>46</v>
      </c>
      <c r="I303" s="252"/>
      <c r="J303" s="253">
        <f>ROUND(I303*H303,2)</f>
        <v>0</v>
      </c>
      <c r="K303" s="254"/>
      <c r="L303" s="255"/>
      <c r="M303" s="258" t="s">
        <v>1</v>
      </c>
      <c r="N303" s="259" t="s">
        <v>42</v>
      </c>
      <c r="O303" s="260"/>
      <c r="P303" s="261">
        <f>O303*H303</f>
        <v>0</v>
      </c>
      <c r="Q303" s="261">
        <v>0</v>
      </c>
      <c r="R303" s="261">
        <f>Q303*H303</f>
        <v>0</v>
      </c>
      <c r="S303" s="261">
        <v>0</v>
      </c>
      <c r="T303" s="262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2" t="s">
        <v>517</v>
      </c>
      <c r="AT303" s="222" t="s">
        <v>222</v>
      </c>
      <c r="AU303" s="222" t="s">
        <v>85</v>
      </c>
      <c r="AY303" s="16" t="s">
        <v>131</v>
      </c>
      <c r="BE303" s="223">
        <f>IF(N303="základní",J303,0)</f>
        <v>0</v>
      </c>
      <c r="BF303" s="223">
        <f>IF(N303="snížená",J303,0)</f>
        <v>0</v>
      </c>
      <c r="BG303" s="223">
        <f>IF(N303="zákl. přenesená",J303,0)</f>
        <v>0</v>
      </c>
      <c r="BH303" s="223">
        <f>IF(N303="sníž. přenesená",J303,0)</f>
        <v>0</v>
      </c>
      <c r="BI303" s="223">
        <f>IF(N303="nulová",J303,0)</f>
        <v>0</v>
      </c>
      <c r="BJ303" s="16" t="s">
        <v>85</v>
      </c>
      <c r="BK303" s="223">
        <f>ROUND(I303*H303,2)</f>
        <v>0</v>
      </c>
      <c r="BL303" s="16" t="s">
        <v>453</v>
      </c>
      <c r="BM303" s="222" t="s">
        <v>518</v>
      </c>
    </row>
    <row r="304" s="2" customFormat="1" ht="6.96" customHeight="1">
      <c r="A304" s="37"/>
      <c r="B304" s="65"/>
      <c r="C304" s="66"/>
      <c r="D304" s="66"/>
      <c r="E304" s="66"/>
      <c r="F304" s="66"/>
      <c r="G304" s="66"/>
      <c r="H304" s="66"/>
      <c r="I304" s="66"/>
      <c r="J304" s="66"/>
      <c r="K304" s="66"/>
      <c r="L304" s="43"/>
      <c r="M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</row>
  </sheetData>
  <sheetProtection sheet="1" autoFilter="0" formatColumns="0" formatRows="0" objects="1" scenarios="1" spinCount="100000" saltValue="ljOKJLwaXLcE1LxdrUaqUn5LjCjjGA7JF1w57C0sQhFgnQLIvwYYS24oloaNAQyfxbvVojxWgEAH7fkEXrSadw==" hashValue="Fdmryfv8+oQ0Ab73nmzBSWFiYqk+jE8nu5qjEAORQDsvBxNKHJidRGzZgewgN385d1vf2t5TNbtYiQ8s3/K5Xg==" algorithmName="SHA-512" password="CF50"/>
  <autoFilter ref="C132:K303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87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pro osobní automobily Hory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519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16. 4. 2025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94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37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39</v>
      </c>
      <c r="G32" s="37"/>
      <c r="H32" s="37"/>
      <c r="I32" s="151" t="s">
        <v>38</v>
      </c>
      <c r="J32" s="151" t="s">
        <v>40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41</v>
      </c>
      <c r="E33" s="139" t="s">
        <v>42</v>
      </c>
      <c r="F33" s="153">
        <f>ROUND((SUM(BE121:BE135)),  2)</f>
        <v>0</v>
      </c>
      <c r="G33" s="37"/>
      <c r="H33" s="37"/>
      <c r="I33" s="154">
        <v>0.20999999999999999</v>
      </c>
      <c r="J33" s="153">
        <f>ROUND(((SUM(BE121:BE135))*I33),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43</v>
      </c>
      <c r="F34" s="153">
        <f>ROUND((SUM(BF121:BF135)),  2)</f>
        <v>0</v>
      </c>
      <c r="G34" s="37"/>
      <c r="H34" s="37"/>
      <c r="I34" s="154">
        <v>0.12</v>
      </c>
      <c r="J34" s="153">
        <f>ROUND(((SUM(BF121:BF135))*I34),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44</v>
      </c>
      <c r="F35" s="153">
        <f>ROUND((SUM(BG121:BG135)),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45</v>
      </c>
      <c r="F36" s="153">
        <f>ROUND((SUM(BH121:BH135)),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46</v>
      </c>
      <c r="F37" s="153">
        <f>ROUND((SUM(BI121:BI135)),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47</v>
      </c>
      <c r="E39" s="157"/>
      <c r="F39" s="157"/>
      <c r="G39" s="158" t="s">
        <v>48</v>
      </c>
      <c r="H39" s="159" t="s">
        <v>49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50</v>
      </c>
      <c r="E50" s="163"/>
      <c r="F50" s="163"/>
      <c r="G50" s="162" t="s">
        <v>51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52</v>
      </c>
      <c r="E61" s="165"/>
      <c r="F61" s="166" t="s">
        <v>53</v>
      </c>
      <c r="G61" s="164" t="s">
        <v>52</v>
      </c>
      <c r="H61" s="165"/>
      <c r="I61" s="165"/>
      <c r="J61" s="167" t="s">
        <v>53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54</v>
      </c>
      <c r="E65" s="168"/>
      <c r="F65" s="168"/>
      <c r="G65" s="162" t="s">
        <v>55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52</v>
      </c>
      <c r="E76" s="165"/>
      <c r="F76" s="166" t="s">
        <v>53</v>
      </c>
      <c r="G76" s="164" t="s">
        <v>52</v>
      </c>
      <c r="H76" s="165"/>
      <c r="I76" s="165"/>
      <c r="J76" s="167" t="s">
        <v>53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Parkoviště pro osobní automobily Hory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VRN - Ostatní a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Obec Hory</v>
      </c>
      <c r="G89" s="39"/>
      <c r="H89" s="39"/>
      <c r="I89" s="31" t="s">
        <v>22</v>
      </c>
      <c r="J89" s="78" t="str">
        <f>IF(J12="","",J12)</f>
        <v>16. 4. 2025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Hory, Hory 47, 360 01 Hory</v>
      </c>
      <c r="G91" s="39"/>
      <c r="H91" s="39"/>
      <c r="I91" s="31" t="s">
        <v>30</v>
      </c>
      <c r="J91" s="35" t="str">
        <f>E21</f>
        <v>Lucida s.r.o., M. Cibulkové 34/356, 140 00 Praha 4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Lucida s.r.o. a A 32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96</v>
      </c>
      <c r="D94" s="175"/>
      <c r="E94" s="175"/>
      <c r="F94" s="175"/>
      <c r="G94" s="175"/>
      <c r="H94" s="175"/>
      <c r="I94" s="175"/>
      <c r="J94" s="176" t="s">
        <v>97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98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99</v>
      </c>
    </row>
    <row r="97" s="9" customFormat="1" ht="24.96" customHeight="1">
      <c r="A97" s="9"/>
      <c r="B97" s="178"/>
      <c r="C97" s="179"/>
      <c r="D97" s="180" t="s">
        <v>520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4" customFormat="1" ht="19.92" customHeight="1">
      <c r="A98" s="14"/>
      <c r="B98" s="263"/>
      <c r="C98" s="264"/>
      <c r="D98" s="265" t="s">
        <v>521</v>
      </c>
      <c r="E98" s="266"/>
      <c r="F98" s="266"/>
      <c r="G98" s="266"/>
      <c r="H98" s="266"/>
      <c r="I98" s="266"/>
      <c r="J98" s="267">
        <f>J123</f>
        <v>0</v>
      </c>
      <c r="K98" s="264"/>
      <c r="L98" s="268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="14" customFormat="1" ht="19.92" customHeight="1">
      <c r="A99" s="14"/>
      <c r="B99" s="263"/>
      <c r="C99" s="264"/>
      <c r="D99" s="265" t="s">
        <v>522</v>
      </c>
      <c r="E99" s="266"/>
      <c r="F99" s="266"/>
      <c r="G99" s="266"/>
      <c r="H99" s="266"/>
      <c r="I99" s="266"/>
      <c r="J99" s="267">
        <f>J129</f>
        <v>0</v>
      </c>
      <c r="K99" s="264"/>
      <c r="L99" s="268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="14" customFormat="1" ht="19.92" customHeight="1">
      <c r="A100" s="14"/>
      <c r="B100" s="263"/>
      <c r="C100" s="264"/>
      <c r="D100" s="265" t="s">
        <v>523</v>
      </c>
      <c r="E100" s="266"/>
      <c r="F100" s="266"/>
      <c r="G100" s="266"/>
      <c r="H100" s="266"/>
      <c r="I100" s="266"/>
      <c r="J100" s="267">
        <f>J131</f>
        <v>0</v>
      </c>
      <c r="K100" s="264"/>
      <c r="L100" s="268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="14" customFormat="1" ht="19.92" customHeight="1">
      <c r="A101" s="14"/>
      <c r="B101" s="263"/>
      <c r="C101" s="264"/>
      <c r="D101" s="265" t="s">
        <v>524</v>
      </c>
      <c r="E101" s="266"/>
      <c r="F101" s="266"/>
      <c r="G101" s="266"/>
      <c r="H101" s="266"/>
      <c r="I101" s="266"/>
      <c r="J101" s="267">
        <f>J133</f>
        <v>0</v>
      </c>
      <c r="K101" s="264"/>
      <c r="L101" s="268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Parkoviště pro osobní automobily Hory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92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VRN - Ostatní a vedlejší rozpočtové náklady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Obec Hory</v>
      </c>
      <c r="G115" s="39"/>
      <c r="H115" s="39"/>
      <c r="I115" s="31" t="s">
        <v>22</v>
      </c>
      <c r="J115" s="78" t="str">
        <f>IF(J12="","",J12)</f>
        <v>16. 4. 2025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05" customHeight="1">
      <c r="A117" s="37"/>
      <c r="B117" s="38"/>
      <c r="C117" s="31" t="s">
        <v>24</v>
      </c>
      <c r="D117" s="39"/>
      <c r="E117" s="39"/>
      <c r="F117" s="26" t="str">
        <f>E15</f>
        <v>Obec Hory, Hory 47, 360 01 Hory</v>
      </c>
      <c r="G117" s="39"/>
      <c r="H117" s="39"/>
      <c r="I117" s="31" t="s">
        <v>30</v>
      </c>
      <c r="J117" s="35" t="str">
        <f>E21</f>
        <v>Lucida s.r.o., M. Cibulkové 34/356, 140 00 Praha 4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>Lucida s.r.o. a A 32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84"/>
      <c r="B120" s="185"/>
      <c r="C120" s="186" t="s">
        <v>118</v>
      </c>
      <c r="D120" s="187" t="s">
        <v>62</v>
      </c>
      <c r="E120" s="187" t="s">
        <v>58</v>
      </c>
      <c r="F120" s="187" t="s">
        <v>59</v>
      </c>
      <c r="G120" s="187" t="s">
        <v>119</v>
      </c>
      <c r="H120" s="187" t="s">
        <v>120</v>
      </c>
      <c r="I120" s="187" t="s">
        <v>121</v>
      </c>
      <c r="J120" s="188" t="s">
        <v>97</v>
      </c>
      <c r="K120" s="189" t="s">
        <v>122</v>
      </c>
      <c r="L120" s="190"/>
      <c r="M120" s="99" t="s">
        <v>1</v>
      </c>
      <c r="N120" s="100" t="s">
        <v>41</v>
      </c>
      <c r="O120" s="100" t="s">
        <v>123</v>
      </c>
      <c r="P120" s="100" t="s">
        <v>124</v>
      </c>
      <c r="Q120" s="100" t="s">
        <v>125</v>
      </c>
      <c r="R120" s="100" t="s">
        <v>126</v>
      </c>
      <c r="S120" s="100" t="s">
        <v>127</v>
      </c>
      <c r="T120" s="101" t="s">
        <v>128</v>
      </c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</row>
    <row r="121" s="2" customFormat="1" ht="22.8" customHeight="1">
      <c r="A121" s="37"/>
      <c r="B121" s="38"/>
      <c r="C121" s="106" t="s">
        <v>129</v>
      </c>
      <c r="D121" s="39"/>
      <c r="E121" s="39"/>
      <c r="F121" s="39"/>
      <c r="G121" s="39"/>
      <c r="H121" s="39"/>
      <c r="I121" s="39"/>
      <c r="J121" s="191">
        <f>BK121</f>
        <v>0</v>
      </c>
      <c r="K121" s="39"/>
      <c r="L121" s="43"/>
      <c r="M121" s="102"/>
      <c r="N121" s="192"/>
      <c r="O121" s="103"/>
      <c r="P121" s="193">
        <f>P122</f>
        <v>0</v>
      </c>
      <c r="Q121" s="103"/>
      <c r="R121" s="193">
        <f>R122</f>
        <v>0</v>
      </c>
      <c r="S121" s="103"/>
      <c r="T121" s="194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76</v>
      </c>
      <c r="AU121" s="16" t="s">
        <v>99</v>
      </c>
      <c r="BK121" s="195">
        <f>BK122</f>
        <v>0</v>
      </c>
    </row>
    <row r="122" s="11" customFormat="1" ht="25.92" customHeight="1">
      <c r="A122" s="11"/>
      <c r="B122" s="196"/>
      <c r="C122" s="197"/>
      <c r="D122" s="198" t="s">
        <v>76</v>
      </c>
      <c r="E122" s="199" t="s">
        <v>88</v>
      </c>
      <c r="F122" s="199" t="s">
        <v>525</v>
      </c>
      <c r="G122" s="197"/>
      <c r="H122" s="197"/>
      <c r="I122" s="200"/>
      <c r="J122" s="201">
        <f>BK122</f>
        <v>0</v>
      </c>
      <c r="K122" s="197"/>
      <c r="L122" s="202"/>
      <c r="M122" s="203"/>
      <c r="N122" s="204"/>
      <c r="O122" s="204"/>
      <c r="P122" s="205">
        <f>P123+P129+P131+P133</f>
        <v>0</v>
      </c>
      <c r="Q122" s="204"/>
      <c r="R122" s="205">
        <f>R123+R129+R131+R133</f>
        <v>0</v>
      </c>
      <c r="S122" s="204"/>
      <c r="T122" s="206">
        <f>T123+T129+T131+T133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7" t="s">
        <v>154</v>
      </c>
      <c r="AT122" s="208" t="s">
        <v>76</v>
      </c>
      <c r="AU122" s="208" t="s">
        <v>77</v>
      </c>
      <c r="AY122" s="207" t="s">
        <v>131</v>
      </c>
      <c r="BK122" s="209">
        <f>BK123+BK129+BK131+BK133</f>
        <v>0</v>
      </c>
    </row>
    <row r="123" s="11" customFormat="1" ht="22.8" customHeight="1">
      <c r="A123" s="11"/>
      <c r="B123" s="196"/>
      <c r="C123" s="197"/>
      <c r="D123" s="198" t="s">
        <v>76</v>
      </c>
      <c r="E123" s="269" t="s">
        <v>526</v>
      </c>
      <c r="F123" s="269" t="s">
        <v>527</v>
      </c>
      <c r="G123" s="197"/>
      <c r="H123" s="197"/>
      <c r="I123" s="200"/>
      <c r="J123" s="270">
        <f>BK123</f>
        <v>0</v>
      </c>
      <c r="K123" s="197"/>
      <c r="L123" s="202"/>
      <c r="M123" s="203"/>
      <c r="N123" s="204"/>
      <c r="O123" s="204"/>
      <c r="P123" s="205">
        <f>SUM(P124:P128)</f>
        <v>0</v>
      </c>
      <c r="Q123" s="204"/>
      <c r="R123" s="205">
        <f>SUM(R124:R128)</f>
        <v>0</v>
      </c>
      <c r="S123" s="204"/>
      <c r="T123" s="206">
        <f>SUM(T124:T128)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7" t="s">
        <v>154</v>
      </c>
      <c r="AT123" s="208" t="s">
        <v>76</v>
      </c>
      <c r="AU123" s="208" t="s">
        <v>85</v>
      </c>
      <c r="AY123" s="207" t="s">
        <v>131</v>
      </c>
      <c r="BK123" s="209">
        <f>SUM(BK124:BK128)</f>
        <v>0</v>
      </c>
    </row>
    <row r="124" s="2" customFormat="1" ht="16.5" customHeight="1">
      <c r="A124" s="37"/>
      <c r="B124" s="38"/>
      <c r="C124" s="210" t="s">
        <v>85</v>
      </c>
      <c r="D124" s="210" t="s">
        <v>132</v>
      </c>
      <c r="E124" s="211" t="s">
        <v>528</v>
      </c>
      <c r="F124" s="212" t="s">
        <v>529</v>
      </c>
      <c r="G124" s="213" t="s">
        <v>530</v>
      </c>
      <c r="H124" s="214">
        <v>1</v>
      </c>
      <c r="I124" s="215"/>
      <c r="J124" s="216">
        <f>ROUND(I124*H124,2)</f>
        <v>0</v>
      </c>
      <c r="K124" s="217"/>
      <c r="L124" s="43"/>
      <c r="M124" s="218" t="s">
        <v>1</v>
      </c>
      <c r="N124" s="219" t="s">
        <v>42</v>
      </c>
      <c r="O124" s="90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2" t="s">
        <v>531</v>
      </c>
      <c r="AT124" s="222" t="s">
        <v>132</v>
      </c>
      <c r="AU124" s="222" t="s">
        <v>87</v>
      </c>
      <c r="AY124" s="16" t="s">
        <v>131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85</v>
      </c>
      <c r="BK124" s="223">
        <f>ROUND(I124*H124,2)</f>
        <v>0</v>
      </c>
      <c r="BL124" s="16" t="s">
        <v>531</v>
      </c>
      <c r="BM124" s="222" t="s">
        <v>532</v>
      </c>
    </row>
    <row r="125" s="2" customFormat="1" ht="16.5" customHeight="1">
      <c r="A125" s="37"/>
      <c r="B125" s="38"/>
      <c r="C125" s="210" t="s">
        <v>87</v>
      </c>
      <c r="D125" s="210" t="s">
        <v>132</v>
      </c>
      <c r="E125" s="211" t="s">
        <v>533</v>
      </c>
      <c r="F125" s="212" t="s">
        <v>534</v>
      </c>
      <c r="G125" s="213" t="s">
        <v>530</v>
      </c>
      <c r="H125" s="214">
        <v>1</v>
      </c>
      <c r="I125" s="215"/>
      <c r="J125" s="216">
        <f>ROUND(I125*H125,2)</f>
        <v>0</v>
      </c>
      <c r="K125" s="217"/>
      <c r="L125" s="43"/>
      <c r="M125" s="218" t="s">
        <v>1</v>
      </c>
      <c r="N125" s="219" t="s">
        <v>42</v>
      </c>
      <c r="O125" s="90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2" t="s">
        <v>531</v>
      </c>
      <c r="AT125" s="222" t="s">
        <v>132</v>
      </c>
      <c r="AU125" s="222" t="s">
        <v>87</v>
      </c>
      <c r="AY125" s="16" t="s">
        <v>131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85</v>
      </c>
      <c r="BK125" s="223">
        <f>ROUND(I125*H125,2)</f>
        <v>0</v>
      </c>
      <c r="BL125" s="16" t="s">
        <v>531</v>
      </c>
      <c r="BM125" s="222" t="s">
        <v>535</v>
      </c>
    </row>
    <row r="126" s="2" customFormat="1" ht="16.5" customHeight="1">
      <c r="A126" s="37"/>
      <c r="B126" s="38"/>
      <c r="C126" s="210" t="s">
        <v>143</v>
      </c>
      <c r="D126" s="210" t="s">
        <v>132</v>
      </c>
      <c r="E126" s="211" t="s">
        <v>536</v>
      </c>
      <c r="F126" s="212" t="s">
        <v>537</v>
      </c>
      <c r="G126" s="213" t="s">
        <v>530</v>
      </c>
      <c r="H126" s="214">
        <v>1</v>
      </c>
      <c r="I126" s="215"/>
      <c r="J126" s="216">
        <f>ROUND(I126*H126,2)</f>
        <v>0</v>
      </c>
      <c r="K126" s="217"/>
      <c r="L126" s="43"/>
      <c r="M126" s="218" t="s">
        <v>1</v>
      </c>
      <c r="N126" s="219" t="s">
        <v>42</v>
      </c>
      <c r="O126" s="90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2" t="s">
        <v>531</v>
      </c>
      <c r="AT126" s="222" t="s">
        <v>132</v>
      </c>
      <c r="AU126" s="222" t="s">
        <v>87</v>
      </c>
      <c r="AY126" s="16" t="s">
        <v>131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85</v>
      </c>
      <c r="BK126" s="223">
        <f>ROUND(I126*H126,2)</f>
        <v>0</v>
      </c>
      <c r="BL126" s="16" t="s">
        <v>531</v>
      </c>
      <c r="BM126" s="222" t="s">
        <v>538</v>
      </c>
    </row>
    <row r="127" s="2" customFormat="1" ht="16.5" customHeight="1">
      <c r="A127" s="37"/>
      <c r="B127" s="38"/>
      <c r="C127" s="210" t="s">
        <v>136</v>
      </c>
      <c r="D127" s="210" t="s">
        <v>132</v>
      </c>
      <c r="E127" s="211" t="s">
        <v>539</v>
      </c>
      <c r="F127" s="212" t="s">
        <v>540</v>
      </c>
      <c r="G127" s="213" t="s">
        <v>530</v>
      </c>
      <c r="H127" s="214">
        <v>1</v>
      </c>
      <c r="I127" s="215"/>
      <c r="J127" s="216">
        <f>ROUND(I127*H127,2)</f>
        <v>0</v>
      </c>
      <c r="K127" s="217"/>
      <c r="L127" s="43"/>
      <c r="M127" s="218" t="s">
        <v>1</v>
      </c>
      <c r="N127" s="219" t="s">
        <v>42</v>
      </c>
      <c r="O127" s="90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2" t="s">
        <v>531</v>
      </c>
      <c r="AT127" s="222" t="s">
        <v>132</v>
      </c>
      <c r="AU127" s="222" t="s">
        <v>87</v>
      </c>
      <c r="AY127" s="16" t="s">
        <v>131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85</v>
      </c>
      <c r="BK127" s="223">
        <f>ROUND(I127*H127,2)</f>
        <v>0</v>
      </c>
      <c r="BL127" s="16" t="s">
        <v>531</v>
      </c>
      <c r="BM127" s="222" t="s">
        <v>541</v>
      </c>
    </row>
    <row r="128" s="2" customFormat="1" ht="16.5" customHeight="1">
      <c r="A128" s="37"/>
      <c r="B128" s="38"/>
      <c r="C128" s="210" t="s">
        <v>154</v>
      </c>
      <c r="D128" s="210" t="s">
        <v>132</v>
      </c>
      <c r="E128" s="211" t="s">
        <v>542</v>
      </c>
      <c r="F128" s="212" t="s">
        <v>543</v>
      </c>
      <c r="G128" s="213" t="s">
        <v>530</v>
      </c>
      <c r="H128" s="214">
        <v>1</v>
      </c>
      <c r="I128" s="215"/>
      <c r="J128" s="216">
        <f>ROUND(I128*H128,2)</f>
        <v>0</v>
      </c>
      <c r="K128" s="217"/>
      <c r="L128" s="43"/>
      <c r="M128" s="218" t="s">
        <v>1</v>
      </c>
      <c r="N128" s="219" t="s">
        <v>42</v>
      </c>
      <c r="O128" s="90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2" t="s">
        <v>531</v>
      </c>
      <c r="AT128" s="222" t="s">
        <v>132</v>
      </c>
      <c r="AU128" s="222" t="s">
        <v>87</v>
      </c>
      <c r="AY128" s="16" t="s">
        <v>131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85</v>
      </c>
      <c r="BK128" s="223">
        <f>ROUND(I128*H128,2)</f>
        <v>0</v>
      </c>
      <c r="BL128" s="16" t="s">
        <v>531</v>
      </c>
      <c r="BM128" s="222" t="s">
        <v>544</v>
      </c>
    </row>
    <row r="129" s="11" customFormat="1" ht="22.8" customHeight="1">
      <c r="A129" s="11"/>
      <c r="B129" s="196"/>
      <c r="C129" s="197"/>
      <c r="D129" s="198" t="s">
        <v>76</v>
      </c>
      <c r="E129" s="269" t="s">
        <v>545</v>
      </c>
      <c r="F129" s="269" t="s">
        <v>546</v>
      </c>
      <c r="G129" s="197"/>
      <c r="H129" s="197"/>
      <c r="I129" s="200"/>
      <c r="J129" s="270">
        <f>BK129</f>
        <v>0</v>
      </c>
      <c r="K129" s="197"/>
      <c r="L129" s="202"/>
      <c r="M129" s="203"/>
      <c r="N129" s="204"/>
      <c r="O129" s="204"/>
      <c r="P129" s="205">
        <f>P130</f>
        <v>0</v>
      </c>
      <c r="Q129" s="204"/>
      <c r="R129" s="205">
        <f>R130</f>
        <v>0</v>
      </c>
      <c r="S129" s="204"/>
      <c r="T129" s="206">
        <f>T130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7" t="s">
        <v>154</v>
      </c>
      <c r="AT129" s="208" t="s">
        <v>76</v>
      </c>
      <c r="AU129" s="208" t="s">
        <v>85</v>
      </c>
      <c r="AY129" s="207" t="s">
        <v>131</v>
      </c>
      <c r="BK129" s="209">
        <f>BK130</f>
        <v>0</v>
      </c>
    </row>
    <row r="130" s="2" customFormat="1" ht="16.5" customHeight="1">
      <c r="A130" s="37"/>
      <c r="B130" s="38"/>
      <c r="C130" s="210" t="s">
        <v>162</v>
      </c>
      <c r="D130" s="210" t="s">
        <v>132</v>
      </c>
      <c r="E130" s="211" t="s">
        <v>547</v>
      </c>
      <c r="F130" s="212" t="s">
        <v>548</v>
      </c>
      <c r="G130" s="213" t="s">
        <v>530</v>
      </c>
      <c r="H130" s="214">
        <v>1</v>
      </c>
      <c r="I130" s="215"/>
      <c r="J130" s="216">
        <f>ROUND(I130*H130,2)</f>
        <v>0</v>
      </c>
      <c r="K130" s="217"/>
      <c r="L130" s="43"/>
      <c r="M130" s="218" t="s">
        <v>1</v>
      </c>
      <c r="N130" s="219" t="s">
        <v>42</v>
      </c>
      <c r="O130" s="90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2" t="s">
        <v>531</v>
      </c>
      <c r="AT130" s="222" t="s">
        <v>132</v>
      </c>
      <c r="AU130" s="222" t="s">
        <v>87</v>
      </c>
      <c r="AY130" s="16" t="s">
        <v>131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85</v>
      </c>
      <c r="BK130" s="223">
        <f>ROUND(I130*H130,2)</f>
        <v>0</v>
      </c>
      <c r="BL130" s="16" t="s">
        <v>531</v>
      </c>
      <c r="BM130" s="222" t="s">
        <v>549</v>
      </c>
    </row>
    <row r="131" s="11" customFormat="1" ht="22.8" customHeight="1">
      <c r="A131" s="11"/>
      <c r="B131" s="196"/>
      <c r="C131" s="197"/>
      <c r="D131" s="198" t="s">
        <v>76</v>
      </c>
      <c r="E131" s="269" t="s">
        <v>550</v>
      </c>
      <c r="F131" s="269" t="s">
        <v>551</v>
      </c>
      <c r="G131" s="197"/>
      <c r="H131" s="197"/>
      <c r="I131" s="200"/>
      <c r="J131" s="270">
        <f>BK131</f>
        <v>0</v>
      </c>
      <c r="K131" s="197"/>
      <c r="L131" s="202"/>
      <c r="M131" s="203"/>
      <c r="N131" s="204"/>
      <c r="O131" s="204"/>
      <c r="P131" s="205">
        <f>P132</f>
        <v>0</v>
      </c>
      <c r="Q131" s="204"/>
      <c r="R131" s="205">
        <f>R132</f>
        <v>0</v>
      </c>
      <c r="S131" s="204"/>
      <c r="T131" s="206">
        <f>T132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7" t="s">
        <v>154</v>
      </c>
      <c r="AT131" s="208" t="s">
        <v>76</v>
      </c>
      <c r="AU131" s="208" t="s">
        <v>85</v>
      </c>
      <c r="AY131" s="207" t="s">
        <v>131</v>
      </c>
      <c r="BK131" s="209">
        <f>BK132</f>
        <v>0</v>
      </c>
    </row>
    <row r="132" s="2" customFormat="1" ht="16.5" customHeight="1">
      <c r="A132" s="37"/>
      <c r="B132" s="38"/>
      <c r="C132" s="210" t="s">
        <v>170</v>
      </c>
      <c r="D132" s="210" t="s">
        <v>132</v>
      </c>
      <c r="E132" s="211" t="s">
        <v>552</v>
      </c>
      <c r="F132" s="212" t="s">
        <v>553</v>
      </c>
      <c r="G132" s="213" t="s">
        <v>530</v>
      </c>
      <c r="H132" s="214">
        <v>2</v>
      </c>
      <c r="I132" s="215"/>
      <c r="J132" s="216">
        <f>ROUND(I132*H132,2)</f>
        <v>0</v>
      </c>
      <c r="K132" s="217"/>
      <c r="L132" s="43"/>
      <c r="M132" s="218" t="s">
        <v>1</v>
      </c>
      <c r="N132" s="219" t="s">
        <v>42</v>
      </c>
      <c r="O132" s="90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2" t="s">
        <v>531</v>
      </c>
      <c r="AT132" s="222" t="s">
        <v>132</v>
      </c>
      <c r="AU132" s="222" t="s">
        <v>87</v>
      </c>
      <c r="AY132" s="16" t="s">
        <v>131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85</v>
      </c>
      <c r="BK132" s="223">
        <f>ROUND(I132*H132,2)</f>
        <v>0</v>
      </c>
      <c r="BL132" s="16" t="s">
        <v>531</v>
      </c>
      <c r="BM132" s="222" t="s">
        <v>554</v>
      </c>
    </row>
    <row r="133" s="11" customFormat="1" ht="22.8" customHeight="1">
      <c r="A133" s="11"/>
      <c r="B133" s="196"/>
      <c r="C133" s="197"/>
      <c r="D133" s="198" t="s">
        <v>76</v>
      </c>
      <c r="E133" s="269" t="s">
        <v>555</v>
      </c>
      <c r="F133" s="269" t="s">
        <v>556</v>
      </c>
      <c r="G133" s="197"/>
      <c r="H133" s="197"/>
      <c r="I133" s="200"/>
      <c r="J133" s="270">
        <f>BK133</f>
        <v>0</v>
      </c>
      <c r="K133" s="197"/>
      <c r="L133" s="202"/>
      <c r="M133" s="203"/>
      <c r="N133" s="204"/>
      <c r="O133" s="204"/>
      <c r="P133" s="205">
        <f>SUM(P134:P135)</f>
        <v>0</v>
      </c>
      <c r="Q133" s="204"/>
      <c r="R133" s="205">
        <f>SUM(R134:R135)</f>
        <v>0</v>
      </c>
      <c r="S133" s="204"/>
      <c r="T133" s="206">
        <f>SUM(T134:T135)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07" t="s">
        <v>154</v>
      </c>
      <c r="AT133" s="208" t="s">
        <v>76</v>
      </c>
      <c r="AU133" s="208" t="s">
        <v>85</v>
      </c>
      <c r="AY133" s="207" t="s">
        <v>131</v>
      </c>
      <c r="BK133" s="209">
        <f>SUM(BK134:BK135)</f>
        <v>0</v>
      </c>
    </row>
    <row r="134" s="2" customFormat="1" ht="16.5" customHeight="1">
      <c r="A134" s="37"/>
      <c r="B134" s="38"/>
      <c r="C134" s="210" t="s">
        <v>175</v>
      </c>
      <c r="D134" s="210" t="s">
        <v>132</v>
      </c>
      <c r="E134" s="211" t="s">
        <v>557</v>
      </c>
      <c r="F134" s="212" t="s">
        <v>558</v>
      </c>
      <c r="G134" s="213" t="s">
        <v>530</v>
      </c>
      <c r="H134" s="214">
        <v>1</v>
      </c>
      <c r="I134" s="215"/>
      <c r="J134" s="216">
        <f>ROUND(I134*H134,2)</f>
        <v>0</v>
      </c>
      <c r="K134" s="217"/>
      <c r="L134" s="43"/>
      <c r="M134" s="218" t="s">
        <v>1</v>
      </c>
      <c r="N134" s="219" t="s">
        <v>42</v>
      </c>
      <c r="O134" s="90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2" t="s">
        <v>531</v>
      </c>
      <c r="AT134" s="222" t="s">
        <v>132</v>
      </c>
      <c r="AU134" s="222" t="s">
        <v>87</v>
      </c>
      <c r="AY134" s="16" t="s">
        <v>131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6" t="s">
        <v>85</v>
      </c>
      <c r="BK134" s="223">
        <f>ROUND(I134*H134,2)</f>
        <v>0</v>
      </c>
      <c r="BL134" s="16" t="s">
        <v>531</v>
      </c>
      <c r="BM134" s="222" t="s">
        <v>559</v>
      </c>
    </row>
    <row r="135" s="12" customFormat="1">
      <c r="A135" s="12"/>
      <c r="B135" s="224"/>
      <c r="C135" s="225"/>
      <c r="D135" s="226" t="s">
        <v>138</v>
      </c>
      <c r="E135" s="227" t="s">
        <v>1</v>
      </c>
      <c r="F135" s="228" t="s">
        <v>560</v>
      </c>
      <c r="G135" s="225"/>
      <c r="H135" s="229">
        <v>1</v>
      </c>
      <c r="I135" s="230"/>
      <c r="J135" s="225"/>
      <c r="K135" s="225"/>
      <c r="L135" s="231"/>
      <c r="M135" s="271"/>
      <c r="N135" s="272"/>
      <c r="O135" s="272"/>
      <c r="P135" s="272"/>
      <c r="Q135" s="272"/>
      <c r="R135" s="272"/>
      <c r="S135" s="272"/>
      <c r="T135" s="273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5" t="s">
        <v>138</v>
      </c>
      <c r="AU135" s="235" t="s">
        <v>87</v>
      </c>
      <c r="AV135" s="12" t="s">
        <v>87</v>
      </c>
      <c r="AW135" s="12" t="s">
        <v>32</v>
      </c>
      <c r="AX135" s="12" t="s">
        <v>85</v>
      </c>
      <c r="AY135" s="235" t="s">
        <v>131</v>
      </c>
    </row>
    <row r="136" s="2" customFormat="1" ht="6.96" customHeight="1">
      <c r="A136" s="37"/>
      <c r="B136" s="65"/>
      <c r="C136" s="66"/>
      <c r="D136" s="66"/>
      <c r="E136" s="66"/>
      <c r="F136" s="66"/>
      <c r="G136" s="66"/>
      <c r="H136" s="66"/>
      <c r="I136" s="66"/>
      <c r="J136" s="66"/>
      <c r="K136" s="66"/>
      <c r="L136" s="43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sheetProtection sheet="1" autoFilter="0" formatColumns="0" formatRows="0" objects="1" scenarios="1" spinCount="100000" saltValue="50onhT1fLK8KffI1Sdarz06tcY74etcni2YQjPg6XFZyzu2JxeBsPXRxb90+NY/7VkWr6WtFFYNjgi5//jOHug==" hashValue="zywpGpOZ6HVkXvI7aCam14pamar7MLH7IiT8NyqXb8xpFHet0sJR7YEoB+s/zTQTxDpLgc7k3Brs6JI+dPjhLg==" algorithmName="SHA-512" password="CF50"/>
  <autoFilter ref="C120:K13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DESKTOP-6PK8J4P\admin</dc:creator>
  <cp:lastModifiedBy>DESKTOP-6PK8J4P\admin</cp:lastModifiedBy>
  <dcterms:created xsi:type="dcterms:W3CDTF">2025-04-17T13:14:11Z</dcterms:created>
  <dcterms:modified xsi:type="dcterms:W3CDTF">2025-04-17T13:14:15Z</dcterms:modified>
</cp:coreProperties>
</file>