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toninHruska\Documents\Ostatní - ROZ\Penzion Marty Stříbrná\Penzion Marty-výkaz výměr\"/>
    </mc:Choice>
  </mc:AlternateContent>
  <bookViews>
    <workbookView xWindow="360" yWindow="276" windowWidth="18732" windowHeight="12216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Pol'!$A$1:$U$96</definedName>
    <definedName name="_xlnm.Print_Area" localSheetId="1">Stavba!$A$1:$J$54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62913" fullCalcOnLoad="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H53" i="1" l="1"/>
  <c r="H52" i="1"/>
  <c r="H51" i="1"/>
  <c r="H50" i="1"/>
  <c r="H49" i="1"/>
  <c r="G53" i="1"/>
  <c r="G52" i="1"/>
  <c r="G51" i="1"/>
  <c r="G50" i="1"/>
  <c r="G49" i="1"/>
  <c r="G39" i="1"/>
  <c r="F39" i="1"/>
  <c r="G86" i="12"/>
  <c r="AC86" i="12"/>
  <c r="AD86" i="12"/>
  <c r="F9" i="12"/>
  <c r="G9" i="12"/>
  <c r="G8" i="12" s="1"/>
  <c r="I9" i="12"/>
  <c r="I8" i="12" s="1"/>
  <c r="K9" i="12"/>
  <c r="K8" i="12" s="1"/>
  <c r="O9" i="12"/>
  <c r="O8" i="12" s="1"/>
  <c r="Q9" i="12"/>
  <c r="Q8" i="12" s="1"/>
  <c r="U9" i="12"/>
  <c r="U8" i="12" s="1"/>
  <c r="F10" i="12"/>
  <c r="G10" i="12"/>
  <c r="M10" i="12" s="1"/>
  <c r="I10" i="12"/>
  <c r="K10" i="12"/>
  <c r="O10" i="12"/>
  <c r="Q10" i="12"/>
  <c r="U10" i="12"/>
  <c r="F11" i="12"/>
  <c r="G11" i="12"/>
  <c r="M11" i="12" s="1"/>
  <c r="I11" i="12"/>
  <c r="K11" i="12"/>
  <c r="O11" i="12"/>
  <c r="Q11" i="12"/>
  <c r="U11" i="12"/>
  <c r="F12" i="12"/>
  <c r="G12" i="12"/>
  <c r="M12" i="12" s="1"/>
  <c r="I12" i="12"/>
  <c r="K12" i="12"/>
  <c r="O12" i="12"/>
  <c r="Q12" i="12"/>
  <c r="U12" i="12"/>
  <c r="F13" i="12"/>
  <c r="G13" i="12"/>
  <c r="M13" i="12" s="1"/>
  <c r="I13" i="12"/>
  <c r="K13" i="12"/>
  <c r="O13" i="12"/>
  <c r="Q13" i="12"/>
  <c r="U13" i="12"/>
  <c r="F14" i="12"/>
  <c r="G14" i="12"/>
  <c r="M14" i="12" s="1"/>
  <c r="I14" i="12"/>
  <c r="K14" i="12"/>
  <c r="O14" i="12"/>
  <c r="Q14" i="12"/>
  <c r="U14" i="12"/>
  <c r="F15" i="12"/>
  <c r="G15" i="12"/>
  <c r="M15" i="12" s="1"/>
  <c r="I15" i="12"/>
  <c r="K15" i="12"/>
  <c r="O15" i="12"/>
  <c r="Q15" i="12"/>
  <c r="U15" i="12"/>
  <c r="F16" i="12"/>
  <c r="G16" i="12"/>
  <c r="M16" i="12" s="1"/>
  <c r="I16" i="12"/>
  <c r="K16" i="12"/>
  <c r="O16" i="12"/>
  <c r="Q16" i="12"/>
  <c r="U16" i="12"/>
  <c r="F17" i="12"/>
  <c r="G17" i="12"/>
  <c r="M17" i="12" s="1"/>
  <c r="I17" i="12"/>
  <c r="K17" i="12"/>
  <c r="O17" i="12"/>
  <c r="Q17" i="12"/>
  <c r="U17" i="12"/>
  <c r="F18" i="12"/>
  <c r="G18" i="12"/>
  <c r="M18" i="12" s="1"/>
  <c r="I18" i="12"/>
  <c r="K18" i="12"/>
  <c r="O18" i="12"/>
  <c r="Q18" i="12"/>
  <c r="U18" i="12"/>
  <c r="F19" i="12"/>
  <c r="G19" i="12"/>
  <c r="M19" i="12" s="1"/>
  <c r="I19" i="12"/>
  <c r="K19" i="12"/>
  <c r="O19" i="12"/>
  <c r="Q19" i="12"/>
  <c r="U19" i="12"/>
  <c r="F21" i="12"/>
  <c r="G21" i="12" s="1"/>
  <c r="I21" i="12"/>
  <c r="I20" i="12" s="1"/>
  <c r="K21" i="12"/>
  <c r="K20" i="12" s="1"/>
  <c r="O21" i="12"/>
  <c r="O20" i="12" s="1"/>
  <c r="Q21" i="12"/>
  <c r="Q20" i="12" s="1"/>
  <c r="U21" i="12"/>
  <c r="U20" i="12" s="1"/>
  <c r="F22" i="12"/>
  <c r="G22" i="12" s="1"/>
  <c r="M22" i="12" s="1"/>
  <c r="I22" i="12"/>
  <c r="K22" i="12"/>
  <c r="O22" i="12"/>
  <c r="Q22" i="12"/>
  <c r="U22" i="12"/>
  <c r="F23" i="12"/>
  <c r="G23" i="12" s="1"/>
  <c r="M23" i="12" s="1"/>
  <c r="I23" i="12"/>
  <c r="K23" i="12"/>
  <c r="O23" i="12"/>
  <c r="Q23" i="12"/>
  <c r="U23" i="12"/>
  <c r="F24" i="12"/>
  <c r="G24" i="12" s="1"/>
  <c r="M24" i="12" s="1"/>
  <c r="I24" i="12"/>
  <c r="K24" i="12"/>
  <c r="O24" i="12"/>
  <c r="Q24" i="12"/>
  <c r="U24" i="12"/>
  <c r="F25" i="12"/>
  <c r="G25" i="12" s="1"/>
  <c r="M25" i="12" s="1"/>
  <c r="I25" i="12"/>
  <c r="K25" i="12"/>
  <c r="O25" i="12"/>
  <c r="Q25" i="12"/>
  <c r="U25" i="12"/>
  <c r="F26" i="12"/>
  <c r="G26" i="12" s="1"/>
  <c r="M26" i="12" s="1"/>
  <c r="I26" i="12"/>
  <c r="K26" i="12"/>
  <c r="O26" i="12"/>
  <c r="Q26" i="12"/>
  <c r="U26" i="12"/>
  <c r="F27" i="12"/>
  <c r="G27" i="12" s="1"/>
  <c r="M27" i="12" s="1"/>
  <c r="I27" i="12"/>
  <c r="K27" i="12"/>
  <c r="O27" i="12"/>
  <c r="Q27" i="12"/>
  <c r="U27" i="12"/>
  <c r="F28" i="12"/>
  <c r="G28" i="12" s="1"/>
  <c r="M28" i="12" s="1"/>
  <c r="I28" i="12"/>
  <c r="K28" i="12"/>
  <c r="O28" i="12"/>
  <c r="Q28" i="12"/>
  <c r="U28" i="12"/>
  <c r="F29" i="12"/>
  <c r="G29" i="12" s="1"/>
  <c r="M29" i="12" s="1"/>
  <c r="I29" i="12"/>
  <c r="K29" i="12"/>
  <c r="O29" i="12"/>
  <c r="Q29" i="12"/>
  <c r="U29" i="12"/>
  <c r="F30" i="12"/>
  <c r="G30" i="12" s="1"/>
  <c r="M30" i="12" s="1"/>
  <c r="I30" i="12"/>
  <c r="K30" i="12"/>
  <c r="O30" i="12"/>
  <c r="Q30" i="12"/>
  <c r="U30" i="12"/>
  <c r="F31" i="12"/>
  <c r="G31" i="12" s="1"/>
  <c r="M31" i="12" s="1"/>
  <c r="I31" i="12"/>
  <c r="K31" i="12"/>
  <c r="O31" i="12"/>
  <c r="Q31" i="12"/>
  <c r="U31" i="12"/>
  <c r="F32" i="12"/>
  <c r="G32" i="12" s="1"/>
  <c r="M32" i="12" s="1"/>
  <c r="I32" i="12"/>
  <c r="K32" i="12"/>
  <c r="O32" i="12"/>
  <c r="Q32" i="12"/>
  <c r="U32" i="12"/>
  <c r="F33" i="12"/>
  <c r="G33" i="12" s="1"/>
  <c r="M33" i="12" s="1"/>
  <c r="I33" i="12"/>
  <c r="K33" i="12"/>
  <c r="O33" i="12"/>
  <c r="Q33" i="12"/>
  <c r="U33" i="12"/>
  <c r="F34" i="12"/>
  <c r="G34" i="12" s="1"/>
  <c r="M34" i="12" s="1"/>
  <c r="I34" i="12"/>
  <c r="K34" i="12"/>
  <c r="O34" i="12"/>
  <c r="Q34" i="12"/>
  <c r="U34" i="12"/>
  <c r="F35" i="12"/>
  <c r="G35" i="12" s="1"/>
  <c r="M35" i="12" s="1"/>
  <c r="I35" i="12"/>
  <c r="K35" i="12"/>
  <c r="O35" i="12"/>
  <c r="Q35" i="12"/>
  <c r="U35" i="12"/>
  <c r="F36" i="12"/>
  <c r="G36" i="12"/>
  <c r="M36" i="12" s="1"/>
  <c r="I36" i="12"/>
  <c r="K36" i="12"/>
  <c r="O36" i="12"/>
  <c r="Q36" i="12"/>
  <c r="U36" i="12"/>
  <c r="F37" i="12"/>
  <c r="G37" i="12"/>
  <c r="M37" i="12" s="1"/>
  <c r="I37" i="12"/>
  <c r="K37" i="12"/>
  <c r="O37" i="12"/>
  <c r="Q37" i="12"/>
  <c r="U37" i="12"/>
  <c r="F38" i="12"/>
  <c r="G38" i="12"/>
  <c r="M38" i="12" s="1"/>
  <c r="I38" i="12"/>
  <c r="K38" i="12"/>
  <c r="O38" i="12"/>
  <c r="Q38" i="12"/>
  <c r="U38" i="12"/>
  <c r="F39" i="12"/>
  <c r="G39" i="12"/>
  <c r="M39" i="12" s="1"/>
  <c r="I39" i="12"/>
  <c r="K39" i="12"/>
  <c r="O39" i="12"/>
  <c r="Q39" i="12"/>
  <c r="U39" i="12"/>
  <c r="F40" i="12"/>
  <c r="G40" i="12"/>
  <c r="M40" i="12" s="1"/>
  <c r="I40" i="12"/>
  <c r="K40" i="12"/>
  <c r="O40" i="12"/>
  <c r="Q40" i="12"/>
  <c r="U40" i="12"/>
  <c r="F41" i="12"/>
  <c r="G41" i="12"/>
  <c r="M41" i="12" s="1"/>
  <c r="I41" i="12"/>
  <c r="K41" i="12"/>
  <c r="O41" i="12"/>
  <c r="Q41" i="12"/>
  <c r="U41" i="12"/>
  <c r="F42" i="12"/>
  <c r="G42" i="12"/>
  <c r="M42" i="12" s="1"/>
  <c r="I42" i="12"/>
  <c r="K42" i="12"/>
  <c r="O42" i="12"/>
  <c r="Q42" i="12"/>
  <c r="U42" i="12"/>
  <c r="F43" i="12"/>
  <c r="G43" i="12"/>
  <c r="M43" i="12" s="1"/>
  <c r="I43" i="12"/>
  <c r="K43" i="12"/>
  <c r="O43" i="12"/>
  <c r="Q43" i="12"/>
  <c r="U43" i="12"/>
  <c r="F44" i="12"/>
  <c r="G44" i="12"/>
  <c r="M44" i="12" s="1"/>
  <c r="I44" i="12"/>
  <c r="K44" i="12"/>
  <c r="O44" i="12"/>
  <c r="Q44" i="12"/>
  <c r="U44" i="12"/>
  <c r="F45" i="12"/>
  <c r="G45" i="12"/>
  <c r="M45" i="12" s="1"/>
  <c r="I45" i="12"/>
  <c r="K45" i="12"/>
  <c r="O45" i="12"/>
  <c r="Q45" i="12"/>
  <c r="U45" i="12"/>
  <c r="F46" i="12"/>
  <c r="G46" i="12"/>
  <c r="M46" i="12" s="1"/>
  <c r="I46" i="12"/>
  <c r="K46" i="12"/>
  <c r="O46" i="12"/>
  <c r="Q46" i="12"/>
  <c r="U46" i="12"/>
  <c r="F47" i="12"/>
  <c r="G47" i="12"/>
  <c r="M47" i="12" s="1"/>
  <c r="I47" i="12"/>
  <c r="K47" i="12"/>
  <c r="O47" i="12"/>
  <c r="Q47" i="12"/>
  <c r="U47" i="12"/>
  <c r="F48" i="12"/>
  <c r="G48" i="12"/>
  <c r="M48" i="12" s="1"/>
  <c r="I48" i="12"/>
  <c r="K48" i="12"/>
  <c r="O48" i="12"/>
  <c r="Q48" i="12"/>
  <c r="U48" i="12"/>
  <c r="F49" i="12"/>
  <c r="G49" i="12"/>
  <c r="M49" i="12" s="1"/>
  <c r="I49" i="12"/>
  <c r="K49" i="12"/>
  <c r="O49" i="12"/>
  <c r="Q49" i="12"/>
  <c r="U49" i="12"/>
  <c r="F50" i="12"/>
  <c r="G50" i="12"/>
  <c r="M50" i="12" s="1"/>
  <c r="I50" i="12"/>
  <c r="K50" i="12"/>
  <c r="O50" i="12"/>
  <c r="Q50" i="12"/>
  <c r="U50" i="12"/>
  <c r="F51" i="12"/>
  <c r="G51" i="12"/>
  <c r="M51" i="12" s="1"/>
  <c r="I51" i="12"/>
  <c r="K51" i="12"/>
  <c r="O51" i="12"/>
  <c r="Q51" i="12"/>
  <c r="U51" i="12"/>
  <c r="F53" i="12"/>
  <c r="G53" i="12" s="1"/>
  <c r="I53" i="12"/>
  <c r="I52" i="12" s="1"/>
  <c r="K53" i="12"/>
  <c r="K52" i="12" s="1"/>
  <c r="O53" i="12"/>
  <c r="O52" i="12" s="1"/>
  <c r="Q53" i="12"/>
  <c r="Q52" i="12" s="1"/>
  <c r="U53" i="12"/>
  <c r="U52" i="12" s="1"/>
  <c r="F54" i="12"/>
  <c r="G54" i="12" s="1"/>
  <c r="M54" i="12" s="1"/>
  <c r="I54" i="12"/>
  <c r="K54" i="12"/>
  <c r="O54" i="12"/>
  <c r="Q54" i="12"/>
  <c r="U54" i="12"/>
  <c r="F55" i="12"/>
  <c r="G55" i="12" s="1"/>
  <c r="M55" i="12" s="1"/>
  <c r="I55" i="12"/>
  <c r="K55" i="12"/>
  <c r="O55" i="12"/>
  <c r="Q55" i="12"/>
  <c r="U55" i="12"/>
  <c r="F56" i="12"/>
  <c r="G56" i="12" s="1"/>
  <c r="M56" i="12" s="1"/>
  <c r="I56" i="12"/>
  <c r="K56" i="12"/>
  <c r="O56" i="12"/>
  <c r="Q56" i="12"/>
  <c r="U56" i="12"/>
  <c r="F57" i="12"/>
  <c r="G57" i="12" s="1"/>
  <c r="M57" i="12" s="1"/>
  <c r="I57" i="12"/>
  <c r="K57" i="12"/>
  <c r="O57" i="12"/>
  <c r="Q57" i="12"/>
  <c r="U57" i="12"/>
  <c r="F58" i="12"/>
  <c r="G58" i="12" s="1"/>
  <c r="M58" i="12" s="1"/>
  <c r="I58" i="12"/>
  <c r="K58" i="12"/>
  <c r="O58" i="12"/>
  <c r="Q58" i="12"/>
  <c r="U58" i="12"/>
  <c r="F59" i="12"/>
  <c r="G59" i="12" s="1"/>
  <c r="M59" i="12" s="1"/>
  <c r="I59" i="12"/>
  <c r="K59" i="12"/>
  <c r="O59" i="12"/>
  <c r="Q59" i="12"/>
  <c r="U59" i="12"/>
  <c r="F60" i="12"/>
  <c r="G60" i="12" s="1"/>
  <c r="M60" i="12" s="1"/>
  <c r="I60" i="12"/>
  <c r="K60" i="12"/>
  <c r="O60" i="12"/>
  <c r="Q60" i="12"/>
  <c r="U60" i="12"/>
  <c r="F61" i="12"/>
  <c r="G61" i="12" s="1"/>
  <c r="M61" i="12" s="1"/>
  <c r="I61" i="12"/>
  <c r="K61" i="12"/>
  <c r="O61" i="12"/>
  <c r="Q61" i="12"/>
  <c r="U61" i="12"/>
  <c r="F62" i="12"/>
  <c r="G62" i="12" s="1"/>
  <c r="M62" i="12" s="1"/>
  <c r="I62" i="12"/>
  <c r="K62" i="12"/>
  <c r="O62" i="12"/>
  <c r="Q62" i="12"/>
  <c r="U62" i="12"/>
  <c r="F63" i="12"/>
  <c r="G63" i="12" s="1"/>
  <c r="M63" i="12" s="1"/>
  <c r="I63" i="12"/>
  <c r="K63" i="12"/>
  <c r="O63" i="12"/>
  <c r="Q63" i="12"/>
  <c r="U63" i="12"/>
  <c r="F64" i="12"/>
  <c r="G64" i="12" s="1"/>
  <c r="M64" i="12" s="1"/>
  <c r="I64" i="12"/>
  <c r="K64" i="12"/>
  <c r="O64" i="12"/>
  <c r="Q64" i="12"/>
  <c r="U64" i="12"/>
  <c r="F65" i="12"/>
  <c r="G65" i="12" s="1"/>
  <c r="M65" i="12" s="1"/>
  <c r="I65" i="12"/>
  <c r="K65" i="12"/>
  <c r="O65" i="12"/>
  <c r="Q65" i="12"/>
  <c r="U65" i="12"/>
  <c r="F66" i="12"/>
  <c r="G66" i="12" s="1"/>
  <c r="M66" i="12" s="1"/>
  <c r="I66" i="12"/>
  <c r="K66" i="12"/>
  <c r="O66" i="12"/>
  <c r="Q66" i="12"/>
  <c r="U66" i="12"/>
  <c r="F67" i="12"/>
  <c r="G67" i="12" s="1"/>
  <c r="M67" i="12" s="1"/>
  <c r="I67" i="12"/>
  <c r="K67" i="12"/>
  <c r="O67" i="12"/>
  <c r="Q67" i="12"/>
  <c r="U67" i="12"/>
  <c r="F68" i="12"/>
  <c r="G68" i="12" s="1"/>
  <c r="M68" i="12" s="1"/>
  <c r="I68" i="12"/>
  <c r="K68" i="12"/>
  <c r="O68" i="12"/>
  <c r="Q68" i="12"/>
  <c r="U68" i="12"/>
  <c r="F69" i="12"/>
  <c r="G69" i="12" s="1"/>
  <c r="M69" i="12" s="1"/>
  <c r="I69" i="12"/>
  <c r="K69" i="12"/>
  <c r="O69" i="12"/>
  <c r="Q69" i="12"/>
  <c r="U69" i="12"/>
  <c r="F70" i="12"/>
  <c r="G70" i="12" s="1"/>
  <c r="M70" i="12" s="1"/>
  <c r="I70" i="12"/>
  <c r="K70" i="12"/>
  <c r="O70" i="12"/>
  <c r="Q70" i="12"/>
  <c r="U70" i="12"/>
  <c r="F71" i="12"/>
  <c r="G71" i="12" s="1"/>
  <c r="M71" i="12" s="1"/>
  <c r="I71" i="12"/>
  <c r="K71" i="12"/>
  <c r="O71" i="12"/>
  <c r="Q71" i="12"/>
  <c r="U71" i="12"/>
  <c r="F72" i="12"/>
  <c r="G72" i="12" s="1"/>
  <c r="M72" i="12" s="1"/>
  <c r="I72" i="12"/>
  <c r="K72" i="12"/>
  <c r="O72" i="12"/>
  <c r="Q72" i="12"/>
  <c r="U72" i="12"/>
  <c r="F73" i="12"/>
  <c r="G73" i="12" s="1"/>
  <c r="M73" i="12" s="1"/>
  <c r="I73" i="12"/>
  <c r="K73" i="12"/>
  <c r="O73" i="12"/>
  <c r="Q73" i="12"/>
  <c r="U73" i="12"/>
  <c r="F74" i="12"/>
  <c r="G74" i="12" s="1"/>
  <c r="M74" i="12" s="1"/>
  <c r="I74" i="12"/>
  <c r="K74" i="12"/>
  <c r="O74" i="12"/>
  <c r="Q74" i="12"/>
  <c r="U74" i="12"/>
  <c r="F75" i="12"/>
  <c r="G75" i="12" s="1"/>
  <c r="M75" i="12" s="1"/>
  <c r="I75" i="12"/>
  <c r="K75" i="12"/>
  <c r="O75" i="12"/>
  <c r="Q75" i="12"/>
  <c r="U75" i="12"/>
  <c r="F76" i="12"/>
  <c r="G76" i="12" s="1"/>
  <c r="M76" i="12" s="1"/>
  <c r="I76" i="12"/>
  <c r="K76" i="12"/>
  <c r="O76" i="12"/>
  <c r="Q76" i="12"/>
  <c r="U76" i="12"/>
  <c r="F78" i="12"/>
  <c r="G78" i="12" s="1"/>
  <c r="I78" i="12"/>
  <c r="I77" i="12" s="1"/>
  <c r="K78" i="12"/>
  <c r="K77" i="12" s="1"/>
  <c r="O78" i="12"/>
  <c r="O77" i="12" s="1"/>
  <c r="Q78" i="12"/>
  <c r="Q77" i="12" s="1"/>
  <c r="U78" i="12"/>
  <c r="U77" i="12" s="1"/>
  <c r="F79" i="12"/>
  <c r="G79" i="12" s="1"/>
  <c r="M79" i="12" s="1"/>
  <c r="I79" i="12"/>
  <c r="K79" i="12"/>
  <c r="O79" i="12"/>
  <c r="Q79" i="12"/>
  <c r="U79" i="12"/>
  <c r="F80" i="12"/>
  <c r="G80" i="12" s="1"/>
  <c r="M80" i="12" s="1"/>
  <c r="I80" i="12"/>
  <c r="K80" i="12"/>
  <c r="O80" i="12"/>
  <c r="Q80" i="12"/>
  <c r="U80" i="12"/>
  <c r="F81" i="12"/>
  <c r="G81" i="12" s="1"/>
  <c r="M81" i="12" s="1"/>
  <c r="I81" i="12"/>
  <c r="K81" i="12"/>
  <c r="O81" i="12"/>
  <c r="Q81" i="12"/>
  <c r="U81" i="12"/>
  <c r="G82" i="12"/>
  <c r="F83" i="12"/>
  <c r="G83" i="12"/>
  <c r="M83" i="12" s="1"/>
  <c r="M82" i="12" s="1"/>
  <c r="I83" i="12"/>
  <c r="I82" i="12" s="1"/>
  <c r="K83" i="12"/>
  <c r="K82" i="12" s="1"/>
  <c r="O83" i="12"/>
  <c r="O82" i="12" s="1"/>
  <c r="Q83" i="12"/>
  <c r="Q82" i="12" s="1"/>
  <c r="U83" i="12"/>
  <c r="U82" i="12" s="1"/>
  <c r="F84" i="12"/>
  <c r="G84" i="12"/>
  <c r="M84" i="12" s="1"/>
  <c r="I84" i="12"/>
  <c r="K84" i="12"/>
  <c r="O84" i="12"/>
  <c r="Q84" i="12"/>
  <c r="U84" i="12"/>
  <c r="I20" i="1"/>
  <c r="G20" i="1"/>
  <c r="E20" i="1"/>
  <c r="G19" i="1"/>
  <c r="E19" i="1"/>
  <c r="G18" i="1"/>
  <c r="E18" i="1"/>
  <c r="G17" i="1"/>
  <c r="E17" i="1"/>
  <c r="I16" i="1"/>
  <c r="G16" i="1"/>
  <c r="E16" i="1"/>
  <c r="G54" i="1"/>
  <c r="H54" i="1"/>
  <c r="I53" i="1"/>
  <c r="I19" i="1" s="1"/>
  <c r="I52" i="1"/>
  <c r="I51" i="1"/>
  <c r="I50" i="1"/>
  <c r="I49" i="1"/>
  <c r="I17" i="1" s="1"/>
  <c r="AZ43" i="1"/>
  <c r="G28" i="1"/>
  <c r="G27" i="1"/>
  <c r="G24" i="1"/>
  <c r="G23" i="1"/>
  <c r="F40" i="1"/>
  <c r="G40" i="1"/>
  <c r="G25" i="1" s="1"/>
  <c r="G26" i="1" s="1"/>
  <c r="H39" i="1"/>
  <c r="I39" i="1" s="1"/>
  <c r="I40" i="1" s="1"/>
  <c r="J39" i="1" s="1"/>
  <c r="J40" i="1" s="1"/>
  <c r="J28" i="1"/>
  <c r="J26" i="1"/>
  <c r="G38" i="1"/>
  <c r="F38" i="1"/>
  <c r="H32" i="1"/>
  <c r="J23" i="1"/>
  <c r="J24" i="1"/>
  <c r="J25" i="1"/>
  <c r="J27" i="1"/>
  <c r="E24" i="1"/>
  <c r="E26" i="1"/>
  <c r="I18" i="1" l="1"/>
  <c r="I21" i="1" s="1"/>
  <c r="I54" i="1"/>
  <c r="G29" i="1"/>
  <c r="M78" i="12"/>
  <c r="M77" i="12" s="1"/>
  <c r="G77" i="12"/>
  <c r="M53" i="12"/>
  <c r="M52" i="12" s="1"/>
  <c r="G52" i="12"/>
  <c r="M21" i="12"/>
  <c r="M20" i="12" s="1"/>
  <c r="G20" i="12"/>
  <c r="M9" i="12"/>
  <c r="M8" i="12" s="1"/>
  <c r="G21" i="1"/>
  <c r="E21" i="1"/>
  <c r="H40" i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 shape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<sst xmlns="http://schemas.openxmlformats.org/spreadsheetml/2006/main" count="448" uniqueCount="250">
  <si>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</si>
  <si>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</si>
  <si>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</si>
  <si>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</si>
  <si>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</si>
  <si>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</si>
  <si>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</si>
  <si>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</si>
  <si>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</si>
  <si>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</si>
  <si>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</si>
  <si>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</si>
  <si>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</si>
  <si>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</si>
  <si>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</si>
  <si>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</si>
  <si>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</si>
  <si>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</si>
  <si>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</si>
  <si>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</si>
  <si>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</si>
  <si>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</si>
  <si>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</si>
  <si>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</si>
  <si>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</si>
  <si>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</si>
  <si>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</si>
  <si>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</si>
  <si>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</si>
  <si>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</si>
  <si>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</si>
  <si>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</si>
  <si>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</si>
  <si>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</si>
  <si>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</si>
  <si>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</si>
  <si>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</si>
  <si>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</si>
  <si>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</si>
  <si>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</si>
  <si>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</si>
  <si>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</si>
  <si>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Položkový rozpočet</t>
  </si>
  <si>
    <t>Stříbrná 75</t>
  </si>
  <si>
    <t>Rozpočet:</t>
  </si>
  <si>
    <t>Misto</t>
  </si>
  <si>
    <t>Antonín Hruška</t>
  </si>
  <si>
    <t>Stavební úpravy penzionu Márty - Penzion</t>
  </si>
  <si>
    <t>Obec Stříbrná</t>
  </si>
  <si>
    <t>Rozpočet</t>
  </si>
  <si>
    <t>Celkem za stavbu</t>
  </si>
  <si>
    <t>CZK</t>
  </si>
  <si>
    <t xml:space="preserve">Popis rozpočtu:  - </t>
  </si>
  <si>
    <t>D1.4.d Silnoproudá elektrotechnika</t>
  </si>
  <si>
    <t>Rekapitulace dílů</t>
  </si>
  <si>
    <t>Typ dílu</t>
  </si>
  <si>
    <t>728</t>
  </si>
  <si>
    <t>Přípojka kanalizační</t>
  </si>
  <si>
    <t>M21</t>
  </si>
  <si>
    <t>Elektromontáže</t>
  </si>
  <si>
    <t>M22</t>
  </si>
  <si>
    <t>Montáž sdělovací a zabezp.tech</t>
  </si>
  <si>
    <t>M65</t>
  </si>
  <si>
    <t>Elektroinstalace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</si>
  <si>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</si>
  <si>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</si>
  <si>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</si>
  <si>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</si>
  <si>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</si>
  <si>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</si>
  <si>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</si>
  <si>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</si>
  <si>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</si>
  <si>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</si>
  <si>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</si>
  <si>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</si>
  <si>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</si>
  <si>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</si>
  <si>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</si>
  <si>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</si>
  <si>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</si>
  <si>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</si>
  <si>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</si>
  <si>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</si>
  <si>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</si>
  <si>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</si>
  <si>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</si>
  <si>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</si>
  <si>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</si>
  <si>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</si>
  <si>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</si>
  <si>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</si>
  <si>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</si>
  <si>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728614212R00</t>
  </si>
  <si>
    <t>Mtž ventilátoru axiál. nízkotl. potrub. do d 200mm</t>
  </si>
  <si>
    <t>kus</t>
  </si>
  <si>
    <t>POL1_0</t>
  </si>
  <si>
    <t>42911714R</t>
  </si>
  <si>
    <t>Ventilátor axiální do potrubí D125, doběhové relé</t>
  </si>
  <si>
    <t>POL3_0</t>
  </si>
  <si>
    <t>728415113R00</t>
  </si>
  <si>
    <t>Montáž mřížky větrací nebo ventilační do 0,15 m2</t>
  </si>
  <si>
    <t>42972893108R</t>
  </si>
  <si>
    <t>Mřížka čtyřhranná plastová 480 x 117 mm</t>
  </si>
  <si>
    <t>728115112R00</t>
  </si>
  <si>
    <t>Montáž potrubí ohebného neizolovaného z AL do d 200 mm</t>
  </si>
  <si>
    <t>m</t>
  </si>
  <si>
    <t>42981281R</t>
  </si>
  <si>
    <t>Potrubí Spiro pozink, d 125 mm, délka 1 m</t>
  </si>
  <si>
    <t>728411111R00</t>
  </si>
  <si>
    <t>Montáž vyústě/ventilu do 0,1 m2</t>
  </si>
  <si>
    <t>4297266053R</t>
  </si>
  <si>
    <t>Ventil talířový odvodní plastový VEF 125</t>
  </si>
  <si>
    <t>728314121R00</t>
  </si>
  <si>
    <t>Montáž protidešť. žaluzie kruhové do d 300 mm</t>
  </si>
  <si>
    <t>4295330101R</t>
  </si>
  <si>
    <t>Žaluzie protidešťová na krohové potrubí D125</t>
  </si>
  <si>
    <t>728114190R00</t>
  </si>
  <si>
    <t>Seřízení a nastavení VZT systému</t>
  </si>
  <si>
    <t>s</t>
  </si>
  <si>
    <t>210800646RT1</t>
  </si>
  <si>
    <t>Vodič H07V-K (CYA) 6 mm2 uložený pevně, včetně dodávky vodiče CYA 6</t>
  </si>
  <si>
    <t>210800647RT1</t>
  </si>
  <si>
    <t>Vodič H07V-K (CYA) 10 mm2 uložený pevně, včetně dodávky vodiče CYA 10</t>
  </si>
  <si>
    <t>210010321R00</t>
  </si>
  <si>
    <t>Krabice univerzální KU a odbočná KO se zapoj.,kruh</t>
  </si>
  <si>
    <t>3457113R</t>
  </si>
  <si>
    <t>Krabice přístrojová kruhová z PH KO 68</t>
  </si>
  <si>
    <t>210110001R00</t>
  </si>
  <si>
    <t>Spínač nástěnný jednopól.- řaz. 1, obyč.prostředí</t>
  </si>
  <si>
    <t>34535440R</t>
  </si>
  <si>
    <t>Strojek spínače 1pólového Tango 3559-A01345 řaz.1</t>
  </si>
  <si>
    <t>210111011R00</t>
  </si>
  <si>
    <t>Zásuvka domovní zapuštěná - provedení 2P+PE</t>
  </si>
  <si>
    <t>210111014R00</t>
  </si>
  <si>
    <t>Zásuvka domovní zapuštěná - provedení 2x (2P+PE)</t>
  </si>
  <si>
    <t>34551610R</t>
  </si>
  <si>
    <t>Zásuvka Tango 5518A-A2349</t>
  </si>
  <si>
    <t>34551620R</t>
  </si>
  <si>
    <t>Zásuvka dvojnásobná Tango 5512A-2359</t>
  </si>
  <si>
    <t>210111031R00</t>
  </si>
  <si>
    <t>Zásuvka domovní v krabici - 2P+PE, venkovní</t>
  </si>
  <si>
    <t>34551476.AR</t>
  </si>
  <si>
    <t>Zásuvka jednonásobná s víčkem, IP44 5518-2929</t>
  </si>
  <si>
    <t>210810005R00</t>
  </si>
  <si>
    <t>Kabel CYKY-m 750 V 3 x 1,5 mm2 volně uložený</t>
  </si>
  <si>
    <t>210810006R00</t>
  </si>
  <si>
    <t>Kabel CYKY-m 750 V 3 x 2,5 mm2 volně uložený</t>
  </si>
  <si>
    <t>34111030R</t>
  </si>
  <si>
    <t>Kabel silový s Cu jádrem 750 V CYKY 3 x 1,5 mm2</t>
  </si>
  <si>
    <t>34111036R</t>
  </si>
  <si>
    <t>Kabel silový s Cu jádrem 750 V CYKY 3 x 2,5 mm2</t>
  </si>
  <si>
    <t>210220321RT1</t>
  </si>
  <si>
    <t>Svorka na potrubí Bernard, včetně Cu pásku, včetně dodávky svorky + Cu pásku</t>
  </si>
  <si>
    <t>210290751R00</t>
  </si>
  <si>
    <t>Montáž ventilátoru do 1,5 kW</t>
  </si>
  <si>
    <t>210810017RT3</t>
  </si>
  <si>
    <t>Kabel CYKY-m 750 V 5 žil,4 až 25 mm2,volně uložený, včetně dodávky kabelu 5x10 mm2</t>
  </si>
  <si>
    <t>210190044RT2</t>
  </si>
  <si>
    <t>Osazení plast.rozvodnic,výklenek, plocha do 0,5 m2, včetně dodávky montážní pěny</t>
  </si>
  <si>
    <t>35712203R</t>
  </si>
  <si>
    <t>Skříň rozvaděčová RP2 vyzbrojený</t>
  </si>
  <si>
    <t>210100001R00</t>
  </si>
  <si>
    <t>Ukončení vodičů v rozvaděči + zapojení do 2,5 mm2</t>
  </si>
  <si>
    <t>210100003R00</t>
  </si>
  <si>
    <t>Ukončení vodičů v rozvaděči + zapojení do 16 mm2</t>
  </si>
  <si>
    <t>210201511R00</t>
  </si>
  <si>
    <t>Svítidlo LED bytové stropní přisazené</t>
  </si>
  <si>
    <t>348360101R</t>
  </si>
  <si>
    <t>Svítidlo stropní A LED 480mm, IP44</t>
  </si>
  <si>
    <t>348360102R</t>
  </si>
  <si>
    <t>Svítidlo stropní B LED 375mm</t>
  </si>
  <si>
    <t>348360103R</t>
  </si>
  <si>
    <t>Svítidlo nástěnné C LED 300mm, IP44</t>
  </si>
  <si>
    <t>210201526R00</t>
  </si>
  <si>
    <t>Svítidlo LED technické stropní přisazené</t>
  </si>
  <si>
    <t>Svítidlo D LED stropní 800mm44</t>
  </si>
  <si>
    <t>210020564R00</t>
  </si>
  <si>
    <t>Prostup požárně izolační,včetně uložení</t>
  </si>
  <si>
    <t>ks</t>
  </si>
  <si>
    <t>905      R01</t>
  </si>
  <si>
    <t>Hzs-revize provoz.souboru a st.obj., Revize</t>
  </si>
  <si>
    <t>h</t>
  </si>
  <si>
    <t>222280214R00</t>
  </si>
  <si>
    <t>Kabel UTP/FTP kat.5e v trubkách</t>
  </si>
  <si>
    <t>222280241R00</t>
  </si>
  <si>
    <t>Koaxiální kabel v trubkách</t>
  </si>
  <si>
    <t>222260020R00</t>
  </si>
  <si>
    <t>Krabice KU 68 pod omítku + vysekání</t>
  </si>
  <si>
    <t>222260554R00</t>
  </si>
  <si>
    <t>Trubka plast.ohebná 36 pod omítku vč.drážky</t>
  </si>
  <si>
    <t>371202012R</t>
  </si>
  <si>
    <t>Zásuvka datová 1xRJ45</t>
  </si>
  <si>
    <t>222301101R00</t>
  </si>
  <si>
    <t>Konektor RJ45 na kabel UTP</t>
  </si>
  <si>
    <t>222730001R00</t>
  </si>
  <si>
    <t>Účastnická zásuvka TV+R+SAT koncová pod omítku</t>
  </si>
  <si>
    <t>34536515R</t>
  </si>
  <si>
    <t>Přístroj anténní zásuvky 5011-A3303, TV+R+SAT</t>
  </si>
  <si>
    <t>222291991R00</t>
  </si>
  <si>
    <t>Aktivní síťový prvek bez konfigurace</t>
  </si>
  <si>
    <t>222330851R00</t>
  </si>
  <si>
    <t>WiFi dual-band access point přístupový bod</t>
  </si>
  <si>
    <t>222611411R00</t>
  </si>
  <si>
    <t>Montáž komunikačních zařízení LTE/Switch/ apod.</t>
  </si>
  <si>
    <t>222730172R00</t>
  </si>
  <si>
    <t>Anténní zesilovač</t>
  </si>
  <si>
    <t>371205810R</t>
  </si>
  <si>
    <t>Switch 16port</t>
  </si>
  <si>
    <t>222260401R00</t>
  </si>
  <si>
    <t>Nástěnný 10" rozvaděč 4U-12U hl.do 450 mm</t>
  </si>
  <si>
    <t>357311012R</t>
  </si>
  <si>
    <t>Rozvaděč nástěnný 10",výška 9U</t>
  </si>
  <si>
    <t>222730161R00</t>
  </si>
  <si>
    <t>Kompletace a montáž systému spol. antény</t>
  </si>
  <si>
    <t>hod</t>
  </si>
  <si>
    <t>222730281R00</t>
  </si>
  <si>
    <t>Rozvodnice STA na omítku včetně dodávky</t>
  </si>
  <si>
    <t>220711401R00</t>
  </si>
  <si>
    <t>Montáž poplachové sirény vnitřní</t>
  </si>
  <si>
    <t>371661020R</t>
  </si>
  <si>
    <t>Siréna vnitřní SA-913FM/FT</t>
  </si>
  <si>
    <t>220711502R00</t>
  </si>
  <si>
    <t>Montáž kabelu do 10x22 - pevně, včetně dodávky kabelu</t>
  </si>
  <si>
    <t>220711301R00</t>
  </si>
  <si>
    <t>Montáž detektoru kouře</t>
  </si>
  <si>
    <t>371661032R</t>
  </si>
  <si>
    <t>Detektor kouřový bezdrát, signalizace</t>
  </si>
  <si>
    <t>220280102R00</t>
  </si>
  <si>
    <t>Uložení byt. kabelu pod omítku s vysekáním drážky</t>
  </si>
  <si>
    <t>34121010R</t>
  </si>
  <si>
    <t>Kabel sdělovací s Cu jádrem SYKY 3 x 2 x 0,50 mm</t>
  </si>
  <si>
    <t>650710111R00</t>
  </si>
  <si>
    <t>Demontáž elektroinstalačních rozvodů</t>
  </si>
  <si>
    <t>650711681R00</t>
  </si>
  <si>
    <t>Demontáž a odpojení skříní rozvaděče</t>
  </si>
  <si>
    <t>650101921R00</t>
  </si>
  <si>
    <t>Montáž nouzového svítidla stropního přisazeného</t>
  </si>
  <si>
    <t>34828410R</t>
  </si>
  <si>
    <t>Svítidlo nouzové NO, IP65,1 h</t>
  </si>
  <si>
    <t>005231010R</t>
  </si>
  <si>
    <t>Revize</t>
  </si>
  <si>
    <t>Soubor</t>
  </si>
  <si>
    <t>005231020R</t>
  </si>
  <si>
    <t>Individuální a komplexní vyzkoušení</t>
  </si>
  <si>
    <t/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</si>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</sst>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indexed="9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3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3" fillId="2" borderId="0" xfId="0" applyFont="1" applyFill="1" applyAlignment="1">
      <alignment horizontal="left" wrapText="1"/>
    </xf>
    <xf numFmtId="0" fontId="8" fillId="0" borderId="6" xfId="0" applyFont="1" applyBorder="1" applyAlignment="1">
      <alignment horizont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1" fontId="0" fillId="0" borderId="6" xfId="0" applyNumberFormat="1" applyFont="1" applyBorder="1" applyAlignment="1">
      <alignment horizontal="right" inden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Border="1" applyAlignment="1">
      <alignment horizontal="left" vertical="center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0" borderId="29" xfId="0" applyNumberFormat="1" applyBorder="1" applyAlignment="1"/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15" fillId="0" borderId="0" xfId="0" applyNumberFormat="1" applyFont="1" applyAlignment="1">
      <alignment wrapText="1"/>
    </xf>
    <xf numFmtId="0" fontId="0" fillId="0" borderId="0" xfId="0" applyNumberFormat="1" applyAlignment="1">
      <alignment wrapText="1"/>
    </xf>
    <xf numFmtId="0" fontId="6" fillId="0" borderId="0" xfId="0" applyFon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 wrapText="1"/>
    </xf>
    <xf numFmtId="49" fontId="7" fillId="0" borderId="26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vertical="center" wrapText="1"/>
    </xf>
    <xf numFmtId="0" fontId="16" fillId="3" borderId="36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6" fillId="3" borderId="35" xfId="0" applyFont="1" applyFill="1" applyBorder="1" applyAlignment="1">
      <alignment horizontal="center" vertical="center" wrapText="1"/>
    </xf>
    <xf numFmtId="0" fontId="16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9" fontId="7" fillId="0" borderId="10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 applyAlignment="1"/>
    <xf numFmtId="4" fontId="7" fillId="5" borderId="39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45" xfId="0" applyFont="1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 applyAlignment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7" fillId="0" borderId="0" xfId="0" applyFont="1"/>
    <xf numFmtId="0" fontId="17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7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7" fillId="0" borderId="34" xfId="0" applyFont="1" applyBorder="1" applyAlignment="1">
      <alignment vertical="top" shrinkToFit="1"/>
    </xf>
    <xf numFmtId="0" fontId="17" fillId="0" borderId="33" xfId="0" applyFont="1" applyBorder="1" applyAlignment="1">
      <alignment vertical="top" shrinkToFit="1"/>
    </xf>
    <xf numFmtId="0" fontId="17" fillId="0" borderId="26" xfId="0" applyFont="1" applyBorder="1" applyAlignment="1">
      <alignment vertical="top" shrinkToFit="1"/>
    </xf>
    <xf numFmtId="0" fontId="0" fillId="3" borderId="38" xfId="0" applyFill="1" applyBorder="1" applyAlignment="1">
      <alignment vertical="top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74" fontId="17" fillId="0" borderId="33" xfId="0" applyNumberFormat="1" applyFont="1" applyBorder="1" applyAlignment="1">
      <alignment vertical="top" shrinkToFit="1"/>
    </xf>
    <xf numFmtId="174" fontId="0" fillId="3" borderId="39" xfId="0" applyNumberFormat="1" applyFill="1" applyBorder="1" applyAlignment="1">
      <alignment vertical="top" shrinkToFit="1"/>
    </xf>
    <xf numFmtId="4" fontId="17" fillId="0" borderId="33" xfId="0" applyNumberFormat="1" applyFont="1" applyBorder="1" applyAlignment="1">
      <alignment vertical="top" shrinkToFit="1"/>
    </xf>
    <xf numFmtId="4" fontId="17" fillId="4" borderId="33" xfId="0" applyNumberFormat="1" applyFont="1" applyFill="1" applyBorder="1" applyAlignment="1" applyProtection="1">
      <alignment vertical="top" shrinkToFit="1"/>
      <protection locked="0"/>
    </xf>
    <xf numFmtId="4" fontId="0" fillId="3" borderId="39" xfId="0" applyNumberFormat="1" applyFill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0" fontId="0" fillId="3" borderId="54" xfId="0" applyFill="1" applyBorder="1" applyAlignment="1">
      <alignment vertical="top"/>
    </xf>
    <xf numFmtId="174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7" fillId="0" borderId="10" xfId="0" applyFont="1" applyBorder="1" applyAlignment="1">
      <alignment vertical="top"/>
    </xf>
    <xf numFmtId="0" fontId="17" fillId="0" borderId="10" xfId="0" applyNumberFormat="1" applyFont="1" applyBorder="1" applyAlignment="1">
      <alignment vertical="top"/>
    </xf>
    <xf numFmtId="0" fontId="17" fillId="0" borderId="38" xfId="0" applyFont="1" applyBorder="1" applyAlignment="1">
      <alignment vertical="top" shrinkToFit="1"/>
    </xf>
    <xf numFmtId="174" fontId="17" fillId="0" borderId="39" xfId="0" applyNumberFormat="1" applyFont="1" applyBorder="1" applyAlignment="1">
      <alignment vertical="top" shrinkToFit="1"/>
    </xf>
    <xf numFmtId="4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0" fontId="17" fillId="0" borderId="39" xfId="0" applyFont="1" applyBorder="1" applyAlignment="1">
      <alignment vertical="top" shrinkToFit="1"/>
    </xf>
    <xf numFmtId="0" fontId="17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4" fontId="8" fillId="3" borderId="22" xfId="0" applyNumberFormat="1" applyFont="1" applyFill="1" applyBorder="1" applyAlignment="1">
      <alignment vertical="top"/>
    </xf>
    <xf numFmtId="0" fontId="17" fillId="0" borderId="33" xfId="0" applyNumberFormat="1" applyFont="1" applyBorder="1" applyAlignment="1">
      <alignment horizontal="left" vertical="top" wrapText="1"/>
    </xf>
    <xf numFmtId="0" fontId="0" fillId="3" borderId="39" xfId="0" applyNumberFormat="1" applyFill="1" applyBorder="1" applyAlignment="1">
      <alignment horizontal="left" vertical="top" wrapText="1"/>
    </xf>
    <xf numFmtId="0" fontId="17" fillId="0" borderId="39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vitel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"/>
  <sheetViews>
    <sheetView tabSelected="1" workbookViewId="0">
      <selection activeCell="A2" sqref="A2:G2"/>
    </sheetView>
  </sheetViews>
  <sheetFormatPr defaultRowHeight="13.2" x14ac:dyDescent="0.25"/>
  <sheetData>
    <row r="1" spans="1:7" x14ac:dyDescent="0.25">
      <c r="A1" s="35" t="s">
        <v>38</v>
      </c>
    </row>
    <row r="2" spans="1:7" ht="57.75" customHeight="1" x14ac:dyDescent="0.25">
      <c r="A2" s="78" t="s">
        <v>39</v>
      </c>
      <c r="B2" s="78"/>
      <c r="C2" s="78"/>
      <c r="D2" s="78"/>
      <c r="E2" s="78"/>
      <c r="F2" s="78"/>
      <c r="G2" s="78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112">
    <tabColor rgb="FF66FF66"/>
  </sheetPr>
  <dimension ref="A1:AZ57"/>
  <sheetViews>
    <sheetView showGridLines="0" topLeftCell="B29" zoomScaleNormal="100" zoomScaleSheetLayoutView="75" workbookViewId="0">
      <selection activeCell="A28" sqref="A28"/>
    </sheetView>
  </sheetViews>
  <sheetFormatPr defaultColWidth="9" defaultRowHeight="13.2" x14ac:dyDescent="0.25"/>
  <cols>
    <col min="1" max="1" width="8.44140625" hidden="1" customWidth="1"/>
    <col min="2" max="2" width="9.109375" customWidth="1"/>
    <col min="3" max="3" width="7.44140625" customWidth="1"/>
    <col min="4" max="4" width="13.44140625" customWidth="1"/>
    <col min="5" max="5" width="12.109375" customWidth="1"/>
    <col min="6" max="6" width="11.44140625" customWidth="1"/>
    <col min="7" max="7" width="12.6640625" style="1" customWidth="1"/>
    <col min="8" max="8" width="12.6640625" customWidth="1"/>
    <col min="9" max="9" width="12.6640625" style="1" customWidth="1"/>
    <col min="10" max="10" width="6.6640625" style="1" customWidth="1"/>
    <col min="11" max="11" width="4.33203125" customWidth="1"/>
    <col min="12" max="15" width="10.6640625" customWidth="1"/>
    <col min="52" max="52" width="92.44140625" customWidth="1"/>
  </cols>
  <sheetData>
    <row r="1" spans="1:15" ht="33.75" customHeight="1" x14ac:dyDescent="0.25">
      <c r="A1" s="71" t="s">
        <v>36</v>
      </c>
      <c r="B1" s="91" t="s">
        <v>42</v>
      </c>
      <c r="C1" s="92"/>
      <c r="D1" s="92"/>
      <c r="E1" s="92"/>
      <c r="F1" s="92"/>
      <c r="G1" s="92"/>
      <c r="H1" s="92"/>
      <c r="I1" s="92"/>
      <c r="J1" s="93"/>
    </row>
    <row r="2" spans="1:15" ht="23.25" customHeight="1" x14ac:dyDescent="0.25">
      <c r="A2" s="4"/>
      <c r="B2" s="105" t="s">
        <v>40</v>
      </c>
      <c r="C2" s="106"/>
      <c r="D2" s="107" t="s">
        <v>47</v>
      </c>
      <c r="E2" s="108"/>
      <c r="F2" s="108"/>
      <c r="G2" s="108"/>
      <c r="H2" s="108"/>
      <c r="I2" s="108"/>
      <c r="J2" s="109"/>
      <c r="O2" s="2"/>
    </row>
    <row r="3" spans="1:15" ht="23.25" customHeight="1" x14ac:dyDescent="0.25">
      <c r="A3" s="4"/>
      <c r="B3" s="110" t="s">
        <v>45</v>
      </c>
      <c r="C3" s="111"/>
      <c r="D3" s="112" t="s">
        <v>43</v>
      </c>
      <c r="E3" s="113"/>
      <c r="F3" s="113"/>
      <c r="G3" s="113"/>
      <c r="H3" s="113"/>
      <c r="I3" s="113"/>
      <c r="J3" s="114"/>
    </row>
    <row r="4" spans="1:15" ht="23.25" hidden="1" customHeight="1" x14ac:dyDescent="0.25">
      <c r="A4" s="4"/>
      <c r="B4" s="115" t="s">
        <v>44</v>
      </c>
      <c r="C4" s="116"/>
      <c r="D4" s="117"/>
      <c r="E4" s="117"/>
      <c r="F4" s="118"/>
      <c r="G4" s="119"/>
      <c r="H4" s="118"/>
      <c r="I4" s="119"/>
      <c r="J4" s="120"/>
    </row>
    <row r="5" spans="1:15" ht="24" customHeight="1" x14ac:dyDescent="0.25">
      <c r="A5" s="4"/>
      <c r="B5" s="45" t="s">
        <v>21</v>
      </c>
      <c r="C5" s="5"/>
      <c r="D5" s="121" t="s">
        <v>48</v>
      </c>
      <c r="E5" s="25"/>
      <c r="F5" s="25"/>
      <c r="G5" s="25"/>
      <c r="H5" s="27" t="s">
        <v>33</v>
      </c>
      <c r="I5" s="121"/>
      <c r="J5" s="11"/>
    </row>
    <row r="6" spans="1:15" ht="15.75" customHeight="1" x14ac:dyDescent="0.25">
      <c r="A6" s="4"/>
      <c r="B6" s="39"/>
      <c r="C6" s="25"/>
      <c r="D6" s="121"/>
      <c r="E6" s="25"/>
      <c r="F6" s="25"/>
      <c r="G6" s="25"/>
      <c r="H6" s="27" t="s">
        <v>34</v>
      </c>
      <c r="I6" s="121"/>
      <c r="J6" s="11"/>
    </row>
    <row r="7" spans="1:15" ht="15.75" customHeight="1" x14ac:dyDescent="0.25">
      <c r="A7" s="4"/>
      <c r="B7" s="40"/>
      <c r="C7" s="122"/>
      <c r="D7" s="104"/>
      <c r="E7" s="32"/>
      <c r="F7" s="32"/>
      <c r="G7" s="32"/>
      <c r="H7" s="34"/>
      <c r="I7" s="32"/>
      <c r="J7" s="49"/>
    </row>
    <row r="8" spans="1:15" ht="24" hidden="1" customHeight="1" x14ac:dyDescent="0.25">
      <c r="A8" s="4"/>
      <c r="B8" s="45" t="s">
        <v>19</v>
      </c>
      <c r="C8" s="5"/>
      <c r="D8" s="33"/>
      <c r="E8" s="5"/>
      <c r="F8" s="5"/>
      <c r="G8" s="43"/>
      <c r="H8" s="27" t="s">
        <v>33</v>
      </c>
      <c r="I8" s="31"/>
      <c r="J8" s="11"/>
    </row>
    <row r="9" spans="1:15" ht="15.75" hidden="1" customHeight="1" x14ac:dyDescent="0.25">
      <c r="A9" s="4"/>
      <c r="B9" s="4"/>
      <c r="C9" s="5"/>
      <c r="D9" s="33"/>
      <c r="E9" s="5"/>
      <c r="F9" s="5"/>
      <c r="G9" s="43"/>
      <c r="H9" s="27" t="s">
        <v>34</v>
      </c>
      <c r="I9" s="31"/>
      <c r="J9" s="11"/>
    </row>
    <row r="10" spans="1:15" ht="15.75" hidden="1" customHeight="1" x14ac:dyDescent="0.25">
      <c r="A10" s="4"/>
      <c r="B10" s="50"/>
      <c r="C10" s="26"/>
      <c r="D10" s="44"/>
      <c r="E10" s="53"/>
      <c r="F10" s="53"/>
      <c r="G10" s="51"/>
      <c r="H10" s="51"/>
      <c r="I10" s="52"/>
      <c r="J10" s="49"/>
    </row>
    <row r="11" spans="1:15" ht="24" customHeight="1" x14ac:dyDescent="0.25">
      <c r="A11" s="4"/>
      <c r="B11" s="45" t="s">
        <v>18</v>
      </c>
      <c r="C11" s="5"/>
      <c r="D11" s="123" t="s">
        <v>46</v>
      </c>
      <c r="E11" s="123"/>
      <c r="F11" s="123"/>
      <c r="G11" s="123"/>
      <c r="H11" s="27" t="s">
        <v>33</v>
      </c>
      <c r="I11" s="127"/>
      <c r="J11" s="11"/>
    </row>
    <row r="12" spans="1:15" ht="15.75" customHeight="1" x14ac:dyDescent="0.25">
      <c r="A12" s="4"/>
      <c r="B12" s="39"/>
      <c r="C12" s="25"/>
      <c r="D12" s="124"/>
      <c r="E12" s="124"/>
      <c r="F12" s="124"/>
      <c r="G12" s="124"/>
      <c r="H12" s="27" t="s">
        <v>34</v>
      </c>
      <c r="I12" s="127"/>
      <c r="J12" s="11"/>
    </row>
    <row r="13" spans="1:15" ht="15.75" customHeight="1" x14ac:dyDescent="0.25">
      <c r="A13" s="4"/>
      <c r="B13" s="40"/>
      <c r="C13" s="126"/>
      <c r="D13" s="125"/>
      <c r="E13" s="125"/>
      <c r="F13" s="125"/>
      <c r="G13" s="125"/>
      <c r="H13" s="28"/>
      <c r="I13" s="32"/>
      <c r="J13" s="49"/>
    </row>
    <row r="14" spans="1:15" ht="24" hidden="1" customHeight="1" x14ac:dyDescent="0.25">
      <c r="A14" s="4"/>
      <c r="B14" s="64" t="s">
        <v>20</v>
      </c>
      <c r="C14" s="65"/>
      <c r="D14" s="66" t="s">
        <v>46</v>
      </c>
      <c r="E14" s="67"/>
      <c r="F14" s="67"/>
      <c r="G14" s="67"/>
      <c r="H14" s="68"/>
      <c r="I14" s="67"/>
      <c r="J14" s="69"/>
    </row>
    <row r="15" spans="1:15" ht="32.25" customHeight="1" x14ac:dyDescent="0.25">
      <c r="A15" s="4"/>
      <c r="B15" s="50" t="s">
        <v>31</v>
      </c>
      <c r="C15" s="70"/>
      <c r="D15" s="51"/>
      <c r="E15" s="83" t="s">
        <v>29</v>
      </c>
      <c r="F15" s="83"/>
      <c r="G15" s="98" t="s">
        <v>30</v>
      </c>
      <c r="H15" s="98"/>
      <c r="I15" s="98" t="s">
        <v>28</v>
      </c>
      <c r="J15" s="99"/>
    </row>
    <row r="16" spans="1:15" ht="23.25" customHeight="1" x14ac:dyDescent="0.25">
      <c r="A16" s="194" t="s">
        <v>23</v>
      </c>
      <c r="B16" s="195" t="s">
        <v>23</v>
      </c>
      <c r="C16" s="56"/>
      <c r="D16" s="57"/>
      <c r="E16" s="80">
        <f>SUMIF(F49:F53,A16,G49:G53)+SUMIF(F49:F53,"PSU",G49:G53)</f>
        <v>0</v>
      </c>
      <c r="F16" s="81"/>
      <c r="G16" s="80">
        <f>SUMIF(F49:F53,A16,H49:H53)+SUMIF(F49:F53,"PSU",H49:H53)</f>
        <v>0</v>
      </c>
      <c r="H16" s="81"/>
      <c r="I16" s="80">
        <f>SUMIF(F49:F53,A16,I49:I53)+SUMIF(F49:F53,"PSU",I49:I53)</f>
        <v>0</v>
      </c>
      <c r="J16" s="82"/>
    </row>
    <row r="17" spans="1:10" ht="23.25" customHeight="1" x14ac:dyDescent="0.25">
      <c r="A17" s="194" t="s">
        <v>24</v>
      </c>
      <c r="B17" s="195" t="s">
        <v>24</v>
      </c>
      <c r="C17" s="56"/>
      <c r="D17" s="57"/>
      <c r="E17" s="80">
        <f>SUMIF(F49:F53,A17,G49:G53)</f>
        <v>0</v>
      </c>
      <c r="F17" s="81"/>
      <c r="G17" s="80">
        <f>SUMIF(F49:F53,A17,H49:H53)</f>
        <v>0</v>
      </c>
      <c r="H17" s="81"/>
      <c r="I17" s="80">
        <f>SUMIF(F49:F53,A17,I49:I53)</f>
        <v>0</v>
      </c>
      <c r="J17" s="82"/>
    </row>
    <row r="18" spans="1:10" ht="23.25" customHeight="1" x14ac:dyDescent="0.25">
      <c r="A18" s="194" t="s">
        <v>25</v>
      </c>
      <c r="B18" s="195" t="s">
        <v>25</v>
      </c>
      <c r="C18" s="56"/>
      <c r="D18" s="57"/>
      <c r="E18" s="80">
        <f>SUMIF(F49:F53,A18,G49:G53)</f>
        <v>0</v>
      </c>
      <c r="F18" s="81"/>
      <c r="G18" s="80">
        <f>SUMIF(F49:F53,A18,H49:H53)</f>
        <v>0</v>
      </c>
      <c r="H18" s="81"/>
      <c r="I18" s="80">
        <f>SUMIF(F49:F53,A18,I49:I53)</f>
        <v>0</v>
      </c>
      <c r="J18" s="82"/>
    </row>
    <row r="19" spans="1:10" ht="23.25" customHeight="1" x14ac:dyDescent="0.25">
      <c r="A19" s="194" t="s">
        <v>64</v>
      </c>
      <c r="B19" s="195" t="s">
        <v>26</v>
      </c>
      <c r="C19" s="56"/>
      <c r="D19" s="57"/>
      <c r="E19" s="80">
        <f>SUMIF(F49:F53,A19,G49:G53)</f>
        <v>0</v>
      </c>
      <c r="F19" s="81"/>
      <c r="G19" s="80">
        <f>SUMIF(F49:F53,A19,H49:H53)</f>
        <v>0</v>
      </c>
      <c r="H19" s="81"/>
      <c r="I19" s="80">
        <f>SUMIF(F49:F53,A19,I49:I53)</f>
        <v>0</v>
      </c>
      <c r="J19" s="82"/>
    </row>
    <row r="20" spans="1:10" ht="23.25" customHeight="1" x14ac:dyDescent="0.25">
      <c r="A20" s="194" t="s">
        <v>65</v>
      </c>
      <c r="B20" s="195" t="s">
        <v>27</v>
      </c>
      <c r="C20" s="56"/>
      <c r="D20" s="57"/>
      <c r="E20" s="80">
        <f>SUMIF(F49:F53,A20,G49:G53)</f>
        <v>0</v>
      </c>
      <c r="F20" s="81"/>
      <c r="G20" s="80">
        <f>SUMIF(F49:F53,A20,H49:H53)</f>
        <v>0</v>
      </c>
      <c r="H20" s="81"/>
      <c r="I20" s="80">
        <f>SUMIF(F49:F53,A20,I49:I53)</f>
        <v>0</v>
      </c>
      <c r="J20" s="82"/>
    </row>
    <row r="21" spans="1:10" ht="23.25" customHeight="1" x14ac:dyDescent="0.25">
      <c r="A21" s="4"/>
      <c r="B21" s="72" t="s">
        <v>28</v>
      </c>
      <c r="C21" s="73"/>
      <c r="D21" s="74"/>
      <c r="E21" s="89">
        <f>SUM(E16:F20)</f>
        <v>0</v>
      </c>
      <c r="F21" s="97"/>
      <c r="G21" s="89">
        <f>SUM(G16:H20)</f>
        <v>0</v>
      </c>
      <c r="H21" s="97"/>
      <c r="I21" s="89">
        <f>SUM(I16:J20)</f>
        <v>0</v>
      </c>
      <c r="J21" s="90"/>
    </row>
    <row r="22" spans="1:10" ht="33" customHeight="1" x14ac:dyDescent="0.25">
      <c r="A22" s="4"/>
      <c r="B22" s="63" t="s">
        <v>32</v>
      </c>
      <c r="C22" s="56"/>
      <c r="D22" s="57"/>
      <c r="E22" s="62"/>
      <c r="F22" s="59"/>
      <c r="G22" s="48"/>
      <c r="H22" s="48"/>
      <c r="I22" s="48"/>
      <c r="J22" s="60"/>
    </row>
    <row r="23" spans="1:10" ht="23.25" customHeight="1" x14ac:dyDescent="0.25">
      <c r="A23" s="4"/>
      <c r="B23" s="55" t="s">
        <v>11</v>
      </c>
      <c r="C23" s="56"/>
      <c r="D23" s="57"/>
      <c r="E23" s="58">
        <v>12</v>
      </c>
      <c r="F23" s="59" t="s">
        <v>0</v>
      </c>
      <c r="G23" s="87">
        <f>ZakladDPHSniVypocet</f>
        <v>0</v>
      </c>
      <c r="H23" s="88"/>
      <c r="I23" s="88"/>
      <c r="J23" s="60" t="str">
        <f t="shared" ref="J23:J28" si="0">Mena</f>
        <v>CZK</v>
      </c>
    </row>
    <row r="24" spans="1:10" ht="23.25" customHeight="1" x14ac:dyDescent="0.25">
      <c r="A24" s="4"/>
      <c r="B24" s="55" t="s">
        <v>12</v>
      </c>
      <c r="C24" s="56"/>
      <c r="D24" s="57"/>
      <c r="E24" s="58">
        <f>SazbaDPH1</f>
        <v>12</v>
      </c>
      <c r="F24" s="59" t="s">
        <v>0</v>
      </c>
      <c r="G24" s="85">
        <f>ZakladDPHSni*SazbaDPH1/100</f>
        <v>0</v>
      </c>
      <c r="H24" s="86"/>
      <c r="I24" s="86"/>
      <c r="J24" s="60" t="str">
        <f t="shared" si="0"/>
        <v>CZK</v>
      </c>
    </row>
    <row r="25" spans="1:10" ht="23.25" customHeight="1" x14ac:dyDescent="0.25">
      <c r="A25" s="4"/>
      <c r="B25" s="55" t="s">
        <v>13</v>
      </c>
      <c r="C25" s="56"/>
      <c r="D25" s="57"/>
      <c r="E25" s="58">
        <v>21</v>
      </c>
      <c r="F25" s="59" t="s">
        <v>0</v>
      </c>
      <c r="G25" s="87">
        <f>ZakladDPHZaklVypocet</f>
        <v>0</v>
      </c>
      <c r="H25" s="88"/>
      <c r="I25" s="88"/>
      <c r="J25" s="60" t="str">
        <f t="shared" si="0"/>
        <v>CZK</v>
      </c>
    </row>
    <row r="26" spans="1:10" ht="23.25" customHeight="1" x14ac:dyDescent="0.25">
      <c r="A26" s="4"/>
      <c r="B26" s="47" t="s">
        <v>14</v>
      </c>
      <c r="C26" s="22"/>
      <c r="D26" s="18"/>
      <c r="E26" s="41">
        <f>SazbaDPH2</f>
        <v>21</v>
      </c>
      <c r="F26" s="42" t="s">
        <v>0</v>
      </c>
      <c r="G26" s="94">
        <f>ZakladDPHZakl*SazbaDPH2/100</f>
        <v>0</v>
      </c>
      <c r="H26" s="95"/>
      <c r="I26" s="95"/>
      <c r="J26" s="54" t="str">
        <f t="shared" si="0"/>
        <v>CZK</v>
      </c>
    </row>
    <row r="27" spans="1:10" ht="23.25" customHeight="1" thickBot="1" x14ac:dyDescent="0.3">
      <c r="A27" s="4"/>
      <c r="B27" s="46" t="s">
        <v>4</v>
      </c>
      <c r="C27" s="20"/>
      <c r="D27" s="23"/>
      <c r="E27" s="20"/>
      <c r="F27" s="21"/>
      <c r="G27" s="96">
        <f>0</f>
        <v>0</v>
      </c>
      <c r="H27" s="96"/>
      <c r="I27" s="96"/>
      <c r="J27" s="61" t="str">
        <f t="shared" si="0"/>
        <v>CZK</v>
      </c>
    </row>
    <row r="28" spans="1:10" ht="27.75" hidden="1" customHeight="1" thickBot="1" x14ac:dyDescent="0.3">
      <c r="A28" s="4"/>
      <c r="B28" s="151" t="s">
        <v>22</v>
      </c>
      <c r="C28" s="152"/>
      <c r="D28" s="152"/>
      <c r="E28" s="153"/>
      <c r="F28" s="154"/>
      <c r="G28" s="155">
        <f>ZakladDPHSniVypocet+ZakladDPHZaklVypocet</f>
        <v>0</v>
      </c>
      <c r="H28" s="155"/>
      <c r="I28" s="155"/>
      <c r="J28" s="156" t="str">
        <f t="shared" si="0"/>
        <v>CZK</v>
      </c>
    </row>
    <row r="29" spans="1:10" ht="27.75" customHeight="1" thickBot="1" x14ac:dyDescent="0.3">
      <c r="A29" s="4"/>
      <c r="B29" s="151" t="s">
        <v>35</v>
      </c>
      <c r="C29" s="157"/>
      <c r="D29" s="157"/>
      <c r="E29" s="157"/>
      <c r="F29" s="157"/>
      <c r="G29" s="158">
        <f>ZakladDPHSni+DPHSni+ZakladDPHZakl+DPHZakl+Zaokrouhleni</f>
        <v>0</v>
      </c>
      <c r="H29" s="158"/>
      <c r="I29" s="158"/>
      <c r="J29" s="159" t="s">
        <v>51</v>
      </c>
    </row>
    <row r="30" spans="1:10" ht="12.75" customHeight="1" x14ac:dyDescent="0.25">
      <c r="A30" s="4"/>
      <c r="B30" s="4"/>
      <c r="C30" s="5"/>
      <c r="D30" s="5"/>
      <c r="E30" s="5"/>
      <c r="F30" s="5"/>
      <c r="G30" s="43"/>
      <c r="H30" s="5"/>
      <c r="I30" s="43"/>
      <c r="J30" s="12"/>
    </row>
    <row r="31" spans="1:10" ht="30" customHeight="1" x14ac:dyDescent="0.25">
      <c r="A31" s="4"/>
      <c r="B31" s="4"/>
      <c r="C31" s="5"/>
      <c r="D31" s="5"/>
      <c r="E31" s="5"/>
      <c r="F31" s="5"/>
      <c r="G31" s="43"/>
      <c r="H31" s="5"/>
      <c r="I31" s="43"/>
      <c r="J31" s="12"/>
    </row>
    <row r="32" spans="1:10" ht="18.75" customHeight="1" x14ac:dyDescent="0.25">
      <c r="A32" s="4"/>
      <c r="B32" s="24"/>
      <c r="C32" s="19" t="s">
        <v>10</v>
      </c>
      <c r="D32" s="37"/>
      <c r="E32" s="37"/>
      <c r="F32" s="19" t="s">
        <v>9</v>
      </c>
      <c r="G32" s="37"/>
      <c r="H32" s="38">
        <f ca="1">TODAY()</f>
        <v>46043</v>
      </c>
      <c r="I32" s="37"/>
      <c r="J32" s="12"/>
    </row>
    <row r="33" spans="1:52" ht="47.25" customHeight="1" x14ac:dyDescent="0.25">
      <c r="A33" s="4"/>
      <c r="B33" s="4"/>
      <c r="C33" s="5"/>
      <c r="D33" s="5"/>
      <c r="E33" s="5"/>
      <c r="F33" s="5"/>
      <c r="G33" s="43"/>
      <c r="H33" s="5"/>
      <c r="I33" s="43"/>
      <c r="J33" s="12"/>
    </row>
    <row r="34" spans="1:52" s="35" customFormat="1" ht="18.75" customHeight="1" x14ac:dyDescent="0.25">
      <c r="A34" s="29"/>
      <c r="B34" s="29"/>
      <c r="C34" s="30"/>
      <c r="D34" s="79"/>
      <c r="E34" s="79"/>
      <c r="F34" s="30"/>
      <c r="G34" s="79"/>
      <c r="H34" s="79"/>
      <c r="I34" s="79"/>
      <c r="J34" s="36"/>
    </row>
    <row r="35" spans="1:52" ht="12.75" customHeight="1" x14ac:dyDescent="0.25">
      <c r="A35" s="4"/>
      <c r="B35" s="4"/>
      <c r="C35" s="5"/>
      <c r="D35" s="84" t="s">
        <v>2</v>
      </c>
      <c r="E35" s="84"/>
      <c r="F35" s="5"/>
      <c r="G35" s="43"/>
      <c r="H35" s="13" t="s">
        <v>3</v>
      </c>
      <c r="I35" s="43"/>
      <c r="J35" s="12"/>
    </row>
    <row r="36" spans="1:52" ht="13.5" customHeight="1" thickBot="1" x14ac:dyDescent="0.3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52" ht="27" hidden="1" customHeight="1" x14ac:dyDescent="0.3">
      <c r="B37" s="75" t="s">
        <v>15</v>
      </c>
      <c r="C37" s="3"/>
      <c r="D37" s="3"/>
      <c r="E37" s="3"/>
      <c r="F37" s="143"/>
      <c r="G37" s="143"/>
      <c r="H37" s="143"/>
      <c r="I37" s="143"/>
      <c r="J37" s="3"/>
    </row>
    <row r="38" spans="1:52" ht="25.5" hidden="1" customHeight="1" x14ac:dyDescent="0.25">
      <c r="A38" s="130" t="s">
        <v>37</v>
      </c>
      <c r="B38" s="132" t="s">
        <v>16</v>
      </c>
      <c r="C38" s="133" t="s">
        <v>5</v>
      </c>
      <c r="D38" s="134"/>
      <c r="E38" s="134"/>
      <c r="F38" s="144" t="str">
        <f>B23</f>
        <v>Základ pro sníženou DPH</v>
      </c>
      <c r="G38" s="144" t="str">
        <f>B25</f>
        <v>Základ pro základní DPH</v>
      </c>
      <c r="H38" s="145" t="s">
        <v>17</v>
      </c>
      <c r="I38" s="145" t="s">
        <v>1</v>
      </c>
      <c r="J38" s="135" t="s">
        <v>0</v>
      </c>
    </row>
    <row r="39" spans="1:52" ht="25.5" hidden="1" customHeight="1" x14ac:dyDescent="0.25">
      <c r="A39" s="130">
        <v>1</v>
      </c>
      <c r="B39" s="136" t="s">
        <v>49</v>
      </c>
      <c r="C39" s="137" t="s">
        <v>47</v>
      </c>
      <c r="D39" s="138"/>
      <c r="E39" s="138"/>
      <c r="F39" s="146">
        <f>'Rozpočet Pol'!AC86</f>
        <v>0</v>
      </c>
      <c r="G39" s="147">
        <f>'Rozpočet Pol'!AD86</f>
        <v>0</v>
      </c>
      <c r="H39" s="148">
        <f>(F39*SazbaDPH1/100)+(G39*SazbaDPH2/100)</f>
        <v>0</v>
      </c>
      <c r="I39" s="148">
        <f>F39+G39+H39</f>
        <v>0</v>
      </c>
      <c r="J39" s="139" t="str">
        <f>IF(CenaCelkemVypocet=0,"",I39/CenaCelkemVypocet*100)</f>
        <v/>
      </c>
    </row>
    <row r="40" spans="1:52" ht="25.5" hidden="1" customHeight="1" x14ac:dyDescent="0.25">
      <c r="A40" s="130"/>
      <c r="B40" s="140" t="s">
        <v>50</v>
      </c>
      <c r="C40" s="141"/>
      <c r="D40" s="141"/>
      <c r="E40" s="142"/>
      <c r="F40" s="149">
        <f>SUMIF(A39:A39,"=1",F39:F39)</f>
        <v>0</v>
      </c>
      <c r="G40" s="150">
        <f>SUMIF(A39:A39,"=1",G39:G39)</f>
        <v>0</v>
      </c>
      <c r="H40" s="150">
        <f>SUMIF(A39:A39,"=1",H39:H39)</f>
        <v>0</v>
      </c>
      <c r="I40" s="150">
        <f>SUMIF(A39:A39,"=1",I39:I39)</f>
        <v>0</v>
      </c>
      <c r="J40" s="131">
        <f>SUMIF(A39:A39,"=1",J39:J39)</f>
        <v>0</v>
      </c>
    </row>
    <row r="42" spans="1:52" x14ac:dyDescent="0.25">
      <c r="B42" t="s">
        <v>52</v>
      </c>
    </row>
    <row r="43" spans="1:52" x14ac:dyDescent="0.25">
      <c r="B43" s="161" t="s">
        <v>53</v>
      </c>
      <c r="C43" s="161"/>
      <c r="D43" s="161"/>
      <c r="E43" s="161"/>
      <c r="F43" s="161"/>
      <c r="G43" s="161"/>
      <c r="H43" s="161"/>
      <c r="I43" s="161"/>
      <c r="J43" s="161"/>
      <c r="AZ43" s="160" t="str">
        <f>B43</f>
        <v>D1.4.d Silnoproudá elektrotechnika</v>
      </c>
    </row>
    <row r="46" spans="1:52" ht="15.6" x14ac:dyDescent="0.3">
      <c r="B46" s="162" t="s">
        <v>54</v>
      </c>
    </row>
    <row r="48" spans="1:52" ht="25.5" customHeight="1" x14ac:dyDescent="0.25">
      <c r="A48" s="163"/>
      <c r="B48" s="169" t="s">
        <v>16</v>
      </c>
      <c r="C48" s="169" t="s">
        <v>5</v>
      </c>
      <c r="D48" s="170"/>
      <c r="E48" s="170"/>
      <c r="F48" s="173" t="s">
        <v>55</v>
      </c>
      <c r="G48" s="173" t="s">
        <v>29</v>
      </c>
      <c r="H48" s="173" t="s">
        <v>30</v>
      </c>
      <c r="I48" s="174" t="s">
        <v>28</v>
      </c>
      <c r="J48" s="174"/>
    </row>
    <row r="49" spans="1:10" ht="25.5" customHeight="1" x14ac:dyDescent="0.25">
      <c r="A49" s="164"/>
      <c r="B49" s="175" t="s">
        <v>56</v>
      </c>
      <c r="C49" s="176" t="s">
        <v>57</v>
      </c>
      <c r="D49" s="177"/>
      <c r="E49" s="177"/>
      <c r="F49" s="181" t="s">
        <v>24</v>
      </c>
      <c r="G49" s="182">
        <f>'Rozpočet Pol'!I8</f>
        <v>0</v>
      </c>
      <c r="H49" s="182">
        <f>'Rozpočet Pol'!K8</f>
        <v>0</v>
      </c>
      <c r="I49" s="183">
        <f>G49+H49</f>
        <v>0</v>
      </c>
      <c r="J49" s="183"/>
    </row>
    <row r="50" spans="1:10" ht="25.5" customHeight="1" x14ac:dyDescent="0.25">
      <c r="A50" s="164"/>
      <c r="B50" s="167" t="s">
        <v>58</v>
      </c>
      <c r="C50" s="166" t="s">
        <v>59</v>
      </c>
      <c r="D50" s="168"/>
      <c r="E50" s="168"/>
      <c r="F50" s="184" t="s">
        <v>25</v>
      </c>
      <c r="G50" s="185">
        <f>'Rozpočet Pol'!I20</f>
        <v>0</v>
      </c>
      <c r="H50" s="185">
        <f>'Rozpočet Pol'!K20</f>
        <v>0</v>
      </c>
      <c r="I50" s="186">
        <f>G50+H50</f>
        <v>0</v>
      </c>
      <c r="J50" s="186"/>
    </row>
    <row r="51" spans="1:10" ht="25.5" customHeight="1" x14ac:dyDescent="0.25">
      <c r="A51" s="164"/>
      <c r="B51" s="167" t="s">
        <v>60</v>
      </c>
      <c r="C51" s="166" t="s">
        <v>61</v>
      </c>
      <c r="D51" s="168"/>
      <c r="E51" s="168"/>
      <c r="F51" s="184" t="s">
        <v>25</v>
      </c>
      <c r="G51" s="185">
        <f>'Rozpočet Pol'!I52</f>
        <v>0</v>
      </c>
      <c r="H51" s="185">
        <f>'Rozpočet Pol'!K52</f>
        <v>0</v>
      </c>
      <c r="I51" s="186">
        <f>G51+H51</f>
        <v>0</v>
      </c>
      <c r="J51" s="186"/>
    </row>
    <row r="52" spans="1:10" ht="25.5" customHeight="1" x14ac:dyDescent="0.25">
      <c r="A52" s="164"/>
      <c r="B52" s="167" t="s">
        <v>62</v>
      </c>
      <c r="C52" s="166" t="s">
        <v>63</v>
      </c>
      <c r="D52" s="168"/>
      <c r="E52" s="168"/>
      <c r="F52" s="184" t="s">
        <v>25</v>
      </c>
      <c r="G52" s="185">
        <f>'Rozpočet Pol'!I77</f>
        <v>0</v>
      </c>
      <c r="H52" s="185">
        <f>'Rozpočet Pol'!K77</f>
        <v>0</v>
      </c>
      <c r="I52" s="186">
        <f>G52+H52</f>
        <v>0</v>
      </c>
      <c r="J52" s="186"/>
    </row>
    <row r="53" spans="1:10" ht="25.5" customHeight="1" x14ac:dyDescent="0.25">
      <c r="A53" s="164"/>
      <c r="B53" s="178" t="s">
        <v>64</v>
      </c>
      <c r="C53" s="179" t="s">
        <v>26</v>
      </c>
      <c r="D53" s="180"/>
      <c r="E53" s="180"/>
      <c r="F53" s="187" t="s">
        <v>64</v>
      </c>
      <c r="G53" s="188">
        <f>'Rozpočet Pol'!I82</f>
        <v>0</v>
      </c>
      <c r="H53" s="188">
        <f>'Rozpočet Pol'!K82</f>
        <v>0</v>
      </c>
      <c r="I53" s="189">
        <f>G53+H53</f>
        <v>0</v>
      </c>
      <c r="J53" s="189"/>
    </row>
    <row r="54" spans="1:10" ht="25.5" customHeight="1" x14ac:dyDescent="0.25">
      <c r="A54" s="165"/>
      <c r="B54" s="171" t="s">
        <v>1</v>
      </c>
      <c r="C54" s="171"/>
      <c r="D54" s="172"/>
      <c r="E54" s="172"/>
      <c r="F54" s="190"/>
      <c r="G54" s="191">
        <f>SUM(G49:G53)</f>
        <v>0</v>
      </c>
      <c r="H54" s="191">
        <f>SUM(H49:H53)</f>
        <v>0</v>
      </c>
      <c r="I54" s="192">
        <f>SUM(I49:I53)</f>
        <v>0</v>
      </c>
      <c r="J54" s="192"/>
    </row>
    <row r="55" spans="1:10" x14ac:dyDescent="0.25">
      <c r="F55" s="193"/>
      <c r="G55" s="129"/>
      <c r="H55" s="193"/>
      <c r="I55" s="129"/>
      <c r="J55" s="129"/>
    </row>
    <row r="56" spans="1:10" x14ac:dyDescent="0.25">
      <c r="F56" s="193"/>
      <c r="G56" s="129"/>
      <c r="H56" s="193"/>
      <c r="I56" s="129"/>
      <c r="J56" s="129"/>
    </row>
    <row r="57" spans="1:10" x14ac:dyDescent="0.25">
      <c r="F57" s="193"/>
      <c r="G57" s="129"/>
      <c r="H57" s="193"/>
      <c r="I57" s="129"/>
      <c r="J57" s="129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2">
    <mergeCell ref="I53:J53"/>
    <mergeCell ref="C53:E53"/>
    <mergeCell ref="I54:J54"/>
    <mergeCell ref="I50:J50"/>
    <mergeCell ref="C50:E50"/>
    <mergeCell ref="I51:J51"/>
    <mergeCell ref="C51:E51"/>
    <mergeCell ref="I52:J52"/>
    <mergeCell ref="C52:E52"/>
    <mergeCell ref="D3:J3"/>
    <mergeCell ref="C39:E39"/>
    <mergeCell ref="B40:E40"/>
    <mergeCell ref="B43:J43"/>
    <mergeCell ref="I48:J48"/>
    <mergeCell ref="I49:J49"/>
    <mergeCell ref="C49:E49"/>
    <mergeCell ref="G28:I28"/>
    <mergeCell ref="G15:H15"/>
    <mergeCell ref="I15:J15"/>
    <mergeCell ref="E16:F16"/>
    <mergeCell ref="D12:G12"/>
    <mergeCell ref="D13:G13"/>
    <mergeCell ref="D34:E34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D11:G11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34:I34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2" manualBreakCount="2">
    <brk id="36" max="9" man="1"/>
    <brk id="43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tabColor rgb="FFFF9966"/>
  </sheetPr>
  <dimension ref="A1:G5"/>
  <sheetViews>
    <sheetView workbookViewId="0">
      <selection activeCell="A5" sqref="A5:IV5"/>
    </sheetView>
  </sheetViews>
  <sheetFormatPr defaultColWidth="9.109375" defaultRowHeight="13.2" x14ac:dyDescent="0.25"/>
  <cols>
    <col min="1" max="1" width="4.33203125" style="6" customWidth="1"/>
    <col min="2" max="2" width="14.44140625" style="6" customWidth="1"/>
    <col min="3" max="3" width="38.33203125" style="10" customWidth="1"/>
    <col min="4" max="4" width="4.5546875" style="6" customWidth="1"/>
    <col min="5" max="5" width="10.5546875" style="6" customWidth="1"/>
    <col min="6" max="6" width="9.88671875" style="6" customWidth="1"/>
    <col min="7" max="7" width="12.6640625" style="6" customWidth="1"/>
    <col min="8" max="16384" width="9.109375" style="6"/>
  </cols>
  <sheetData>
    <row r="1" spans="1:7" ht="15.6" x14ac:dyDescent="0.25">
      <c r="A1" s="100" t="s">
        <v>6</v>
      </c>
      <c r="B1" s="100"/>
      <c r="C1" s="101"/>
      <c r="D1" s="100"/>
      <c r="E1" s="100"/>
      <c r="F1" s="100"/>
      <c r="G1" s="100"/>
    </row>
    <row r="2" spans="1:7" ht="24.9" customHeight="1" x14ac:dyDescent="0.25">
      <c r="A2" s="77" t="s">
        <v>41</v>
      </c>
      <c r="B2" s="76"/>
      <c r="C2" s="102"/>
      <c r="D2" s="102"/>
      <c r="E2" s="102"/>
      <c r="F2" s="102"/>
      <c r="G2" s="103"/>
    </row>
    <row r="3" spans="1:7" ht="24.9" hidden="1" customHeight="1" x14ac:dyDescent="0.25">
      <c r="A3" s="77" t="s">
        <v>7</v>
      </c>
      <c r="B3" s="76"/>
      <c r="C3" s="102"/>
      <c r="D3" s="102"/>
      <c r="E3" s="102"/>
      <c r="F3" s="102"/>
      <c r="G3" s="103"/>
    </row>
    <row r="4" spans="1:7" ht="24.9" hidden="1" customHeight="1" x14ac:dyDescent="0.25">
      <c r="A4" s="77" t="s">
        <v>8</v>
      </c>
      <c r="B4" s="76"/>
      <c r="C4" s="102"/>
      <c r="D4" s="102"/>
      <c r="E4" s="102"/>
      <c r="F4" s="102"/>
      <c r="G4" s="103"/>
    </row>
    <row r="5" spans="1:7" hidden="1" x14ac:dyDescent="0.25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H96"/>
  <sheetViews>
    <sheetView workbookViewId="0">
      <selection sqref="A1:G1"/>
    </sheetView>
  </sheetViews>
  <sheetFormatPr defaultRowHeight="13.2" outlineLevelRow="1" x14ac:dyDescent="0.25"/>
  <cols>
    <col min="1" max="1" width="4.33203125" customWidth="1"/>
    <col min="2" max="2" width="14.44140625" style="128" customWidth="1"/>
    <col min="3" max="3" width="38.33203125" style="128" customWidth="1"/>
    <col min="4" max="4" width="4.6640625" customWidth="1"/>
    <col min="5" max="5" width="10.6640625" customWidth="1"/>
    <col min="6" max="6" width="9.88671875" customWidth="1"/>
    <col min="7" max="7" width="12.77734375" customWidth="1"/>
    <col min="12" max="21" width="0" hidden="1" customWidth="1"/>
    <col min="29" max="39" width="0" hidden="1" customWidth="1"/>
  </cols>
  <sheetData>
    <row r="1" spans="1:60" ht="15.75" customHeight="1" x14ac:dyDescent="0.3">
      <c r="A1" s="196" t="s">
        <v>6</v>
      </c>
      <c r="B1" s="196"/>
      <c r="C1" s="196"/>
      <c r="D1" s="196"/>
      <c r="E1" s="196"/>
      <c r="F1" s="196"/>
      <c r="G1" s="196"/>
      <c r="AE1" t="s">
        <v>67</v>
      </c>
    </row>
    <row r="2" spans="1:60" ht="25.05" customHeight="1" x14ac:dyDescent="0.25">
      <c r="A2" s="203" t="s">
        <v>66</v>
      </c>
      <c r="B2" s="197"/>
      <c r="C2" s="198" t="s">
        <v>47</v>
      </c>
      <c r="D2" s="199"/>
      <c r="E2" s="199"/>
      <c r="F2" s="199"/>
      <c r="G2" s="205"/>
      <c r="AE2" t="s">
        <v>68</v>
      </c>
    </row>
    <row r="3" spans="1:60" ht="25.05" customHeight="1" x14ac:dyDescent="0.25">
      <c r="A3" s="204" t="s">
        <v>7</v>
      </c>
      <c r="B3" s="202"/>
      <c r="C3" s="200" t="s">
        <v>43</v>
      </c>
      <c r="D3" s="201"/>
      <c r="E3" s="201"/>
      <c r="F3" s="201"/>
      <c r="G3" s="206"/>
      <c r="AE3" t="s">
        <v>69</v>
      </c>
    </row>
    <row r="4" spans="1:60" ht="25.05" hidden="1" customHeight="1" x14ac:dyDescent="0.25">
      <c r="A4" s="204" t="s">
        <v>8</v>
      </c>
      <c r="B4" s="202"/>
      <c r="C4" s="200"/>
      <c r="D4" s="201"/>
      <c r="E4" s="201"/>
      <c r="F4" s="201"/>
      <c r="G4" s="206"/>
      <c r="AE4" t="s">
        <v>70</v>
      </c>
    </row>
    <row r="5" spans="1:60" hidden="1" x14ac:dyDescent="0.25">
      <c r="A5" s="207" t="s">
        <v>71</v>
      </c>
      <c r="B5" s="208"/>
      <c r="C5" s="209"/>
      <c r="D5" s="210"/>
      <c r="E5" s="210"/>
      <c r="F5" s="210"/>
      <c r="G5" s="211"/>
      <c r="AE5" t="s">
        <v>72</v>
      </c>
    </row>
    <row r="7" spans="1:60" ht="39.6" x14ac:dyDescent="0.25">
      <c r="A7" s="216" t="s">
        <v>73</v>
      </c>
      <c r="B7" s="217" t="s">
        <v>74</v>
      </c>
      <c r="C7" s="217" t="s">
        <v>75</v>
      </c>
      <c r="D7" s="216" t="s">
        <v>76</v>
      </c>
      <c r="E7" s="216" t="s">
        <v>77</v>
      </c>
      <c r="F7" s="212" t="s">
        <v>78</v>
      </c>
      <c r="G7" s="233" t="s">
        <v>28</v>
      </c>
      <c r="H7" s="234" t="s">
        <v>29</v>
      </c>
      <c r="I7" s="234" t="s">
        <v>79</v>
      </c>
      <c r="J7" s="234" t="s">
        <v>30</v>
      </c>
      <c r="K7" s="234" t="s">
        <v>80</v>
      </c>
      <c r="L7" s="234" t="s">
        <v>81</v>
      </c>
      <c r="M7" s="234" t="s">
        <v>82</v>
      </c>
      <c r="N7" s="234" t="s">
        <v>83</v>
      </c>
      <c r="O7" s="234" t="s">
        <v>84</v>
      </c>
      <c r="P7" s="234" t="s">
        <v>85</v>
      </c>
      <c r="Q7" s="234" t="s">
        <v>86</v>
      </c>
      <c r="R7" s="234" t="s">
        <v>87</v>
      </c>
      <c r="S7" s="234" t="s">
        <v>88</v>
      </c>
      <c r="T7" s="234" t="s">
        <v>89</v>
      </c>
      <c r="U7" s="219" t="s">
        <v>90</v>
      </c>
    </row>
    <row r="8" spans="1:60" x14ac:dyDescent="0.25">
      <c r="A8" s="235" t="s">
        <v>91</v>
      </c>
      <c r="B8" s="236" t="s">
        <v>56</v>
      </c>
      <c r="C8" s="237" t="s">
        <v>57</v>
      </c>
      <c r="D8" s="238"/>
      <c r="E8" s="239"/>
      <c r="F8" s="240"/>
      <c r="G8" s="240">
        <f>SUMIF(AE9:AE19,"&lt;&gt;NOR",G9:G19)</f>
        <v>0</v>
      </c>
      <c r="H8" s="240"/>
      <c r="I8" s="240">
        <f>SUM(I9:I19)</f>
        <v>0</v>
      </c>
      <c r="J8" s="240"/>
      <c r="K8" s="240">
        <f>SUM(K9:K19)</f>
        <v>0</v>
      </c>
      <c r="L8" s="240"/>
      <c r="M8" s="240">
        <f>SUM(M9:M19)</f>
        <v>0</v>
      </c>
      <c r="N8" s="218"/>
      <c r="O8" s="218">
        <f>SUM(O9:O19)</f>
        <v>8.2369999999999999E-2</v>
      </c>
      <c r="P8" s="218"/>
      <c r="Q8" s="218">
        <f>SUM(Q9:Q19)</f>
        <v>0</v>
      </c>
      <c r="R8" s="218"/>
      <c r="S8" s="218"/>
      <c r="T8" s="235"/>
      <c r="U8" s="218">
        <f>SUM(U9:U19)</f>
        <v>16.82</v>
      </c>
      <c r="AE8" t="s">
        <v>92</v>
      </c>
    </row>
    <row r="9" spans="1:60" outlineLevel="1" x14ac:dyDescent="0.25">
      <c r="A9" s="214">
        <v>1</v>
      </c>
      <c r="B9" s="220" t="s">
        <v>93</v>
      </c>
      <c r="C9" s="263" t="s">
        <v>94</v>
      </c>
      <c r="D9" s="222" t="s">
        <v>95</v>
      </c>
      <c r="E9" s="228">
        <v>5</v>
      </c>
      <c r="F9" s="230">
        <f>H9+J9</f>
        <v>0</v>
      </c>
      <c r="G9" s="230">
        <f>ROUND(E9*F9,2)</f>
        <v>0</v>
      </c>
      <c r="H9" s="231"/>
      <c r="I9" s="230">
        <f>ROUND(E9*H9,2)</f>
        <v>0</v>
      </c>
      <c r="J9" s="231"/>
      <c r="K9" s="230">
        <f>ROUND(E9*J9,2)</f>
        <v>0</v>
      </c>
      <c r="L9" s="230">
        <v>21</v>
      </c>
      <c r="M9" s="230">
        <f>G9*(1+L9/100)</f>
        <v>0</v>
      </c>
      <c r="N9" s="223">
        <v>0</v>
      </c>
      <c r="O9" s="223">
        <f>ROUND(E9*N9,5)</f>
        <v>0</v>
      </c>
      <c r="P9" s="223">
        <v>0</v>
      </c>
      <c r="Q9" s="223">
        <f>ROUND(E9*P9,5)</f>
        <v>0</v>
      </c>
      <c r="R9" s="223"/>
      <c r="S9" s="223"/>
      <c r="T9" s="224">
        <v>0.54</v>
      </c>
      <c r="U9" s="223">
        <f>ROUND(E9*T9,2)</f>
        <v>2.7</v>
      </c>
      <c r="V9" s="213"/>
      <c r="W9" s="213"/>
      <c r="X9" s="213"/>
      <c r="Y9" s="213"/>
      <c r="Z9" s="213"/>
      <c r="AA9" s="213"/>
      <c r="AB9" s="213"/>
      <c r="AC9" s="213"/>
      <c r="AD9" s="213"/>
      <c r="AE9" s="213" t="s">
        <v>96</v>
      </c>
      <c r="AF9" s="213"/>
      <c r="AG9" s="213"/>
      <c r="AH9" s="213"/>
      <c r="AI9" s="213"/>
      <c r="AJ9" s="213"/>
      <c r="AK9" s="213"/>
      <c r="AL9" s="213"/>
      <c r="AM9" s="213"/>
      <c r="AN9" s="213"/>
      <c r="AO9" s="213"/>
      <c r="AP9" s="213"/>
      <c r="AQ9" s="213"/>
      <c r="AR9" s="213"/>
      <c r="AS9" s="213"/>
      <c r="AT9" s="213"/>
      <c r="AU9" s="213"/>
      <c r="AV9" s="213"/>
      <c r="AW9" s="213"/>
      <c r="AX9" s="213"/>
      <c r="AY9" s="213"/>
      <c r="AZ9" s="213"/>
      <c r="BA9" s="213"/>
      <c r="BB9" s="213"/>
      <c r="BC9" s="213"/>
      <c r="BD9" s="213"/>
      <c r="BE9" s="213"/>
      <c r="BF9" s="213"/>
      <c r="BG9" s="213"/>
      <c r="BH9" s="213"/>
    </row>
    <row r="10" spans="1:60" outlineLevel="1" x14ac:dyDescent="0.25">
      <c r="A10" s="214">
        <v>2</v>
      </c>
      <c r="B10" s="220" t="s">
        <v>97</v>
      </c>
      <c r="C10" s="263" t="s">
        <v>98</v>
      </c>
      <c r="D10" s="222" t="s">
        <v>95</v>
      </c>
      <c r="E10" s="228">
        <v>5</v>
      </c>
      <c r="F10" s="230">
        <f>H10+J10</f>
        <v>0</v>
      </c>
      <c r="G10" s="230">
        <f>ROUND(E10*F10,2)</f>
        <v>0</v>
      </c>
      <c r="H10" s="231"/>
      <c r="I10" s="230">
        <f>ROUND(E10*H10,2)</f>
        <v>0</v>
      </c>
      <c r="J10" s="231"/>
      <c r="K10" s="230">
        <f>ROUND(E10*J10,2)</f>
        <v>0</v>
      </c>
      <c r="L10" s="230">
        <v>21</v>
      </c>
      <c r="M10" s="230">
        <f>G10*(1+L10/100)</f>
        <v>0</v>
      </c>
      <c r="N10" s="223">
        <v>1.1900000000000001E-2</v>
      </c>
      <c r="O10" s="223">
        <f>ROUND(E10*N10,5)</f>
        <v>5.9499999999999997E-2</v>
      </c>
      <c r="P10" s="223">
        <v>0</v>
      </c>
      <c r="Q10" s="223">
        <f>ROUND(E10*P10,5)</f>
        <v>0</v>
      </c>
      <c r="R10" s="223"/>
      <c r="S10" s="223"/>
      <c r="T10" s="224">
        <v>0</v>
      </c>
      <c r="U10" s="223">
        <f>ROUND(E10*T10,2)</f>
        <v>0</v>
      </c>
      <c r="V10" s="213"/>
      <c r="W10" s="213"/>
      <c r="X10" s="213"/>
      <c r="Y10" s="213"/>
      <c r="Z10" s="213"/>
      <c r="AA10" s="213"/>
      <c r="AB10" s="213"/>
      <c r="AC10" s="213"/>
      <c r="AD10" s="213"/>
      <c r="AE10" s="213" t="s">
        <v>99</v>
      </c>
      <c r="AF10" s="213"/>
      <c r="AG10" s="213"/>
      <c r="AH10" s="213"/>
      <c r="AI10" s="213"/>
      <c r="AJ10" s="213"/>
      <c r="AK10" s="213"/>
      <c r="AL10" s="213"/>
      <c r="AM10" s="213"/>
      <c r="AN10" s="213"/>
      <c r="AO10" s="213"/>
      <c r="AP10" s="213"/>
      <c r="AQ10" s="213"/>
      <c r="AR10" s="213"/>
      <c r="AS10" s="213"/>
      <c r="AT10" s="213"/>
      <c r="AU10" s="213"/>
      <c r="AV10" s="213"/>
      <c r="AW10" s="213"/>
      <c r="AX10" s="213"/>
      <c r="AY10" s="213"/>
      <c r="AZ10" s="213"/>
      <c r="BA10" s="213"/>
      <c r="BB10" s="213"/>
      <c r="BC10" s="213"/>
      <c r="BD10" s="213"/>
      <c r="BE10" s="213"/>
      <c r="BF10" s="213"/>
      <c r="BG10" s="213"/>
      <c r="BH10" s="213"/>
    </row>
    <row r="11" spans="1:60" outlineLevel="1" x14ac:dyDescent="0.25">
      <c r="A11" s="214">
        <v>3</v>
      </c>
      <c r="B11" s="220" t="s">
        <v>100</v>
      </c>
      <c r="C11" s="263" t="s">
        <v>101</v>
      </c>
      <c r="D11" s="222" t="s">
        <v>95</v>
      </c>
      <c r="E11" s="228">
        <v>5</v>
      </c>
      <c r="F11" s="230">
        <f>H11+J11</f>
        <v>0</v>
      </c>
      <c r="G11" s="230">
        <f>ROUND(E11*F11,2)</f>
        <v>0</v>
      </c>
      <c r="H11" s="231"/>
      <c r="I11" s="230">
        <f>ROUND(E11*H11,2)</f>
        <v>0</v>
      </c>
      <c r="J11" s="231"/>
      <c r="K11" s="230">
        <f>ROUND(E11*J11,2)</f>
        <v>0</v>
      </c>
      <c r="L11" s="230">
        <v>21</v>
      </c>
      <c r="M11" s="230">
        <f>G11*(1+L11/100)</f>
        <v>0</v>
      </c>
      <c r="N11" s="223">
        <v>0</v>
      </c>
      <c r="O11" s="223">
        <f>ROUND(E11*N11,5)</f>
        <v>0</v>
      </c>
      <c r="P11" s="223">
        <v>0</v>
      </c>
      <c r="Q11" s="223">
        <f>ROUND(E11*P11,5)</f>
        <v>0</v>
      </c>
      <c r="R11" s="223"/>
      <c r="S11" s="223"/>
      <c r="T11" s="224">
        <v>1.05</v>
      </c>
      <c r="U11" s="223">
        <f>ROUND(E11*T11,2)</f>
        <v>5.25</v>
      </c>
      <c r="V11" s="213"/>
      <c r="W11" s="213"/>
      <c r="X11" s="213"/>
      <c r="Y11" s="213"/>
      <c r="Z11" s="213"/>
      <c r="AA11" s="213"/>
      <c r="AB11" s="213"/>
      <c r="AC11" s="213"/>
      <c r="AD11" s="213"/>
      <c r="AE11" s="213" t="s">
        <v>96</v>
      </c>
      <c r="AF11" s="213"/>
      <c r="AG11" s="213"/>
      <c r="AH11" s="213"/>
      <c r="AI11" s="213"/>
      <c r="AJ11" s="213"/>
      <c r="AK11" s="213"/>
      <c r="AL11" s="213"/>
      <c r="AM11" s="213"/>
      <c r="AN11" s="213"/>
      <c r="AO11" s="213"/>
      <c r="AP11" s="213"/>
      <c r="AQ11" s="213"/>
      <c r="AR11" s="213"/>
      <c r="AS11" s="213"/>
      <c r="AT11" s="213"/>
      <c r="AU11" s="213"/>
      <c r="AV11" s="213"/>
      <c r="AW11" s="213"/>
      <c r="AX11" s="213"/>
      <c r="AY11" s="213"/>
      <c r="AZ11" s="213"/>
      <c r="BA11" s="213"/>
      <c r="BB11" s="213"/>
      <c r="BC11" s="213"/>
      <c r="BD11" s="213"/>
      <c r="BE11" s="213"/>
      <c r="BF11" s="213"/>
      <c r="BG11" s="213"/>
      <c r="BH11" s="213"/>
    </row>
    <row r="12" spans="1:60" outlineLevel="1" x14ac:dyDescent="0.25">
      <c r="A12" s="214">
        <v>4</v>
      </c>
      <c r="B12" s="220" t="s">
        <v>102</v>
      </c>
      <c r="C12" s="263" t="s">
        <v>103</v>
      </c>
      <c r="D12" s="222" t="s">
        <v>95</v>
      </c>
      <c r="E12" s="228">
        <v>5</v>
      </c>
      <c r="F12" s="230">
        <f>H12+J12</f>
        <v>0</v>
      </c>
      <c r="G12" s="230">
        <f>ROUND(E12*F12,2)</f>
        <v>0</v>
      </c>
      <c r="H12" s="231"/>
      <c r="I12" s="230">
        <f>ROUND(E12*H12,2)</f>
        <v>0</v>
      </c>
      <c r="J12" s="231"/>
      <c r="K12" s="230">
        <f>ROUND(E12*J12,2)</f>
        <v>0</v>
      </c>
      <c r="L12" s="230">
        <v>21</v>
      </c>
      <c r="M12" s="230">
        <f>G12*(1+L12/100)</f>
        <v>0</v>
      </c>
      <c r="N12" s="223">
        <v>5.0000000000000002E-5</v>
      </c>
      <c r="O12" s="223">
        <f>ROUND(E12*N12,5)</f>
        <v>2.5000000000000001E-4</v>
      </c>
      <c r="P12" s="223">
        <v>0</v>
      </c>
      <c r="Q12" s="223">
        <f>ROUND(E12*P12,5)</f>
        <v>0</v>
      </c>
      <c r="R12" s="223"/>
      <c r="S12" s="223"/>
      <c r="T12" s="224">
        <v>0</v>
      </c>
      <c r="U12" s="223">
        <f>ROUND(E12*T12,2)</f>
        <v>0</v>
      </c>
      <c r="V12" s="213"/>
      <c r="W12" s="213"/>
      <c r="X12" s="213"/>
      <c r="Y12" s="213"/>
      <c r="Z12" s="213"/>
      <c r="AA12" s="213"/>
      <c r="AB12" s="213"/>
      <c r="AC12" s="213"/>
      <c r="AD12" s="213"/>
      <c r="AE12" s="213" t="s">
        <v>99</v>
      </c>
      <c r="AF12" s="213"/>
      <c r="AG12" s="213"/>
      <c r="AH12" s="213"/>
      <c r="AI12" s="213"/>
      <c r="AJ12" s="213"/>
      <c r="AK12" s="213"/>
      <c r="AL12" s="213"/>
      <c r="AM12" s="213"/>
      <c r="AN12" s="213"/>
      <c r="AO12" s="213"/>
      <c r="AP12" s="213"/>
      <c r="AQ12" s="213"/>
      <c r="AR12" s="213"/>
      <c r="AS12" s="213"/>
      <c r="AT12" s="213"/>
      <c r="AU12" s="213"/>
      <c r="AV12" s="213"/>
      <c r="AW12" s="213"/>
      <c r="AX12" s="213"/>
      <c r="AY12" s="213"/>
      <c r="AZ12" s="213"/>
      <c r="BA12" s="213"/>
      <c r="BB12" s="213"/>
      <c r="BC12" s="213"/>
      <c r="BD12" s="213"/>
      <c r="BE12" s="213"/>
      <c r="BF12" s="213"/>
      <c r="BG12" s="213"/>
      <c r="BH12" s="213"/>
    </row>
    <row r="13" spans="1:60" ht="20.399999999999999" outlineLevel="1" x14ac:dyDescent="0.25">
      <c r="A13" s="214">
        <v>5</v>
      </c>
      <c r="B13" s="220" t="s">
        <v>104</v>
      </c>
      <c r="C13" s="263" t="s">
        <v>105</v>
      </c>
      <c r="D13" s="222" t="s">
        <v>106</v>
      </c>
      <c r="E13" s="228">
        <v>5.3</v>
      </c>
      <c r="F13" s="230">
        <f>H13+J13</f>
        <v>0</v>
      </c>
      <c r="G13" s="230">
        <f>ROUND(E13*F13,2)</f>
        <v>0</v>
      </c>
      <c r="H13" s="231"/>
      <c r="I13" s="230">
        <f>ROUND(E13*H13,2)</f>
        <v>0</v>
      </c>
      <c r="J13" s="231"/>
      <c r="K13" s="230">
        <f>ROUND(E13*J13,2)</f>
        <v>0</v>
      </c>
      <c r="L13" s="230">
        <v>21</v>
      </c>
      <c r="M13" s="230">
        <f>G13*(1+L13/100)</f>
        <v>0</v>
      </c>
      <c r="N13" s="223">
        <v>0</v>
      </c>
      <c r="O13" s="223">
        <f>ROUND(E13*N13,5)</f>
        <v>0</v>
      </c>
      <c r="P13" s="223">
        <v>0</v>
      </c>
      <c r="Q13" s="223">
        <f>ROUND(E13*P13,5)</f>
        <v>0</v>
      </c>
      <c r="R13" s="223"/>
      <c r="S13" s="223"/>
      <c r="T13" s="224">
        <v>0.35</v>
      </c>
      <c r="U13" s="223">
        <f>ROUND(E13*T13,2)</f>
        <v>1.86</v>
      </c>
      <c r="V13" s="213"/>
      <c r="W13" s="213"/>
      <c r="X13" s="213"/>
      <c r="Y13" s="213"/>
      <c r="Z13" s="213"/>
      <c r="AA13" s="213"/>
      <c r="AB13" s="213"/>
      <c r="AC13" s="213"/>
      <c r="AD13" s="213"/>
      <c r="AE13" s="213" t="s">
        <v>96</v>
      </c>
      <c r="AF13" s="213"/>
      <c r="AG13" s="213"/>
      <c r="AH13" s="213"/>
      <c r="AI13" s="213"/>
      <c r="AJ13" s="213"/>
      <c r="AK13" s="213"/>
      <c r="AL13" s="213"/>
      <c r="AM13" s="213"/>
      <c r="AN13" s="213"/>
      <c r="AO13" s="213"/>
      <c r="AP13" s="213"/>
      <c r="AQ13" s="213"/>
      <c r="AR13" s="213"/>
      <c r="AS13" s="213"/>
      <c r="AT13" s="213"/>
      <c r="AU13" s="213"/>
      <c r="AV13" s="213"/>
      <c r="AW13" s="213"/>
      <c r="AX13" s="213"/>
      <c r="AY13" s="213"/>
      <c r="AZ13" s="213"/>
      <c r="BA13" s="213"/>
      <c r="BB13" s="213"/>
      <c r="BC13" s="213"/>
      <c r="BD13" s="213"/>
      <c r="BE13" s="213"/>
      <c r="BF13" s="213"/>
      <c r="BG13" s="213"/>
      <c r="BH13" s="213"/>
    </row>
    <row r="14" spans="1:60" outlineLevel="1" x14ac:dyDescent="0.25">
      <c r="A14" s="214">
        <v>6</v>
      </c>
      <c r="B14" s="220" t="s">
        <v>107</v>
      </c>
      <c r="C14" s="263" t="s">
        <v>108</v>
      </c>
      <c r="D14" s="222" t="s">
        <v>95</v>
      </c>
      <c r="E14" s="228">
        <v>5.3</v>
      </c>
      <c r="F14" s="230">
        <f>H14+J14</f>
        <v>0</v>
      </c>
      <c r="G14" s="230">
        <f>ROUND(E14*F14,2)</f>
        <v>0</v>
      </c>
      <c r="H14" s="231"/>
      <c r="I14" s="230">
        <f>ROUND(E14*H14,2)</f>
        <v>0</v>
      </c>
      <c r="J14" s="231"/>
      <c r="K14" s="230">
        <f>ROUND(E14*J14,2)</f>
        <v>0</v>
      </c>
      <c r="L14" s="230">
        <v>21</v>
      </c>
      <c r="M14" s="230">
        <f>G14*(1+L14/100)</f>
        <v>0</v>
      </c>
      <c r="N14" s="223">
        <v>2.0500000000000002E-3</v>
      </c>
      <c r="O14" s="223">
        <f>ROUND(E14*N14,5)</f>
        <v>1.0869999999999999E-2</v>
      </c>
      <c r="P14" s="223">
        <v>0</v>
      </c>
      <c r="Q14" s="223">
        <f>ROUND(E14*P14,5)</f>
        <v>0</v>
      </c>
      <c r="R14" s="223"/>
      <c r="S14" s="223"/>
      <c r="T14" s="224">
        <v>0</v>
      </c>
      <c r="U14" s="223">
        <f>ROUND(E14*T14,2)</f>
        <v>0</v>
      </c>
      <c r="V14" s="213"/>
      <c r="W14" s="213"/>
      <c r="X14" s="213"/>
      <c r="Y14" s="213"/>
      <c r="Z14" s="213"/>
      <c r="AA14" s="213"/>
      <c r="AB14" s="213"/>
      <c r="AC14" s="213"/>
      <c r="AD14" s="213"/>
      <c r="AE14" s="213" t="s">
        <v>99</v>
      </c>
      <c r="AF14" s="213"/>
      <c r="AG14" s="213"/>
      <c r="AH14" s="213"/>
      <c r="AI14" s="213"/>
      <c r="AJ14" s="213"/>
      <c r="AK14" s="213"/>
      <c r="AL14" s="213"/>
      <c r="AM14" s="213"/>
      <c r="AN14" s="213"/>
      <c r="AO14" s="213"/>
      <c r="AP14" s="213"/>
      <c r="AQ14" s="213"/>
      <c r="AR14" s="213"/>
      <c r="AS14" s="213"/>
      <c r="AT14" s="213"/>
      <c r="AU14" s="213"/>
      <c r="AV14" s="213"/>
      <c r="AW14" s="213"/>
      <c r="AX14" s="213"/>
      <c r="AY14" s="213"/>
      <c r="AZ14" s="213"/>
      <c r="BA14" s="213"/>
      <c r="BB14" s="213"/>
      <c r="BC14" s="213"/>
      <c r="BD14" s="213"/>
      <c r="BE14" s="213"/>
      <c r="BF14" s="213"/>
      <c r="BG14" s="213"/>
      <c r="BH14" s="213"/>
    </row>
    <row r="15" spans="1:60" outlineLevel="1" x14ac:dyDescent="0.25">
      <c r="A15" s="214">
        <v>7</v>
      </c>
      <c r="B15" s="220" t="s">
        <v>109</v>
      </c>
      <c r="C15" s="263" t="s">
        <v>110</v>
      </c>
      <c r="D15" s="222" t="s">
        <v>95</v>
      </c>
      <c r="E15" s="228">
        <v>5</v>
      </c>
      <c r="F15" s="230">
        <f>H15+J15</f>
        <v>0</v>
      </c>
      <c r="G15" s="230">
        <f>ROUND(E15*F15,2)</f>
        <v>0</v>
      </c>
      <c r="H15" s="231"/>
      <c r="I15" s="230">
        <f>ROUND(E15*H15,2)</f>
        <v>0</v>
      </c>
      <c r="J15" s="231"/>
      <c r="K15" s="230">
        <f>ROUND(E15*J15,2)</f>
        <v>0</v>
      </c>
      <c r="L15" s="230">
        <v>21</v>
      </c>
      <c r="M15" s="230">
        <f>G15*(1+L15/100)</f>
        <v>0</v>
      </c>
      <c r="N15" s="223">
        <v>0</v>
      </c>
      <c r="O15" s="223">
        <f>ROUND(E15*N15,5)</f>
        <v>0</v>
      </c>
      <c r="P15" s="223">
        <v>0</v>
      </c>
      <c r="Q15" s="223">
        <f>ROUND(E15*P15,5)</f>
        <v>0</v>
      </c>
      <c r="R15" s="223"/>
      <c r="S15" s="223"/>
      <c r="T15" s="224">
        <v>0.45</v>
      </c>
      <c r="U15" s="223">
        <f>ROUND(E15*T15,2)</f>
        <v>2.25</v>
      </c>
      <c r="V15" s="213"/>
      <c r="W15" s="213"/>
      <c r="X15" s="213"/>
      <c r="Y15" s="213"/>
      <c r="Z15" s="213"/>
      <c r="AA15" s="213"/>
      <c r="AB15" s="213"/>
      <c r="AC15" s="213"/>
      <c r="AD15" s="213"/>
      <c r="AE15" s="213" t="s">
        <v>96</v>
      </c>
      <c r="AF15" s="213"/>
      <c r="AG15" s="213"/>
      <c r="AH15" s="213"/>
      <c r="AI15" s="213"/>
      <c r="AJ15" s="213"/>
      <c r="AK15" s="213"/>
      <c r="AL15" s="213"/>
      <c r="AM15" s="213"/>
      <c r="AN15" s="213"/>
      <c r="AO15" s="213"/>
      <c r="AP15" s="213"/>
      <c r="AQ15" s="213"/>
      <c r="AR15" s="213"/>
      <c r="AS15" s="213"/>
      <c r="AT15" s="213"/>
      <c r="AU15" s="213"/>
      <c r="AV15" s="213"/>
      <c r="AW15" s="213"/>
      <c r="AX15" s="213"/>
      <c r="AY15" s="213"/>
      <c r="AZ15" s="213"/>
      <c r="BA15" s="213"/>
      <c r="BB15" s="213"/>
      <c r="BC15" s="213"/>
      <c r="BD15" s="213"/>
      <c r="BE15" s="213"/>
      <c r="BF15" s="213"/>
      <c r="BG15" s="213"/>
      <c r="BH15" s="213"/>
    </row>
    <row r="16" spans="1:60" outlineLevel="1" x14ac:dyDescent="0.25">
      <c r="A16" s="214">
        <v>8</v>
      </c>
      <c r="B16" s="220" t="s">
        <v>111</v>
      </c>
      <c r="C16" s="263" t="s">
        <v>112</v>
      </c>
      <c r="D16" s="222" t="s">
        <v>95</v>
      </c>
      <c r="E16" s="228">
        <v>5</v>
      </c>
      <c r="F16" s="230">
        <f>H16+J16</f>
        <v>0</v>
      </c>
      <c r="G16" s="230">
        <f>ROUND(E16*F16,2)</f>
        <v>0</v>
      </c>
      <c r="H16" s="231"/>
      <c r="I16" s="230">
        <f>ROUND(E16*H16,2)</f>
        <v>0</v>
      </c>
      <c r="J16" s="231"/>
      <c r="K16" s="230">
        <f>ROUND(E16*J16,2)</f>
        <v>0</v>
      </c>
      <c r="L16" s="230">
        <v>21</v>
      </c>
      <c r="M16" s="230">
        <f>G16*(1+L16/100)</f>
        <v>0</v>
      </c>
      <c r="N16" s="223">
        <v>1.4999999999999999E-4</v>
      </c>
      <c r="O16" s="223">
        <f>ROUND(E16*N16,5)</f>
        <v>7.5000000000000002E-4</v>
      </c>
      <c r="P16" s="223">
        <v>0</v>
      </c>
      <c r="Q16" s="223">
        <f>ROUND(E16*P16,5)</f>
        <v>0</v>
      </c>
      <c r="R16" s="223"/>
      <c r="S16" s="223"/>
      <c r="T16" s="224">
        <v>0</v>
      </c>
      <c r="U16" s="223">
        <f>ROUND(E16*T16,2)</f>
        <v>0</v>
      </c>
      <c r="V16" s="213"/>
      <c r="W16" s="213"/>
      <c r="X16" s="213"/>
      <c r="Y16" s="213"/>
      <c r="Z16" s="213"/>
      <c r="AA16" s="213"/>
      <c r="AB16" s="213"/>
      <c r="AC16" s="213"/>
      <c r="AD16" s="213"/>
      <c r="AE16" s="213" t="s">
        <v>99</v>
      </c>
      <c r="AF16" s="213"/>
      <c r="AG16" s="213"/>
      <c r="AH16" s="213"/>
      <c r="AI16" s="213"/>
      <c r="AJ16" s="213"/>
      <c r="AK16" s="213"/>
      <c r="AL16" s="213"/>
      <c r="AM16" s="213"/>
      <c r="AN16" s="213"/>
      <c r="AO16" s="213"/>
      <c r="AP16" s="213"/>
      <c r="AQ16" s="213"/>
      <c r="AR16" s="213"/>
      <c r="AS16" s="213"/>
      <c r="AT16" s="213"/>
      <c r="AU16" s="213"/>
      <c r="AV16" s="213"/>
      <c r="AW16" s="213"/>
      <c r="AX16" s="213"/>
      <c r="AY16" s="213"/>
      <c r="AZ16" s="213"/>
      <c r="BA16" s="213"/>
      <c r="BB16" s="213"/>
      <c r="BC16" s="213"/>
      <c r="BD16" s="213"/>
      <c r="BE16" s="213"/>
      <c r="BF16" s="213"/>
      <c r="BG16" s="213"/>
      <c r="BH16" s="213"/>
    </row>
    <row r="17" spans="1:60" outlineLevel="1" x14ac:dyDescent="0.25">
      <c r="A17" s="214">
        <v>9</v>
      </c>
      <c r="B17" s="220" t="s">
        <v>113</v>
      </c>
      <c r="C17" s="263" t="s">
        <v>114</v>
      </c>
      <c r="D17" s="222" t="s">
        <v>95</v>
      </c>
      <c r="E17" s="228">
        <v>5</v>
      </c>
      <c r="F17" s="230">
        <f>H17+J17</f>
        <v>0</v>
      </c>
      <c r="G17" s="230">
        <f>ROUND(E17*F17,2)</f>
        <v>0</v>
      </c>
      <c r="H17" s="231"/>
      <c r="I17" s="230">
        <f>ROUND(E17*H17,2)</f>
        <v>0</v>
      </c>
      <c r="J17" s="231"/>
      <c r="K17" s="230">
        <f>ROUND(E17*J17,2)</f>
        <v>0</v>
      </c>
      <c r="L17" s="230">
        <v>21</v>
      </c>
      <c r="M17" s="230">
        <f>G17*(1+L17/100)</f>
        <v>0</v>
      </c>
      <c r="N17" s="223">
        <v>0</v>
      </c>
      <c r="O17" s="223">
        <f>ROUND(E17*N17,5)</f>
        <v>0</v>
      </c>
      <c r="P17" s="223">
        <v>0</v>
      </c>
      <c r="Q17" s="223">
        <f>ROUND(E17*P17,5)</f>
        <v>0</v>
      </c>
      <c r="R17" s="223"/>
      <c r="S17" s="223"/>
      <c r="T17" s="224">
        <v>0.61</v>
      </c>
      <c r="U17" s="223">
        <f>ROUND(E17*T17,2)</f>
        <v>3.05</v>
      </c>
      <c r="V17" s="213"/>
      <c r="W17" s="213"/>
      <c r="X17" s="213"/>
      <c r="Y17" s="213"/>
      <c r="Z17" s="213"/>
      <c r="AA17" s="213"/>
      <c r="AB17" s="213"/>
      <c r="AC17" s="213"/>
      <c r="AD17" s="213"/>
      <c r="AE17" s="213" t="s">
        <v>96</v>
      </c>
      <c r="AF17" s="213"/>
      <c r="AG17" s="213"/>
      <c r="AH17" s="213"/>
      <c r="AI17" s="213"/>
      <c r="AJ17" s="213"/>
      <c r="AK17" s="213"/>
      <c r="AL17" s="213"/>
      <c r="AM17" s="213"/>
      <c r="AN17" s="213"/>
      <c r="AO17" s="213"/>
      <c r="AP17" s="213"/>
      <c r="AQ17" s="213"/>
      <c r="AR17" s="213"/>
      <c r="AS17" s="213"/>
      <c r="AT17" s="213"/>
      <c r="AU17" s="213"/>
      <c r="AV17" s="213"/>
      <c r="AW17" s="213"/>
      <c r="AX17" s="213"/>
      <c r="AY17" s="213"/>
      <c r="AZ17" s="213"/>
      <c r="BA17" s="213"/>
      <c r="BB17" s="213"/>
      <c r="BC17" s="213"/>
      <c r="BD17" s="213"/>
      <c r="BE17" s="213"/>
      <c r="BF17" s="213"/>
      <c r="BG17" s="213"/>
      <c r="BH17" s="213"/>
    </row>
    <row r="18" spans="1:60" outlineLevel="1" x14ac:dyDescent="0.25">
      <c r="A18" s="214">
        <v>10</v>
      </c>
      <c r="B18" s="220" t="s">
        <v>115</v>
      </c>
      <c r="C18" s="263" t="s">
        <v>116</v>
      </c>
      <c r="D18" s="222" t="s">
        <v>95</v>
      </c>
      <c r="E18" s="228">
        <v>5</v>
      </c>
      <c r="F18" s="230">
        <f>H18+J18</f>
        <v>0</v>
      </c>
      <c r="G18" s="230">
        <f>ROUND(E18*F18,2)</f>
        <v>0</v>
      </c>
      <c r="H18" s="231"/>
      <c r="I18" s="230">
        <f>ROUND(E18*H18,2)</f>
        <v>0</v>
      </c>
      <c r="J18" s="231"/>
      <c r="K18" s="230">
        <f>ROUND(E18*J18,2)</f>
        <v>0</v>
      </c>
      <c r="L18" s="230">
        <v>21</v>
      </c>
      <c r="M18" s="230">
        <f>G18*(1+L18/100)</f>
        <v>0</v>
      </c>
      <c r="N18" s="223">
        <v>2.2000000000000001E-3</v>
      </c>
      <c r="O18" s="223">
        <f>ROUND(E18*N18,5)</f>
        <v>1.0999999999999999E-2</v>
      </c>
      <c r="P18" s="223">
        <v>0</v>
      </c>
      <c r="Q18" s="223">
        <f>ROUND(E18*P18,5)</f>
        <v>0</v>
      </c>
      <c r="R18" s="223"/>
      <c r="S18" s="223"/>
      <c r="T18" s="224">
        <v>0</v>
      </c>
      <c r="U18" s="223">
        <f>ROUND(E18*T18,2)</f>
        <v>0</v>
      </c>
      <c r="V18" s="213"/>
      <c r="W18" s="213"/>
      <c r="X18" s="213"/>
      <c r="Y18" s="213"/>
      <c r="Z18" s="213"/>
      <c r="AA18" s="213"/>
      <c r="AB18" s="213"/>
      <c r="AC18" s="213"/>
      <c r="AD18" s="213"/>
      <c r="AE18" s="213" t="s">
        <v>99</v>
      </c>
      <c r="AF18" s="213"/>
      <c r="AG18" s="213"/>
      <c r="AH18" s="213"/>
      <c r="AI18" s="213"/>
      <c r="AJ18" s="213"/>
      <c r="AK18" s="213"/>
      <c r="AL18" s="213"/>
      <c r="AM18" s="213"/>
      <c r="AN18" s="213"/>
      <c r="AO18" s="213"/>
      <c r="AP18" s="213"/>
      <c r="AQ18" s="213"/>
      <c r="AR18" s="213"/>
      <c r="AS18" s="213"/>
      <c r="AT18" s="213"/>
      <c r="AU18" s="213"/>
      <c r="AV18" s="213"/>
      <c r="AW18" s="213"/>
      <c r="AX18" s="213"/>
      <c r="AY18" s="213"/>
      <c r="AZ18" s="213"/>
      <c r="BA18" s="213"/>
      <c r="BB18" s="213"/>
      <c r="BC18" s="213"/>
      <c r="BD18" s="213"/>
      <c r="BE18" s="213"/>
      <c r="BF18" s="213"/>
      <c r="BG18" s="213"/>
      <c r="BH18" s="213"/>
    </row>
    <row r="19" spans="1:60" outlineLevel="1" x14ac:dyDescent="0.25">
      <c r="A19" s="214">
        <v>11</v>
      </c>
      <c r="B19" s="220" t="s">
        <v>117</v>
      </c>
      <c r="C19" s="263" t="s">
        <v>118</v>
      </c>
      <c r="D19" s="222" t="s">
        <v>119</v>
      </c>
      <c r="E19" s="228">
        <v>1</v>
      </c>
      <c r="F19" s="230">
        <f>H19+J19</f>
        <v>0</v>
      </c>
      <c r="G19" s="230">
        <f>ROUND(E19*F19,2)</f>
        <v>0</v>
      </c>
      <c r="H19" s="231"/>
      <c r="I19" s="230">
        <f>ROUND(E19*H19,2)</f>
        <v>0</v>
      </c>
      <c r="J19" s="231"/>
      <c r="K19" s="230">
        <f>ROUND(E19*J19,2)</f>
        <v>0</v>
      </c>
      <c r="L19" s="230">
        <v>21</v>
      </c>
      <c r="M19" s="230">
        <f>G19*(1+L19/100)</f>
        <v>0</v>
      </c>
      <c r="N19" s="223">
        <v>0</v>
      </c>
      <c r="O19" s="223">
        <f>ROUND(E19*N19,5)</f>
        <v>0</v>
      </c>
      <c r="P19" s="223">
        <v>0</v>
      </c>
      <c r="Q19" s="223">
        <f>ROUND(E19*P19,5)</f>
        <v>0</v>
      </c>
      <c r="R19" s="223"/>
      <c r="S19" s="223"/>
      <c r="T19" s="224">
        <v>1.71</v>
      </c>
      <c r="U19" s="223">
        <f>ROUND(E19*T19,2)</f>
        <v>1.71</v>
      </c>
      <c r="V19" s="213"/>
      <c r="W19" s="213"/>
      <c r="X19" s="213"/>
      <c r="Y19" s="213"/>
      <c r="Z19" s="213"/>
      <c r="AA19" s="213"/>
      <c r="AB19" s="213"/>
      <c r="AC19" s="213"/>
      <c r="AD19" s="213"/>
      <c r="AE19" s="213" t="s">
        <v>96</v>
      </c>
      <c r="AF19" s="213"/>
      <c r="AG19" s="213"/>
      <c r="AH19" s="213"/>
      <c r="AI19" s="213"/>
      <c r="AJ19" s="213"/>
      <c r="AK19" s="213"/>
      <c r="AL19" s="213"/>
      <c r="AM19" s="213"/>
      <c r="AN19" s="213"/>
      <c r="AO19" s="213"/>
      <c r="AP19" s="213"/>
      <c r="AQ19" s="213"/>
      <c r="AR19" s="213"/>
      <c r="AS19" s="213"/>
      <c r="AT19" s="213"/>
      <c r="AU19" s="213"/>
      <c r="AV19" s="213"/>
      <c r="AW19" s="213"/>
      <c r="AX19" s="213"/>
      <c r="AY19" s="213"/>
      <c r="AZ19" s="213"/>
      <c r="BA19" s="213"/>
      <c r="BB19" s="213"/>
      <c r="BC19" s="213"/>
      <c r="BD19" s="213"/>
      <c r="BE19" s="213"/>
      <c r="BF19" s="213"/>
      <c r="BG19" s="213"/>
      <c r="BH19" s="213"/>
    </row>
    <row r="20" spans="1:60" x14ac:dyDescent="0.25">
      <c r="A20" s="215" t="s">
        <v>91</v>
      </c>
      <c r="B20" s="221" t="s">
        <v>58</v>
      </c>
      <c r="C20" s="264" t="s">
        <v>59</v>
      </c>
      <c r="D20" s="225"/>
      <c r="E20" s="229"/>
      <c r="F20" s="232"/>
      <c r="G20" s="232">
        <f>SUMIF(AE21:AE51,"&lt;&gt;NOR",G21:G51)</f>
        <v>0</v>
      </c>
      <c r="H20" s="232"/>
      <c r="I20" s="232">
        <f>SUM(I21:I51)</f>
        <v>0</v>
      </c>
      <c r="J20" s="232"/>
      <c r="K20" s="232">
        <f>SUM(K21:K51)</f>
        <v>0</v>
      </c>
      <c r="L20" s="232"/>
      <c r="M20" s="232">
        <f>SUM(M21:M51)</f>
        <v>0</v>
      </c>
      <c r="N20" s="226"/>
      <c r="O20" s="226">
        <f>SUM(O21:O51)</f>
        <v>0.25022000000000005</v>
      </c>
      <c r="P20" s="226"/>
      <c r="Q20" s="226">
        <f>SUM(Q21:Q51)</f>
        <v>0</v>
      </c>
      <c r="R20" s="226"/>
      <c r="S20" s="226"/>
      <c r="T20" s="227"/>
      <c r="U20" s="226">
        <f>SUM(U21:U51)</f>
        <v>95.46</v>
      </c>
      <c r="AE20" t="s">
        <v>92</v>
      </c>
    </row>
    <row r="21" spans="1:60" ht="20.399999999999999" outlineLevel="1" x14ac:dyDescent="0.25">
      <c r="A21" s="214">
        <v>12</v>
      </c>
      <c r="B21" s="220" t="s">
        <v>120</v>
      </c>
      <c r="C21" s="263" t="s">
        <v>121</v>
      </c>
      <c r="D21" s="222" t="s">
        <v>106</v>
      </c>
      <c r="E21" s="228">
        <v>13</v>
      </c>
      <c r="F21" s="230">
        <f>H21+J21</f>
        <v>0</v>
      </c>
      <c r="G21" s="230">
        <f>ROUND(E21*F21,2)</f>
        <v>0</v>
      </c>
      <c r="H21" s="231"/>
      <c r="I21" s="230">
        <f>ROUND(E21*H21,2)</f>
        <v>0</v>
      </c>
      <c r="J21" s="231"/>
      <c r="K21" s="230">
        <f>ROUND(E21*J21,2)</f>
        <v>0</v>
      </c>
      <c r="L21" s="230">
        <v>21</v>
      </c>
      <c r="M21" s="230">
        <f>G21*(1+L21/100)</f>
        <v>0</v>
      </c>
      <c r="N21" s="223">
        <v>6.9999999999999994E-5</v>
      </c>
      <c r="O21" s="223">
        <f>ROUND(E21*N21,5)</f>
        <v>9.1E-4</v>
      </c>
      <c r="P21" s="223">
        <v>0</v>
      </c>
      <c r="Q21" s="223">
        <f>ROUND(E21*P21,5)</f>
        <v>0</v>
      </c>
      <c r="R21" s="223"/>
      <c r="S21" s="223"/>
      <c r="T21" s="224">
        <v>9.1219999999999996E-2</v>
      </c>
      <c r="U21" s="223">
        <f>ROUND(E21*T21,2)</f>
        <v>1.19</v>
      </c>
      <c r="V21" s="213"/>
      <c r="W21" s="213"/>
      <c r="X21" s="213"/>
      <c r="Y21" s="213"/>
      <c r="Z21" s="213"/>
      <c r="AA21" s="213"/>
      <c r="AB21" s="213"/>
      <c r="AC21" s="213"/>
      <c r="AD21" s="213"/>
      <c r="AE21" s="213" t="s">
        <v>96</v>
      </c>
      <c r="AF21" s="213"/>
      <c r="AG21" s="213"/>
      <c r="AH21" s="213"/>
      <c r="AI21" s="213"/>
      <c r="AJ21" s="213"/>
      <c r="AK21" s="213"/>
      <c r="AL21" s="213"/>
      <c r="AM21" s="213"/>
      <c r="AN21" s="213"/>
      <c r="AO21" s="213"/>
      <c r="AP21" s="213"/>
      <c r="AQ21" s="213"/>
      <c r="AR21" s="213"/>
      <c r="AS21" s="213"/>
      <c r="AT21" s="213"/>
      <c r="AU21" s="213"/>
      <c r="AV21" s="213"/>
      <c r="AW21" s="213"/>
      <c r="AX21" s="213"/>
      <c r="AY21" s="213"/>
      <c r="AZ21" s="213"/>
      <c r="BA21" s="213"/>
      <c r="BB21" s="213"/>
      <c r="BC21" s="213"/>
      <c r="BD21" s="213"/>
      <c r="BE21" s="213"/>
      <c r="BF21" s="213"/>
      <c r="BG21" s="213"/>
      <c r="BH21" s="213"/>
    </row>
    <row r="22" spans="1:60" ht="20.399999999999999" outlineLevel="1" x14ac:dyDescent="0.25">
      <c r="A22" s="214">
        <v>13</v>
      </c>
      <c r="B22" s="220" t="s">
        <v>122</v>
      </c>
      <c r="C22" s="263" t="s">
        <v>123</v>
      </c>
      <c r="D22" s="222" t="s">
        <v>106</v>
      </c>
      <c r="E22" s="228">
        <v>6</v>
      </c>
      <c r="F22" s="230">
        <f>H22+J22</f>
        <v>0</v>
      </c>
      <c r="G22" s="230">
        <f>ROUND(E22*F22,2)</f>
        <v>0</v>
      </c>
      <c r="H22" s="231"/>
      <c r="I22" s="230">
        <f>ROUND(E22*H22,2)</f>
        <v>0</v>
      </c>
      <c r="J22" s="231"/>
      <c r="K22" s="230">
        <f>ROUND(E22*J22,2)</f>
        <v>0</v>
      </c>
      <c r="L22" s="230">
        <v>21</v>
      </c>
      <c r="M22" s="230">
        <f>G22*(1+L22/100)</f>
        <v>0</v>
      </c>
      <c r="N22" s="223">
        <v>1.2999999999999999E-4</v>
      </c>
      <c r="O22" s="223">
        <f>ROUND(E22*N22,5)</f>
        <v>7.7999999999999999E-4</v>
      </c>
      <c r="P22" s="223">
        <v>0</v>
      </c>
      <c r="Q22" s="223">
        <f>ROUND(E22*P22,5)</f>
        <v>0</v>
      </c>
      <c r="R22" s="223"/>
      <c r="S22" s="223"/>
      <c r="T22" s="224">
        <v>9.1219999999999996E-2</v>
      </c>
      <c r="U22" s="223">
        <f>ROUND(E22*T22,2)</f>
        <v>0.55000000000000004</v>
      </c>
      <c r="V22" s="213"/>
      <c r="W22" s="213"/>
      <c r="X22" s="213"/>
      <c r="Y22" s="213"/>
      <c r="Z22" s="213"/>
      <c r="AA22" s="213"/>
      <c r="AB22" s="213"/>
      <c r="AC22" s="213"/>
      <c r="AD22" s="213"/>
      <c r="AE22" s="213" t="s">
        <v>96</v>
      </c>
      <c r="AF22" s="213"/>
      <c r="AG22" s="213"/>
      <c r="AH22" s="213"/>
      <c r="AI22" s="213"/>
      <c r="AJ22" s="213"/>
      <c r="AK22" s="213"/>
      <c r="AL22" s="213"/>
      <c r="AM22" s="213"/>
      <c r="AN22" s="213"/>
      <c r="AO22" s="213"/>
      <c r="AP22" s="213"/>
      <c r="AQ22" s="213"/>
      <c r="AR22" s="213"/>
      <c r="AS22" s="213"/>
      <c r="AT22" s="213"/>
      <c r="AU22" s="213"/>
      <c r="AV22" s="213"/>
      <c r="AW22" s="213"/>
      <c r="AX22" s="213"/>
      <c r="AY22" s="213"/>
      <c r="AZ22" s="213"/>
      <c r="BA22" s="213"/>
      <c r="BB22" s="213"/>
      <c r="BC22" s="213"/>
      <c r="BD22" s="213"/>
      <c r="BE22" s="213"/>
      <c r="BF22" s="213"/>
      <c r="BG22" s="213"/>
      <c r="BH22" s="213"/>
    </row>
    <row r="23" spans="1:60" outlineLevel="1" x14ac:dyDescent="0.25">
      <c r="A23" s="214">
        <v>14</v>
      </c>
      <c r="B23" s="220" t="s">
        <v>124</v>
      </c>
      <c r="C23" s="263" t="s">
        <v>125</v>
      </c>
      <c r="D23" s="222" t="s">
        <v>95</v>
      </c>
      <c r="E23" s="228">
        <v>69</v>
      </c>
      <c r="F23" s="230">
        <f>H23+J23</f>
        <v>0</v>
      </c>
      <c r="G23" s="230">
        <f>ROUND(E23*F23,2)</f>
        <v>0</v>
      </c>
      <c r="H23" s="231"/>
      <c r="I23" s="230">
        <f>ROUND(E23*H23,2)</f>
        <v>0</v>
      </c>
      <c r="J23" s="231"/>
      <c r="K23" s="230">
        <f>ROUND(E23*J23,2)</f>
        <v>0</v>
      </c>
      <c r="L23" s="230">
        <v>21</v>
      </c>
      <c r="M23" s="230">
        <f>G23*(1+L23/100)</f>
        <v>0</v>
      </c>
      <c r="N23" s="223">
        <v>0</v>
      </c>
      <c r="O23" s="223">
        <f>ROUND(E23*N23,5)</f>
        <v>0</v>
      </c>
      <c r="P23" s="223">
        <v>0</v>
      </c>
      <c r="Q23" s="223">
        <f>ROUND(E23*P23,5)</f>
        <v>0</v>
      </c>
      <c r="R23" s="223"/>
      <c r="S23" s="223"/>
      <c r="T23" s="224">
        <v>0.39017000000000002</v>
      </c>
      <c r="U23" s="223">
        <f>ROUND(E23*T23,2)</f>
        <v>26.92</v>
      </c>
      <c r="V23" s="213"/>
      <c r="W23" s="213"/>
      <c r="X23" s="213"/>
      <c r="Y23" s="213"/>
      <c r="Z23" s="213"/>
      <c r="AA23" s="213"/>
      <c r="AB23" s="213"/>
      <c r="AC23" s="213"/>
      <c r="AD23" s="213"/>
      <c r="AE23" s="213" t="s">
        <v>96</v>
      </c>
      <c r="AF23" s="213"/>
      <c r="AG23" s="213"/>
      <c r="AH23" s="213"/>
      <c r="AI23" s="213"/>
      <c r="AJ23" s="213"/>
      <c r="AK23" s="213"/>
      <c r="AL23" s="213"/>
      <c r="AM23" s="213"/>
      <c r="AN23" s="213"/>
      <c r="AO23" s="213"/>
      <c r="AP23" s="213"/>
      <c r="AQ23" s="213"/>
      <c r="AR23" s="213"/>
      <c r="AS23" s="213"/>
      <c r="AT23" s="213"/>
      <c r="AU23" s="213"/>
      <c r="AV23" s="213"/>
      <c r="AW23" s="213"/>
      <c r="AX23" s="213"/>
      <c r="AY23" s="213"/>
      <c r="AZ23" s="213"/>
      <c r="BA23" s="213"/>
      <c r="BB23" s="213"/>
      <c r="BC23" s="213"/>
      <c r="BD23" s="213"/>
      <c r="BE23" s="213"/>
      <c r="BF23" s="213"/>
      <c r="BG23" s="213"/>
      <c r="BH23" s="213"/>
    </row>
    <row r="24" spans="1:60" outlineLevel="1" x14ac:dyDescent="0.25">
      <c r="A24" s="214">
        <v>15</v>
      </c>
      <c r="B24" s="220" t="s">
        <v>126</v>
      </c>
      <c r="C24" s="263" t="s">
        <v>127</v>
      </c>
      <c r="D24" s="222" t="s">
        <v>95</v>
      </c>
      <c r="E24" s="228">
        <v>69</v>
      </c>
      <c r="F24" s="230">
        <f>H24+J24</f>
        <v>0</v>
      </c>
      <c r="G24" s="230">
        <f>ROUND(E24*F24,2)</f>
        <v>0</v>
      </c>
      <c r="H24" s="231"/>
      <c r="I24" s="230">
        <f>ROUND(E24*H24,2)</f>
        <v>0</v>
      </c>
      <c r="J24" s="231"/>
      <c r="K24" s="230">
        <f>ROUND(E24*J24,2)</f>
        <v>0</v>
      </c>
      <c r="L24" s="230">
        <v>21</v>
      </c>
      <c r="M24" s="230">
        <f>G24*(1+L24/100)</f>
        <v>0</v>
      </c>
      <c r="N24" s="223">
        <v>3.0000000000000001E-5</v>
      </c>
      <c r="O24" s="223">
        <f>ROUND(E24*N24,5)</f>
        <v>2.0699999999999998E-3</v>
      </c>
      <c r="P24" s="223">
        <v>0</v>
      </c>
      <c r="Q24" s="223">
        <f>ROUND(E24*P24,5)</f>
        <v>0</v>
      </c>
      <c r="R24" s="223"/>
      <c r="S24" s="223"/>
      <c r="T24" s="224">
        <v>0</v>
      </c>
      <c r="U24" s="223">
        <f>ROUND(E24*T24,2)</f>
        <v>0</v>
      </c>
      <c r="V24" s="213"/>
      <c r="W24" s="213"/>
      <c r="X24" s="213"/>
      <c r="Y24" s="213"/>
      <c r="Z24" s="213"/>
      <c r="AA24" s="213"/>
      <c r="AB24" s="213"/>
      <c r="AC24" s="213"/>
      <c r="AD24" s="213"/>
      <c r="AE24" s="213" t="s">
        <v>99</v>
      </c>
      <c r="AF24" s="213"/>
      <c r="AG24" s="213"/>
      <c r="AH24" s="213"/>
      <c r="AI24" s="213"/>
      <c r="AJ24" s="213"/>
      <c r="AK24" s="213"/>
      <c r="AL24" s="213"/>
      <c r="AM24" s="213"/>
      <c r="AN24" s="213"/>
      <c r="AO24" s="213"/>
      <c r="AP24" s="213"/>
      <c r="AQ24" s="213"/>
      <c r="AR24" s="213"/>
      <c r="AS24" s="213"/>
      <c r="AT24" s="213"/>
      <c r="AU24" s="213"/>
      <c r="AV24" s="213"/>
      <c r="AW24" s="213"/>
      <c r="AX24" s="213"/>
      <c r="AY24" s="213"/>
      <c r="AZ24" s="213"/>
      <c r="BA24" s="213"/>
      <c r="BB24" s="213"/>
      <c r="BC24" s="213"/>
      <c r="BD24" s="213"/>
      <c r="BE24" s="213"/>
      <c r="BF24" s="213"/>
      <c r="BG24" s="213"/>
      <c r="BH24" s="213"/>
    </row>
    <row r="25" spans="1:60" outlineLevel="1" x14ac:dyDescent="0.25">
      <c r="A25" s="214">
        <v>16</v>
      </c>
      <c r="B25" s="220" t="s">
        <v>128</v>
      </c>
      <c r="C25" s="263" t="s">
        <v>129</v>
      </c>
      <c r="D25" s="222" t="s">
        <v>95</v>
      </c>
      <c r="E25" s="228">
        <v>21</v>
      </c>
      <c r="F25" s="230">
        <f>H25+J25</f>
        <v>0</v>
      </c>
      <c r="G25" s="230">
        <f>ROUND(E25*F25,2)</f>
        <v>0</v>
      </c>
      <c r="H25" s="231"/>
      <c r="I25" s="230">
        <f>ROUND(E25*H25,2)</f>
        <v>0</v>
      </c>
      <c r="J25" s="231"/>
      <c r="K25" s="230">
        <f>ROUND(E25*J25,2)</f>
        <v>0</v>
      </c>
      <c r="L25" s="230">
        <v>21</v>
      </c>
      <c r="M25" s="230">
        <f>G25*(1+L25/100)</f>
        <v>0</v>
      </c>
      <c r="N25" s="223">
        <v>0</v>
      </c>
      <c r="O25" s="223">
        <f>ROUND(E25*N25,5)</f>
        <v>0</v>
      </c>
      <c r="P25" s="223">
        <v>0</v>
      </c>
      <c r="Q25" s="223">
        <f>ROUND(E25*P25,5)</f>
        <v>0</v>
      </c>
      <c r="R25" s="223"/>
      <c r="S25" s="223"/>
      <c r="T25" s="224">
        <v>0.30567</v>
      </c>
      <c r="U25" s="223">
        <f>ROUND(E25*T25,2)</f>
        <v>6.42</v>
      </c>
      <c r="V25" s="213"/>
      <c r="W25" s="213"/>
      <c r="X25" s="213"/>
      <c r="Y25" s="213"/>
      <c r="Z25" s="213"/>
      <c r="AA25" s="213"/>
      <c r="AB25" s="213"/>
      <c r="AC25" s="213"/>
      <c r="AD25" s="213"/>
      <c r="AE25" s="213" t="s">
        <v>96</v>
      </c>
      <c r="AF25" s="213"/>
      <c r="AG25" s="213"/>
      <c r="AH25" s="213"/>
      <c r="AI25" s="213"/>
      <c r="AJ25" s="213"/>
      <c r="AK25" s="213"/>
      <c r="AL25" s="213"/>
      <c r="AM25" s="213"/>
      <c r="AN25" s="213"/>
      <c r="AO25" s="213"/>
      <c r="AP25" s="213"/>
      <c r="AQ25" s="213"/>
      <c r="AR25" s="213"/>
      <c r="AS25" s="213"/>
      <c r="AT25" s="213"/>
      <c r="AU25" s="213"/>
      <c r="AV25" s="213"/>
      <c r="AW25" s="213"/>
      <c r="AX25" s="213"/>
      <c r="AY25" s="213"/>
      <c r="AZ25" s="213"/>
      <c r="BA25" s="213"/>
      <c r="BB25" s="213"/>
      <c r="BC25" s="213"/>
      <c r="BD25" s="213"/>
      <c r="BE25" s="213"/>
      <c r="BF25" s="213"/>
      <c r="BG25" s="213"/>
      <c r="BH25" s="213"/>
    </row>
    <row r="26" spans="1:60" outlineLevel="1" x14ac:dyDescent="0.25">
      <c r="A26" s="214">
        <v>17</v>
      </c>
      <c r="B26" s="220" t="s">
        <v>130</v>
      </c>
      <c r="C26" s="263" t="s">
        <v>131</v>
      </c>
      <c r="D26" s="222" t="s">
        <v>95</v>
      </c>
      <c r="E26" s="228">
        <v>21</v>
      </c>
      <c r="F26" s="230">
        <f>H26+J26</f>
        <v>0</v>
      </c>
      <c r="G26" s="230">
        <f>ROUND(E26*F26,2)</f>
        <v>0</v>
      </c>
      <c r="H26" s="231"/>
      <c r="I26" s="230">
        <f>ROUND(E26*H26,2)</f>
        <v>0</v>
      </c>
      <c r="J26" s="231"/>
      <c r="K26" s="230">
        <f>ROUND(E26*J26,2)</f>
        <v>0</v>
      </c>
      <c r="L26" s="230">
        <v>21</v>
      </c>
      <c r="M26" s="230">
        <f>G26*(1+L26/100)</f>
        <v>0</v>
      </c>
      <c r="N26" s="223">
        <v>5.0000000000000002E-5</v>
      </c>
      <c r="O26" s="223">
        <f>ROUND(E26*N26,5)</f>
        <v>1.0499999999999999E-3</v>
      </c>
      <c r="P26" s="223">
        <v>0</v>
      </c>
      <c r="Q26" s="223">
        <f>ROUND(E26*P26,5)</f>
        <v>0</v>
      </c>
      <c r="R26" s="223"/>
      <c r="S26" s="223"/>
      <c r="T26" s="224">
        <v>0</v>
      </c>
      <c r="U26" s="223">
        <f>ROUND(E26*T26,2)</f>
        <v>0</v>
      </c>
      <c r="V26" s="213"/>
      <c r="W26" s="213"/>
      <c r="X26" s="213"/>
      <c r="Y26" s="213"/>
      <c r="Z26" s="213"/>
      <c r="AA26" s="213"/>
      <c r="AB26" s="213"/>
      <c r="AC26" s="213"/>
      <c r="AD26" s="213"/>
      <c r="AE26" s="213" t="s">
        <v>99</v>
      </c>
      <c r="AF26" s="213"/>
      <c r="AG26" s="213"/>
      <c r="AH26" s="213"/>
      <c r="AI26" s="213"/>
      <c r="AJ26" s="213"/>
      <c r="AK26" s="213"/>
      <c r="AL26" s="213"/>
      <c r="AM26" s="213"/>
      <c r="AN26" s="213"/>
      <c r="AO26" s="213"/>
      <c r="AP26" s="213"/>
      <c r="AQ26" s="213"/>
      <c r="AR26" s="213"/>
      <c r="AS26" s="213"/>
      <c r="AT26" s="213"/>
      <c r="AU26" s="213"/>
      <c r="AV26" s="213"/>
      <c r="AW26" s="213"/>
      <c r="AX26" s="213"/>
      <c r="AY26" s="213"/>
      <c r="AZ26" s="213"/>
      <c r="BA26" s="213"/>
      <c r="BB26" s="213"/>
      <c r="BC26" s="213"/>
      <c r="BD26" s="213"/>
      <c r="BE26" s="213"/>
      <c r="BF26" s="213"/>
      <c r="BG26" s="213"/>
      <c r="BH26" s="213"/>
    </row>
    <row r="27" spans="1:60" outlineLevel="1" x14ac:dyDescent="0.25">
      <c r="A27" s="214">
        <v>18</v>
      </c>
      <c r="B27" s="220" t="s">
        <v>132</v>
      </c>
      <c r="C27" s="263" t="s">
        <v>133</v>
      </c>
      <c r="D27" s="222" t="s">
        <v>95</v>
      </c>
      <c r="E27" s="228">
        <v>9</v>
      </c>
      <c r="F27" s="230">
        <f>H27+J27</f>
        <v>0</v>
      </c>
      <c r="G27" s="230">
        <f>ROUND(E27*F27,2)</f>
        <v>0</v>
      </c>
      <c r="H27" s="231"/>
      <c r="I27" s="230">
        <f>ROUND(E27*H27,2)</f>
        <v>0</v>
      </c>
      <c r="J27" s="231"/>
      <c r="K27" s="230">
        <f>ROUND(E27*J27,2)</f>
        <v>0</v>
      </c>
      <c r="L27" s="230">
        <v>21</v>
      </c>
      <c r="M27" s="230">
        <f>G27*(1+L27/100)</f>
        <v>0</v>
      </c>
      <c r="N27" s="223">
        <v>0</v>
      </c>
      <c r="O27" s="223">
        <f>ROUND(E27*N27,5)</f>
        <v>0</v>
      </c>
      <c r="P27" s="223">
        <v>0</v>
      </c>
      <c r="Q27" s="223">
        <f>ROUND(E27*P27,5)</f>
        <v>0</v>
      </c>
      <c r="R27" s="223"/>
      <c r="S27" s="223"/>
      <c r="T27" s="224">
        <v>0.26</v>
      </c>
      <c r="U27" s="223">
        <f>ROUND(E27*T27,2)</f>
        <v>2.34</v>
      </c>
      <c r="V27" s="213"/>
      <c r="W27" s="213"/>
      <c r="X27" s="213"/>
      <c r="Y27" s="213"/>
      <c r="Z27" s="213"/>
      <c r="AA27" s="213"/>
      <c r="AB27" s="213"/>
      <c r="AC27" s="213"/>
      <c r="AD27" s="213"/>
      <c r="AE27" s="213" t="s">
        <v>96</v>
      </c>
      <c r="AF27" s="213"/>
      <c r="AG27" s="213"/>
      <c r="AH27" s="213"/>
      <c r="AI27" s="213"/>
      <c r="AJ27" s="213"/>
      <c r="AK27" s="213"/>
      <c r="AL27" s="213"/>
      <c r="AM27" s="213"/>
      <c r="AN27" s="213"/>
      <c r="AO27" s="213"/>
      <c r="AP27" s="213"/>
      <c r="AQ27" s="213"/>
      <c r="AR27" s="213"/>
      <c r="AS27" s="213"/>
      <c r="AT27" s="213"/>
      <c r="AU27" s="213"/>
      <c r="AV27" s="213"/>
      <c r="AW27" s="213"/>
      <c r="AX27" s="213"/>
      <c r="AY27" s="213"/>
      <c r="AZ27" s="213"/>
      <c r="BA27" s="213"/>
      <c r="BB27" s="213"/>
      <c r="BC27" s="213"/>
      <c r="BD27" s="213"/>
      <c r="BE27" s="213"/>
      <c r="BF27" s="213"/>
      <c r="BG27" s="213"/>
      <c r="BH27" s="213"/>
    </row>
    <row r="28" spans="1:60" outlineLevel="1" x14ac:dyDescent="0.25">
      <c r="A28" s="214">
        <v>19</v>
      </c>
      <c r="B28" s="220" t="s">
        <v>134</v>
      </c>
      <c r="C28" s="263" t="s">
        <v>135</v>
      </c>
      <c r="D28" s="222" t="s">
        <v>95</v>
      </c>
      <c r="E28" s="228">
        <v>24</v>
      </c>
      <c r="F28" s="230">
        <f>H28+J28</f>
        <v>0</v>
      </c>
      <c r="G28" s="230">
        <f>ROUND(E28*F28,2)</f>
        <v>0</v>
      </c>
      <c r="H28" s="231"/>
      <c r="I28" s="230">
        <f>ROUND(E28*H28,2)</f>
        <v>0</v>
      </c>
      <c r="J28" s="231"/>
      <c r="K28" s="230">
        <f>ROUND(E28*J28,2)</f>
        <v>0</v>
      </c>
      <c r="L28" s="230">
        <v>21</v>
      </c>
      <c r="M28" s="230">
        <f>G28*(1+L28/100)</f>
        <v>0</v>
      </c>
      <c r="N28" s="223">
        <v>0</v>
      </c>
      <c r="O28" s="223">
        <f>ROUND(E28*N28,5)</f>
        <v>0</v>
      </c>
      <c r="P28" s="223">
        <v>0</v>
      </c>
      <c r="Q28" s="223">
        <f>ROUND(E28*P28,5)</f>
        <v>0</v>
      </c>
      <c r="R28" s="223"/>
      <c r="S28" s="223"/>
      <c r="T28" s="224">
        <v>0.27400000000000002</v>
      </c>
      <c r="U28" s="223">
        <f>ROUND(E28*T28,2)</f>
        <v>6.58</v>
      </c>
      <c r="V28" s="213"/>
      <c r="W28" s="213"/>
      <c r="X28" s="213"/>
      <c r="Y28" s="213"/>
      <c r="Z28" s="213"/>
      <c r="AA28" s="213"/>
      <c r="AB28" s="213"/>
      <c r="AC28" s="213"/>
      <c r="AD28" s="213"/>
      <c r="AE28" s="213" t="s">
        <v>96</v>
      </c>
      <c r="AF28" s="213"/>
      <c r="AG28" s="213"/>
      <c r="AH28" s="213"/>
      <c r="AI28" s="213"/>
      <c r="AJ28" s="213"/>
      <c r="AK28" s="213"/>
      <c r="AL28" s="213"/>
      <c r="AM28" s="213"/>
      <c r="AN28" s="213"/>
      <c r="AO28" s="213"/>
      <c r="AP28" s="213"/>
      <c r="AQ28" s="213"/>
      <c r="AR28" s="213"/>
      <c r="AS28" s="213"/>
      <c r="AT28" s="213"/>
      <c r="AU28" s="213"/>
      <c r="AV28" s="213"/>
      <c r="AW28" s="213"/>
      <c r="AX28" s="213"/>
      <c r="AY28" s="213"/>
      <c r="AZ28" s="213"/>
      <c r="BA28" s="213"/>
      <c r="BB28" s="213"/>
      <c r="BC28" s="213"/>
      <c r="BD28" s="213"/>
      <c r="BE28" s="213"/>
      <c r="BF28" s="213"/>
      <c r="BG28" s="213"/>
      <c r="BH28" s="213"/>
    </row>
    <row r="29" spans="1:60" outlineLevel="1" x14ac:dyDescent="0.25">
      <c r="A29" s="214">
        <v>20</v>
      </c>
      <c r="B29" s="220" t="s">
        <v>136</v>
      </c>
      <c r="C29" s="263" t="s">
        <v>137</v>
      </c>
      <c r="D29" s="222" t="s">
        <v>95</v>
      </c>
      <c r="E29" s="228">
        <v>9</v>
      </c>
      <c r="F29" s="230">
        <f>H29+J29</f>
        <v>0</v>
      </c>
      <c r="G29" s="230">
        <f>ROUND(E29*F29,2)</f>
        <v>0</v>
      </c>
      <c r="H29" s="231"/>
      <c r="I29" s="230">
        <f>ROUND(E29*H29,2)</f>
        <v>0</v>
      </c>
      <c r="J29" s="231"/>
      <c r="K29" s="230">
        <f>ROUND(E29*J29,2)</f>
        <v>0</v>
      </c>
      <c r="L29" s="230">
        <v>21</v>
      </c>
      <c r="M29" s="230">
        <f>G29*(1+L29/100)</f>
        <v>0</v>
      </c>
      <c r="N29" s="223">
        <v>1.0000000000000001E-5</v>
      </c>
      <c r="O29" s="223">
        <f>ROUND(E29*N29,5)</f>
        <v>9.0000000000000006E-5</v>
      </c>
      <c r="P29" s="223">
        <v>0</v>
      </c>
      <c r="Q29" s="223">
        <f>ROUND(E29*P29,5)</f>
        <v>0</v>
      </c>
      <c r="R29" s="223"/>
      <c r="S29" s="223"/>
      <c r="T29" s="224">
        <v>0</v>
      </c>
      <c r="U29" s="223">
        <f>ROUND(E29*T29,2)</f>
        <v>0</v>
      </c>
      <c r="V29" s="213"/>
      <c r="W29" s="213"/>
      <c r="X29" s="213"/>
      <c r="Y29" s="213"/>
      <c r="Z29" s="213"/>
      <c r="AA29" s="213"/>
      <c r="AB29" s="213"/>
      <c r="AC29" s="213"/>
      <c r="AD29" s="213"/>
      <c r="AE29" s="213" t="s">
        <v>99</v>
      </c>
      <c r="AF29" s="213"/>
      <c r="AG29" s="213"/>
      <c r="AH29" s="213"/>
      <c r="AI29" s="213"/>
      <c r="AJ29" s="213"/>
      <c r="AK29" s="213"/>
      <c r="AL29" s="213"/>
      <c r="AM29" s="213"/>
      <c r="AN29" s="213"/>
      <c r="AO29" s="213"/>
      <c r="AP29" s="213"/>
      <c r="AQ29" s="213"/>
      <c r="AR29" s="213"/>
      <c r="AS29" s="213"/>
      <c r="AT29" s="213"/>
      <c r="AU29" s="213"/>
      <c r="AV29" s="213"/>
      <c r="AW29" s="213"/>
      <c r="AX29" s="213"/>
      <c r="AY29" s="213"/>
      <c r="AZ29" s="213"/>
      <c r="BA29" s="213"/>
      <c r="BB29" s="213"/>
      <c r="BC29" s="213"/>
      <c r="BD29" s="213"/>
      <c r="BE29" s="213"/>
      <c r="BF29" s="213"/>
      <c r="BG29" s="213"/>
      <c r="BH29" s="213"/>
    </row>
    <row r="30" spans="1:60" outlineLevel="1" x14ac:dyDescent="0.25">
      <c r="A30" s="214">
        <v>21</v>
      </c>
      <c r="B30" s="220" t="s">
        <v>138</v>
      </c>
      <c r="C30" s="263" t="s">
        <v>139</v>
      </c>
      <c r="D30" s="222" t="s">
        <v>95</v>
      </c>
      <c r="E30" s="228">
        <v>24</v>
      </c>
      <c r="F30" s="230">
        <f>H30+J30</f>
        <v>0</v>
      </c>
      <c r="G30" s="230">
        <f>ROUND(E30*F30,2)</f>
        <v>0</v>
      </c>
      <c r="H30" s="231"/>
      <c r="I30" s="230">
        <f>ROUND(E30*H30,2)</f>
        <v>0</v>
      </c>
      <c r="J30" s="231"/>
      <c r="K30" s="230">
        <f>ROUND(E30*J30,2)</f>
        <v>0</v>
      </c>
      <c r="L30" s="230">
        <v>21</v>
      </c>
      <c r="M30" s="230">
        <f>G30*(1+L30/100)</f>
        <v>0</v>
      </c>
      <c r="N30" s="223">
        <v>1.0000000000000001E-5</v>
      </c>
      <c r="O30" s="223">
        <f>ROUND(E30*N30,5)</f>
        <v>2.4000000000000001E-4</v>
      </c>
      <c r="P30" s="223">
        <v>0</v>
      </c>
      <c r="Q30" s="223">
        <f>ROUND(E30*P30,5)</f>
        <v>0</v>
      </c>
      <c r="R30" s="223"/>
      <c r="S30" s="223"/>
      <c r="T30" s="224">
        <v>0</v>
      </c>
      <c r="U30" s="223">
        <f>ROUND(E30*T30,2)</f>
        <v>0</v>
      </c>
      <c r="V30" s="213"/>
      <c r="W30" s="213"/>
      <c r="X30" s="213"/>
      <c r="Y30" s="213"/>
      <c r="Z30" s="213"/>
      <c r="AA30" s="213"/>
      <c r="AB30" s="213"/>
      <c r="AC30" s="213"/>
      <c r="AD30" s="213"/>
      <c r="AE30" s="213" t="s">
        <v>99</v>
      </c>
      <c r="AF30" s="213"/>
      <c r="AG30" s="213"/>
      <c r="AH30" s="213"/>
      <c r="AI30" s="213"/>
      <c r="AJ30" s="213"/>
      <c r="AK30" s="213"/>
      <c r="AL30" s="213"/>
      <c r="AM30" s="213"/>
      <c r="AN30" s="213"/>
      <c r="AO30" s="213"/>
      <c r="AP30" s="213"/>
      <c r="AQ30" s="213"/>
      <c r="AR30" s="213"/>
      <c r="AS30" s="213"/>
      <c r="AT30" s="213"/>
      <c r="AU30" s="213"/>
      <c r="AV30" s="213"/>
      <c r="AW30" s="213"/>
      <c r="AX30" s="213"/>
      <c r="AY30" s="213"/>
      <c r="AZ30" s="213"/>
      <c r="BA30" s="213"/>
      <c r="BB30" s="213"/>
      <c r="BC30" s="213"/>
      <c r="BD30" s="213"/>
      <c r="BE30" s="213"/>
      <c r="BF30" s="213"/>
      <c r="BG30" s="213"/>
      <c r="BH30" s="213"/>
    </row>
    <row r="31" spans="1:60" outlineLevel="1" x14ac:dyDescent="0.25">
      <c r="A31" s="214">
        <v>22</v>
      </c>
      <c r="B31" s="220" t="s">
        <v>140</v>
      </c>
      <c r="C31" s="263" t="s">
        <v>141</v>
      </c>
      <c r="D31" s="222" t="s">
        <v>95</v>
      </c>
      <c r="E31" s="228">
        <v>11</v>
      </c>
      <c r="F31" s="230">
        <f>H31+J31</f>
        <v>0</v>
      </c>
      <c r="G31" s="230">
        <f>ROUND(E31*F31,2)</f>
        <v>0</v>
      </c>
      <c r="H31" s="231"/>
      <c r="I31" s="230">
        <f>ROUND(E31*H31,2)</f>
        <v>0</v>
      </c>
      <c r="J31" s="231"/>
      <c r="K31" s="230">
        <f>ROUND(E31*J31,2)</f>
        <v>0</v>
      </c>
      <c r="L31" s="230">
        <v>21</v>
      </c>
      <c r="M31" s="230">
        <f>G31*(1+L31/100)</f>
        <v>0</v>
      </c>
      <c r="N31" s="223">
        <v>0</v>
      </c>
      <c r="O31" s="223">
        <f>ROUND(E31*N31,5)</f>
        <v>0</v>
      </c>
      <c r="P31" s="223">
        <v>0</v>
      </c>
      <c r="Q31" s="223">
        <f>ROUND(E31*P31,5)</f>
        <v>0</v>
      </c>
      <c r="R31" s="223"/>
      <c r="S31" s="223"/>
      <c r="T31" s="224">
        <v>0.46383000000000002</v>
      </c>
      <c r="U31" s="223">
        <f>ROUND(E31*T31,2)</f>
        <v>5.0999999999999996</v>
      </c>
      <c r="V31" s="213"/>
      <c r="W31" s="213"/>
      <c r="X31" s="213"/>
      <c r="Y31" s="213"/>
      <c r="Z31" s="213"/>
      <c r="AA31" s="213"/>
      <c r="AB31" s="213"/>
      <c r="AC31" s="213"/>
      <c r="AD31" s="213"/>
      <c r="AE31" s="213" t="s">
        <v>96</v>
      </c>
      <c r="AF31" s="213"/>
      <c r="AG31" s="213"/>
      <c r="AH31" s="213"/>
      <c r="AI31" s="213"/>
      <c r="AJ31" s="213"/>
      <c r="AK31" s="213"/>
      <c r="AL31" s="213"/>
      <c r="AM31" s="213"/>
      <c r="AN31" s="213"/>
      <c r="AO31" s="213"/>
      <c r="AP31" s="213"/>
      <c r="AQ31" s="213"/>
      <c r="AR31" s="213"/>
      <c r="AS31" s="213"/>
      <c r="AT31" s="213"/>
      <c r="AU31" s="213"/>
      <c r="AV31" s="213"/>
      <c r="AW31" s="213"/>
      <c r="AX31" s="213"/>
      <c r="AY31" s="213"/>
      <c r="AZ31" s="213"/>
      <c r="BA31" s="213"/>
      <c r="BB31" s="213"/>
      <c r="BC31" s="213"/>
      <c r="BD31" s="213"/>
      <c r="BE31" s="213"/>
      <c r="BF31" s="213"/>
      <c r="BG31" s="213"/>
      <c r="BH31" s="213"/>
    </row>
    <row r="32" spans="1:60" outlineLevel="1" x14ac:dyDescent="0.25">
      <c r="A32" s="214">
        <v>23</v>
      </c>
      <c r="B32" s="220" t="s">
        <v>142</v>
      </c>
      <c r="C32" s="263" t="s">
        <v>143</v>
      </c>
      <c r="D32" s="222" t="s">
        <v>95</v>
      </c>
      <c r="E32" s="228">
        <v>11</v>
      </c>
      <c r="F32" s="230">
        <f>H32+J32</f>
        <v>0</v>
      </c>
      <c r="G32" s="230">
        <f>ROUND(E32*F32,2)</f>
        <v>0</v>
      </c>
      <c r="H32" s="231"/>
      <c r="I32" s="230">
        <f>ROUND(E32*H32,2)</f>
        <v>0</v>
      </c>
      <c r="J32" s="231"/>
      <c r="K32" s="230">
        <f>ROUND(E32*J32,2)</f>
        <v>0</v>
      </c>
      <c r="L32" s="230">
        <v>21</v>
      </c>
      <c r="M32" s="230">
        <f>G32*(1+L32/100)</f>
        <v>0</v>
      </c>
      <c r="N32" s="223">
        <v>1.8000000000000001E-4</v>
      </c>
      <c r="O32" s="223">
        <f>ROUND(E32*N32,5)</f>
        <v>1.98E-3</v>
      </c>
      <c r="P32" s="223">
        <v>0</v>
      </c>
      <c r="Q32" s="223">
        <f>ROUND(E32*P32,5)</f>
        <v>0</v>
      </c>
      <c r="R32" s="223"/>
      <c r="S32" s="223"/>
      <c r="T32" s="224">
        <v>0</v>
      </c>
      <c r="U32" s="223">
        <f>ROUND(E32*T32,2)</f>
        <v>0</v>
      </c>
      <c r="V32" s="213"/>
      <c r="W32" s="213"/>
      <c r="X32" s="213"/>
      <c r="Y32" s="213"/>
      <c r="Z32" s="213"/>
      <c r="AA32" s="213"/>
      <c r="AB32" s="213"/>
      <c r="AC32" s="213"/>
      <c r="AD32" s="213"/>
      <c r="AE32" s="213" t="s">
        <v>99</v>
      </c>
      <c r="AF32" s="213"/>
      <c r="AG32" s="213"/>
      <c r="AH32" s="213"/>
      <c r="AI32" s="213"/>
      <c r="AJ32" s="213"/>
      <c r="AK32" s="213"/>
      <c r="AL32" s="213"/>
      <c r="AM32" s="213"/>
      <c r="AN32" s="213"/>
      <c r="AO32" s="213"/>
      <c r="AP32" s="213"/>
      <c r="AQ32" s="213"/>
      <c r="AR32" s="213"/>
      <c r="AS32" s="213"/>
      <c r="AT32" s="213"/>
      <c r="AU32" s="213"/>
      <c r="AV32" s="213"/>
      <c r="AW32" s="213"/>
      <c r="AX32" s="213"/>
      <c r="AY32" s="213"/>
      <c r="AZ32" s="213"/>
      <c r="BA32" s="213"/>
      <c r="BB32" s="213"/>
      <c r="BC32" s="213"/>
      <c r="BD32" s="213"/>
      <c r="BE32" s="213"/>
      <c r="BF32" s="213"/>
      <c r="BG32" s="213"/>
      <c r="BH32" s="213"/>
    </row>
    <row r="33" spans="1:60" outlineLevel="1" x14ac:dyDescent="0.25">
      <c r="A33" s="214">
        <v>24</v>
      </c>
      <c r="B33" s="220" t="s">
        <v>144</v>
      </c>
      <c r="C33" s="263" t="s">
        <v>145</v>
      </c>
      <c r="D33" s="222" t="s">
        <v>106</v>
      </c>
      <c r="E33" s="228">
        <v>230</v>
      </c>
      <c r="F33" s="230">
        <f>H33+J33</f>
        <v>0</v>
      </c>
      <c r="G33" s="230">
        <f>ROUND(E33*F33,2)</f>
        <v>0</v>
      </c>
      <c r="H33" s="231"/>
      <c r="I33" s="230">
        <f>ROUND(E33*H33,2)</f>
        <v>0</v>
      </c>
      <c r="J33" s="231"/>
      <c r="K33" s="230">
        <f>ROUND(E33*J33,2)</f>
        <v>0</v>
      </c>
      <c r="L33" s="230">
        <v>21</v>
      </c>
      <c r="M33" s="230">
        <f>G33*(1+L33/100)</f>
        <v>0</v>
      </c>
      <c r="N33" s="223">
        <v>0</v>
      </c>
      <c r="O33" s="223">
        <f>ROUND(E33*N33,5)</f>
        <v>0</v>
      </c>
      <c r="P33" s="223">
        <v>0</v>
      </c>
      <c r="Q33" s="223">
        <f>ROUND(E33*P33,5)</f>
        <v>0</v>
      </c>
      <c r="R33" s="223"/>
      <c r="S33" s="223"/>
      <c r="T33" s="224">
        <v>5.0959999999999998E-2</v>
      </c>
      <c r="U33" s="223">
        <f>ROUND(E33*T33,2)</f>
        <v>11.72</v>
      </c>
      <c r="V33" s="213"/>
      <c r="W33" s="213"/>
      <c r="X33" s="213"/>
      <c r="Y33" s="213"/>
      <c r="Z33" s="213"/>
      <c r="AA33" s="213"/>
      <c r="AB33" s="213"/>
      <c r="AC33" s="213"/>
      <c r="AD33" s="213"/>
      <c r="AE33" s="213" t="s">
        <v>96</v>
      </c>
      <c r="AF33" s="213"/>
      <c r="AG33" s="213"/>
      <c r="AH33" s="213"/>
      <c r="AI33" s="213"/>
      <c r="AJ33" s="213"/>
      <c r="AK33" s="213"/>
      <c r="AL33" s="213"/>
      <c r="AM33" s="213"/>
      <c r="AN33" s="213"/>
      <c r="AO33" s="213"/>
      <c r="AP33" s="213"/>
      <c r="AQ33" s="213"/>
      <c r="AR33" s="213"/>
      <c r="AS33" s="213"/>
      <c r="AT33" s="213"/>
      <c r="AU33" s="213"/>
      <c r="AV33" s="213"/>
      <c r="AW33" s="213"/>
      <c r="AX33" s="213"/>
      <c r="AY33" s="213"/>
      <c r="AZ33" s="213"/>
      <c r="BA33" s="213"/>
      <c r="BB33" s="213"/>
      <c r="BC33" s="213"/>
      <c r="BD33" s="213"/>
      <c r="BE33" s="213"/>
      <c r="BF33" s="213"/>
      <c r="BG33" s="213"/>
      <c r="BH33" s="213"/>
    </row>
    <row r="34" spans="1:60" outlineLevel="1" x14ac:dyDescent="0.25">
      <c r="A34" s="214">
        <v>25</v>
      </c>
      <c r="B34" s="220" t="s">
        <v>146</v>
      </c>
      <c r="C34" s="263" t="s">
        <v>147</v>
      </c>
      <c r="D34" s="222" t="s">
        <v>106</v>
      </c>
      <c r="E34" s="228">
        <v>250</v>
      </c>
      <c r="F34" s="230">
        <f>H34+J34</f>
        <v>0</v>
      </c>
      <c r="G34" s="230">
        <f>ROUND(E34*F34,2)</f>
        <v>0</v>
      </c>
      <c r="H34" s="231"/>
      <c r="I34" s="230">
        <f>ROUND(E34*H34,2)</f>
        <v>0</v>
      </c>
      <c r="J34" s="231"/>
      <c r="K34" s="230">
        <f>ROUND(E34*J34,2)</f>
        <v>0</v>
      </c>
      <c r="L34" s="230">
        <v>21</v>
      </c>
      <c r="M34" s="230">
        <f>G34*(1+L34/100)</f>
        <v>0</v>
      </c>
      <c r="N34" s="223">
        <v>0</v>
      </c>
      <c r="O34" s="223">
        <f>ROUND(E34*N34,5)</f>
        <v>0</v>
      </c>
      <c r="P34" s="223">
        <v>0</v>
      </c>
      <c r="Q34" s="223">
        <f>ROUND(E34*P34,5)</f>
        <v>0</v>
      </c>
      <c r="R34" s="223"/>
      <c r="S34" s="223"/>
      <c r="T34" s="224">
        <v>5.0959999999999998E-2</v>
      </c>
      <c r="U34" s="223">
        <f>ROUND(E34*T34,2)</f>
        <v>12.74</v>
      </c>
      <c r="V34" s="213"/>
      <c r="W34" s="213"/>
      <c r="X34" s="213"/>
      <c r="Y34" s="213"/>
      <c r="Z34" s="213"/>
      <c r="AA34" s="213"/>
      <c r="AB34" s="213"/>
      <c r="AC34" s="213"/>
      <c r="AD34" s="213"/>
      <c r="AE34" s="213" t="s">
        <v>96</v>
      </c>
      <c r="AF34" s="213"/>
      <c r="AG34" s="213"/>
      <c r="AH34" s="213"/>
      <c r="AI34" s="213"/>
      <c r="AJ34" s="213"/>
      <c r="AK34" s="213"/>
      <c r="AL34" s="213"/>
      <c r="AM34" s="213"/>
      <c r="AN34" s="213"/>
      <c r="AO34" s="213"/>
      <c r="AP34" s="213"/>
      <c r="AQ34" s="213"/>
      <c r="AR34" s="213"/>
      <c r="AS34" s="213"/>
      <c r="AT34" s="213"/>
      <c r="AU34" s="213"/>
      <c r="AV34" s="213"/>
      <c r="AW34" s="213"/>
      <c r="AX34" s="213"/>
      <c r="AY34" s="213"/>
      <c r="AZ34" s="213"/>
      <c r="BA34" s="213"/>
      <c r="BB34" s="213"/>
      <c r="BC34" s="213"/>
      <c r="BD34" s="213"/>
      <c r="BE34" s="213"/>
      <c r="BF34" s="213"/>
      <c r="BG34" s="213"/>
      <c r="BH34" s="213"/>
    </row>
    <row r="35" spans="1:60" outlineLevel="1" x14ac:dyDescent="0.25">
      <c r="A35" s="214">
        <v>26</v>
      </c>
      <c r="B35" s="220" t="s">
        <v>148</v>
      </c>
      <c r="C35" s="263" t="s">
        <v>149</v>
      </c>
      <c r="D35" s="222" t="s">
        <v>106</v>
      </c>
      <c r="E35" s="228">
        <v>230</v>
      </c>
      <c r="F35" s="230">
        <f>H35+J35</f>
        <v>0</v>
      </c>
      <c r="G35" s="230">
        <f>ROUND(E35*F35,2)</f>
        <v>0</v>
      </c>
      <c r="H35" s="231"/>
      <c r="I35" s="230">
        <f>ROUND(E35*H35,2)</f>
        <v>0</v>
      </c>
      <c r="J35" s="231"/>
      <c r="K35" s="230">
        <f>ROUND(E35*J35,2)</f>
        <v>0</v>
      </c>
      <c r="L35" s="230">
        <v>21</v>
      </c>
      <c r="M35" s="230">
        <f>G35*(1+L35/100)</f>
        <v>0</v>
      </c>
      <c r="N35" s="223">
        <v>1.4999999999999999E-4</v>
      </c>
      <c r="O35" s="223">
        <f>ROUND(E35*N35,5)</f>
        <v>3.4500000000000003E-2</v>
      </c>
      <c r="P35" s="223">
        <v>0</v>
      </c>
      <c r="Q35" s="223">
        <f>ROUND(E35*P35,5)</f>
        <v>0</v>
      </c>
      <c r="R35" s="223"/>
      <c r="S35" s="223"/>
      <c r="T35" s="224">
        <v>0</v>
      </c>
      <c r="U35" s="223">
        <f>ROUND(E35*T35,2)</f>
        <v>0</v>
      </c>
      <c r="V35" s="213"/>
      <c r="W35" s="213"/>
      <c r="X35" s="213"/>
      <c r="Y35" s="213"/>
      <c r="Z35" s="213"/>
      <c r="AA35" s="213"/>
      <c r="AB35" s="213"/>
      <c r="AC35" s="213"/>
      <c r="AD35" s="213"/>
      <c r="AE35" s="213" t="s">
        <v>99</v>
      </c>
      <c r="AF35" s="213"/>
      <c r="AG35" s="213"/>
      <c r="AH35" s="213"/>
      <c r="AI35" s="213"/>
      <c r="AJ35" s="213"/>
      <c r="AK35" s="213"/>
      <c r="AL35" s="213"/>
      <c r="AM35" s="213"/>
      <c r="AN35" s="213"/>
      <c r="AO35" s="213"/>
      <c r="AP35" s="213"/>
      <c r="AQ35" s="213"/>
      <c r="AR35" s="213"/>
      <c r="AS35" s="213"/>
      <c r="AT35" s="213"/>
      <c r="AU35" s="213"/>
      <c r="AV35" s="213"/>
      <c r="AW35" s="213"/>
      <c r="AX35" s="213"/>
      <c r="AY35" s="213"/>
      <c r="AZ35" s="213"/>
      <c r="BA35" s="213"/>
      <c r="BB35" s="213"/>
      <c r="BC35" s="213"/>
      <c r="BD35" s="213"/>
      <c r="BE35" s="213"/>
      <c r="BF35" s="213"/>
      <c r="BG35" s="213"/>
      <c r="BH35" s="213"/>
    </row>
    <row r="36" spans="1:60" outlineLevel="1" x14ac:dyDescent="0.25">
      <c r="A36" s="214">
        <v>27</v>
      </c>
      <c r="B36" s="220" t="s">
        <v>150</v>
      </c>
      <c r="C36" s="263" t="s">
        <v>151</v>
      </c>
      <c r="D36" s="222" t="s">
        <v>106</v>
      </c>
      <c r="E36" s="228">
        <v>250</v>
      </c>
      <c r="F36" s="230">
        <f>H36+J36</f>
        <v>0</v>
      </c>
      <c r="G36" s="230">
        <f>ROUND(E36*F36,2)</f>
        <v>0</v>
      </c>
      <c r="H36" s="231"/>
      <c r="I36" s="230">
        <f>ROUND(E36*H36,2)</f>
        <v>0</v>
      </c>
      <c r="J36" s="231"/>
      <c r="K36" s="230">
        <f>ROUND(E36*J36,2)</f>
        <v>0</v>
      </c>
      <c r="L36" s="230">
        <v>21</v>
      </c>
      <c r="M36" s="230">
        <f>G36*(1+L36/100)</f>
        <v>0</v>
      </c>
      <c r="N36" s="223">
        <v>2.0000000000000001E-4</v>
      </c>
      <c r="O36" s="223">
        <f>ROUND(E36*N36,5)</f>
        <v>0.05</v>
      </c>
      <c r="P36" s="223">
        <v>0</v>
      </c>
      <c r="Q36" s="223">
        <f>ROUND(E36*P36,5)</f>
        <v>0</v>
      </c>
      <c r="R36" s="223"/>
      <c r="S36" s="223"/>
      <c r="T36" s="224">
        <v>0</v>
      </c>
      <c r="U36" s="223">
        <f>ROUND(E36*T36,2)</f>
        <v>0</v>
      </c>
      <c r="V36" s="213"/>
      <c r="W36" s="213"/>
      <c r="X36" s="213"/>
      <c r="Y36" s="213"/>
      <c r="Z36" s="213"/>
      <c r="AA36" s="213"/>
      <c r="AB36" s="213"/>
      <c r="AC36" s="213"/>
      <c r="AD36" s="213"/>
      <c r="AE36" s="213" t="s">
        <v>99</v>
      </c>
      <c r="AF36" s="213"/>
      <c r="AG36" s="213"/>
      <c r="AH36" s="213"/>
      <c r="AI36" s="213"/>
      <c r="AJ36" s="213"/>
      <c r="AK36" s="213"/>
      <c r="AL36" s="213"/>
      <c r="AM36" s="213"/>
      <c r="AN36" s="213"/>
      <c r="AO36" s="213"/>
      <c r="AP36" s="213"/>
      <c r="AQ36" s="213"/>
      <c r="AR36" s="213"/>
      <c r="AS36" s="213"/>
      <c r="AT36" s="213"/>
      <c r="AU36" s="213"/>
      <c r="AV36" s="213"/>
      <c r="AW36" s="213"/>
      <c r="AX36" s="213"/>
      <c r="AY36" s="213"/>
      <c r="AZ36" s="213"/>
      <c r="BA36" s="213"/>
      <c r="BB36" s="213"/>
      <c r="BC36" s="213"/>
      <c r="BD36" s="213"/>
      <c r="BE36" s="213"/>
      <c r="BF36" s="213"/>
      <c r="BG36" s="213"/>
      <c r="BH36" s="213"/>
    </row>
    <row r="37" spans="1:60" ht="20.399999999999999" outlineLevel="1" x14ac:dyDescent="0.25">
      <c r="A37" s="214">
        <v>28</v>
      </c>
      <c r="B37" s="220" t="s">
        <v>152</v>
      </c>
      <c r="C37" s="263" t="s">
        <v>153</v>
      </c>
      <c r="D37" s="222" t="s">
        <v>95</v>
      </c>
      <c r="E37" s="228">
        <v>12</v>
      </c>
      <c r="F37" s="230">
        <f>H37+J37</f>
        <v>0</v>
      </c>
      <c r="G37" s="230">
        <f>ROUND(E37*F37,2)</f>
        <v>0</v>
      </c>
      <c r="H37" s="231"/>
      <c r="I37" s="230">
        <f>ROUND(E37*H37,2)</f>
        <v>0</v>
      </c>
      <c r="J37" s="231"/>
      <c r="K37" s="230">
        <f>ROUND(E37*J37,2)</f>
        <v>0</v>
      </c>
      <c r="L37" s="230">
        <v>21</v>
      </c>
      <c r="M37" s="230">
        <f>G37*(1+L37/100)</f>
        <v>0</v>
      </c>
      <c r="N37" s="223">
        <v>2.5000000000000001E-4</v>
      </c>
      <c r="O37" s="223">
        <f>ROUND(E37*N37,5)</f>
        <v>3.0000000000000001E-3</v>
      </c>
      <c r="P37" s="223">
        <v>0</v>
      </c>
      <c r="Q37" s="223">
        <f>ROUND(E37*P37,5)</f>
        <v>0</v>
      </c>
      <c r="R37" s="223"/>
      <c r="S37" s="223"/>
      <c r="T37" s="224">
        <v>0.26417000000000002</v>
      </c>
      <c r="U37" s="223">
        <f>ROUND(E37*T37,2)</f>
        <v>3.17</v>
      </c>
      <c r="V37" s="213"/>
      <c r="W37" s="213"/>
      <c r="X37" s="213"/>
      <c r="Y37" s="213"/>
      <c r="Z37" s="213"/>
      <c r="AA37" s="213"/>
      <c r="AB37" s="213"/>
      <c r="AC37" s="213"/>
      <c r="AD37" s="213"/>
      <c r="AE37" s="213" t="s">
        <v>96</v>
      </c>
      <c r="AF37" s="213"/>
      <c r="AG37" s="213"/>
      <c r="AH37" s="213"/>
      <c r="AI37" s="213"/>
      <c r="AJ37" s="213"/>
      <c r="AK37" s="213"/>
      <c r="AL37" s="213"/>
      <c r="AM37" s="213"/>
      <c r="AN37" s="213"/>
      <c r="AO37" s="213"/>
      <c r="AP37" s="213"/>
      <c r="AQ37" s="213"/>
      <c r="AR37" s="213"/>
      <c r="AS37" s="213"/>
      <c r="AT37" s="213"/>
      <c r="AU37" s="213"/>
      <c r="AV37" s="213"/>
      <c r="AW37" s="213"/>
      <c r="AX37" s="213"/>
      <c r="AY37" s="213"/>
      <c r="AZ37" s="213"/>
      <c r="BA37" s="213"/>
      <c r="BB37" s="213"/>
      <c r="BC37" s="213"/>
      <c r="BD37" s="213"/>
      <c r="BE37" s="213"/>
      <c r="BF37" s="213"/>
      <c r="BG37" s="213"/>
      <c r="BH37" s="213"/>
    </row>
    <row r="38" spans="1:60" outlineLevel="1" x14ac:dyDescent="0.25">
      <c r="A38" s="214">
        <v>29</v>
      </c>
      <c r="B38" s="220" t="s">
        <v>154</v>
      </c>
      <c r="C38" s="263" t="s">
        <v>155</v>
      </c>
      <c r="D38" s="222" t="s">
        <v>95</v>
      </c>
      <c r="E38" s="228">
        <v>5</v>
      </c>
      <c r="F38" s="230">
        <f>H38+J38</f>
        <v>0</v>
      </c>
      <c r="G38" s="230">
        <f>ROUND(E38*F38,2)</f>
        <v>0</v>
      </c>
      <c r="H38" s="231"/>
      <c r="I38" s="230">
        <f>ROUND(E38*H38,2)</f>
        <v>0</v>
      </c>
      <c r="J38" s="231"/>
      <c r="K38" s="230">
        <f>ROUND(E38*J38,2)</f>
        <v>0</v>
      </c>
      <c r="L38" s="230">
        <v>21</v>
      </c>
      <c r="M38" s="230">
        <f>G38*(1+L38/100)</f>
        <v>0</v>
      </c>
      <c r="N38" s="223">
        <v>0</v>
      </c>
      <c r="O38" s="223">
        <f>ROUND(E38*N38,5)</f>
        <v>0</v>
      </c>
      <c r="P38" s="223">
        <v>0</v>
      </c>
      <c r="Q38" s="223">
        <f>ROUND(E38*P38,5)</f>
        <v>0</v>
      </c>
      <c r="R38" s="223"/>
      <c r="S38" s="223"/>
      <c r="T38" s="224">
        <v>0.22</v>
      </c>
      <c r="U38" s="223">
        <f>ROUND(E38*T38,2)</f>
        <v>1.1000000000000001</v>
      </c>
      <c r="V38" s="213"/>
      <c r="W38" s="213"/>
      <c r="X38" s="213"/>
      <c r="Y38" s="213"/>
      <c r="Z38" s="213"/>
      <c r="AA38" s="213"/>
      <c r="AB38" s="213"/>
      <c r="AC38" s="213"/>
      <c r="AD38" s="213"/>
      <c r="AE38" s="213" t="s">
        <v>96</v>
      </c>
      <c r="AF38" s="213"/>
      <c r="AG38" s="213"/>
      <c r="AH38" s="213"/>
      <c r="AI38" s="213"/>
      <c r="AJ38" s="213"/>
      <c r="AK38" s="213"/>
      <c r="AL38" s="213"/>
      <c r="AM38" s="213"/>
      <c r="AN38" s="213"/>
      <c r="AO38" s="213"/>
      <c r="AP38" s="213"/>
      <c r="AQ38" s="213"/>
      <c r="AR38" s="213"/>
      <c r="AS38" s="213"/>
      <c r="AT38" s="213"/>
      <c r="AU38" s="213"/>
      <c r="AV38" s="213"/>
      <c r="AW38" s="213"/>
      <c r="AX38" s="213"/>
      <c r="AY38" s="213"/>
      <c r="AZ38" s="213"/>
      <c r="BA38" s="213"/>
      <c r="BB38" s="213"/>
      <c r="BC38" s="213"/>
      <c r="BD38" s="213"/>
      <c r="BE38" s="213"/>
      <c r="BF38" s="213"/>
      <c r="BG38" s="213"/>
      <c r="BH38" s="213"/>
    </row>
    <row r="39" spans="1:60" ht="20.399999999999999" outlineLevel="1" x14ac:dyDescent="0.25">
      <c r="A39" s="214">
        <v>30</v>
      </c>
      <c r="B39" s="220" t="s">
        <v>156</v>
      </c>
      <c r="C39" s="263" t="s">
        <v>157</v>
      </c>
      <c r="D39" s="222" t="s">
        <v>106</v>
      </c>
      <c r="E39" s="228">
        <v>12</v>
      </c>
      <c r="F39" s="230">
        <f>H39+J39</f>
        <v>0</v>
      </c>
      <c r="G39" s="230">
        <f>ROUND(E39*F39,2)</f>
        <v>0</v>
      </c>
      <c r="H39" s="231"/>
      <c r="I39" s="230">
        <f>ROUND(E39*H39,2)</f>
        <v>0</v>
      </c>
      <c r="J39" s="231"/>
      <c r="K39" s="230">
        <f>ROUND(E39*J39,2)</f>
        <v>0</v>
      </c>
      <c r="L39" s="230">
        <v>21</v>
      </c>
      <c r="M39" s="230">
        <f>G39*(1+L39/100)</f>
        <v>0</v>
      </c>
      <c r="N39" s="223">
        <v>8.0000000000000004E-4</v>
      </c>
      <c r="O39" s="223">
        <f>ROUND(E39*N39,5)</f>
        <v>9.5999999999999992E-3</v>
      </c>
      <c r="P39" s="223">
        <v>0</v>
      </c>
      <c r="Q39" s="223">
        <f>ROUND(E39*P39,5)</f>
        <v>0</v>
      </c>
      <c r="R39" s="223"/>
      <c r="S39" s="223"/>
      <c r="T39" s="224">
        <v>6.5000000000000002E-2</v>
      </c>
      <c r="U39" s="223">
        <f>ROUND(E39*T39,2)</f>
        <v>0.78</v>
      </c>
      <c r="V39" s="213"/>
      <c r="W39" s="213"/>
      <c r="X39" s="213"/>
      <c r="Y39" s="213"/>
      <c r="Z39" s="213"/>
      <c r="AA39" s="213"/>
      <c r="AB39" s="213"/>
      <c r="AC39" s="213"/>
      <c r="AD39" s="213"/>
      <c r="AE39" s="213" t="s">
        <v>96</v>
      </c>
      <c r="AF39" s="213"/>
      <c r="AG39" s="213"/>
      <c r="AH39" s="213"/>
      <c r="AI39" s="213"/>
      <c r="AJ39" s="213"/>
      <c r="AK39" s="213"/>
      <c r="AL39" s="213"/>
      <c r="AM39" s="213"/>
      <c r="AN39" s="213"/>
      <c r="AO39" s="213"/>
      <c r="AP39" s="213"/>
      <c r="AQ39" s="213"/>
      <c r="AR39" s="213"/>
      <c r="AS39" s="213"/>
      <c r="AT39" s="213"/>
      <c r="AU39" s="213"/>
      <c r="AV39" s="213"/>
      <c r="AW39" s="213"/>
      <c r="AX39" s="213"/>
      <c r="AY39" s="213"/>
      <c r="AZ39" s="213"/>
      <c r="BA39" s="213"/>
      <c r="BB39" s="213"/>
      <c r="BC39" s="213"/>
      <c r="BD39" s="213"/>
      <c r="BE39" s="213"/>
      <c r="BF39" s="213"/>
      <c r="BG39" s="213"/>
      <c r="BH39" s="213"/>
    </row>
    <row r="40" spans="1:60" ht="20.399999999999999" outlineLevel="1" x14ac:dyDescent="0.25">
      <c r="A40" s="214">
        <v>31</v>
      </c>
      <c r="B40" s="220" t="s">
        <v>158</v>
      </c>
      <c r="C40" s="263" t="s">
        <v>159</v>
      </c>
      <c r="D40" s="222" t="s">
        <v>95</v>
      </c>
      <c r="E40" s="228">
        <v>1</v>
      </c>
      <c r="F40" s="230">
        <f>H40+J40</f>
        <v>0</v>
      </c>
      <c r="G40" s="230">
        <f>ROUND(E40*F40,2)</f>
        <v>0</v>
      </c>
      <c r="H40" s="231"/>
      <c r="I40" s="230">
        <f>ROUND(E40*H40,2)</f>
        <v>0</v>
      </c>
      <c r="J40" s="231"/>
      <c r="K40" s="230">
        <f>ROUND(E40*J40,2)</f>
        <v>0</v>
      </c>
      <c r="L40" s="230">
        <v>21</v>
      </c>
      <c r="M40" s="230">
        <f>G40*(1+L40/100)</f>
        <v>0</v>
      </c>
      <c r="N40" s="223">
        <v>0</v>
      </c>
      <c r="O40" s="223">
        <f>ROUND(E40*N40,5)</f>
        <v>0</v>
      </c>
      <c r="P40" s="223">
        <v>0</v>
      </c>
      <c r="Q40" s="223">
        <f>ROUND(E40*P40,5)</f>
        <v>0</v>
      </c>
      <c r="R40" s="223"/>
      <c r="S40" s="223"/>
      <c r="T40" s="224">
        <v>0.93</v>
      </c>
      <c r="U40" s="223">
        <f>ROUND(E40*T40,2)</f>
        <v>0.93</v>
      </c>
      <c r="V40" s="213"/>
      <c r="W40" s="213"/>
      <c r="X40" s="213"/>
      <c r="Y40" s="213"/>
      <c r="Z40" s="213"/>
      <c r="AA40" s="213"/>
      <c r="AB40" s="213"/>
      <c r="AC40" s="213"/>
      <c r="AD40" s="213"/>
      <c r="AE40" s="213" t="s">
        <v>96</v>
      </c>
      <c r="AF40" s="213"/>
      <c r="AG40" s="213"/>
      <c r="AH40" s="213"/>
      <c r="AI40" s="213"/>
      <c r="AJ40" s="213"/>
      <c r="AK40" s="213"/>
      <c r="AL40" s="213"/>
      <c r="AM40" s="213"/>
      <c r="AN40" s="213"/>
      <c r="AO40" s="213"/>
      <c r="AP40" s="213"/>
      <c r="AQ40" s="213"/>
      <c r="AR40" s="213"/>
      <c r="AS40" s="213"/>
      <c r="AT40" s="213"/>
      <c r="AU40" s="213"/>
      <c r="AV40" s="213"/>
      <c r="AW40" s="213"/>
      <c r="AX40" s="213"/>
      <c r="AY40" s="213"/>
      <c r="AZ40" s="213"/>
      <c r="BA40" s="213"/>
      <c r="BB40" s="213"/>
      <c r="BC40" s="213"/>
      <c r="BD40" s="213"/>
      <c r="BE40" s="213"/>
      <c r="BF40" s="213"/>
      <c r="BG40" s="213"/>
      <c r="BH40" s="213"/>
    </row>
    <row r="41" spans="1:60" outlineLevel="1" x14ac:dyDescent="0.25">
      <c r="A41" s="214">
        <v>32</v>
      </c>
      <c r="B41" s="220" t="s">
        <v>160</v>
      </c>
      <c r="C41" s="263" t="s">
        <v>161</v>
      </c>
      <c r="D41" s="222" t="s">
        <v>95</v>
      </c>
      <c r="E41" s="228">
        <v>1</v>
      </c>
      <c r="F41" s="230">
        <f>H41+J41</f>
        <v>0</v>
      </c>
      <c r="G41" s="230">
        <f>ROUND(E41*F41,2)</f>
        <v>0</v>
      </c>
      <c r="H41" s="231"/>
      <c r="I41" s="230">
        <f>ROUND(E41*H41,2)</f>
        <v>0</v>
      </c>
      <c r="J41" s="231"/>
      <c r="K41" s="230">
        <f>ROUND(E41*J41,2)</f>
        <v>0</v>
      </c>
      <c r="L41" s="230">
        <v>21</v>
      </c>
      <c r="M41" s="230">
        <f>G41*(1+L41/100)</f>
        <v>0</v>
      </c>
      <c r="N41" s="223">
        <v>7.0000000000000007E-2</v>
      </c>
      <c r="O41" s="223">
        <f>ROUND(E41*N41,5)</f>
        <v>7.0000000000000007E-2</v>
      </c>
      <c r="P41" s="223">
        <v>0</v>
      </c>
      <c r="Q41" s="223">
        <f>ROUND(E41*P41,5)</f>
        <v>0</v>
      </c>
      <c r="R41" s="223"/>
      <c r="S41" s="223"/>
      <c r="T41" s="224">
        <v>0</v>
      </c>
      <c r="U41" s="223">
        <f>ROUND(E41*T41,2)</f>
        <v>0</v>
      </c>
      <c r="V41" s="213"/>
      <c r="W41" s="213"/>
      <c r="X41" s="213"/>
      <c r="Y41" s="213"/>
      <c r="Z41" s="213"/>
      <c r="AA41" s="213"/>
      <c r="AB41" s="213"/>
      <c r="AC41" s="213"/>
      <c r="AD41" s="213"/>
      <c r="AE41" s="213" t="s">
        <v>99</v>
      </c>
      <c r="AF41" s="213"/>
      <c r="AG41" s="213"/>
      <c r="AH41" s="213"/>
      <c r="AI41" s="213"/>
      <c r="AJ41" s="213"/>
      <c r="AK41" s="213"/>
      <c r="AL41" s="213"/>
      <c r="AM41" s="213"/>
      <c r="AN41" s="213"/>
      <c r="AO41" s="213"/>
      <c r="AP41" s="213"/>
      <c r="AQ41" s="213"/>
      <c r="AR41" s="213"/>
      <c r="AS41" s="213"/>
      <c r="AT41" s="213"/>
      <c r="AU41" s="213"/>
      <c r="AV41" s="213"/>
      <c r="AW41" s="213"/>
      <c r="AX41" s="213"/>
      <c r="AY41" s="213"/>
      <c r="AZ41" s="213"/>
      <c r="BA41" s="213"/>
      <c r="BB41" s="213"/>
      <c r="BC41" s="213"/>
      <c r="BD41" s="213"/>
      <c r="BE41" s="213"/>
      <c r="BF41" s="213"/>
      <c r="BG41" s="213"/>
      <c r="BH41" s="213"/>
    </row>
    <row r="42" spans="1:60" outlineLevel="1" x14ac:dyDescent="0.25">
      <c r="A42" s="214">
        <v>33</v>
      </c>
      <c r="B42" s="220" t="s">
        <v>162</v>
      </c>
      <c r="C42" s="263" t="s">
        <v>163</v>
      </c>
      <c r="D42" s="222" t="s">
        <v>95</v>
      </c>
      <c r="E42" s="228">
        <v>18</v>
      </c>
      <c r="F42" s="230">
        <f>H42+J42</f>
        <v>0</v>
      </c>
      <c r="G42" s="230">
        <f>ROUND(E42*F42,2)</f>
        <v>0</v>
      </c>
      <c r="H42" s="231"/>
      <c r="I42" s="230">
        <f>ROUND(E42*H42,2)</f>
        <v>0</v>
      </c>
      <c r="J42" s="231"/>
      <c r="K42" s="230">
        <f>ROUND(E42*J42,2)</f>
        <v>0</v>
      </c>
      <c r="L42" s="230">
        <v>21</v>
      </c>
      <c r="M42" s="230">
        <f>G42*(1+L42/100)</f>
        <v>0</v>
      </c>
      <c r="N42" s="223">
        <v>0</v>
      </c>
      <c r="O42" s="223">
        <f>ROUND(E42*N42,5)</f>
        <v>0</v>
      </c>
      <c r="P42" s="223">
        <v>0</v>
      </c>
      <c r="Q42" s="223">
        <f>ROUND(E42*P42,5)</f>
        <v>0</v>
      </c>
      <c r="R42" s="223"/>
      <c r="S42" s="223"/>
      <c r="T42" s="224">
        <v>5.0500000000000003E-2</v>
      </c>
      <c r="U42" s="223">
        <f>ROUND(E42*T42,2)</f>
        <v>0.91</v>
      </c>
      <c r="V42" s="213"/>
      <c r="W42" s="213"/>
      <c r="X42" s="213"/>
      <c r="Y42" s="213"/>
      <c r="Z42" s="213"/>
      <c r="AA42" s="213"/>
      <c r="AB42" s="213"/>
      <c r="AC42" s="213"/>
      <c r="AD42" s="213"/>
      <c r="AE42" s="213" t="s">
        <v>96</v>
      </c>
      <c r="AF42" s="213"/>
      <c r="AG42" s="213"/>
      <c r="AH42" s="213"/>
      <c r="AI42" s="213"/>
      <c r="AJ42" s="213"/>
      <c r="AK42" s="213"/>
      <c r="AL42" s="213"/>
      <c r="AM42" s="213"/>
      <c r="AN42" s="213"/>
      <c r="AO42" s="213"/>
      <c r="AP42" s="213"/>
      <c r="AQ42" s="213"/>
      <c r="AR42" s="213"/>
      <c r="AS42" s="213"/>
      <c r="AT42" s="213"/>
      <c r="AU42" s="213"/>
      <c r="AV42" s="213"/>
      <c r="AW42" s="213"/>
      <c r="AX42" s="213"/>
      <c r="AY42" s="213"/>
      <c r="AZ42" s="213"/>
      <c r="BA42" s="213"/>
      <c r="BB42" s="213"/>
      <c r="BC42" s="213"/>
      <c r="BD42" s="213"/>
      <c r="BE42" s="213"/>
      <c r="BF42" s="213"/>
      <c r="BG42" s="213"/>
      <c r="BH42" s="213"/>
    </row>
    <row r="43" spans="1:60" outlineLevel="1" x14ac:dyDescent="0.25">
      <c r="A43" s="214">
        <v>34</v>
      </c>
      <c r="B43" s="220" t="s">
        <v>164</v>
      </c>
      <c r="C43" s="263" t="s">
        <v>165</v>
      </c>
      <c r="D43" s="222" t="s">
        <v>95</v>
      </c>
      <c r="E43" s="228">
        <v>10</v>
      </c>
      <c r="F43" s="230">
        <f>H43+J43</f>
        <v>0</v>
      </c>
      <c r="G43" s="230">
        <f>ROUND(E43*F43,2)</f>
        <v>0</v>
      </c>
      <c r="H43" s="231"/>
      <c r="I43" s="230">
        <f>ROUND(E43*H43,2)</f>
        <v>0</v>
      </c>
      <c r="J43" s="231"/>
      <c r="K43" s="230">
        <f>ROUND(E43*J43,2)</f>
        <v>0</v>
      </c>
      <c r="L43" s="230">
        <v>21</v>
      </c>
      <c r="M43" s="230">
        <f>G43*(1+L43/100)</f>
        <v>0</v>
      </c>
      <c r="N43" s="223">
        <v>0</v>
      </c>
      <c r="O43" s="223">
        <f>ROUND(E43*N43,5)</f>
        <v>0</v>
      </c>
      <c r="P43" s="223">
        <v>0</v>
      </c>
      <c r="Q43" s="223">
        <f>ROUND(E43*P43,5)</f>
        <v>0</v>
      </c>
      <c r="R43" s="223"/>
      <c r="S43" s="223"/>
      <c r="T43" s="224">
        <v>8.2170000000000007E-2</v>
      </c>
      <c r="U43" s="223">
        <f>ROUND(E43*T43,2)</f>
        <v>0.82</v>
      </c>
      <c r="V43" s="213"/>
      <c r="W43" s="213"/>
      <c r="X43" s="213"/>
      <c r="Y43" s="213"/>
      <c r="Z43" s="213"/>
      <c r="AA43" s="213"/>
      <c r="AB43" s="213"/>
      <c r="AC43" s="213"/>
      <c r="AD43" s="213"/>
      <c r="AE43" s="213" t="s">
        <v>96</v>
      </c>
      <c r="AF43" s="213"/>
      <c r="AG43" s="213"/>
      <c r="AH43" s="213"/>
      <c r="AI43" s="213"/>
      <c r="AJ43" s="213"/>
      <c r="AK43" s="213"/>
      <c r="AL43" s="213"/>
      <c r="AM43" s="213"/>
      <c r="AN43" s="213"/>
      <c r="AO43" s="213"/>
      <c r="AP43" s="213"/>
      <c r="AQ43" s="213"/>
      <c r="AR43" s="213"/>
      <c r="AS43" s="213"/>
      <c r="AT43" s="213"/>
      <c r="AU43" s="213"/>
      <c r="AV43" s="213"/>
      <c r="AW43" s="213"/>
      <c r="AX43" s="213"/>
      <c r="AY43" s="213"/>
      <c r="AZ43" s="213"/>
      <c r="BA43" s="213"/>
      <c r="BB43" s="213"/>
      <c r="BC43" s="213"/>
      <c r="BD43" s="213"/>
      <c r="BE43" s="213"/>
      <c r="BF43" s="213"/>
      <c r="BG43" s="213"/>
      <c r="BH43" s="213"/>
    </row>
    <row r="44" spans="1:60" outlineLevel="1" x14ac:dyDescent="0.25">
      <c r="A44" s="214">
        <v>35</v>
      </c>
      <c r="B44" s="220" t="s">
        <v>166</v>
      </c>
      <c r="C44" s="263" t="s">
        <v>167</v>
      </c>
      <c r="D44" s="222" t="s">
        <v>95</v>
      </c>
      <c r="E44" s="228">
        <v>11</v>
      </c>
      <c r="F44" s="230">
        <f>H44+J44</f>
        <v>0</v>
      </c>
      <c r="G44" s="230">
        <f>ROUND(E44*F44,2)</f>
        <v>0</v>
      </c>
      <c r="H44" s="231"/>
      <c r="I44" s="230">
        <f>ROUND(E44*H44,2)</f>
        <v>0</v>
      </c>
      <c r="J44" s="231"/>
      <c r="K44" s="230">
        <f>ROUND(E44*J44,2)</f>
        <v>0</v>
      </c>
      <c r="L44" s="230">
        <v>21</v>
      </c>
      <c r="M44" s="230">
        <f>G44*(1+L44/100)</f>
        <v>0</v>
      </c>
      <c r="N44" s="223">
        <v>0</v>
      </c>
      <c r="O44" s="223">
        <f>ROUND(E44*N44,5)</f>
        <v>0</v>
      </c>
      <c r="P44" s="223">
        <v>0</v>
      </c>
      <c r="Q44" s="223">
        <f>ROUND(E44*P44,5)</f>
        <v>0</v>
      </c>
      <c r="R44" s="223"/>
      <c r="S44" s="223"/>
      <c r="T44" s="224">
        <v>0.4</v>
      </c>
      <c r="U44" s="223">
        <f>ROUND(E44*T44,2)</f>
        <v>4.4000000000000004</v>
      </c>
      <c r="V44" s="213"/>
      <c r="W44" s="213"/>
      <c r="X44" s="213"/>
      <c r="Y44" s="213"/>
      <c r="Z44" s="213"/>
      <c r="AA44" s="213"/>
      <c r="AB44" s="213"/>
      <c r="AC44" s="213"/>
      <c r="AD44" s="213"/>
      <c r="AE44" s="213" t="s">
        <v>96</v>
      </c>
      <c r="AF44" s="213"/>
      <c r="AG44" s="213"/>
      <c r="AH44" s="213"/>
      <c r="AI44" s="213"/>
      <c r="AJ44" s="213"/>
      <c r="AK44" s="213"/>
      <c r="AL44" s="213"/>
      <c r="AM44" s="213"/>
      <c r="AN44" s="213"/>
      <c r="AO44" s="213"/>
      <c r="AP44" s="213"/>
      <c r="AQ44" s="213"/>
      <c r="AR44" s="213"/>
      <c r="AS44" s="213"/>
      <c r="AT44" s="213"/>
      <c r="AU44" s="213"/>
      <c r="AV44" s="213"/>
      <c r="AW44" s="213"/>
      <c r="AX44" s="213"/>
      <c r="AY44" s="213"/>
      <c r="AZ44" s="213"/>
      <c r="BA44" s="213"/>
      <c r="BB44" s="213"/>
      <c r="BC44" s="213"/>
      <c r="BD44" s="213"/>
      <c r="BE44" s="213"/>
      <c r="BF44" s="213"/>
      <c r="BG44" s="213"/>
      <c r="BH44" s="213"/>
    </row>
    <row r="45" spans="1:60" outlineLevel="1" x14ac:dyDescent="0.25">
      <c r="A45" s="214">
        <v>36</v>
      </c>
      <c r="B45" s="220" t="s">
        <v>168</v>
      </c>
      <c r="C45" s="263" t="s">
        <v>169</v>
      </c>
      <c r="D45" s="222" t="s">
        <v>95</v>
      </c>
      <c r="E45" s="228">
        <v>7</v>
      </c>
      <c r="F45" s="230">
        <f>H45+J45</f>
        <v>0</v>
      </c>
      <c r="G45" s="230">
        <f>ROUND(E45*F45,2)</f>
        <v>0</v>
      </c>
      <c r="H45" s="231"/>
      <c r="I45" s="230">
        <f>ROUND(E45*H45,2)</f>
        <v>0</v>
      </c>
      <c r="J45" s="231"/>
      <c r="K45" s="230">
        <f>ROUND(E45*J45,2)</f>
        <v>0</v>
      </c>
      <c r="L45" s="230">
        <v>21</v>
      </c>
      <c r="M45" s="230">
        <f>G45*(1+L45/100)</f>
        <v>0</v>
      </c>
      <c r="N45" s="223">
        <v>2E-3</v>
      </c>
      <c r="O45" s="223">
        <f>ROUND(E45*N45,5)</f>
        <v>1.4E-2</v>
      </c>
      <c r="P45" s="223">
        <v>0</v>
      </c>
      <c r="Q45" s="223">
        <f>ROUND(E45*P45,5)</f>
        <v>0</v>
      </c>
      <c r="R45" s="223"/>
      <c r="S45" s="223"/>
      <c r="T45" s="224">
        <v>0</v>
      </c>
      <c r="U45" s="223">
        <f>ROUND(E45*T45,2)</f>
        <v>0</v>
      </c>
      <c r="V45" s="213"/>
      <c r="W45" s="213"/>
      <c r="X45" s="213"/>
      <c r="Y45" s="213"/>
      <c r="Z45" s="213"/>
      <c r="AA45" s="213"/>
      <c r="AB45" s="213"/>
      <c r="AC45" s="213"/>
      <c r="AD45" s="213"/>
      <c r="AE45" s="213" t="s">
        <v>99</v>
      </c>
      <c r="AF45" s="213"/>
      <c r="AG45" s="213"/>
      <c r="AH45" s="213"/>
      <c r="AI45" s="213"/>
      <c r="AJ45" s="213"/>
      <c r="AK45" s="213"/>
      <c r="AL45" s="213"/>
      <c r="AM45" s="213"/>
      <c r="AN45" s="213"/>
      <c r="AO45" s="213"/>
      <c r="AP45" s="213"/>
      <c r="AQ45" s="213"/>
      <c r="AR45" s="213"/>
      <c r="AS45" s="213"/>
      <c r="AT45" s="213"/>
      <c r="AU45" s="213"/>
      <c r="AV45" s="213"/>
      <c r="AW45" s="213"/>
      <c r="AX45" s="213"/>
      <c r="AY45" s="213"/>
      <c r="AZ45" s="213"/>
      <c r="BA45" s="213"/>
      <c r="BB45" s="213"/>
      <c r="BC45" s="213"/>
      <c r="BD45" s="213"/>
      <c r="BE45" s="213"/>
      <c r="BF45" s="213"/>
      <c r="BG45" s="213"/>
      <c r="BH45" s="213"/>
    </row>
    <row r="46" spans="1:60" outlineLevel="1" x14ac:dyDescent="0.25">
      <c r="A46" s="214">
        <v>37</v>
      </c>
      <c r="B46" s="220" t="s">
        <v>170</v>
      </c>
      <c r="C46" s="263" t="s">
        <v>171</v>
      </c>
      <c r="D46" s="222" t="s">
        <v>95</v>
      </c>
      <c r="E46" s="228">
        <v>18</v>
      </c>
      <c r="F46" s="230">
        <f>H46+J46</f>
        <v>0</v>
      </c>
      <c r="G46" s="230">
        <f>ROUND(E46*F46,2)</f>
        <v>0</v>
      </c>
      <c r="H46" s="231"/>
      <c r="I46" s="230">
        <f>ROUND(E46*H46,2)</f>
        <v>0</v>
      </c>
      <c r="J46" s="231"/>
      <c r="K46" s="230">
        <f>ROUND(E46*J46,2)</f>
        <v>0</v>
      </c>
      <c r="L46" s="230">
        <v>21</v>
      </c>
      <c r="M46" s="230">
        <f>G46*(1+L46/100)</f>
        <v>0</v>
      </c>
      <c r="N46" s="223">
        <v>1.8E-3</v>
      </c>
      <c r="O46" s="223">
        <f>ROUND(E46*N46,5)</f>
        <v>3.2399999999999998E-2</v>
      </c>
      <c r="P46" s="223">
        <v>0</v>
      </c>
      <c r="Q46" s="223">
        <f>ROUND(E46*P46,5)</f>
        <v>0</v>
      </c>
      <c r="R46" s="223"/>
      <c r="S46" s="223"/>
      <c r="T46" s="224">
        <v>0</v>
      </c>
      <c r="U46" s="223">
        <f>ROUND(E46*T46,2)</f>
        <v>0</v>
      </c>
      <c r="V46" s="213"/>
      <c r="W46" s="213"/>
      <c r="X46" s="213"/>
      <c r="Y46" s="213"/>
      <c r="Z46" s="213"/>
      <c r="AA46" s="213"/>
      <c r="AB46" s="213"/>
      <c r="AC46" s="213"/>
      <c r="AD46" s="213"/>
      <c r="AE46" s="213" t="s">
        <v>99</v>
      </c>
      <c r="AF46" s="213"/>
      <c r="AG46" s="213"/>
      <c r="AH46" s="213"/>
      <c r="AI46" s="213"/>
      <c r="AJ46" s="213"/>
      <c r="AK46" s="213"/>
      <c r="AL46" s="213"/>
      <c r="AM46" s="213"/>
      <c r="AN46" s="213"/>
      <c r="AO46" s="213"/>
      <c r="AP46" s="213"/>
      <c r="AQ46" s="213"/>
      <c r="AR46" s="213"/>
      <c r="AS46" s="213"/>
      <c r="AT46" s="213"/>
      <c r="AU46" s="213"/>
      <c r="AV46" s="213"/>
      <c r="AW46" s="213"/>
      <c r="AX46" s="213"/>
      <c r="AY46" s="213"/>
      <c r="AZ46" s="213"/>
      <c r="BA46" s="213"/>
      <c r="BB46" s="213"/>
      <c r="BC46" s="213"/>
      <c r="BD46" s="213"/>
      <c r="BE46" s="213"/>
      <c r="BF46" s="213"/>
      <c r="BG46" s="213"/>
      <c r="BH46" s="213"/>
    </row>
    <row r="47" spans="1:60" outlineLevel="1" x14ac:dyDescent="0.25">
      <c r="A47" s="214">
        <v>38</v>
      </c>
      <c r="B47" s="220" t="s">
        <v>172</v>
      </c>
      <c r="C47" s="263" t="s">
        <v>173</v>
      </c>
      <c r="D47" s="222" t="s">
        <v>95</v>
      </c>
      <c r="E47" s="228">
        <v>4</v>
      </c>
      <c r="F47" s="230">
        <f>H47+J47</f>
        <v>0</v>
      </c>
      <c r="G47" s="230">
        <f>ROUND(E47*F47,2)</f>
        <v>0</v>
      </c>
      <c r="H47" s="231"/>
      <c r="I47" s="230">
        <f>ROUND(E47*H47,2)</f>
        <v>0</v>
      </c>
      <c r="J47" s="231"/>
      <c r="K47" s="230">
        <f>ROUND(E47*J47,2)</f>
        <v>0</v>
      </c>
      <c r="L47" s="230">
        <v>21</v>
      </c>
      <c r="M47" s="230">
        <f>G47*(1+L47/100)</f>
        <v>0</v>
      </c>
      <c r="N47" s="223">
        <v>3.7000000000000002E-3</v>
      </c>
      <c r="O47" s="223">
        <f>ROUND(E47*N47,5)</f>
        <v>1.4800000000000001E-2</v>
      </c>
      <c r="P47" s="223">
        <v>0</v>
      </c>
      <c r="Q47" s="223">
        <f>ROUND(E47*P47,5)</f>
        <v>0</v>
      </c>
      <c r="R47" s="223"/>
      <c r="S47" s="223"/>
      <c r="T47" s="224">
        <v>0</v>
      </c>
      <c r="U47" s="223">
        <f>ROUND(E47*T47,2)</f>
        <v>0</v>
      </c>
      <c r="V47" s="213"/>
      <c r="W47" s="213"/>
      <c r="X47" s="213"/>
      <c r="Y47" s="213"/>
      <c r="Z47" s="213"/>
      <c r="AA47" s="213"/>
      <c r="AB47" s="213"/>
      <c r="AC47" s="213"/>
      <c r="AD47" s="213"/>
      <c r="AE47" s="213" t="s">
        <v>99</v>
      </c>
      <c r="AF47" s="213"/>
      <c r="AG47" s="213"/>
      <c r="AH47" s="213"/>
      <c r="AI47" s="213"/>
      <c r="AJ47" s="213"/>
      <c r="AK47" s="213"/>
      <c r="AL47" s="213"/>
      <c r="AM47" s="213"/>
      <c r="AN47" s="213"/>
      <c r="AO47" s="213"/>
      <c r="AP47" s="213"/>
      <c r="AQ47" s="213"/>
      <c r="AR47" s="213"/>
      <c r="AS47" s="213"/>
      <c r="AT47" s="213"/>
      <c r="AU47" s="213"/>
      <c r="AV47" s="213"/>
      <c r="AW47" s="213"/>
      <c r="AX47" s="213"/>
      <c r="AY47" s="213"/>
      <c r="AZ47" s="213"/>
      <c r="BA47" s="213"/>
      <c r="BB47" s="213"/>
      <c r="BC47" s="213"/>
      <c r="BD47" s="213"/>
      <c r="BE47" s="213"/>
      <c r="BF47" s="213"/>
      <c r="BG47" s="213"/>
      <c r="BH47" s="213"/>
    </row>
    <row r="48" spans="1:60" outlineLevel="1" x14ac:dyDescent="0.25">
      <c r="A48" s="214">
        <v>39</v>
      </c>
      <c r="B48" s="220" t="s">
        <v>174</v>
      </c>
      <c r="C48" s="263" t="s">
        <v>175</v>
      </c>
      <c r="D48" s="222" t="s">
        <v>95</v>
      </c>
      <c r="E48" s="228">
        <v>4</v>
      </c>
      <c r="F48" s="230">
        <f>H48+J48</f>
        <v>0</v>
      </c>
      <c r="G48" s="230">
        <f>ROUND(E48*F48,2)</f>
        <v>0</v>
      </c>
      <c r="H48" s="231"/>
      <c r="I48" s="230">
        <f>ROUND(E48*H48,2)</f>
        <v>0</v>
      </c>
      <c r="J48" s="231"/>
      <c r="K48" s="230">
        <f>ROUND(E48*J48,2)</f>
        <v>0</v>
      </c>
      <c r="L48" s="230">
        <v>21</v>
      </c>
      <c r="M48" s="230">
        <f>G48*(1+L48/100)</f>
        <v>0</v>
      </c>
      <c r="N48" s="223">
        <v>0</v>
      </c>
      <c r="O48" s="223">
        <f>ROUND(E48*N48,5)</f>
        <v>0</v>
      </c>
      <c r="P48" s="223">
        <v>0</v>
      </c>
      <c r="Q48" s="223">
        <f>ROUND(E48*P48,5)</f>
        <v>0</v>
      </c>
      <c r="R48" s="223"/>
      <c r="S48" s="223"/>
      <c r="T48" s="224">
        <v>0.7</v>
      </c>
      <c r="U48" s="223">
        <f>ROUND(E48*T48,2)</f>
        <v>2.8</v>
      </c>
      <c r="V48" s="213"/>
      <c r="W48" s="213"/>
      <c r="X48" s="213"/>
      <c r="Y48" s="213"/>
      <c r="Z48" s="213"/>
      <c r="AA48" s="213"/>
      <c r="AB48" s="213"/>
      <c r="AC48" s="213"/>
      <c r="AD48" s="213"/>
      <c r="AE48" s="213" t="s">
        <v>96</v>
      </c>
      <c r="AF48" s="213"/>
      <c r="AG48" s="213"/>
      <c r="AH48" s="213"/>
      <c r="AI48" s="213"/>
      <c r="AJ48" s="213"/>
      <c r="AK48" s="213"/>
      <c r="AL48" s="213"/>
      <c r="AM48" s="213"/>
      <c r="AN48" s="213"/>
      <c r="AO48" s="213"/>
      <c r="AP48" s="213"/>
      <c r="AQ48" s="213"/>
      <c r="AR48" s="213"/>
      <c r="AS48" s="213"/>
      <c r="AT48" s="213"/>
      <c r="AU48" s="213"/>
      <c r="AV48" s="213"/>
      <c r="AW48" s="213"/>
      <c r="AX48" s="213"/>
      <c r="AY48" s="213"/>
      <c r="AZ48" s="213"/>
      <c r="BA48" s="213"/>
      <c r="BB48" s="213"/>
      <c r="BC48" s="213"/>
      <c r="BD48" s="213"/>
      <c r="BE48" s="213"/>
      <c r="BF48" s="213"/>
      <c r="BG48" s="213"/>
      <c r="BH48" s="213"/>
    </row>
    <row r="49" spans="1:60" outlineLevel="1" x14ac:dyDescent="0.25">
      <c r="A49" s="214">
        <v>40</v>
      </c>
      <c r="B49" s="220" t="s">
        <v>172</v>
      </c>
      <c r="C49" s="263" t="s">
        <v>176</v>
      </c>
      <c r="D49" s="222" t="s">
        <v>95</v>
      </c>
      <c r="E49" s="228">
        <v>4</v>
      </c>
      <c r="F49" s="230">
        <f>H49+J49</f>
        <v>0</v>
      </c>
      <c r="G49" s="230">
        <f>ROUND(E49*F49,2)</f>
        <v>0</v>
      </c>
      <c r="H49" s="231"/>
      <c r="I49" s="230">
        <f>ROUND(E49*H49,2)</f>
        <v>0</v>
      </c>
      <c r="J49" s="231"/>
      <c r="K49" s="230">
        <f>ROUND(E49*J49,2)</f>
        <v>0</v>
      </c>
      <c r="L49" s="230">
        <v>21</v>
      </c>
      <c r="M49" s="230">
        <f>G49*(1+L49/100)</f>
        <v>0</v>
      </c>
      <c r="N49" s="223">
        <v>3.7000000000000002E-3</v>
      </c>
      <c r="O49" s="223">
        <f>ROUND(E49*N49,5)</f>
        <v>1.4800000000000001E-2</v>
      </c>
      <c r="P49" s="223">
        <v>0</v>
      </c>
      <c r="Q49" s="223">
        <f>ROUND(E49*P49,5)</f>
        <v>0</v>
      </c>
      <c r="R49" s="223"/>
      <c r="S49" s="223"/>
      <c r="T49" s="224">
        <v>0</v>
      </c>
      <c r="U49" s="223">
        <f>ROUND(E49*T49,2)</f>
        <v>0</v>
      </c>
      <c r="V49" s="213"/>
      <c r="W49" s="213"/>
      <c r="X49" s="213"/>
      <c r="Y49" s="213"/>
      <c r="Z49" s="213"/>
      <c r="AA49" s="213"/>
      <c r="AB49" s="213"/>
      <c r="AC49" s="213"/>
      <c r="AD49" s="213"/>
      <c r="AE49" s="213" t="s">
        <v>99</v>
      </c>
      <c r="AF49" s="213"/>
      <c r="AG49" s="213"/>
      <c r="AH49" s="213"/>
      <c r="AI49" s="213"/>
      <c r="AJ49" s="213"/>
      <c r="AK49" s="213"/>
      <c r="AL49" s="213"/>
      <c r="AM49" s="213"/>
      <c r="AN49" s="213"/>
      <c r="AO49" s="213"/>
      <c r="AP49" s="213"/>
      <c r="AQ49" s="213"/>
      <c r="AR49" s="213"/>
      <c r="AS49" s="213"/>
      <c r="AT49" s="213"/>
      <c r="AU49" s="213"/>
      <c r="AV49" s="213"/>
      <c r="AW49" s="213"/>
      <c r="AX49" s="213"/>
      <c r="AY49" s="213"/>
      <c r="AZ49" s="213"/>
      <c r="BA49" s="213"/>
      <c r="BB49" s="213"/>
      <c r="BC49" s="213"/>
      <c r="BD49" s="213"/>
      <c r="BE49" s="213"/>
      <c r="BF49" s="213"/>
      <c r="BG49" s="213"/>
      <c r="BH49" s="213"/>
    </row>
    <row r="50" spans="1:60" outlineLevel="1" x14ac:dyDescent="0.25">
      <c r="A50" s="214">
        <v>41</v>
      </c>
      <c r="B50" s="220" t="s">
        <v>177</v>
      </c>
      <c r="C50" s="263" t="s">
        <v>178</v>
      </c>
      <c r="D50" s="222" t="s">
        <v>179</v>
      </c>
      <c r="E50" s="228">
        <v>9</v>
      </c>
      <c r="F50" s="230">
        <f>H50+J50</f>
        <v>0</v>
      </c>
      <c r="G50" s="230">
        <f>ROUND(E50*F50,2)</f>
        <v>0</v>
      </c>
      <c r="H50" s="231"/>
      <c r="I50" s="230">
        <f>ROUND(E50*H50,2)</f>
        <v>0</v>
      </c>
      <c r="J50" s="231"/>
      <c r="K50" s="230">
        <f>ROUND(E50*J50,2)</f>
        <v>0</v>
      </c>
      <c r="L50" s="230">
        <v>21</v>
      </c>
      <c r="M50" s="230">
        <f>G50*(1+L50/100)</f>
        <v>0</v>
      </c>
      <c r="N50" s="223">
        <v>0</v>
      </c>
      <c r="O50" s="223">
        <f>ROUND(E50*N50,5)</f>
        <v>0</v>
      </c>
      <c r="P50" s="223">
        <v>0</v>
      </c>
      <c r="Q50" s="223">
        <f>ROUND(E50*P50,5)</f>
        <v>0</v>
      </c>
      <c r="R50" s="223"/>
      <c r="S50" s="223"/>
      <c r="T50" s="224">
        <v>0.33267000000000002</v>
      </c>
      <c r="U50" s="223">
        <f>ROUND(E50*T50,2)</f>
        <v>2.99</v>
      </c>
      <c r="V50" s="213"/>
      <c r="W50" s="213"/>
      <c r="X50" s="213"/>
      <c r="Y50" s="213"/>
      <c r="Z50" s="213"/>
      <c r="AA50" s="213"/>
      <c r="AB50" s="213"/>
      <c r="AC50" s="213"/>
      <c r="AD50" s="213"/>
      <c r="AE50" s="213" t="s">
        <v>96</v>
      </c>
      <c r="AF50" s="213"/>
      <c r="AG50" s="213"/>
      <c r="AH50" s="213"/>
      <c r="AI50" s="213"/>
      <c r="AJ50" s="213"/>
      <c r="AK50" s="213"/>
      <c r="AL50" s="213"/>
      <c r="AM50" s="213"/>
      <c r="AN50" s="213"/>
      <c r="AO50" s="213"/>
      <c r="AP50" s="213"/>
      <c r="AQ50" s="213"/>
      <c r="AR50" s="213"/>
      <c r="AS50" s="213"/>
      <c r="AT50" s="213"/>
      <c r="AU50" s="213"/>
      <c r="AV50" s="213"/>
      <c r="AW50" s="213"/>
      <c r="AX50" s="213"/>
      <c r="AY50" s="213"/>
      <c r="AZ50" s="213"/>
      <c r="BA50" s="213"/>
      <c r="BB50" s="213"/>
      <c r="BC50" s="213"/>
      <c r="BD50" s="213"/>
      <c r="BE50" s="213"/>
      <c r="BF50" s="213"/>
      <c r="BG50" s="213"/>
      <c r="BH50" s="213"/>
    </row>
    <row r="51" spans="1:60" outlineLevel="1" x14ac:dyDescent="0.25">
      <c r="A51" s="214">
        <v>42</v>
      </c>
      <c r="B51" s="220" t="s">
        <v>180</v>
      </c>
      <c r="C51" s="263" t="s">
        <v>181</v>
      </c>
      <c r="D51" s="222" t="s">
        <v>182</v>
      </c>
      <c r="E51" s="228">
        <v>4</v>
      </c>
      <c r="F51" s="230">
        <f>H51+J51</f>
        <v>0</v>
      </c>
      <c r="G51" s="230">
        <f>ROUND(E51*F51,2)</f>
        <v>0</v>
      </c>
      <c r="H51" s="231"/>
      <c r="I51" s="230">
        <f>ROUND(E51*H51,2)</f>
        <v>0</v>
      </c>
      <c r="J51" s="231"/>
      <c r="K51" s="230">
        <f>ROUND(E51*J51,2)</f>
        <v>0</v>
      </c>
      <c r="L51" s="230">
        <v>21</v>
      </c>
      <c r="M51" s="230">
        <f>G51*(1+L51/100)</f>
        <v>0</v>
      </c>
      <c r="N51" s="223">
        <v>0</v>
      </c>
      <c r="O51" s="223">
        <f>ROUND(E51*N51,5)</f>
        <v>0</v>
      </c>
      <c r="P51" s="223">
        <v>0</v>
      </c>
      <c r="Q51" s="223">
        <f>ROUND(E51*P51,5)</f>
        <v>0</v>
      </c>
      <c r="R51" s="223"/>
      <c r="S51" s="223"/>
      <c r="T51" s="224">
        <v>1</v>
      </c>
      <c r="U51" s="223">
        <f>ROUND(E51*T51,2)</f>
        <v>4</v>
      </c>
      <c r="V51" s="213"/>
      <c r="W51" s="213"/>
      <c r="X51" s="213"/>
      <c r="Y51" s="213"/>
      <c r="Z51" s="213"/>
      <c r="AA51" s="213"/>
      <c r="AB51" s="213"/>
      <c r="AC51" s="213"/>
      <c r="AD51" s="213"/>
      <c r="AE51" s="213" t="s">
        <v>96</v>
      </c>
      <c r="AF51" s="213"/>
      <c r="AG51" s="213"/>
      <c r="AH51" s="213"/>
      <c r="AI51" s="213"/>
      <c r="AJ51" s="213"/>
      <c r="AK51" s="213"/>
      <c r="AL51" s="213"/>
      <c r="AM51" s="213"/>
      <c r="AN51" s="213"/>
      <c r="AO51" s="213"/>
      <c r="AP51" s="213"/>
      <c r="AQ51" s="213"/>
      <c r="AR51" s="213"/>
      <c r="AS51" s="213"/>
      <c r="AT51" s="213"/>
      <c r="AU51" s="213"/>
      <c r="AV51" s="213"/>
      <c r="AW51" s="213"/>
      <c r="AX51" s="213"/>
      <c r="AY51" s="213"/>
      <c r="AZ51" s="213"/>
      <c r="BA51" s="213"/>
      <c r="BB51" s="213"/>
      <c r="BC51" s="213"/>
      <c r="BD51" s="213"/>
      <c r="BE51" s="213"/>
      <c r="BF51" s="213"/>
      <c r="BG51" s="213"/>
      <c r="BH51" s="213"/>
    </row>
    <row r="52" spans="1:60" x14ac:dyDescent="0.25">
      <c r="A52" s="215" t="s">
        <v>91</v>
      </c>
      <c r="B52" s="221" t="s">
        <v>60</v>
      </c>
      <c r="C52" s="264" t="s">
        <v>61</v>
      </c>
      <c r="D52" s="225"/>
      <c r="E52" s="229"/>
      <c r="F52" s="232"/>
      <c r="G52" s="232">
        <f>SUMIF(AE53:AE76,"&lt;&gt;NOR",G53:G76)</f>
        <v>0</v>
      </c>
      <c r="H52" s="232"/>
      <c r="I52" s="232">
        <f>SUM(I53:I76)</f>
        <v>0</v>
      </c>
      <c r="J52" s="232"/>
      <c r="K52" s="232">
        <f>SUM(K53:K76)</f>
        <v>0</v>
      </c>
      <c r="L52" s="232"/>
      <c r="M52" s="232">
        <f>SUM(M53:M76)</f>
        <v>0</v>
      </c>
      <c r="N52" s="226"/>
      <c r="O52" s="226">
        <f>SUM(O53:O76)</f>
        <v>2.7899999999999998E-2</v>
      </c>
      <c r="P52" s="226"/>
      <c r="Q52" s="226">
        <f>SUM(Q53:Q76)</f>
        <v>0</v>
      </c>
      <c r="R52" s="226"/>
      <c r="S52" s="226"/>
      <c r="T52" s="227"/>
      <c r="U52" s="226">
        <f>SUM(U53:U76)</f>
        <v>98.210000000000008</v>
      </c>
      <c r="AE52" t="s">
        <v>92</v>
      </c>
    </row>
    <row r="53" spans="1:60" outlineLevel="1" x14ac:dyDescent="0.25">
      <c r="A53" s="214">
        <v>43</v>
      </c>
      <c r="B53" s="220" t="s">
        <v>183</v>
      </c>
      <c r="C53" s="263" t="s">
        <v>184</v>
      </c>
      <c r="D53" s="222" t="s">
        <v>106</v>
      </c>
      <c r="E53" s="228">
        <v>75</v>
      </c>
      <c r="F53" s="230">
        <f>H53+J53</f>
        <v>0</v>
      </c>
      <c r="G53" s="230">
        <f>ROUND(E53*F53,2)</f>
        <v>0</v>
      </c>
      <c r="H53" s="231"/>
      <c r="I53" s="230">
        <f>ROUND(E53*H53,2)</f>
        <v>0</v>
      </c>
      <c r="J53" s="231"/>
      <c r="K53" s="230">
        <f>ROUND(E53*J53,2)</f>
        <v>0</v>
      </c>
      <c r="L53" s="230">
        <v>21</v>
      </c>
      <c r="M53" s="230">
        <f>G53*(1+L53/100)</f>
        <v>0</v>
      </c>
      <c r="N53" s="223">
        <v>0</v>
      </c>
      <c r="O53" s="223">
        <f>ROUND(E53*N53,5)</f>
        <v>0</v>
      </c>
      <c r="P53" s="223">
        <v>0</v>
      </c>
      <c r="Q53" s="223">
        <f>ROUND(E53*P53,5)</f>
        <v>0</v>
      </c>
      <c r="R53" s="223"/>
      <c r="S53" s="223"/>
      <c r="T53" s="224">
        <v>5.7000000000000002E-2</v>
      </c>
      <c r="U53" s="223">
        <f>ROUND(E53*T53,2)</f>
        <v>4.28</v>
      </c>
      <c r="V53" s="213"/>
      <c r="W53" s="213"/>
      <c r="X53" s="213"/>
      <c r="Y53" s="213"/>
      <c r="Z53" s="213"/>
      <c r="AA53" s="213"/>
      <c r="AB53" s="213"/>
      <c r="AC53" s="213"/>
      <c r="AD53" s="213"/>
      <c r="AE53" s="213" t="s">
        <v>96</v>
      </c>
      <c r="AF53" s="213"/>
      <c r="AG53" s="213"/>
      <c r="AH53" s="213"/>
      <c r="AI53" s="213"/>
      <c r="AJ53" s="213"/>
      <c r="AK53" s="213"/>
      <c r="AL53" s="213"/>
      <c r="AM53" s="213"/>
      <c r="AN53" s="213"/>
      <c r="AO53" s="213"/>
      <c r="AP53" s="213"/>
      <c r="AQ53" s="213"/>
      <c r="AR53" s="213"/>
      <c r="AS53" s="213"/>
      <c r="AT53" s="213"/>
      <c r="AU53" s="213"/>
      <c r="AV53" s="213"/>
      <c r="AW53" s="213"/>
      <c r="AX53" s="213"/>
      <c r="AY53" s="213"/>
      <c r="AZ53" s="213"/>
      <c r="BA53" s="213"/>
      <c r="BB53" s="213"/>
      <c r="BC53" s="213"/>
      <c r="BD53" s="213"/>
      <c r="BE53" s="213"/>
      <c r="BF53" s="213"/>
      <c r="BG53" s="213"/>
      <c r="BH53" s="213"/>
    </row>
    <row r="54" spans="1:60" outlineLevel="1" x14ac:dyDescent="0.25">
      <c r="A54" s="214">
        <v>44</v>
      </c>
      <c r="B54" s="220" t="s">
        <v>185</v>
      </c>
      <c r="C54" s="263" t="s">
        <v>186</v>
      </c>
      <c r="D54" s="222" t="s">
        <v>106</v>
      </c>
      <c r="E54" s="228">
        <v>60</v>
      </c>
      <c r="F54" s="230">
        <f>H54+J54</f>
        <v>0</v>
      </c>
      <c r="G54" s="230">
        <f>ROUND(E54*F54,2)</f>
        <v>0</v>
      </c>
      <c r="H54" s="231"/>
      <c r="I54" s="230">
        <f>ROUND(E54*H54,2)</f>
        <v>0</v>
      </c>
      <c r="J54" s="231"/>
      <c r="K54" s="230">
        <f>ROUND(E54*J54,2)</f>
        <v>0</v>
      </c>
      <c r="L54" s="230">
        <v>21</v>
      </c>
      <c r="M54" s="230">
        <f>G54*(1+L54/100)</f>
        <v>0</v>
      </c>
      <c r="N54" s="223">
        <v>0</v>
      </c>
      <c r="O54" s="223">
        <f>ROUND(E54*N54,5)</f>
        <v>0</v>
      </c>
      <c r="P54" s="223">
        <v>0</v>
      </c>
      <c r="Q54" s="223">
        <f>ROUND(E54*P54,5)</f>
        <v>0</v>
      </c>
      <c r="R54" s="223"/>
      <c r="S54" s="223"/>
      <c r="T54" s="224">
        <v>6.1830000000000003E-2</v>
      </c>
      <c r="U54" s="223">
        <f>ROUND(E54*T54,2)</f>
        <v>3.71</v>
      </c>
      <c r="V54" s="213"/>
      <c r="W54" s="213"/>
      <c r="X54" s="213"/>
      <c r="Y54" s="213"/>
      <c r="Z54" s="213"/>
      <c r="AA54" s="213"/>
      <c r="AB54" s="213"/>
      <c r="AC54" s="213"/>
      <c r="AD54" s="213"/>
      <c r="AE54" s="213" t="s">
        <v>96</v>
      </c>
      <c r="AF54" s="213"/>
      <c r="AG54" s="213"/>
      <c r="AH54" s="213"/>
      <c r="AI54" s="213"/>
      <c r="AJ54" s="213"/>
      <c r="AK54" s="213"/>
      <c r="AL54" s="213"/>
      <c r="AM54" s="213"/>
      <c r="AN54" s="213"/>
      <c r="AO54" s="213"/>
      <c r="AP54" s="213"/>
      <c r="AQ54" s="213"/>
      <c r="AR54" s="213"/>
      <c r="AS54" s="213"/>
      <c r="AT54" s="213"/>
      <c r="AU54" s="213"/>
      <c r="AV54" s="213"/>
      <c r="AW54" s="213"/>
      <c r="AX54" s="213"/>
      <c r="AY54" s="213"/>
      <c r="AZ54" s="213"/>
      <c r="BA54" s="213"/>
      <c r="BB54" s="213"/>
      <c r="BC54" s="213"/>
      <c r="BD54" s="213"/>
      <c r="BE54" s="213"/>
      <c r="BF54" s="213"/>
      <c r="BG54" s="213"/>
      <c r="BH54" s="213"/>
    </row>
    <row r="55" spans="1:60" outlineLevel="1" x14ac:dyDescent="0.25">
      <c r="A55" s="214">
        <v>45</v>
      </c>
      <c r="B55" s="220" t="s">
        <v>187</v>
      </c>
      <c r="C55" s="263" t="s">
        <v>188</v>
      </c>
      <c r="D55" s="222" t="s">
        <v>95</v>
      </c>
      <c r="E55" s="228">
        <v>7</v>
      </c>
      <c r="F55" s="230">
        <f>H55+J55</f>
        <v>0</v>
      </c>
      <c r="G55" s="230">
        <f>ROUND(E55*F55,2)</f>
        <v>0</v>
      </c>
      <c r="H55" s="231"/>
      <c r="I55" s="230">
        <f>ROUND(E55*H55,2)</f>
        <v>0</v>
      </c>
      <c r="J55" s="231"/>
      <c r="K55" s="230">
        <f>ROUND(E55*J55,2)</f>
        <v>0</v>
      </c>
      <c r="L55" s="230">
        <v>21</v>
      </c>
      <c r="M55" s="230">
        <f>G55*(1+L55/100)</f>
        <v>0</v>
      </c>
      <c r="N55" s="223">
        <v>0</v>
      </c>
      <c r="O55" s="223">
        <f>ROUND(E55*N55,5)</f>
        <v>0</v>
      </c>
      <c r="P55" s="223">
        <v>0</v>
      </c>
      <c r="Q55" s="223">
        <f>ROUND(E55*P55,5)</f>
        <v>0</v>
      </c>
      <c r="R55" s="223"/>
      <c r="S55" s="223"/>
      <c r="T55" s="224">
        <v>0.33050000000000002</v>
      </c>
      <c r="U55" s="223">
        <f>ROUND(E55*T55,2)</f>
        <v>2.31</v>
      </c>
      <c r="V55" s="213"/>
      <c r="W55" s="213"/>
      <c r="X55" s="213"/>
      <c r="Y55" s="213"/>
      <c r="Z55" s="213"/>
      <c r="AA55" s="213"/>
      <c r="AB55" s="213"/>
      <c r="AC55" s="213"/>
      <c r="AD55" s="213"/>
      <c r="AE55" s="213" t="s">
        <v>96</v>
      </c>
      <c r="AF55" s="213"/>
      <c r="AG55" s="213"/>
      <c r="AH55" s="213"/>
      <c r="AI55" s="213"/>
      <c r="AJ55" s="213"/>
      <c r="AK55" s="213"/>
      <c r="AL55" s="213"/>
      <c r="AM55" s="213"/>
      <c r="AN55" s="213"/>
      <c r="AO55" s="213"/>
      <c r="AP55" s="213"/>
      <c r="AQ55" s="213"/>
      <c r="AR55" s="213"/>
      <c r="AS55" s="213"/>
      <c r="AT55" s="213"/>
      <c r="AU55" s="213"/>
      <c r="AV55" s="213"/>
      <c r="AW55" s="213"/>
      <c r="AX55" s="213"/>
      <c r="AY55" s="213"/>
      <c r="AZ55" s="213"/>
      <c r="BA55" s="213"/>
      <c r="BB55" s="213"/>
      <c r="BC55" s="213"/>
      <c r="BD55" s="213"/>
      <c r="BE55" s="213"/>
      <c r="BF55" s="213"/>
      <c r="BG55" s="213"/>
      <c r="BH55" s="213"/>
    </row>
    <row r="56" spans="1:60" outlineLevel="1" x14ac:dyDescent="0.25">
      <c r="A56" s="214">
        <v>46</v>
      </c>
      <c r="B56" s="220" t="s">
        <v>189</v>
      </c>
      <c r="C56" s="263" t="s">
        <v>190</v>
      </c>
      <c r="D56" s="222" t="s">
        <v>106</v>
      </c>
      <c r="E56" s="228">
        <v>90</v>
      </c>
      <c r="F56" s="230">
        <f>H56+J56</f>
        <v>0</v>
      </c>
      <c r="G56" s="230">
        <f>ROUND(E56*F56,2)</f>
        <v>0</v>
      </c>
      <c r="H56" s="231"/>
      <c r="I56" s="230">
        <f>ROUND(E56*H56,2)</f>
        <v>0</v>
      </c>
      <c r="J56" s="231"/>
      <c r="K56" s="230">
        <f>ROUND(E56*J56,2)</f>
        <v>0</v>
      </c>
      <c r="L56" s="230">
        <v>21</v>
      </c>
      <c r="M56" s="230">
        <f>G56*(1+L56/100)</f>
        <v>0</v>
      </c>
      <c r="N56" s="223">
        <v>0</v>
      </c>
      <c r="O56" s="223">
        <f>ROUND(E56*N56,5)</f>
        <v>0</v>
      </c>
      <c r="P56" s="223">
        <v>0</v>
      </c>
      <c r="Q56" s="223">
        <f>ROUND(E56*P56,5)</f>
        <v>0</v>
      </c>
      <c r="R56" s="223"/>
      <c r="S56" s="223"/>
      <c r="T56" s="224">
        <v>0.37933</v>
      </c>
      <c r="U56" s="223">
        <f>ROUND(E56*T56,2)</f>
        <v>34.14</v>
      </c>
      <c r="V56" s="213"/>
      <c r="W56" s="213"/>
      <c r="X56" s="213"/>
      <c r="Y56" s="213"/>
      <c r="Z56" s="213"/>
      <c r="AA56" s="213"/>
      <c r="AB56" s="213"/>
      <c r="AC56" s="213"/>
      <c r="AD56" s="213"/>
      <c r="AE56" s="213" t="s">
        <v>96</v>
      </c>
      <c r="AF56" s="213"/>
      <c r="AG56" s="213"/>
      <c r="AH56" s="213"/>
      <c r="AI56" s="213"/>
      <c r="AJ56" s="213"/>
      <c r="AK56" s="213"/>
      <c r="AL56" s="213"/>
      <c r="AM56" s="213"/>
      <c r="AN56" s="213"/>
      <c r="AO56" s="213"/>
      <c r="AP56" s="213"/>
      <c r="AQ56" s="213"/>
      <c r="AR56" s="213"/>
      <c r="AS56" s="213"/>
      <c r="AT56" s="213"/>
      <c r="AU56" s="213"/>
      <c r="AV56" s="213"/>
      <c r="AW56" s="213"/>
      <c r="AX56" s="213"/>
      <c r="AY56" s="213"/>
      <c r="AZ56" s="213"/>
      <c r="BA56" s="213"/>
      <c r="BB56" s="213"/>
      <c r="BC56" s="213"/>
      <c r="BD56" s="213"/>
      <c r="BE56" s="213"/>
      <c r="BF56" s="213"/>
      <c r="BG56" s="213"/>
      <c r="BH56" s="213"/>
    </row>
    <row r="57" spans="1:60" outlineLevel="1" x14ac:dyDescent="0.25">
      <c r="A57" s="214">
        <v>47</v>
      </c>
      <c r="B57" s="220" t="s">
        <v>191</v>
      </c>
      <c r="C57" s="263" t="s">
        <v>192</v>
      </c>
      <c r="D57" s="222" t="s">
        <v>95</v>
      </c>
      <c r="E57" s="228">
        <v>3</v>
      </c>
      <c r="F57" s="230">
        <f>H57+J57</f>
        <v>0</v>
      </c>
      <c r="G57" s="230">
        <f>ROUND(E57*F57,2)</f>
        <v>0</v>
      </c>
      <c r="H57" s="231"/>
      <c r="I57" s="230">
        <f>ROUND(E57*H57,2)</f>
        <v>0</v>
      </c>
      <c r="J57" s="231"/>
      <c r="K57" s="230">
        <f>ROUND(E57*J57,2)</f>
        <v>0</v>
      </c>
      <c r="L57" s="230">
        <v>21</v>
      </c>
      <c r="M57" s="230">
        <f>G57*(1+L57/100)</f>
        <v>0</v>
      </c>
      <c r="N57" s="223">
        <v>0</v>
      </c>
      <c r="O57" s="223">
        <f>ROUND(E57*N57,5)</f>
        <v>0</v>
      </c>
      <c r="P57" s="223">
        <v>0</v>
      </c>
      <c r="Q57" s="223">
        <f>ROUND(E57*P57,5)</f>
        <v>0</v>
      </c>
      <c r="R57" s="223"/>
      <c r="S57" s="223"/>
      <c r="T57" s="224">
        <v>0</v>
      </c>
      <c r="U57" s="223">
        <f>ROUND(E57*T57,2)</f>
        <v>0</v>
      </c>
      <c r="V57" s="213"/>
      <c r="W57" s="213"/>
      <c r="X57" s="213"/>
      <c r="Y57" s="213"/>
      <c r="Z57" s="213"/>
      <c r="AA57" s="213"/>
      <c r="AB57" s="213"/>
      <c r="AC57" s="213"/>
      <c r="AD57" s="213"/>
      <c r="AE57" s="213" t="s">
        <v>99</v>
      </c>
      <c r="AF57" s="213"/>
      <c r="AG57" s="213"/>
      <c r="AH57" s="213"/>
      <c r="AI57" s="213"/>
      <c r="AJ57" s="213"/>
      <c r="AK57" s="213"/>
      <c r="AL57" s="213"/>
      <c r="AM57" s="213"/>
      <c r="AN57" s="213"/>
      <c r="AO57" s="213"/>
      <c r="AP57" s="213"/>
      <c r="AQ57" s="213"/>
      <c r="AR57" s="213"/>
      <c r="AS57" s="213"/>
      <c r="AT57" s="213"/>
      <c r="AU57" s="213"/>
      <c r="AV57" s="213"/>
      <c r="AW57" s="213"/>
      <c r="AX57" s="213"/>
      <c r="AY57" s="213"/>
      <c r="AZ57" s="213"/>
      <c r="BA57" s="213"/>
      <c r="BB57" s="213"/>
      <c r="BC57" s="213"/>
      <c r="BD57" s="213"/>
      <c r="BE57" s="213"/>
      <c r="BF57" s="213"/>
      <c r="BG57" s="213"/>
      <c r="BH57" s="213"/>
    </row>
    <row r="58" spans="1:60" outlineLevel="1" x14ac:dyDescent="0.25">
      <c r="A58" s="214">
        <v>48</v>
      </c>
      <c r="B58" s="220" t="s">
        <v>193</v>
      </c>
      <c r="C58" s="263" t="s">
        <v>194</v>
      </c>
      <c r="D58" s="222" t="s">
        <v>95</v>
      </c>
      <c r="E58" s="228">
        <v>3</v>
      </c>
      <c r="F58" s="230">
        <f>H58+J58</f>
        <v>0</v>
      </c>
      <c r="G58" s="230">
        <f>ROUND(E58*F58,2)</f>
        <v>0</v>
      </c>
      <c r="H58" s="231"/>
      <c r="I58" s="230">
        <f>ROUND(E58*H58,2)</f>
        <v>0</v>
      </c>
      <c r="J58" s="231"/>
      <c r="K58" s="230">
        <f>ROUND(E58*J58,2)</f>
        <v>0</v>
      </c>
      <c r="L58" s="230">
        <v>21</v>
      </c>
      <c r="M58" s="230">
        <f>G58*(1+L58/100)</f>
        <v>0</v>
      </c>
      <c r="N58" s="223">
        <v>0</v>
      </c>
      <c r="O58" s="223">
        <f>ROUND(E58*N58,5)</f>
        <v>0</v>
      </c>
      <c r="P58" s="223">
        <v>0</v>
      </c>
      <c r="Q58" s="223">
        <f>ROUND(E58*P58,5)</f>
        <v>0</v>
      </c>
      <c r="R58" s="223"/>
      <c r="S58" s="223"/>
      <c r="T58" s="224">
        <v>5.3830000000000003E-2</v>
      </c>
      <c r="U58" s="223">
        <f>ROUND(E58*T58,2)</f>
        <v>0.16</v>
      </c>
      <c r="V58" s="213"/>
      <c r="W58" s="213"/>
      <c r="X58" s="213"/>
      <c r="Y58" s="213"/>
      <c r="Z58" s="213"/>
      <c r="AA58" s="213"/>
      <c r="AB58" s="213"/>
      <c r="AC58" s="213"/>
      <c r="AD58" s="213"/>
      <c r="AE58" s="213" t="s">
        <v>96</v>
      </c>
      <c r="AF58" s="213"/>
      <c r="AG58" s="213"/>
      <c r="AH58" s="213"/>
      <c r="AI58" s="213"/>
      <c r="AJ58" s="213"/>
      <c r="AK58" s="213"/>
      <c r="AL58" s="213"/>
      <c r="AM58" s="213"/>
      <c r="AN58" s="213"/>
      <c r="AO58" s="213"/>
      <c r="AP58" s="213"/>
      <c r="AQ58" s="213"/>
      <c r="AR58" s="213"/>
      <c r="AS58" s="213"/>
      <c r="AT58" s="213"/>
      <c r="AU58" s="213"/>
      <c r="AV58" s="213"/>
      <c r="AW58" s="213"/>
      <c r="AX58" s="213"/>
      <c r="AY58" s="213"/>
      <c r="AZ58" s="213"/>
      <c r="BA58" s="213"/>
      <c r="BB58" s="213"/>
      <c r="BC58" s="213"/>
      <c r="BD58" s="213"/>
      <c r="BE58" s="213"/>
      <c r="BF58" s="213"/>
      <c r="BG58" s="213"/>
      <c r="BH58" s="213"/>
    </row>
    <row r="59" spans="1:60" outlineLevel="1" x14ac:dyDescent="0.25">
      <c r="A59" s="214">
        <v>49</v>
      </c>
      <c r="B59" s="220" t="s">
        <v>195</v>
      </c>
      <c r="C59" s="263" t="s">
        <v>196</v>
      </c>
      <c r="D59" s="222" t="s">
        <v>95</v>
      </c>
      <c r="E59" s="228">
        <v>4</v>
      </c>
      <c r="F59" s="230">
        <f>H59+J59</f>
        <v>0</v>
      </c>
      <c r="G59" s="230">
        <f>ROUND(E59*F59,2)</f>
        <v>0</v>
      </c>
      <c r="H59" s="231"/>
      <c r="I59" s="230">
        <f>ROUND(E59*H59,2)</f>
        <v>0</v>
      </c>
      <c r="J59" s="231"/>
      <c r="K59" s="230">
        <f>ROUND(E59*J59,2)</f>
        <v>0</v>
      </c>
      <c r="L59" s="230">
        <v>21</v>
      </c>
      <c r="M59" s="230">
        <f>G59*(1+L59/100)</f>
        <v>0</v>
      </c>
      <c r="N59" s="223">
        <v>0</v>
      </c>
      <c r="O59" s="223">
        <f>ROUND(E59*N59,5)</f>
        <v>0</v>
      </c>
      <c r="P59" s="223">
        <v>0</v>
      </c>
      <c r="Q59" s="223">
        <f>ROUND(E59*P59,5)</f>
        <v>0</v>
      </c>
      <c r="R59" s="223"/>
      <c r="S59" s="223"/>
      <c r="T59" s="224">
        <v>0.20166999999999999</v>
      </c>
      <c r="U59" s="223">
        <f>ROUND(E59*T59,2)</f>
        <v>0.81</v>
      </c>
      <c r="V59" s="213"/>
      <c r="W59" s="213"/>
      <c r="X59" s="213"/>
      <c r="Y59" s="213"/>
      <c r="Z59" s="213"/>
      <c r="AA59" s="213"/>
      <c r="AB59" s="213"/>
      <c r="AC59" s="213"/>
      <c r="AD59" s="213"/>
      <c r="AE59" s="213" t="s">
        <v>96</v>
      </c>
      <c r="AF59" s="213"/>
      <c r="AG59" s="213"/>
      <c r="AH59" s="213"/>
      <c r="AI59" s="213"/>
      <c r="AJ59" s="213"/>
      <c r="AK59" s="213"/>
      <c r="AL59" s="213"/>
      <c r="AM59" s="213"/>
      <c r="AN59" s="213"/>
      <c r="AO59" s="213"/>
      <c r="AP59" s="213"/>
      <c r="AQ59" s="213"/>
      <c r="AR59" s="213"/>
      <c r="AS59" s="213"/>
      <c r="AT59" s="213"/>
      <c r="AU59" s="213"/>
      <c r="AV59" s="213"/>
      <c r="AW59" s="213"/>
      <c r="AX59" s="213"/>
      <c r="AY59" s="213"/>
      <c r="AZ59" s="213"/>
      <c r="BA59" s="213"/>
      <c r="BB59" s="213"/>
      <c r="BC59" s="213"/>
      <c r="BD59" s="213"/>
      <c r="BE59" s="213"/>
      <c r="BF59" s="213"/>
      <c r="BG59" s="213"/>
      <c r="BH59" s="213"/>
    </row>
    <row r="60" spans="1:60" outlineLevel="1" x14ac:dyDescent="0.25">
      <c r="A60" s="214">
        <v>50</v>
      </c>
      <c r="B60" s="220" t="s">
        <v>197</v>
      </c>
      <c r="C60" s="263" t="s">
        <v>198</v>
      </c>
      <c r="D60" s="222" t="s">
        <v>95</v>
      </c>
      <c r="E60" s="228">
        <v>4</v>
      </c>
      <c r="F60" s="230">
        <f>H60+J60</f>
        <v>0</v>
      </c>
      <c r="G60" s="230">
        <f>ROUND(E60*F60,2)</f>
        <v>0</v>
      </c>
      <c r="H60" s="231"/>
      <c r="I60" s="230">
        <f>ROUND(E60*H60,2)</f>
        <v>0</v>
      </c>
      <c r="J60" s="231"/>
      <c r="K60" s="230">
        <f>ROUND(E60*J60,2)</f>
        <v>0</v>
      </c>
      <c r="L60" s="230">
        <v>21</v>
      </c>
      <c r="M60" s="230">
        <f>G60*(1+L60/100)</f>
        <v>0</v>
      </c>
      <c r="N60" s="223">
        <v>2.0000000000000001E-4</v>
      </c>
      <c r="O60" s="223">
        <f>ROUND(E60*N60,5)</f>
        <v>8.0000000000000004E-4</v>
      </c>
      <c r="P60" s="223">
        <v>0</v>
      </c>
      <c r="Q60" s="223">
        <f>ROUND(E60*P60,5)</f>
        <v>0</v>
      </c>
      <c r="R60" s="223"/>
      <c r="S60" s="223"/>
      <c r="T60" s="224">
        <v>0</v>
      </c>
      <c r="U60" s="223">
        <f>ROUND(E60*T60,2)</f>
        <v>0</v>
      </c>
      <c r="V60" s="213"/>
      <c r="W60" s="213"/>
      <c r="X60" s="213"/>
      <c r="Y60" s="213"/>
      <c r="Z60" s="213"/>
      <c r="AA60" s="213"/>
      <c r="AB60" s="213"/>
      <c r="AC60" s="213"/>
      <c r="AD60" s="213"/>
      <c r="AE60" s="213" t="s">
        <v>99</v>
      </c>
      <c r="AF60" s="213"/>
      <c r="AG60" s="213"/>
      <c r="AH60" s="213"/>
      <c r="AI60" s="213"/>
      <c r="AJ60" s="213"/>
      <c r="AK60" s="213"/>
      <c r="AL60" s="213"/>
      <c r="AM60" s="213"/>
      <c r="AN60" s="213"/>
      <c r="AO60" s="213"/>
      <c r="AP60" s="213"/>
      <c r="AQ60" s="213"/>
      <c r="AR60" s="213"/>
      <c r="AS60" s="213"/>
      <c r="AT60" s="213"/>
      <c r="AU60" s="213"/>
      <c r="AV60" s="213"/>
      <c r="AW60" s="213"/>
      <c r="AX60" s="213"/>
      <c r="AY60" s="213"/>
      <c r="AZ60" s="213"/>
      <c r="BA60" s="213"/>
      <c r="BB60" s="213"/>
      <c r="BC60" s="213"/>
      <c r="BD60" s="213"/>
      <c r="BE60" s="213"/>
      <c r="BF60" s="213"/>
      <c r="BG60" s="213"/>
      <c r="BH60" s="213"/>
    </row>
    <row r="61" spans="1:60" outlineLevel="1" x14ac:dyDescent="0.25">
      <c r="A61" s="214">
        <v>51</v>
      </c>
      <c r="B61" s="220" t="s">
        <v>199</v>
      </c>
      <c r="C61" s="263" t="s">
        <v>200</v>
      </c>
      <c r="D61" s="222" t="s">
        <v>95</v>
      </c>
      <c r="E61" s="228">
        <v>3</v>
      </c>
      <c r="F61" s="230">
        <f>H61+J61</f>
        <v>0</v>
      </c>
      <c r="G61" s="230">
        <f>ROUND(E61*F61,2)</f>
        <v>0</v>
      </c>
      <c r="H61" s="231"/>
      <c r="I61" s="230">
        <f>ROUND(E61*H61,2)</f>
        <v>0</v>
      </c>
      <c r="J61" s="231"/>
      <c r="K61" s="230">
        <f>ROUND(E61*J61,2)</f>
        <v>0</v>
      </c>
      <c r="L61" s="230">
        <v>21</v>
      </c>
      <c r="M61" s="230">
        <f>G61*(1+L61/100)</f>
        <v>0</v>
      </c>
      <c r="N61" s="223">
        <v>0</v>
      </c>
      <c r="O61" s="223">
        <f>ROUND(E61*N61,5)</f>
        <v>0</v>
      </c>
      <c r="P61" s="223">
        <v>0</v>
      </c>
      <c r="Q61" s="223">
        <f>ROUND(E61*P61,5)</f>
        <v>0</v>
      </c>
      <c r="R61" s="223"/>
      <c r="S61" s="223"/>
      <c r="T61" s="224">
        <v>0.16500000000000001</v>
      </c>
      <c r="U61" s="223">
        <f>ROUND(E61*T61,2)</f>
        <v>0.5</v>
      </c>
      <c r="V61" s="213"/>
      <c r="W61" s="213"/>
      <c r="X61" s="213"/>
      <c r="Y61" s="213"/>
      <c r="Z61" s="213"/>
      <c r="AA61" s="213"/>
      <c r="AB61" s="213"/>
      <c r="AC61" s="213"/>
      <c r="AD61" s="213"/>
      <c r="AE61" s="213" t="s">
        <v>96</v>
      </c>
      <c r="AF61" s="213"/>
      <c r="AG61" s="213"/>
      <c r="AH61" s="213"/>
      <c r="AI61" s="213"/>
      <c r="AJ61" s="213"/>
      <c r="AK61" s="213"/>
      <c r="AL61" s="213"/>
      <c r="AM61" s="213"/>
      <c r="AN61" s="213"/>
      <c r="AO61" s="213"/>
      <c r="AP61" s="213"/>
      <c r="AQ61" s="213"/>
      <c r="AR61" s="213"/>
      <c r="AS61" s="213"/>
      <c r="AT61" s="213"/>
      <c r="AU61" s="213"/>
      <c r="AV61" s="213"/>
      <c r="AW61" s="213"/>
      <c r="AX61" s="213"/>
      <c r="AY61" s="213"/>
      <c r="AZ61" s="213"/>
      <c r="BA61" s="213"/>
      <c r="BB61" s="213"/>
      <c r="BC61" s="213"/>
      <c r="BD61" s="213"/>
      <c r="BE61" s="213"/>
      <c r="BF61" s="213"/>
      <c r="BG61" s="213"/>
      <c r="BH61" s="213"/>
    </row>
    <row r="62" spans="1:60" outlineLevel="1" x14ac:dyDescent="0.25">
      <c r="A62" s="214">
        <v>52</v>
      </c>
      <c r="B62" s="220" t="s">
        <v>201</v>
      </c>
      <c r="C62" s="263" t="s">
        <v>202</v>
      </c>
      <c r="D62" s="222" t="s">
        <v>95</v>
      </c>
      <c r="E62" s="228">
        <v>3</v>
      </c>
      <c r="F62" s="230">
        <f>H62+J62</f>
        <v>0</v>
      </c>
      <c r="G62" s="230">
        <f>ROUND(E62*F62,2)</f>
        <v>0</v>
      </c>
      <c r="H62" s="231"/>
      <c r="I62" s="230">
        <f>ROUND(E62*H62,2)</f>
        <v>0</v>
      </c>
      <c r="J62" s="231"/>
      <c r="K62" s="230">
        <f>ROUND(E62*J62,2)</f>
        <v>0</v>
      </c>
      <c r="L62" s="230">
        <v>21</v>
      </c>
      <c r="M62" s="230">
        <f>G62*(1+L62/100)</f>
        <v>0</v>
      </c>
      <c r="N62" s="223">
        <v>0</v>
      </c>
      <c r="O62" s="223">
        <f>ROUND(E62*N62,5)</f>
        <v>0</v>
      </c>
      <c r="P62" s="223">
        <v>0</v>
      </c>
      <c r="Q62" s="223">
        <f>ROUND(E62*P62,5)</f>
        <v>0</v>
      </c>
      <c r="R62" s="223"/>
      <c r="S62" s="223"/>
      <c r="T62" s="224">
        <v>0.49782999999999999</v>
      </c>
      <c r="U62" s="223">
        <f>ROUND(E62*T62,2)</f>
        <v>1.49</v>
      </c>
      <c r="V62" s="213"/>
      <c r="W62" s="213"/>
      <c r="X62" s="213"/>
      <c r="Y62" s="213"/>
      <c r="Z62" s="213"/>
      <c r="AA62" s="213"/>
      <c r="AB62" s="213"/>
      <c r="AC62" s="213"/>
      <c r="AD62" s="213"/>
      <c r="AE62" s="213" t="s">
        <v>96</v>
      </c>
      <c r="AF62" s="213"/>
      <c r="AG62" s="213"/>
      <c r="AH62" s="213"/>
      <c r="AI62" s="213"/>
      <c r="AJ62" s="213"/>
      <c r="AK62" s="213"/>
      <c r="AL62" s="213"/>
      <c r="AM62" s="213"/>
      <c r="AN62" s="213"/>
      <c r="AO62" s="213"/>
      <c r="AP62" s="213"/>
      <c r="AQ62" s="213"/>
      <c r="AR62" s="213"/>
      <c r="AS62" s="213"/>
      <c r="AT62" s="213"/>
      <c r="AU62" s="213"/>
      <c r="AV62" s="213"/>
      <c r="AW62" s="213"/>
      <c r="AX62" s="213"/>
      <c r="AY62" s="213"/>
      <c r="AZ62" s="213"/>
      <c r="BA62" s="213"/>
      <c r="BB62" s="213"/>
      <c r="BC62" s="213"/>
      <c r="BD62" s="213"/>
      <c r="BE62" s="213"/>
      <c r="BF62" s="213"/>
      <c r="BG62" s="213"/>
      <c r="BH62" s="213"/>
    </row>
    <row r="63" spans="1:60" outlineLevel="1" x14ac:dyDescent="0.25">
      <c r="A63" s="214">
        <v>53</v>
      </c>
      <c r="B63" s="220" t="s">
        <v>203</v>
      </c>
      <c r="C63" s="263" t="s">
        <v>204</v>
      </c>
      <c r="D63" s="222" t="s">
        <v>95</v>
      </c>
      <c r="E63" s="228">
        <v>1</v>
      </c>
      <c r="F63" s="230">
        <f>H63+J63</f>
        <v>0</v>
      </c>
      <c r="G63" s="230">
        <f>ROUND(E63*F63,2)</f>
        <v>0</v>
      </c>
      <c r="H63" s="231"/>
      <c r="I63" s="230">
        <f>ROUND(E63*H63,2)</f>
        <v>0</v>
      </c>
      <c r="J63" s="231"/>
      <c r="K63" s="230">
        <f>ROUND(E63*J63,2)</f>
        <v>0</v>
      </c>
      <c r="L63" s="230">
        <v>21</v>
      </c>
      <c r="M63" s="230">
        <f>G63*(1+L63/100)</f>
        <v>0</v>
      </c>
      <c r="N63" s="223">
        <v>0</v>
      </c>
      <c r="O63" s="223">
        <f>ROUND(E63*N63,5)</f>
        <v>0</v>
      </c>
      <c r="P63" s="223">
        <v>0</v>
      </c>
      <c r="Q63" s="223">
        <f>ROUND(E63*P63,5)</f>
        <v>0</v>
      </c>
      <c r="R63" s="223"/>
      <c r="S63" s="223"/>
      <c r="T63" s="224">
        <v>3.68</v>
      </c>
      <c r="U63" s="223">
        <f>ROUND(E63*T63,2)</f>
        <v>3.68</v>
      </c>
      <c r="V63" s="213"/>
      <c r="W63" s="213"/>
      <c r="X63" s="213"/>
      <c r="Y63" s="213"/>
      <c r="Z63" s="213"/>
      <c r="AA63" s="213"/>
      <c r="AB63" s="213"/>
      <c r="AC63" s="213"/>
      <c r="AD63" s="213"/>
      <c r="AE63" s="213" t="s">
        <v>96</v>
      </c>
      <c r="AF63" s="213"/>
      <c r="AG63" s="213"/>
      <c r="AH63" s="213"/>
      <c r="AI63" s="213"/>
      <c r="AJ63" s="213"/>
      <c r="AK63" s="213"/>
      <c r="AL63" s="213"/>
      <c r="AM63" s="213"/>
      <c r="AN63" s="213"/>
      <c r="AO63" s="213"/>
      <c r="AP63" s="213"/>
      <c r="AQ63" s="213"/>
      <c r="AR63" s="213"/>
      <c r="AS63" s="213"/>
      <c r="AT63" s="213"/>
      <c r="AU63" s="213"/>
      <c r="AV63" s="213"/>
      <c r="AW63" s="213"/>
      <c r="AX63" s="213"/>
      <c r="AY63" s="213"/>
      <c r="AZ63" s="213"/>
      <c r="BA63" s="213"/>
      <c r="BB63" s="213"/>
      <c r="BC63" s="213"/>
      <c r="BD63" s="213"/>
      <c r="BE63" s="213"/>
      <c r="BF63" s="213"/>
      <c r="BG63" s="213"/>
      <c r="BH63" s="213"/>
    </row>
    <row r="64" spans="1:60" outlineLevel="1" x14ac:dyDescent="0.25">
      <c r="A64" s="214">
        <v>54</v>
      </c>
      <c r="B64" s="220" t="s">
        <v>205</v>
      </c>
      <c r="C64" s="263" t="s">
        <v>206</v>
      </c>
      <c r="D64" s="222" t="s">
        <v>95</v>
      </c>
      <c r="E64" s="228">
        <v>1</v>
      </c>
      <c r="F64" s="230">
        <f>H64+J64</f>
        <v>0</v>
      </c>
      <c r="G64" s="230">
        <f>ROUND(E64*F64,2)</f>
        <v>0</v>
      </c>
      <c r="H64" s="231"/>
      <c r="I64" s="230">
        <f>ROUND(E64*H64,2)</f>
        <v>0</v>
      </c>
      <c r="J64" s="231"/>
      <c r="K64" s="230">
        <f>ROUND(E64*J64,2)</f>
        <v>0</v>
      </c>
      <c r="L64" s="230">
        <v>21</v>
      </c>
      <c r="M64" s="230">
        <f>G64*(1+L64/100)</f>
        <v>0</v>
      </c>
      <c r="N64" s="223">
        <v>0</v>
      </c>
      <c r="O64" s="223">
        <f>ROUND(E64*N64,5)</f>
        <v>0</v>
      </c>
      <c r="P64" s="223">
        <v>0</v>
      </c>
      <c r="Q64" s="223">
        <f>ROUND(E64*P64,5)</f>
        <v>0</v>
      </c>
      <c r="R64" s="223"/>
      <c r="S64" s="223"/>
      <c r="T64" s="224">
        <v>0.51866999999999996</v>
      </c>
      <c r="U64" s="223">
        <f>ROUND(E64*T64,2)</f>
        <v>0.52</v>
      </c>
      <c r="V64" s="213"/>
      <c r="W64" s="213"/>
      <c r="X64" s="213"/>
      <c r="Y64" s="213"/>
      <c r="Z64" s="213"/>
      <c r="AA64" s="213"/>
      <c r="AB64" s="213"/>
      <c r="AC64" s="213"/>
      <c r="AD64" s="213"/>
      <c r="AE64" s="213" t="s">
        <v>96</v>
      </c>
      <c r="AF64" s="213"/>
      <c r="AG64" s="213"/>
      <c r="AH64" s="213"/>
      <c r="AI64" s="213"/>
      <c r="AJ64" s="213"/>
      <c r="AK64" s="213"/>
      <c r="AL64" s="213"/>
      <c r="AM64" s="213"/>
      <c r="AN64" s="213"/>
      <c r="AO64" s="213"/>
      <c r="AP64" s="213"/>
      <c r="AQ64" s="213"/>
      <c r="AR64" s="213"/>
      <c r="AS64" s="213"/>
      <c r="AT64" s="213"/>
      <c r="AU64" s="213"/>
      <c r="AV64" s="213"/>
      <c r="AW64" s="213"/>
      <c r="AX64" s="213"/>
      <c r="AY64" s="213"/>
      <c r="AZ64" s="213"/>
      <c r="BA64" s="213"/>
      <c r="BB64" s="213"/>
      <c r="BC64" s="213"/>
      <c r="BD64" s="213"/>
      <c r="BE64" s="213"/>
      <c r="BF64" s="213"/>
      <c r="BG64" s="213"/>
      <c r="BH64" s="213"/>
    </row>
    <row r="65" spans="1:60" outlineLevel="1" x14ac:dyDescent="0.25">
      <c r="A65" s="214">
        <v>55</v>
      </c>
      <c r="B65" s="220" t="s">
        <v>207</v>
      </c>
      <c r="C65" s="263" t="s">
        <v>208</v>
      </c>
      <c r="D65" s="222" t="s">
        <v>95</v>
      </c>
      <c r="E65" s="228">
        <v>1</v>
      </c>
      <c r="F65" s="230">
        <f>H65+J65</f>
        <v>0</v>
      </c>
      <c r="G65" s="230">
        <f>ROUND(E65*F65,2)</f>
        <v>0</v>
      </c>
      <c r="H65" s="231"/>
      <c r="I65" s="230">
        <f>ROUND(E65*H65,2)</f>
        <v>0</v>
      </c>
      <c r="J65" s="231"/>
      <c r="K65" s="230">
        <f>ROUND(E65*J65,2)</f>
        <v>0</v>
      </c>
      <c r="L65" s="230">
        <v>21</v>
      </c>
      <c r="M65" s="230">
        <f>G65*(1+L65/100)</f>
        <v>0</v>
      </c>
      <c r="N65" s="223">
        <v>6.0000000000000001E-3</v>
      </c>
      <c r="O65" s="223">
        <f>ROUND(E65*N65,5)</f>
        <v>6.0000000000000001E-3</v>
      </c>
      <c r="P65" s="223">
        <v>0</v>
      </c>
      <c r="Q65" s="223">
        <f>ROUND(E65*P65,5)</f>
        <v>0</v>
      </c>
      <c r="R65" s="223"/>
      <c r="S65" s="223"/>
      <c r="T65" s="224">
        <v>0</v>
      </c>
      <c r="U65" s="223">
        <f>ROUND(E65*T65,2)</f>
        <v>0</v>
      </c>
      <c r="V65" s="213"/>
      <c r="W65" s="213"/>
      <c r="X65" s="213"/>
      <c r="Y65" s="213"/>
      <c r="Z65" s="213"/>
      <c r="AA65" s="213"/>
      <c r="AB65" s="213"/>
      <c r="AC65" s="213"/>
      <c r="AD65" s="213"/>
      <c r="AE65" s="213" t="s">
        <v>99</v>
      </c>
      <c r="AF65" s="213"/>
      <c r="AG65" s="213"/>
      <c r="AH65" s="213"/>
      <c r="AI65" s="213"/>
      <c r="AJ65" s="213"/>
      <c r="AK65" s="213"/>
      <c r="AL65" s="213"/>
      <c r="AM65" s="213"/>
      <c r="AN65" s="213"/>
      <c r="AO65" s="213"/>
      <c r="AP65" s="213"/>
      <c r="AQ65" s="213"/>
      <c r="AR65" s="213"/>
      <c r="AS65" s="213"/>
      <c r="AT65" s="213"/>
      <c r="AU65" s="213"/>
      <c r="AV65" s="213"/>
      <c r="AW65" s="213"/>
      <c r="AX65" s="213"/>
      <c r="AY65" s="213"/>
      <c r="AZ65" s="213"/>
      <c r="BA65" s="213"/>
      <c r="BB65" s="213"/>
      <c r="BC65" s="213"/>
      <c r="BD65" s="213"/>
      <c r="BE65" s="213"/>
      <c r="BF65" s="213"/>
      <c r="BG65" s="213"/>
      <c r="BH65" s="213"/>
    </row>
    <row r="66" spans="1:60" outlineLevel="1" x14ac:dyDescent="0.25">
      <c r="A66" s="214">
        <v>56</v>
      </c>
      <c r="B66" s="220" t="s">
        <v>209</v>
      </c>
      <c r="C66" s="263" t="s">
        <v>210</v>
      </c>
      <c r="D66" s="222" t="s">
        <v>95</v>
      </c>
      <c r="E66" s="228">
        <v>1</v>
      </c>
      <c r="F66" s="230">
        <f>H66+J66</f>
        <v>0</v>
      </c>
      <c r="G66" s="230">
        <f>ROUND(E66*F66,2)</f>
        <v>0</v>
      </c>
      <c r="H66" s="231"/>
      <c r="I66" s="230">
        <f>ROUND(E66*H66,2)</f>
        <v>0</v>
      </c>
      <c r="J66" s="231"/>
      <c r="K66" s="230">
        <f>ROUND(E66*J66,2)</f>
        <v>0</v>
      </c>
      <c r="L66" s="230">
        <v>21</v>
      </c>
      <c r="M66" s="230">
        <f>G66*(1+L66/100)</f>
        <v>0</v>
      </c>
      <c r="N66" s="223">
        <v>0</v>
      </c>
      <c r="O66" s="223">
        <f>ROUND(E66*N66,5)</f>
        <v>0</v>
      </c>
      <c r="P66" s="223">
        <v>0</v>
      </c>
      <c r="Q66" s="223">
        <f>ROUND(E66*P66,5)</f>
        <v>0</v>
      </c>
      <c r="R66" s="223"/>
      <c r="S66" s="223"/>
      <c r="T66" s="224">
        <v>1.9185000000000001</v>
      </c>
      <c r="U66" s="223">
        <f>ROUND(E66*T66,2)</f>
        <v>1.92</v>
      </c>
      <c r="V66" s="213"/>
      <c r="W66" s="213"/>
      <c r="X66" s="213"/>
      <c r="Y66" s="213"/>
      <c r="Z66" s="213"/>
      <c r="AA66" s="213"/>
      <c r="AB66" s="213"/>
      <c r="AC66" s="213"/>
      <c r="AD66" s="213"/>
      <c r="AE66" s="213" t="s">
        <v>96</v>
      </c>
      <c r="AF66" s="213"/>
      <c r="AG66" s="213"/>
      <c r="AH66" s="213"/>
      <c r="AI66" s="213"/>
      <c r="AJ66" s="213"/>
      <c r="AK66" s="213"/>
      <c r="AL66" s="213"/>
      <c r="AM66" s="213"/>
      <c r="AN66" s="213"/>
      <c r="AO66" s="213"/>
      <c r="AP66" s="213"/>
      <c r="AQ66" s="213"/>
      <c r="AR66" s="213"/>
      <c r="AS66" s="213"/>
      <c r="AT66" s="213"/>
      <c r="AU66" s="213"/>
      <c r="AV66" s="213"/>
      <c r="AW66" s="213"/>
      <c r="AX66" s="213"/>
      <c r="AY66" s="213"/>
      <c r="AZ66" s="213"/>
      <c r="BA66" s="213"/>
      <c r="BB66" s="213"/>
      <c r="BC66" s="213"/>
      <c r="BD66" s="213"/>
      <c r="BE66" s="213"/>
      <c r="BF66" s="213"/>
      <c r="BG66" s="213"/>
      <c r="BH66" s="213"/>
    </row>
    <row r="67" spans="1:60" outlineLevel="1" x14ac:dyDescent="0.25">
      <c r="A67" s="214">
        <v>57</v>
      </c>
      <c r="B67" s="220" t="s">
        <v>211</v>
      </c>
      <c r="C67" s="263" t="s">
        <v>212</v>
      </c>
      <c r="D67" s="222" t="s">
        <v>95</v>
      </c>
      <c r="E67" s="228">
        <v>1</v>
      </c>
      <c r="F67" s="230">
        <f>H67+J67</f>
        <v>0</v>
      </c>
      <c r="G67" s="230">
        <f>ROUND(E67*F67,2)</f>
        <v>0</v>
      </c>
      <c r="H67" s="231"/>
      <c r="I67" s="230">
        <f>ROUND(E67*H67,2)</f>
        <v>0</v>
      </c>
      <c r="J67" s="231"/>
      <c r="K67" s="230">
        <f>ROUND(E67*J67,2)</f>
        <v>0</v>
      </c>
      <c r="L67" s="230">
        <v>21</v>
      </c>
      <c r="M67" s="230">
        <f>G67*(1+L67/100)</f>
        <v>0</v>
      </c>
      <c r="N67" s="223">
        <v>8.3000000000000001E-3</v>
      </c>
      <c r="O67" s="223">
        <f>ROUND(E67*N67,5)</f>
        <v>8.3000000000000001E-3</v>
      </c>
      <c r="P67" s="223">
        <v>0</v>
      </c>
      <c r="Q67" s="223">
        <f>ROUND(E67*P67,5)</f>
        <v>0</v>
      </c>
      <c r="R67" s="223"/>
      <c r="S67" s="223"/>
      <c r="T67" s="224">
        <v>0</v>
      </c>
      <c r="U67" s="223">
        <f>ROUND(E67*T67,2)</f>
        <v>0</v>
      </c>
      <c r="V67" s="213"/>
      <c r="W67" s="213"/>
      <c r="X67" s="213"/>
      <c r="Y67" s="213"/>
      <c r="Z67" s="213"/>
      <c r="AA67" s="213"/>
      <c r="AB67" s="213"/>
      <c r="AC67" s="213"/>
      <c r="AD67" s="213"/>
      <c r="AE67" s="213" t="s">
        <v>99</v>
      </c>
      <c r="AF67" s="213"/>
      <c r="AG67" s="213"/>
      <c r="AH67" s="213"/>
      <c r="AI67" s="213"/>
      <c r="AJ67" s="213"/>
      <c r="AK67" s="213"/>
      <c r="AL67" s="213"/>
      <c r="AM67" s="213"/>
      <c r="AN67" s="213"/>
      <c r="AO67" s="213"/>
      <c r="AP67" s="213"/>
      <c r="AQ67" s="213"/>
      <c r="AR67" s="213"/>
      <c r="AS67" s="213"/>
      <c r="AT67" s="213"/>
      <c r="AU67" s="213"/>
      <c r="AV67" s="213"/>
      <c r="AW67" s="213"/>
      <c r="AX67" s="213"/>
      <c r="AY67" s="213"/>
      <c r="AZ67" s="213"/>
      <c r="BA67" s="213"/>
      <c r="BB67" s="213"/>
      <c r="BC67" s="213"/>
      <c r="BD67" s="213"/>
      <c r="BE67" s="213"/>
      <c r="BF67" s="213"/>
      <c r="BG67" s="213"/>
      <c r="BH67" s="213"/>
    </row>
    <row r="68" spans="1:60" outlineLevel="1" x14ac:dyDescent="0.25">
      <c r="A68" s="214">
        <v>58</v>
      </c>
      <c r="B68" s="220" t="s">
        <v>213</v>
      </c>
      <c r="C68" s="263" t="s">
        <v>214</v>
      </c>
      <c r="D68" s="222" t="s">
        <v>215</v>
      </c>
      <c r="E68" s="228">
        <v>8</v>
      </c>
      <c r="F68" s="230">
        <f>H68+J68</f>
        <v>0</v>
      </c>
      <c r="G68" s="230">
        <f>ROUND(E68*F68,2)</f>
        <v>0</v>
      </c>
      <c r="H68" s="231"/>
      <c r="I68" s="230">
        <f>ROUND(E68*H68,2)</f>
        <v>0</v>
      </c>
      <c r="J68" s="231"/>
      <c r="K68" s="230">
        <f>ROUND(E68*J68,2)</f>
        <v>0</v>
      </c>
      <c r="L68" s="230">
        <v>21</v>
      </c>
      <c r="M68" s="230">
        <f>G68*(1+L68/100)</f>
        <v>0</v>
      </c>
      <c r="N68" s="223">
        <v>0</v>
      </c>
      <c r="O68" s="223">
        <f>ROUND(E68*N68,5)</f>
        <v>0</v>
      </c>
      <c r="P68" s="223">
        <v>0</v>
      </c>
      <c r="Q68" s="223">
        <f>ROUND(E68*P68,5)</f>
        <v>0</v>
      </c>
      <c r="R68" s="223"/>
      <c r="S68" s="223"/>
      <c r="T68" s="224">
        <v>0.97333000000000003</v>
      </c>
      <c r="U68" s="223">
        <f>ROUND(E68*T68,2)</f>
        <v>7.79</v>
      </c>
      <c r="V68" s="213"/>
      <c r="W68" s="213"/>
      <c r="X68" s="213"/>
      <c r="Y68" s="213"/>
      <c r="Z68" s="213"/>
      <c r="AA68" s="213"/>
      <c r="AB68" s="213"/>
      <c r="AC68" s="213"/>
      <c r="AD68" s="213"/>
      <c r="AE68" s="213" t="s">
        <v>96</v>
      </c>
      <c r="AF68" s="213"/>
      <c r="AG68" s="213"/>
      <c r="AH68" s="213"/>
      <c r="AI68" s="213"/>
      <c r="AJ68" s="213"/>
      <c r="AK68" s="213"/>
      <c r="AL68" s="213"/>
      <c r="AM68" s="213"/>
      <c r="AN68" s="213"/>
      <c r="AO68" s="213"/>
      <c r="AP68" s="213"/>
      <c r="AQ68" s="213"/>
      <c r="AR68" s="213"/>
      <c r="AS68" s="213"/>
      <c r="AT68" s="213"/>
      <c r="AU68" s="213"/>
      <c r="AV68" s="213"/>
      <c r="AW68" s="213"/>
      <c r="AX68" s="213"/>
      <c r="AY68" s="213"/>
      <c r="AZ68" s="213"/>
      <c r="BA68" s="213"/>
      <c r="BB68" s="213"/>
      <c r="BC68" s="213"/>
      <c r="BD68" s="213"/>
      <c r="BE68" s="213"/>
      <c r="BF68" s="213"/>
      <c r="BG68" s="213"/>
      <c r="BH68" s="213"/>
    </row>
    <row r="69" spans="1:60" outlineLevel="1" x14ac:dyDescent="0.25">
      <c r="A69" s="214">
        <v>59</v>
      </c>
      <c r="B69" s="220" t="s">
        <v>216</v>
      </c>
      <c r="C69" s="263" t="s">
        <v>217</v>
      </c>
      <c r="D69" s="222" t="s">
        <v>95</v>
      </c>
      <c r="E69" s="228">
        <v>1</v>
      </c>
      <c r="F69" s="230">
        <f>H69+J69</f>
        <v>0</v>
      </c>
      <c r="G69" s="230">
        <f>ROUND(E69*F69,2)</f>
        <v>0</v>
      </c>
      <c r="H69" s="231"/>
      <c r="I69" s="230">
        <f>ROUND(E69*H69,2)</f>
        <v>0</v>
      </c>
      <c r="J69" s="231"/>
      <c r="K69" s="230">
        <f>ROUND(E69*J69,2)</f>
        <v>0</v>
      </c>
      <c r="L69" s="230">
        <v>21</v>
      </c>
      <c r="M69" s="230">
        <f>G69*(1+L69/100)</f>
        <v>0</v>
      </c>
      <c r="N69" s="223">
        <v>0</v>
      </c>
      <c r="O69" s="223">
        <f>ROUND(E69*N69,5)</f>
        <v>0</v>
      </c>
      <c r="P69" s="223">
        <v>0</v>
      </c>
      <c r="Q69" s="223">
        <f>ROUND(E69*P69,5)</f>
        <v>0</v>
      </c>
      <c r="R69" s="223"/>
      <c r="S69" s="223"/>
      <c r="T69" s="224">
        <v>0.39750000000000002</v>
      </c>
      <c r="U69" s="223">
        <f>ROUND(E69*T69,2)</f>
        <v>0.4</v>
      </c>
      <c r="V69" s="213"/>
      <c r="W69" s="213"/>
      <c r="X69" s="213"/>
      <c r="Y69" s="213"/>
      <c r="Z69" s="213"/>
      <c r="AA69" s="213"/>
      <c r="AB69" s="213"/>
      <c r="AC69" s="213"/>
      <c r="AD69" s="213"/>
      <c r="AE69" s="213" t="s">
        <v>96</v>
      </c>
      <c r="AF69" s="213"/>
      <c r="AG69" s="213"/>
      <c r="AH69" s="213"/>
      <c r="AI69" s="213"/>
      <c r="AJ69" s="213"/>
      <c r="AK69" s="213"/>
      <c r="AL69" s="213"/>
      <c r="AM69" s="213"/>
      <c r="AN69" s="213"/>
      <c r="AO69" s="213"/>
      <c r="AP69" s="213"/>
      <c r="AQ69" s="213"/>
      <c r="AR69" s="213"/>
      <c r="AS69" s="213"/>
      <c r="AT69" s="213"/>
      <c r="AU69" s="213"/>
      <c r="AV69" s="213"/>
      <c r="AW69" s="213"/>
      <c r="AX69" s="213"/>
      <c r="AY69" s="213"/>
      <c r="AZ69" s="213"/>
      <c r="BA69" s="213"/>
      <c r="BB69" s="213"/>
      <c r="BC69" s="213"/>
      <c r="BD69" s="213"/>
      <c r="BE69" s="213"/>
      <c r="BF69" s="213"/>
      <c r="BG69" s="213"/>
      <c r="BH69" s="213"/>
    </row>
    <row r="70" spans="1:60" outlineLevel="1" x14ac:dyDescent="0.25">
      <c r="A70" s="214">
        <v>60</v>
      </c>
      <c r="B70" s="220" t="s">
        <v>218</v>
      </c>
      <c r="C70" s="263" t="s">
        <v>219</v>
      </c>
      <c r="D70" s="222" t="s">
        <v>95</v>
      </c>
      <c r="E70" s="228">
        <v>2</v>
      </c>
      <c r="F70" s="230">
        <f>H70+J70</f>
        <v>0</v>
      </c>
      <c r="G70" s="230">
        <f>ROUND(E70*F70,2)</f>
        <v>0</v>
      </c>
      <c r="H70" s="231"/>
      <c r="I70" s="230">
        <f>ROUND(E70*H70,2)</f>
        <v>0</v>
      </c>
      <c r="J70" s="231"/>
      <c r="K70" s="230">
        <f>ROUND(E70*J70,2)</f>
        <v>0</v>
      </c>
      <c r="L70" s="230">
        <v>21</v>
      </c>
      <c r="M70" s="230">
        <f>G70*(1+L70/100)</f>
        <v>0</v>
      </c>
      <c r="N70" s="223">
        <v>0</v>
      </c>
      <c r="O70" s="223">
        <f>ROUND(E70*N70,5)</f>
        <v>0</v>
      </c>
      <c r="P70" s="223">
        <v>0</v>
      </c>
      <c r="Q70" s="223">
        <f>ROUND(E70*P70,5)</f>
        <v>0</v>
      </c>
      <c r="R70" s="223"/>
      <c r="S70" s="223"/>
      <c r="T70" s="224">
        <v>1.5249999999999999</v>
      </c>
      <c r="U70" s="223">
        <f>ROUND(E70*T70,2)</f>
        <v>3.05</v>
      </c>
      <c r="V70" s="213"/>
      <c r="W70" s="213"/>
      <c r="X70" s="213"/>
      <c r="Y70" s="213"/>
      <c r="Z70" s="213"/>
      <c r="AA70" s="213"/>
      <c r="AB70" s="213"/>
      <c r="AC70" s="213"/>
      <c r="AD70" s="213"/>
      <c r="AE70" s="213" t="s">
        <v>96</v>
      </c>
      <c r="AF70" s="213"/>
      <c r="AG70" s="213"/>
      <c r="AH70" s="213"/>
      <c r="AI70" s="213"/>
      <c r="AJ70" s="213"/>
      <c r="AK70" s="213"/>
      <c r="AL70" s="213"/>
      <c r="AM70" s="213"/>
      <c r="AN70" s="213"/>
      <c r="AO70" s="213"/>
      <c r="AP70" s="213"/>
      <c r="AQ70" s="213"/>
      <c r="AR70" s="213"/>
      <c r="AS70" s="213"/>
      <c r="AT70" s="213"/>
      <c r="AU70" s="213"/>
      <c r="AV70" s="213"/>
      <c r="AW70" s="213"/>
      <c r="AX70" s="213"/>
      <c r="AY70" s="213"/>
      <c r="AZ70" s="213"/>
      <c r="BA70" s="213"/>
      <c r="BB70" s="213"/>
      <c r="BC70" s="213"/>
      <c r="BD70" s="213"/>
      <c r="BE70" s="213"/>
      <c r="BF70" s="213"/>
      <c r="BG70" s="213"/>
      <c r="BH70" s="213"/>
    </row>
    <row r="71" spans="1:60" outlineLevel="1" x14ac:dyDescent="0.25">
      <c r="A71" s="214">
        <v>61</v>
      </c>
      <c r="B71" s="220" t="s">
        <v>220</v>
      </c>
      <c r="C71" s="263" t="s">
        <v>221</v>
      </c>
      <c r="D71" s="222" t="s">
        <v>95</v>
      </c>
      <c r="E71" s="228">
        <v>2</v>
      </c>
      <c r="F71" s="230">
        <f>H71+J71</f>
        <v>0</v>
      </c>
      <c r="G71" s="230">
        <f>ROUND(E71*F71,2)</f>
        <v>0</v>
      </c>
      <c r="H71" s="231"/>
      <c r="I71" s="230">
        <f>ROUND(E71*H71,2)</f>
        <v>0</v>
      </c>
      <c r="J71" s="231"/>
      <c r="K71" s="230">
        <f>ROUND(E71*J71,2)</f>
        <v>0</v>
      </c>
      <c r="L71" s="230">
        <v>21</v>
      </c>
      <c r="M71" s="230">
        <f>G71*(1+L71/100)</f>
        <v>0</v>
      </c>
      <c r="N71" s="223">
        <v>1E-3</v>
      </c>
      <c r="O71" s="223">
        <f>ROUND(E71*N71,5)</f>
        <v>2E-3</v>
      </c>
      <c r="P71" s="223">
        <v>0</v>
      </c>
      <c r="Q71" s="223">
        <f>ROUND(E71*P71,5)</f>
        <v>0</v>
      </c>
      <c r="R71" s="223"/>
      <c r="S71" s="223"/>
      <c r="T71" s="224">
        <v>0</v>
      </c>
      <c r="U71" s="223">
        <f>ROUND(E71*T71,2)</f>
        <v>0</v>
      </c>
      <c r="V71" s="213"/>
      <c r="W71" s="213"/>
      <c r="X71" s="213"/>
      <c r="Y71" s="213"/>
      <c r="Z71" s="213"/>
      <c r="AA71" s="213"/>
      <c r="AB71" s="213"/>
      <c r="AC71" s="213"/>
      <c r="AD71" s="213"/>
      <c r="AE71" s="213" t="s">
        <v>99</v>
      </c>
      <c r="AF71" s="213"/>
      <c r="AG71" s="213"/>
      <c r="AH71" s="213"/>
      <c r="AI71" s="213"/>
      <c r="AJ71" s="213"/>
      <c r="AK71" s="213"/>
      <c r="AL71" s="213"/>
      <c r="AM71" s="213"/>
      <c r="AN71" s="213"/>
      <c r="AO71" s="213"/>
      <c r="AP71" s="213"/>
      <c r="AQ71" s="213"/>
      <c r="AR71" s="213"/>
      <c r="AS71" s="213"/>
      <c r="AT71" s="213"/>
      <c r="AU71" s="213"/>
      <c r="AV71" s="213"/>
      <c r="AW71" s="213"/>
      <c r="AX71" s="213"/>
      <c r="AY71" s="213"/>
      <c r="AZ71" s="213"/>
      <c r="BA71" s="213"/>
      <c r="BB71" s="213"/>
      <c r="BC71" s="213"/>
      <c r="BD71" s="213"/>
      <c r="BE71" s="213"/>
      <c r="BF71" s="213"/>
      <c r="BG71" s="213"/>
      <c r="BH71" s="213"/>
    </row>
    <row r="72" spans="1:60" outlineLevel="1" x14ac:dyDescent="0.25">
      <c r="A72" s="214">
        <v>62</v>
      </c>
      <c r="B72" s="220" t="s">
        <v>222</v>
      </c>
      <c r="C72" s="263" t="s">
        <v>223</v>
      </c>
      <c r="D72" s="222" t="s">
        <v>106</v>
      </c>
      <c r="E72" s="228">
        <v>40</v>
      </c>
      <c r="F72" s="230">
        <f>H72+J72</f>
        <v>0</v>
      </c>
      <c r="G72" s="230">
        <f>ROUND(E72*F72,2)</f>
        <v>0</v>
      </c>
      <c r="H72" s="231"/>
      <c r="I72" s="230">
        <f>ROUND(E72*H72,2)</f>
        <v>0</v>
      </c>
      <c r="J72" s="231"/>
      <c r="K72" s="230">
        <f>ROUND(E72*J72,2)</f>
        <v>0</v>
      </c>
      <c r="L72" s="230">
        <v>21</v>
      </c>
      <c r="M72" s="230">
        <f>G72*(1+L72/100)</f>
        <v>0</v>
      </c>
      <c r="N72" s="223">
        <v>0</v>
      </c>
      <c r="O72" s="223">
        <f>ROUND(E72*N72,5)</f>
        <v>0</v>
      </c>
      <c r="P72" s="223">
        <v>0</v>
      </c>
      <c r="Q72" s="223">
        <f>ROUND(E72*P72,5)</f>
        <v>0</v>
      </c>
      <c r="R72" s="223"/>
      <c r="S72" s="223"/>
      <c r="T72" s="224">
        <v>7.0800000000000002E-2</v>
      </c>
      <c r="U72" s="223">
        <f>ROUND(E72*T72,2)</f>
        <v>2.83</v>
      </c>
      <c r="V72" s="213"/>
      <c r="W72" s="213"/>
      <c r="X72" s="213"/>
      <c r="Y72" s="213"/>
      <c r="Z72" s="213"/>
      <c r="AA72" s="213"/>
      <c r="AB72" s="213"/>
      <c r="AC72" s="213"/>
      <c r="AD72" s="213"/>
      <c r="AE72" s="213" t="s">
        <v>96</v>
      </c>
      <c r="AF72" s="213"/>
      <c r="AG72" s="213"/>
      <c r="AH72" s="213"/>
      <c r="AI72" s="213"/>
      <c r="AJ72" s="213"/>
      <c r="AK72" s="213"/>
      <c r="AL72" s="213"/>
      <c r="AM72" s="213"/>
      <c r="AN72" s="213"/>
      <c r="AO72" s="213"/>
      <c r="AP72" s="213"/>
      <c r="AQ72" s="213"/>
      <c r="AR72" s="213"/>
      <c r="AS72" s="213"/>
      <c r="AT72" s="213"/>
      <c r="AU72" s="213"/>
      <c r="AV72" s="213"/>
      <c r="AW72" s="213"/>
      <c r="AX72" s="213"/>
      <c r="AY72" s="213"/>
      <c r="AZ72" s="213"/>
      <c r="BA72" s="213"/>
      <c r="BB72" s="213"/>
      <c r="BC72" s="213"/>
      <c r="BD72" s="213"/>
      <c r="BE72" s="213"/>
      <c r="BF72" s="213"/>
      <c r="BG72" s="213"/>
      <c r="BH72" s="213"/>
    </row>
    <row r="73" spans="1:60" outlineLevel="1" x14ac:dyDescent="0.25">
      <c r="A73" s="214">
        <v>63</v>
      </c>
      <c r="B73" s="220" t="s">
        <v>224</v>
      </c>
      <c r="C73" s="263" t="s">
        <v>225</v>
      </c>
      <c r="D73" s="222" t="s">
        <v>95</v>
      </c>
      <c r="E73" s="228">
        <v>8</v>
      </c>
      <c r="F73" s="230">
        <f>H73+J73</f>
        <v>0</v>
      </c>
      <c r="G73" s="230">
        <f>ROUND(E73*F73,2)</f>
        <v>0</v>
      </c>
      <c r="H73" s="231"/>
      <c r="I73" s="230">
        <f>ROUND(E73*H73,2)</f>
        <v>0</v>
      </c>
      <c r="J73" s="231"/>
      <c r="K73" s="230">
        <f>ROUND(E73*J73,2)</f>
        <v>0</v>
      </c>
      <c r="L73" s="230">
        <v>21</v>
      </c>
      <c r="M73" s="230">
        <f>G73*(1+L73/100)</f>
        <v>0</v>
      </c>
      <c r="N73" s="223">
        <v>0</v>
      </c>
      <c r="O73" s="223">
        <f>ROUND(E73*N73,5)</f>
        <v>0</v>
      </c>
      <c r="P73" s="223">
        <v>0</v>
      </c>
      <c r="Q73" s="223">
        <f>ROUND(E73*P73,5)</f>
        <v>0</v>
      </c>
      <c r="R73" s="223"/>
      <c r="S73" s="223"/>
      <c r="T73" s="224">
        <v>0.67759999999999998</v>
      </c>
      <c r="U73" s="223">
        <f>ROUND(E73*T73,2)</f>
        <v>5.42</v>
      </c>
      <c r="V73" s="213"/>
      <c r="W73" s="213"/>
      <c r="X73" s="213"/>
      <c r="Y73" s="213"/>
      <c r="Z73" s="213"/>
      <c r="AA73" s="213"/>
      <c r="AB73" s="213"/>
      <c r="AC73" s="213"/>
      <c r="AD73" s="213"/>
      <c r="AE73" s="213" t="s">
        <v>96</v>
      </c>
      <c r="AF73" s="213"/>
      <c r="AG73" s="213"/>
      <c r="AH73" s="213"/>
      <c r="AI73" s="213"/>
      <c r="AJ73" s="213"/>
      <c r="AK73" s="213"/>
      <c r="AL73" s="213"/>
      <c r="AM73" s="213"/>
      <c r="AN73" s="213"/>
      <c r="AO73" s="213"/>
      <c r="AP73" s="213"/>
      <c r="AQ73" s="213"/>
      <c r="AR73" s="213"/>
      <c r="AS73" s="213"/>
      <c r="AT73" s="213"/>
      <c r="AU73" s="213"/>
      <c r="AV73" s="213"/>
      <c r="AW73" s="213"/>
      <c r="AX73" s="213"/>
      <c r="AY73" s="213"/>
      <c r="AZ73" s="213"/>
      <c r="BA73" s="213"/>
      <c r="BB73" s="213"/>
      <c r="BC73" s="213"/>
      <c r="BD73" s="213"/>
      <c r="BE73" s="213"/>
      <c r="BF73" s="213"/>
      <c r="BG73" s="213"/>
      <c r="BH73" s="213"/>
    </row>
    <row r="74" spans="1:60" outlineLevel="1" x14ac:dyDescent="0.25">
      <c r="A74" s="214">
        <v>64</v>
      </c>
      <c r="B74" s="220" t="s">
        <v>226</v>
      </c>
      <c r="C74" s="263" t="s">
        <v>227</v>
      </c>
      <c r="D74" s="222" t="s">
        <v>95</v>
      </c>
      <c r="E74" s="228">
        <v>8</v>
      </c>
      <c r="F74" s="230">
        <f>H74+J74</f>
        <v>0</v>
      </c>
      <c r="G74" s="230">
        <f>ROUND(E74*F74,2)</f>
        <v>0</v>
      </c>
      <c r="H74" s="231"/>
      <c r="I74" s="230">
        <f>ROUND(E74*H74,2)</f>
        <v>0</v>
      </c>
      <c r="J74" s="231"/>
      <c r="K74" s="230">
        <f>ROUND(E74*J74,2)</f>
        <v>0</v>
      </c>
      <c r="L74" s="230">
        <v>21</v>
      </c>
      <c r="M74" s="230">
        <f>G74*(1+L74/100)</f>
        <v>0</v>
      </c>
      <c r="N74" s="223">
        <v>0</v>
      </c>
      <c r="O74" s="223">
        <f>ROUND(E74*N74,5)</f>
        <v>0</v>
      </c>
      <c r="P74" s="223">
        <v>0</v>
      </c>
      <c r="Q74" s="223">
        <f>ROUND(E74*P74,5)</f>
        <v>0</v>
      </c>
      <c r="R74" s="223"/>
      <c r="S74" s="223"/>
      <c r="T74" s="224">
        <v>0</v>
      </c>
      <c r="U74" s="223">
        <f>ROUND(E74*T74,2)</f>
        <v>0</v>
      </c>
      <c r="V74" s="213"/>
      <c r="W74" s="213"/>
      <c r="X74" s="213"/>
      <c r="Y74" s="213"/>
      <c r="Z74" s="213"/>
      <c r="AA74" s="213"/>
      <c r="AB74" s="213"/>
      <c r="AC74" s="213"/>
      <c r="AD74" s="213"/>
      <c r="AE74" s="213" t="s">
        <v>99</v>
      </c>
      <c r="AF74" s="213"/>
      <c r="AG74" s="213"/>
      <c r="AH74" s="213"/>
      <c r="AI74" s="213"/>
      <c r="AJ74" s="213"/>
      <c r="AK74" s="213"/>
      <c r="AL74" s="213"/>
      <c r="AM74" s="213"/>
      <c r="AN74" s="213"/>
      <c r="AO74" s="213"/>
      <c r="AP74" s="213"/>
      <c r="AQ74" s="213"/>
      <c r="AR74" s="213"/>
      <c r="AS74" s="213"/>
      <c r="AT74" s="213"/>
      <c r="AU74" s="213"/>
      <c r="AV74" s="213"/>
      <c r="AW74" s="213"/>
      <c r="AX74" s="213"/>
      <c r="AY74" s="213"/>
      <c r="AZ74" s="213"/>
      <c r="BA74" s="213"/>
      <c r="BB74" s="213"/>
      <c r="BC74" s="213"/>
      <c r="BD74" s="213"/>
      <c r="BE74" s="213"/>
      <c r="BF74" s="213"/>
      <c r="BG74" s="213"/>
      <c r="BH74" s="213"/>
    </row>
    <row r="75" spans="1:60" outlineLevel="1" x14ac:dyDescent="0.25">
      <c r="A75" s="214">
        <v>65</v>
      </c>
      <c r="B75" s="220" t="s">
        <v>228</v>
      </c>
      <c r="C75" s="263" t="s">
        <v>229</v>
      </c>
      <c r="D75" s="222" t="s">
        <v>106</v>
      </c>
      <c r="E75" s="228">
        <v>90</v>
      </c>
      <c r="F75" s="230">
        <f>H75+J75</f>
        <v>0</v>
      </c>
      <c r="G75" s="230">
        <f>ROUND(E75*F75,2)</f>
        <v>0</v>
      </c>
      <c r="H75" s="231"/>
      <c r="I75" s="230">
        <f>ROUND(E75*H75,2)</f>
        <v>0</v>
      </c>
      <c r="J75" s="231"/>
      <c r="K75" s="230">
        <f>ROUND(E75*J75,2)</f>
        <v>0</v>
      </c>
      <c r="L75" s="230">
        <v>21</v>
      </c>
      <c r="M75" s="230">
        <f>G75*(1+L75/100)</f>
        <v>0</v>
      </c>
      <c r="N75" s="223">
        <v>1E-4</v>
      </c>
      <c r="O75" s="223">
        <f>ROUND(E75*N75,5)</f>
        <v>8.9999999999999993E-3</v>
      </c>
      <c r="P75" s="223">
        <v>0</v>
      </c>
      <c r="Q75" s="223">
        <f>ROUND(E75*P75,5)</f>
        <v>0</v>
      </c>
      <c r="R75" s="223"/>
      <c r="S75" s="223"/>
      <c r="T75" s="224">
        <v>0.28000000000000003</v>
      </c>
      <c r="U75" s="223">
        <f>ROUND(E75*T75,2)</f>
        <v>25.2</v>
      </c>
      <c r="V75" s="213"/>
      <c r="W75" s="213"/>
      <c r="X75" s="213"/>
      <c r="Y75" s="213"/>
      <c r="Z75" s="213"/>
      <c r="AA75" s="213"/>
      <c r="AB75" s="213"/>
      <c r="AC75" s="213"/>
      <c r="AD75" s="213"/>
      <c r="AE75" s="213" t="s">
        <v>96</v>
      </c>
      <c r="AF75" s="213"/>
      <c r="AG75" s="213"/>
      <c r="AH75" s="213"/>
      <c r="AI75" s="213"/>
      <c r="AJ75" s="213"/>
      <c r="AK75" s="213"/>
      <c r="AL75" s="213"/>
      <c r="AM75" s="213"/>
      <c r="AN75" s="213"/>
      <c r="AO75" s="213"/>
      <c r="AP75" s="213"/>
      <c r="AQ75" s="213"/>
      <c r="AR75" s="213"/>
      <c r="AS75" s="213"/>
      <c r="AT75" s="213"/>
      <c r="AU75" s="213"/>
      <c r="AV75" s="213"/>
      <c r="AW75" s="213"/>
      <c r="AX75" s="213"/>
      <c r="AY75" s="213"/>
      <c r="AZ75" s="213"/>
      <c r="BA75" s="213"/>
      <c r="BB75" s="213"/>
      <c r="BC75" s="213"/>
      <c r="BD75" s="213"/>
      <c r="BE75" s="213"/>
      <c r="BF75" s="213"/>
      <c r="BG75" s="213"/>
      <c r="BH75" s="213"/>
    </row>
    <row r="76" spans="1:60" outlineLevel="1" x14ac:dyDescent="0.25">
      <c r="A76" s="214">
        <v>66</v>
      </c>
      <c r="B76" s="220" t="s">
        <v>230</v>
      </c>
      <c r="C76" s="263" t="s">
        <v>231</v>
      </c>
      <c r="D76" s="222" t="s">
        <v>106</v>
      </c>
      <c r="E76" s="228">
        <v>90</v>
      </c>
      <c r="F76" s="230">
        <f>H76+J76</f>
        <v>0</v>
      </c>
      <c r="G76" s="230">
        <f>ROUND(E76*F76,2)</f>
        <v>0</v>
      </c>
      <c r="H76" s="231"/>
      <c r="I76" s="230">
        <f>ROUND(E76*H76,2)</f>
        <v>0</v>
      </c>
      <c r="J76" s="231"/>
      <c r="K76" s="230">
        <f>ROUND(E76*J76,2)</f>
        <v>0</v>
      </c>
      <c r="L76" s="230">
        <v>21</v>
      </c>
      <c r="M76" s="230">
        <f>G76*(1+L76/100)</f>
        <v>0</v>
      </c>
      <c r="N76" s="223">
        <v>2.0000000000000002E-5</v>
      </c>
      <c r="O76" s="223">
        <f>ROUND(E76*N76,5)</f>
        <v>1.8E-3</v>
      </c>
      <c r="P76" s="223">
        <v>0</v>
      </c>
      <c r="Q76" s="223">
        <f>ROUND(E76*P76,5)</f>
        <v>0</v>
      </c>
      <c r="R76" s="223"/>
      <c r="S76" s="223"/>
      <c r="T76" s="224">
        <v>0</v>
      </c>
      <c r="U76" s="223">
        <f>ROUND(E76*T76,2)</f>
        <v>0</v>
      </c>
      <c r="V76" s="213"/>
      <c r="W76" s="213"/>
      <c r="X76" s="213"/>
      <c r="Y76" s="213"/>
      <c r="Z76" s="213"/>
      <c r="AA76" s="213"/>
      <c r="AB76" s="213"/>
      <c r="AC76" s="213"/>
      <c r="AD76" s="213"/>
      <c r="AE76" s="213" t="s">
        <v>99</v>
      </c>
      <c r="AF76" s="213"/>
      <c r="AG76" s="213"/>
      <c r="AH76" s="213"/>
      <c r="AI76" s="213"/>
      <c r="AJ76" s="213"/>
      <c r="AK76" s="213"/>
      <c r="AL76" s="213"/>
      <c r="AM76" s="213"/>
      <c r="AN76" s="213"/>
      <c r="AO76" s="213"/>
      <c r="AP76" s="213"/>
      <c r="AQ76" s="213"/>
      <c r="AR76" s="213"/>
      <c r="AS76" s="213"/>
      <c r="AT76" s="213"/>
      <c r="AU76" s="213"/>
      <c r="AV76" s="213"/>
      <c r="AW76" s="213"/>
      <c r="AX76" s="213"/>
      <c r="AY76" s="213"/>
      <c r="AZ76" s="213"/>
      <c r="BA76" s="213"/>
      <c r="BB76" s="213"/>
      <c r="BC76" s="213"/>
      <c r="BD76" s="213"/>
      <c r="BE76" s="213"/>
      <c r="BF76" s="213"/>
      <c r="BG76" s="213"/>
      <c r="BH76" s="213"/>
    </row>
    <row r="77" spans="1:60" x14ac:dyDescent="0.25">
      <c r="A77" s="215" t="s">
        <v>91</v>
      </c>
      <c r="B77" s="221" t="s">
        <v>62</v>
      </c>
      <c r="C77" s="264" t="s">
        <v>63</v>
      </c>
      <c r="D77" s="225"/>
      <c r="E77" s="229"/>
      <c r="F77" s="232"/>
      <c r="G77" s="232">
        <f>SUMIF(AE78:AE81,"&lt;&gt;NOR",G78:G81)</f>
        <v>0</v>
      </c>
      <c r="H77" s="232"/>
      <c r="I77" s="232">
        <f>SUM(I78:I81)</f>
        <v>0</v>
      </c>
      <c r="J77" s="232"/>
      <c r="K77" s="232">
        <f>SUM(K78:K81)</f>
        <v>0</v>
      </c>
      <c r="L77" s="232"/>
      <c r="M77" s="232">
        <f>SUM(M78:M81)</f>
        <v>0</v>
      </c>
      <c r="N77" s="226"/>
      <c r="O77" s="226">
        <f>SUM(O78:O81)</f>
        <v>3.3E-3</v>
      </c>
      <c r="P77" s="226"/>
      <c r="Q77" s="226">
        <f>SUM(Q78:Q81)</f>
        <v>0</v>
      </c>
      <c r="R77" s="226"/>
      <c r="S77" s="226"/>
      <c r="T77" s="227"/>
      <c r="U77" s="226">
        <f>SUM(U78:U81)</f>
        <v>2.1</v>
      </c>
      <c r="AE77" t="s">
        <v>92</v>
      </c>
    </row>
    <row r="78" spans="1:60" outlineLevel="1" x14ac:dyDescent="0.25">
      <c r="A78" s="214">
        <v>67</v>
      </c>
      <c r="B78" s="220" t="s">
        <v>232</v>
      </c>
      <c r="C78" s="263" t="s">
        <v>233</v>
      </c>
      <c r="D78" s="222" t="s">
        <v>119</v>
      </c>
      <c r="E78" s="228">
        <v>1</v>
      </c>
      <c r="F78" s="230">
        <f>H78+J78</f>
        <v>0</v>
      </c>
      <c r="G78" s="230">
        <f>ROUND(E78*F78,2)</f>
        <v>0</v>
      </c>
      <c r="H78" s="231"/>
      <c r="I78" s="230">
        <f>ROUND(E78*H78,2)</f>
        <v>0</v>
      </c>
      <c r="J78" s="231"/>
      <c r="K78" s="230">
        <f>ROUND(E78*J78,2)</f>
        <v>0</v>
      </c>
      <c r="L78" s="230">
        <v>21</v>
      </c>
      <c r="M78" s="230">
        <f>G78*(1+L78/100)</f>
        <v>0</v>
      </c>
      <c r="N78" s="223">
        <v>0</v>
      </c>
      <c r="O78" s="223">
        <f>ROUND(E78*N78,5)</f>
        <v>0</v>
      </c>
      <c r="P78" s="223">
        <v>0</v>
      </c>
      <c r="Q78" s="223">
        <f>ROUND(E78*P78,5)</f>
        <v>0</v>
      </c>
      <c r="R78" s="223"/>
      <c r="S78" s="223"/>
      <c r="T78" s="224">
        <v>9.5000000000000001E-2</v>
      </c>
      <c r="U78" s="223">
        <f>ROUND(E78*T78,2)</f>
        <v>0.1</v>
      </c>
      <c r="V78" s="213"/>
      <c r="W78" s="213"/>
      <c r="X78" s="213"/>
      <c r="Y78" s="213"/>
      <c r="Z78" s="213"/>
      <c r="AA78" s="213"/>
      <c r="AB78" s="213"/>
      <c r="AC78" s="213"/>
      <c r="AD78" s="213"/>
      <c r="AE78" s="213" t="s">
        <v>96</v>
      </c>
      <c r="AF78" s="213"/>
      <c r="AG78" s="213"/>
      <c r="AH78" s="213"/>
      <c r="AI78" s="213"/>
      <c r="AJ78" s="213"/>
      <c r="AK78" s="213"/>
      <c r="AL78" s="213"/>
      <c r="AM78" s="213"/>
      <c r="AN78" s="213"/>
      <c r="AO78" s="213"/>
      <c r="AP78" s="213"/>
      <c r="AQ78" s="213"/>
      <c r="AR78" s="213"/>
      <c r="AS78" s="213"/>
      <c r="AT78" s="213"/>
      <c r="AU78" s="213"/>
      <c r="AV78" s="213"/>
      <c r="AW78" s="213"/>
      <c r="AX78" s="213"/>
      <c r="AY78" s="213"/>
      <c r="AZ78" s="213"/>
      <c r="BA78" s="213"/>
      <c r="BB78" s="213"/>
      <c r="BC78" s="213"/>
      <c r="BD78" s="213"/>
      <c r="BE78" s="213"/>
      <c r="BF78" s="213"/>
      <c r="BG78" s="213"/>
      <c r="BH78" s="213"/>
    </row>
    <row r="79" spans="1:60" outlineLevel="1" x14ac:dyDescent="0.25">
      <c r="A79" s="214">
        <v>68</v>
      </c>
      <c r="B79" s="220" t="s">
        <v>234</v>
      </c>
      <c r="C79" s="263" t="s">
        <v>235</v>
      </c>
      <c r="D79" s="222" t="s">
        <v>95</v>
      </c>
      <c r="E79" s="228">
        <v>1</v>
      </c>
      <c r="F79" s="230">
        <f>H79+J79</f>
        <v>0</v>
      </c>
      <c r="G79" s="230">
        <f>ROUND(E79*F79,2)</f>
        <v>0</v>
      </c>
      <c r="H79" s="231"/>
      <c r="I79" s="230">
        <f>ROUND(E79*H79,2)</f>
        <v>0</v>
      </c>
      <c r="J79" s="231"/>
      <c r="K79" s="230">
        <f>ROUND(E79*J79,2)</f>
        <v>0</v>
      </c>
      <c r="L79" s="230">
        <v>21</v>
      </c>
      <c r="M79" s="230">
        <f>G79*(1+L79/100)</f>
        <v>0</v>
      </c>
      <c r="N79" s="223">
        <v>0</v>
      </c>
      <c r="O79" s="223">
        <f>ROUND(E79*N79,5)</f>
        <v>0</v>
      </c>
      <c r="P79" s="223">
        <v>0</v>
      </c>
      <c r="Q79" s="223">
        <f>ROUND(E79*P79,5)</f>
        <v>0</v>
      </c>
      <c r="R79" s="223"/>
      <c r="S79" s="223"/>
      <c r="T79" s="224">
        <v>0.02</v>
      </c>
      <c r="U79" s="223">
        <f>ROUND(E79*T79,2)</f>
        <v>0.02</v>
      </c>
      <c r="V79" s="213"/>
      <c r="W79" s="213"/>
      <c r="X79" s="213"/>
      <c r="Y79" s="213"/>
      <c r="Z79" s="213"/>
      <c r="AA79" s="213"/>
      <c r="AB79" s="213"/>
      <c r="AC79" s="213"/>
      <c r="AD79" s="213"/>
      <c r="AE79" s="213" t="s">
        <v>96</v>
      </c>
      <c r="AF79" s="213"/>
      <c r="AG79" s="213"/>
      <c r="AH79" s="213"/>
      <c r="AI79" s="213"/>
      <c r="AJ79" s="213"/>
      <c r="AK79" s="213"/>
      <c r="AL79" s="213"/>
      <c r="AM79" s="213"/>
      <c r="AN79" s="213"/>
      <c r="AO79" s="213"/>
      <c r="AP79" s="213"/>
      <c r="AQ79" s="213"/>
      <c r="AR79" s="213"/>
      <c r="AS79" s="213"/>
      <c r="AT79" s="213"/>
      <c r="AU79" s="213"/>
      <c r="AV79" s="213"/>
      <c r="AW79" s="213"/>
      <c r="AX79" s="213"/>
      <c r="AY79" s="213"/>
      <c r="AZ79" s="213"/>
      <c r="BA79" s="213"/>
      <c r="BB79" s="213"/>
      <c r="BC79" s="213"/>
      <c r="BD79" s="213"/>
      <c r="BE79" s="213"/>
      <c r="BF79" s="213"/>
      <c r="BG79" s="213"/>
      <c r="BH79" s="213"/>
    </row>
    <row r="80" spans="1:60" outlineLevel="1" x14ac:dyDescent="0.25">
      <c r="A80" s="214">
        <v>69</v>
      </c>
      <c r="B80" s="220" t="s">
        <v>236</v>
      </c>
      <c r="C80" s="263" t="s">
        <v>237</v>
      </c>
      <c r="D80" s="222" t="s">
        <v>95</v>
      </c>
      <c r="E80" s="228">
        <v>3</v>
      </c>
      <c r="F80" s="230">
        <f>H80+J80</f>
        <v>0</v>
      </c>
      <c r="G80" s="230">
        <f>ROUND(E80*F80,2)</f>
        <v>0</v>
      </c>
      <c r="H80" s="231"/>
      <c r="I80" s="230">
        <f>ROUND(E80*H80,2)</f>
        <v>0</v>
      </c>
      <c r="J80" s="231"/>
      <c r="K80" s="230">
        <f>ROUND(E80*J80,2)</f>
        <v>0</v>
      </c>
      <c r="L80" s="230">
        <v>21</v>
      </c>
      <c r="M80" s="230">
        <f>G80*(1+L80/100)</f>
        <v>0</v>
      </c>
      <c r="N80" s="223">
        <v>0</v>
      </c>
      <c r="O80" s="223">
        <f>ROUND(E80*N80,5)</f>
        <v>0</v>
      </c>
      <c r="P80" s="223">
        <v>0</v>
      </c>
      <c r="Q80" s="223">
        <f>ROUND(E80*P80,5)</f>
        <v>0</v>
      </c>
      <c r="R80" s="223"/>
      <c r="S80" s="223"/>
      <c r="T80" s="224">
        <v>0.66</v>
      </c>
      <c r="U80" s="223">
        <f>ROUND(E80*T80,2)</f>
        <v>1.98</v>
      </c>
      <c r="V80" s="213"/>
      <c r="W80" s="213"/>
      <c r="X80" s="213"/>
      <c r="Y80" s="213"/>
      <c r="Z80" s="213"/>
      <c r="AA80" s="213"/>
      <c r="AB80" s="213"/>
      <c r="AC80" s="213"/>
      <c r="AD80" s="213"/>
      <c r="AE80" s="213" t="s">
        <v>96</v>
      </c>
      <c r="AF80" s="213"/>
      <c r="AG80" s="213"/>
      <c r="AH80" s="213"/>
      <c r="AI80" s="213"/>
      <c r="AJ80" s="213"/>
      <c r="AK80" s="213"/>
      <c r="AL80" s="213"/>
      <c r="AM80" s="213"/>
      <c r="AN80" s="213"/>
      <c r="AO80" s="213"/>
      <c r="AP80" s="213"/>
      <c r="AQ80" s="213"/>
      <c r="AR80" s="213"/>
      <c r="AS80" s="213"/>
      <c r="AT80" s="213"/>
      <c r="AU80" s="213"/>
      <c r="AV80" s="213"/>
      <c r="AW80" s="213"/>
      <c r="AX80" s="213"/>
      <c r="AY80" s="213"/>
      <c r="AZ80" s="213"/>
      <c r="BA80" s="213"/>
      <c r="BB80" s="213"/>
      <c r="BC80" s="213"/>
      <c r="BD80" s="213"/>
      <c r="BE80" s="213"/>
      <c r="BF80" s="213"/>
      <c r="BG80" s="213"/>
      <c r="BH80" s="213"/>
    </row>
    <row r="81" spans="1:60" outlineLevel="1" x14ac:dyDescent="0.25">
      <c r="A81" s="214">
        <v>70</v>
      </c>
      <c r="B81" s="220" t="s">
        <v>238</v>
      </c>
      <c r="C81" s="263" t="s">
        <v>239</v>
      </c>
      <c r="D81" s="222" t="s">
        <v>95</v>
      </c>
      <c r="E81" s="228">
        <v>3</v>
      </c>
      <c r="F81" s="230">
        <f>H81+J81</f>
        <v>0</v>
      </c>
      <c r="G81" s="230">
        <f>ROUND(E81*F81,2)</f>
        <v>0</v>
      </c>
      <c r="H81" s="231"/>
      <c r="I81" s="230">
        <f>ROUND(E81*H81,2)</f>
        <v>0</v>
      </c>
      <c r="J81" s="231"/>
      <c r="K81" s="230">
        <f>ROUND(E81*J81,2)</f>
        <v>0</v>
      </c>
      <c r="L81" s="230">
        <v>21</v>
      </c>
      <c r="M81" s="230">
        <f>G81*(1+L81/100)</f>
        <v>0</v>
      </c>
      <c r="N81" s="223">
        <v>1.1000000000000001E-3</v>
      </c>
      <c r="O81" s="223">
        <f>ROUND(E81*N81,5)</f>
        <v>3.3E-3</v>
      </c>
      <c r="P81" s="223">
        <v>0</v>
      </c>
      <c r="Q81" s="223">
        <f>ROUND(E81*P81,5)</f>
        <v>0</v>
      </c>
      <c r="R81" s="223"/>
      <c r="S81" s="223"/>
      <c r="T81" s="224">
        <v>0</v>
      </c>
      <c r="U81" s="223">
        <f>ROUND(E81*T81,2)</f>
        <v>0</v>
      </c>
      <c r="V81" s="213"/>
      <c r="W81" s="213"/>
      <c r="X81" s="213"/>
      <c r="Y81" s="213"/>
      <c r="Z81" s="213"/>
      <c r="AA81" s="213"/>
      <c r="AB81" s="213"/>
      <c r="AC81" s="213"/>
      <c r="AD81" s="213"/>
      <c r="AE81" s="213" t="s">
        <v>99</v>
      </c>
      <c r="AF81" s="213"/>
      <c r="AG81" s="213"/>
      <c r="AH81" s="213"/>
      <c r="AI81" s="213"/>
      <c r="AJ81" s="213"/>
      <c r="AK81" s="213"/>
      <c r="AL81" s="213"/>
      <c r="AM81" s="213"/>
      <c r="AN81" s="213"/>
      <c r="AO81" s="213"/>
      <c r="AP81" s="213"/>
      <c r="AQ81" s="213"/>
      <c r="AR81" s="213"/>
      <c r="AS81" s="213"/>
      <c r="AT81" s="213"/>
      <c r="AU81" s="213"/>
      <c r="AV81" s="213"/>
      <c r="AW81" s="213"/>
      <c r="AX81" s="213"/>
      <c r="AY81" s="213"/>
      <c r="AZ81" s="213"/>
      <c r="BA81" s="213"/>
      <c r="BB81" s="213"/>
      <c r="BC81" s="213"/>
      <c r="BD81" s="213"/>
      <c r="BE81" s="213"/>
      <c r="BF81" s="213"/>
      <c r="BG81" s="213"/>
      <c r="BH81" s="213"/>
    </row>
    <row r="82" spans="1:60" x14ac:dyDescent="0.25">
      <c r="A82" s="215" t="s">
        <v>91</v>
      </c>
      <c r="B82" s="221" t="s">
        <v>64</v>
      </c>
      <c r="C82" s="264" t="s">
        <v>26</v>
      </c>
      <c r="D82" s="225"/>
      <c r="E82" s="229"/>
      <c r="F82" s="232"/>
      <c r="G82" s="232">
        <f>SUMIF(AE83:AE84,"&lt;&gt;NOR",G83:G84)</f>
        <v>0</v>
      </c>
      <c r="H82" s="232"/>
      <c r="I82" s="232">
        <f>SUM(I83:I84)</f>
        <v>0</v>
      </c>
      <c r="J82" s="232"/>
      <c r="K82" s="232">
        <f>SUM(K83:K84)</f>
        <v>0</v>
      </c>
      <c r="L82" s="232"/>
      <c r="M82" s="232">
        <f>SUM(M83:M84)</f>
        <v>0</v>
      </c>
      <c r="N82" s="226"/>
      <c r="O82" s="226">
        <f>SUM(O83:O84)</f>
        <v>0</v>
      </c>
      <c r="P82" s="226"/>
      <c r="Q82" s="226">
        <f>SUM(Q83:Q84)</f>
        <v>0</v>
      </c>
      <c r="R82" s="226"/>
      <c r="S82" s="226"/>
      <c r="T82" s="227"/>
      <c r="U82" s="226">
        <f>SUM(U83:U84)</f>
        <v>0</v>
      </c>
      <c r="AE82" t="s">
        <v>92</v>
      </c>
    </row>
    <row r="83" spans="1:60" outlineLevel="1" x14ac:dyDescent="0.25">
      <c r="A83" s="214">
        <v>71</v>
      </c>
      <c r="B83" s="220" t="s">
        <v>240</v>
      </c>
      <c r="C83" s="263" t="s">
        <v>241</v>
      </c>
      <c r="D83" s="222" t="s">
        <v>242</v>
      </c>
      <c r="E83" s="228">
        <v>1</v>
      </c>
      <c r="F83" s="230">
        <f>H83+J83</f>
        <v>0</v>
      </c>
      <c r="G83" s="230">
        <f>ROUND(E83*F83,2)</f>
        <v>0</v>
      </c>
      <c r="H83" s="231"/>
      <c r="I83" s="230">
        <f>ROUND(E83*H83,2)</f>
        <v>0</v>
      </c>
      <c r="J83" s="231"/>
      <c r="K83" s="230">
        <f>ROUND(E83*J83,2)</f>
        <v>0</v>
      </c>
      <c r="L83" s="230">
        <v>21</v>
      </c>
      <c r="M83" s="230">
        <f>G83*(1+L83/100)</f>
        <v>0</v>
      </c>
      <c r="N83" s="223">
        <v>0</v>
      </c>
      <c r="O83" s="223">
        <f>ROUND(E83*N83,5)</f>
        <v>0</v>
      </c>
      <c r="P83" s="223">
        <v>0</v>
      </c>
      <c r="Q83" s="223">
        <f>ROUND(E83*P83,5)</f>
        <v>0</v>
      </c>
      <c r="R83" s="223"/>
      <c r="S83" s="223"/>
      <c r="T83" s="224">
        <v>0</v>
      </c>
      <c r="U83" s="223">
        <f>ROUND(E83*T83,2)</f>
        <v>0</v>
      </c>
      <c r="V83" s="213"/>
      <c r="W83" s="213"/>
      <c r="X83" s="213"/>
      <c r="Y83" s="213"/>
      <c r="Z83" s="213"/>
      <c r="AA83" s="213"/>
      <c r="AB83" s="213"/>
      <c r="AC83" s="213"/>
      <c r="AD83" s="213"/>
      <c r="AE83" s="213" t="s">
        <v>96</v>
      </c>
      <c r="AF83" s="213"/>
      <c r="AG83" s="213"/>
      <c r="AH83" s="213"/>
      <c r="AI83" s="213"/>
      <c r="AJ83" s="213"/>
      <c r="AK83" s="213"/>
      <c r="AL83" s="213"/>
      <c r="AM83" s="213"/>
      <c r="AN83" s="213"/>
      <c r="AO83" s="213"/>
      <c r="AP83" s="213"/>
      <c r="AQ83" s="213"/>
      <c r="AR83" s="213"/>
      <c r="AS83" s="213"/>
      <c r="AT83" s="213"/>
      <c r="AU83" s="213"/>
      <c r="AV83" s="213"/>
      <c r="AW83" s="213"/>
      <c r="AX83" s="213"/>
      <c r="AY83" s="213"/>
      <c r="AZ83" s="213"/>
      <c r="BA83" s="213"/>
      <c r="BB83" s="213"/>
      <c r="BC83" s="213"/>
      <c r="BD83" s="213"/>
      <c r="BE83" s="213"/>
      <c r="BF83" s="213"/>
      <c r="BG83" s="213"/>
      <c r="BH83" s="213"/>
    </row>
    <row r="84" spans="1:60" outlineLevel="1" x14ac:dyDescent="0.25">
      <c r="A84" s="241">
        <v>72</v>
      </c>
      <c r="B84" s="242" t="s">
        <v>243</v>
      </c>
      <c r="C84" s="265" t="s">
        <v>244</v>
      </c>
      <c r="D84" s="243" t="s">
        <v>242</v>
      </c>
      <c r="E84" s="244">
        <v>1</v>
      </c>
      <c r="F84" s="245">
        <f>H84+J84</f>
        <v>0</v>
      </c>
      <c r="G84" s="245">
        <f>ROUND(E84*F84,2)</f>
        <v>0</v>
      </c>
      <c r="H84" s="246"/>
      <c r="I84" s="245">
        <f>ROUND(E84*H84,2)</f>
        <v>0</v>
      </c>
      <c r="J84" s="246"/>
      <c r="K84" s="245">
        <f>ROUND(E84*J84,2)</f>
        <v>0</v>
      </c>
      <c r="L84" s="245">
        <v>21</v>
      </c>
      <c r="M84" s="245">
        <f>G84*(1+L84/100)</f>
        <v>0</v>
      </c>
      <c r="N84" s="247">
        <v>0</v>
      </c>
      <c r="O84" s="247">
        <f>ROUND(E84*N84,5)</f>
        <v>0</v>
      </c>
      <c r="P84" s="247">
        <v>0</v>
      </c>
      <c r="Q84" s="247">
        <f>ROUND(E84*P84,5)</f>
        <v>0</v>
      </c>
      <c r="R84" s="247"/>
      <c r="S84" s="247"/>
      <c r="T84" s="248">
        <v>0</v>
      </c>
      <c r="U84" s="247">
        <f>ROUND(E84*T84,2)</f>
        <v>0</v>
      </c>
      <c r="V84" s="213"/>
      <c r="W84" s="213"/>
      <c r="X84" s="213"/>
      <c r="Y84" s="213"/>
      <c r="Z84" s="213"/>
      <c r="AA84" s="213"/>
      <c r="AB84" s="213"/>
      <c r="AC84" s="213"/>
      <c r="AD84" s="213"/>
      <c r="AE84" s="213" t="s">
        <v>96</v>
      </c>
      <c r="AF84" s="213"/>
      <c r="AG84" s="213"/>
      <c r="AH84" s="213"/>
      <c r="AI84" s="213"/>
      <c r="AJ84" s="213"/>
      <c r="AK84" s="213"/>
      <c r="AL84" s="213"/>
      <c r="AM84" s="213"/>
      <c r="AN84" s="213"/>
      <c r="AO84" s="213"/>
      <c r="AP84" s="213"/>
      <c r="AQ84" s="213"/>
      <c r="AR84" s="213"/>
      <c r="AS84" s="213"/>
      <c r="AT84" s="213"/>
      <c r="AU84" s="213"/>
      <c r="AV84" s="213"/>
      <c r="AW84" s="213"/>
      <c r="AX84" s="213"/>
      <c r="AY84" s="213"/>
      <c r="AZ84" s="213"/>
      <c r="BA84" s="213"/>
      <c r="BB84" s="213"/>
      <c r="BC84" s="213"/>
      <c r="BD84" s="213"/>
      <c r="BE84" s="213"/>
      <c r="BF84" s="213"/>
      <c r="BG84" s="213"/>
      <c r="BH84" s="213"/>
    </row>
    <row r="85" spans="1:60" x14ac:dyDescent="0.25">
      <c r="A85" s="6"/>
      <c r="B85" s="7" t="s">
        <v>245</v>
      </c>
      <c r="C85" s="266" t="s">
        <v>245</v>
      </c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AC85">
        <v>12</v>
      </c>
      <c r="AD85">
        <v>21</v>
      </c>
    </row>
    <row r="86" spans="1:60" x14ac:dyDescent="0.25">
      <c r="A86" s="249"/>
      <c r="B86" s="250" t="s">
        <v>28</v>
      </c>
      <c r="C86" s="267" t="s">
        <v>245</v>
      </c>
      <c r="D86" s="251"/>
      <c r="E86" s="251"/>
      <c r="F86" s="251"/>
      <c r="G86" s="262">
        <f>G8+G20+G52+G77+G82</f>
        <v>0</v>
      </c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AC86">
        <f>SUMIF(L7:L84,AC85,G7:G84)</f>
        <v>0</v>
      </c>
      <c r="AD86">
        <f>SUMIF(L7:L84,AD85,G7:G84)</f>
        <v>0</v>
      </c>
      <c r="AE86" t="s">
        <v>246</v>
      </c>
    </row>
    <row r="87" spans="1:60" x14ac:dyDescent="0.25">
      <c r="A87" s="6"/>
      <c r="B87" s="7" t="s">
        <v>245</v>
      </c>
      <c r="C87" s="266" t="s">
        <v>245</v>
      </c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</row>
    <row r="88" spans="1:60" x14ac:dyDescent="0.25">
      <c r="A88" s="6"/>
      <c r="B88" s="7" t="s">
        <v>245</v>
      </c>
      <c r="C88" s="266" t="s">
        <v>245</v>
      </c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</row>
    <row r="89" spans="1:60" x14ac:dyDescent="0.25">
      <c r="A89" s="252" t="s">
        <v>247</v>
      </c>
      <c r="B89" s="252"/>
      <c r="C89" s="268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</row>
    <row r="90" spans="1:60" x14ac:dyDescent="0.25">
      <c r="A90" s="253"/>
      <c r="B90" s="254"/>
      <c r="C90" s="269"/>
      <c r="D90" s="254"/>
      <c r="E90" s="254"/>
      <c r="F90" s="254"/>
      <c r="G90" s="255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AE90" t="s">
        <v>248</v>
      </c>
    </row>
    <row r="91" spans="1:60" x14ac:dyDescent="0.25">
      <c r="A91" s="256"/>
      <c r="B91" s="257"/>
      <c r="C91" s="270"/>
      <c r="D91" s="257"/>
      <c r="E91" s="257"/>
      <c r="F91" s="257"/>
      <c r="G91" s="258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</row>
    <row r="92" spans="1:60" x14ac:dyDescent="0.25">
      <c r="A92" s="256"/>
      <c r="B92" s="257"/>
      <c r="C92" s="270"/>
      <c r="D92" s="257"/>
      <c r="E92" s="257"/>
      <c r="F92" s="257"/>
      <c r="G92" s="258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</row>
    <row r="93" spans="1:60" x14ac:dyDescent="0.25">
      <c r="A93" s="256"/>
      <c r="B93" s="257"/>
      <c r="C93" s="270"/>
      <c r="D93" s="257"/>
      <c r="E93" s="257"/>
      <c r="F93" s="257"/>
      <c r="G93" s="258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</row>
    <row r="94" spans="1:60" x14ac:dyDescent="0.25">
      <c r="A94" s="259"/>
      <c r="B94" s="260"/>
      <c r="C94" s="271"/>
      <c r="D94" s="260"/>
      <c r="E94" s="260"/>
      <c r="F94" s="260"/>
      <c r="G94" s="261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</row>
    <row r="95" spans="1:60" x14ac:dyDescent="0.25">
      <c r="A95" s="6"/>
      <c r="B95" s="7" t="s">
        <v>245</v>
      </c>
      <c r="C95" s="266" t="s">
        <v>245</v>
      </c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</row>
    <row r="96" spans="1:60" x14ac:dyDescent="0.25">
      <c r="C96" s="272"/>
      <c r="AE96" t="s">
        <v>249</v>
      </c>
    </row>
  </sheetData>
  <mergeCells count="6">
    <mergeCell ref="A1:G1"/>
    <mergeCell ref="C2:G2"/>
    <mergeCell ref="C3:G3"/>
    <mergeCell ref="C4:G4"/>
    <mergeCell ref="A89:C89"/>
    <mergeCell ref="A90:G94"/>
  </mergeCells>
  <pageMargins left="0.39370078740157499" right="0.19685039370078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47</vt:i4>
      </vt:variant>
    </vt:vector>
  </HeadingPairs>
  <TitlesOfParts>
    <vt:vector size="51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Antonin Hruska</dc:creator>
  <cp:lastModifiedBy>Antonin Hruska</cp:lastModifiedBy>
  <cp:lastPrinted>2014-02-28T09:52:57Z</cp:lastPrinted>
  <dcterms:created xsi:type="dcterms:W3CDTF">2009-04-08T07:15:50Z</dcterms:created>
  <dcterms:modified xsi:type="dcterms:W3CDTF">2026-01-21T12:59:18Z</dcterms:modified>
</cp:coreProperties>
</file>