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SO 101.1 - Vedlejší rozpo..." sheetId="2" r:id="rId2"/>
    <sheet name="SO 101.2 - Parkoviště" sheetId="3" r:id="rId3"/>
    <sheet name="SO 401.1 - VO parkoviště" sheetId="4" r:id="rId4"/>
    <sheet name="SO 402.2 - Sloupek pro na..." sheetId="5" r:id="rId5"/>
    <sheet name="SO 701.1 - Vedlejší rozpo..." sheetId="6" r:id="rId6"/>
    <sheet name="SO 701.2 - Stavební část" sheetId="7" r:id="rId7"/>
    <sheet name="SO 701.3 - Zdravotně tech..." sheetId="8" r:id="rId8"/>
    <sheet name="SO 701.4 - Vzduchotechnika" sheetId="9" r:id="rId9"/>
    <sheet name="SO 701.5 - Elektronická k..." sheetId="10" r:id="rId10"/>
    <sheet name="SO 701.6 - Přípojka NN" sheetId="11" r:id="rId11"/>
    <sheet name="SO 707.1.1 - Rozvaděč R1" sheetId="12" r:id="rId12"/>
    <sheet name="SO 707.1.2 - Rozvaděč R2" sheetId="13" r:id="rId13"/>
    <sheet name="SO 707.1.3 - Silnoproudá ..." sheetId="14" r:id="rId14"/>
    <sheet name="Pokyny pro vyplnění" sheetId="15" r:id="rId15"/>
  </sheets>
  <definedNames>
    <definedName name="_xlnm.Print_Area" localSheetId="0">'Rekapitulace stavby'!$D$4:$AO$36,'Rekapitulace stavby'!$C$42:$AQ$71</definedName>
    <definedName name="_xlnm.Print_Titles" localSheetId="0">'Rekapitulace stavby'!$52:$52</definedName>
    <definedName name="_xlnm._FilterDatabase" localSheetId="1" hidden="1">'SO 101.1 - Vedlejší rozpo...'!$C$91:$K$115</definedName>
    <definedName name="_xlnm.Print_Area" localSheetId="1">'SO 101.1 - Vedlejší rozpo...'!$C$4:$J$41,'SO 101.1 - Vedlejší rozpo...'!$C$47:$J$71,'SO 101.1 - Vedlejší rozpo...'!$C$77:$K$115</definedName>
    <definedName name="_xlnm.Print_Titles" localSheetId="1">'SO 101.1 - Vedlejší rozpo...'!$91:$91</definedName>
    <definedName name="_xlnm._FilterDatabase" localSheetId="2" hidden="1">'SO 101.2 - Parkoviště'!$C$99:$K$336</definedName>
    <definedName name="_xlnm.Print_Area" localSheetId="2">'SO 101.2 - Parkoviště'!$C$4:$J$41,'SO 101.2 - Parkoviště'!$C$47:$J$79,'SO 101.2 - Parkoviště'!$C$85:$K$336</definedName>
    <definedName name="_xlnm.Print_Titles" localSheetId="2">'SO 101.2 - Parkoviště'!$99:$99</definedName>
    <definedName name="_xlnm._FilterDatabase" localSheetId="3" hidden="1">'SO 401.1 - VO parkoviště'!$C$87:$K$170</definedName>
    <definedName name="_xlnm.Print_Area" localSheetId="3">'SO 401.1 - VO parkoviště'!$C$4:$J$39,'SO 401.1 - VO parkoviště'!$C$45:$J$69,'SO 401.1 - VO parkoviště'!$C$75:$K$170</definedName>
    <definedName name="_xlnm.Print_Titles" localSheetId="3">'SO 401.1 - VO parkoviště'!$87:$87</definedName>
    <definedName name="_xlnm._FilterDatabase" localSheetId="4" hidden="1">'SO 402.2 - Sloupek pro na...'!$C$84:$K$121</definedName>
    <definedName name="_xlnm.Print_Area" localSheetId="4">'SO 402.2 - Sloupek pro na...'!$C$4:$J$39,'SO 402.2 - Sloupek pro na...'!$C$45:$J$66,'SO 402.2 - Sloupek pro na...'!$C$72:$K$121</definedName>
    <definedName name="_xlnm.Print_Titles" localSheetId="4">'SO 402.2 - Sloupek pro na...'!$84:$84</definedName>
    <definedName name="_xlnm._FilterDatabase" localSheetId="5" hidden="1">'SO 701.1 - Vedlejší rozpo...'!$C$91:$K$114</definedName>
    <definedName name="_xlnm.Print_Area" localSheetId="5">'SO 701.1 - Vedlejší rozpo...'!$C$4:$J$41,'SO 701.1 - Vedlejší rozpo...'!$C$47:$J$71,'SO 701.1 - Vedlejší rozpo...'!$C$77:$K$114</definedName>
    <definedName name="_xlnm.Print_Titles" localSheetId="5">'SO 701.1 - Vedlejší rozpo...'!$91:$91</definedName>
    <definedName name="_xlnm._FilterDatabase" localSheetId="6" hidden="1">'SO 701.2 - Stavební část'!$C$108:$K$677</definedName>
    <definedName name="_xlnm.Print_Area" localSheetId="6">'SO 701.2 - Stavební část'!$C$4:$J$41,'SO 701.2 - Stavební část'!$C$47:$J$88,'SO 701.2 - Stavební část'!$C$94:$K$677</definedName>
    <definedName name="_xlnm.Print_Titles" localSheetId="6">'SO 701.2 - Stavební část'!$108:$108</definedName>
    <definedName name="_xlnm._FilterDatabase" localSheetId="7" hidden="1">'SO 701.3 - Zdravotně tech...'!$C$103:$K$657</definedName>
    <definedName name="_xlnm.Print_Area" localSheetId="7">'SO 701.3 - Zdravotně tech...'!$C$4:$J$41,'SO 701.3 - Zdravotně tech...'!$C$47:$J$83,'SO 701.3 - Zdravotně tech...'!$C$89:$K$657</definedName>
    <definedName name="_xlnm.Print_Titles" localSheetId="7">'SO 701.3 - Zdravotně tech...'!$103:$103</definedName>
    <definedName name="_xlnm._FilterDatabase" localSheetId="8" hidden="1">'SO 701.4 - Vzduchotechnika'!$C$86:$K$101</definedName>
    <definedName name="_xlnm.Print_Area" localSheetId="8">'SO 701.4 - Vzduchotechnika'!$C$4:$J$41,'SO 701.4 - Vzduchotechnika'!$C$47:$J$66,'SO 701.4 - Vzduchotechnika'!$C$72:$K$101</definedName>
    <definedName name="_xlnm.Print_Titles" localSheetId="8">'SO 701.4 - Vzduchotechnika'!$86:$86</definedName>
    <definedName name="_xlnm._FilterDatabase" localSheetId="9" hidden="1">'SO 701.5 - Elektronická k...'!$C$87:$K$110</definedName>
    <definedName name="_xlnm.Print_Area" localSheetId="9">'SO 701.5 - Elektronická k...'!$C$4:$J$41,'SO 701.5 - Elektronická k...'!$C$47:$J$67,'SO 701.5 - Elektronická k...'!$C$73:$K$110</definedName>
    <definedName name="_xlnm.Print_Titles" localSheetId="9">'SO 701.5 - Elektronická k...'!$87:$87</definedName>
    <definedName name="_xlnm._FilterDatabase" localSheetId="10" hidden="1">'SO 701.6 - Přípojka NN'!$C$89:$K$118</definedName>
    <definedName name="_xlnm.Print_Area" localSheetId="10">'SO 701.6 - Přípojka NN'!$C$4:$J$41,'SO 701.6 - Přípojka NN'!$C$47:$J$69,'SO 701.6 - Přípojka NN'!$C$75:$K$118</definedName>
    <definedName name="_xlnm.Print_Titles" localSheetId="10">'SO 701.6 - Přípojka NN'!$89:$89</definedName>
    <definedName name="_xlnm._FilterDatabase" localSheetId="11" hidden="1">'SO 707.1.1 - Rozvaděč R1'!$C$92:$K$119</definedName>
    <definedName name="_xlnm.Print_Area" localSheetId="11">'SO 707.1.1 - Rozvaděč R1'!$C$4:$J$43,'SO 707.1.1 - Rozvaděč R1'!$C$49:$J$70,'SO 707.1.1 - Rozvaděč R1'!$C$76:$K$119</definedName>
    <definedName name="_xlnm.Print_Titles" localSheetId="11">'SO 707.1.1 - Rozvaděč R1'!$92:$92</definedName>
    <definedName name="_xlnm._FilterDatabase" localSheetId="12" hidden="1">'SO 707.1.2 - Rozvaděč R2'!$C$92:$K$113</definedName>
    <definedName name="_xlnm.Print_Area" localSheetId="12">'SO 707.1.2 - Rozvaděč R2'!$C$4:$J$43,'SO 707.1.2 - Rozvaděč R2'!$C$49:$J$70,'SO 707.1.2 - Rozvaděč R2'!$C$76:$K$113</definedName>
    <definedName name="_xlnm.Print_Titles" localSheetId="12">'SO 707.1.2 - Rozvaděč R2'!$92:$92</definedName>
    <definedName name="_xlnm._FilterDatabase" localSheetId="13" hidden="1">'SO 707.1.3 - Silnoproudá ...'!$C$96:$K$203</definedName>
    <definedName name="_xlnm.Print_Area" localSheetId="13">'SO 707.1.3 - Silnoproudá ...'!$C$4:$J$43,'SO 707.1.3 - Silnoproudá ...'!$C$49:$J$74,'SO 707.1.3 - Silnoproudá ...'!$C$80:$K$203</definedName>
    <definedName name="_xlnm.Print_Titles" localSheetId="13">'SO 707.1.3 - Silnoproudá ...'!$96:$96</definedName>
    <definedName name="_xlnm.Print_Area" localSheetId="14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4" l="1" r="J41"/>
  <c r="J40"/>
  <c i="1" r="AY70"/>
  <c i="14" r="J39"/>
  <c i="1" r="AX70"/>
  <c i="14" r="BI203"/>
  <c r="BH203"/>
  <c r="BG203"/>
  <c r="BF203"/>
  <c r="T203"/>
  <c r="R203"/>
  <c r="P203"/>
  <c r="BI202"/>
  <c r="BH202"/>
  <c r="BG202"/>
  <c r="BF202"/>
  <c r="T202"/>
  <c r="R202"/>
  <c r="P202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T142"/>
  <c r="R143"/>
  <c r="R142"/>
  <c r="P143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J93"/>
  <c r="F93"/>
  <c r="F91"/>
  <c r="E89"/>
  <c r="J62"/>
  <c r="F62"/>
  <c r="F60"/>
  <c r="E58"/>
  <c r="J28"/>
  <c r="E28"/>
  <c r="J94"/>
  <c r="J27"/>
  <c r="J22"/>
  <c r="E22"/>
  <c r="F94"/>
  <c r="J21"/>
  <c r="J16"/>
  <c r="J60"/>
  <c r="E7"/>
  <c r="E83"/>
  <c i="13" r="J41"/>
  <c r="J40"/>
  <c i="1" r="AY69"/>
  <c i="13" r="J39"/>
  <c i="1" r="AX69"/>
  <c i="13"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J89"/>
  <c r="F89"/>
  <c r="F87"/>
  <c r="E85"/>
  <c r="J62"/>
  <c r="F62"/>
  <c r="F60"/>
  <c r="E58"/>
  <c r="J28"/>
  <c r="E28"/>
  <c r="J90"/>
  <c r="J27"/>
  <c r="J22"/>
  <c r="E22"/>
  <c r="F90"/>
  <c r="J21"/>
  <c r="J16"/>
  <c r="J87"/>
  <c r="E7"/>
  <c r="E79"/>
  <c i="12" r="J41"/>
  <c r="J40"/>
  <c i="1" r="AY68"/>
  <c i="12" r="J39"/>
  <c i="1" r="AX68"/>
  <c i="12"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J89"/>
  <c r="F89"/>
  <c r="F87"/>
  <c r="E85"/>
  <c r="J62"/>
  <c r="F62"/>
  <c r="F60"/>
  <c r="E58"/>
  <c r="J28"/>
  <c r="E28"/>
  <c r="J90"/>
  <c r="J27"/>
  <c r="J22"/>
  <c r="E22"/>
  <c r="F63"/>
  <c r="J21"/>
  <c r="J16"/>
  <c r="J87"/>
  <c r="E7"/>
  <c r="E79"/>
  <c i="11" r="J39"/>
  <c r="J38"/>
  <c i="1" r="AY66"/>
  <c i="11" r="J37"/>
  <c i="1" r="AX66"/>
  <c i="11" r="BI118"/>
  <c r="BH118"/>
  <c r="BG118"/>
  <c r="BF118"/>
  <c r="T118"/>
  <c r="T117"/>
  <c r="R118"/>
  <c r="R117"/>
  <c r="P118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J86"/>
  <c r="F86"/>
  <c r="F84"/>
  <c r="E82"/>
  <c r="J58"/>
  <c r="F58"/>
  <c r="F56"/>
  <c r="E54"/>
  <c r="J26"/>
  <c r="E26"/>
  <c r="J87"/>
  <c r="J25"/>
  <c r="J20"/>
  <c r="E20"/>
  <c r="F87"/>
  <c r="J19"/>
  <c r="J14"/>
  <c r="J84"/>
  <c r="E7"/>
  <c r="E78"/>
  <c i="10" r="J39"/>
  <c r="J38"/>
  <c i="1" r="AY65"/>
  <c i="10" r="J37"/>
  <c i="1" r="AX65"/>
  <c i="10" r="BI110"/>
  <c r="BH110"/>
  <c r="BG110"/>
  <c r="BF110"/>
  <c r="T110"/>
  <c r="T109"/>
  <c r="R110"/>
  <c r="R109"/>
  <c r="P110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J84"/>
  <c r="F84"/>
  <c r="F82"/>
  <c r="E80"/>
  <c r="J58"/>
  <c r="F58"/>
  <c r="F56"/>
  <c r="E54"/>
  <c r="J26"/>
  <c r="E26"/>
  <c r="J85"/>
  <c r="J25"/>
  <c r="J20"/>
  <c r="E20"/>
  <c r="F85"/>
  <c r="J19"/>
  <c r="J14"/>
  <c r="J82"/>
  <c r="E7"/>
  <c r="E76"/>
  <c i="9" r="J39"/>
  <c r="J38"/>
  <c i="1" r="AY64"/>
  <c i="9" r="J37"/>
  <c i="1" r="AX64"/>
  <c i="9"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J83"/>
  <c r="F83"/>
  <c r="F81"/>
  <c r="E79"/>
  <c r="J58"/>
  <c r="F58"/>
  <c r="F56"/>
  <c r="E54"/>
  <c r="J26"/>
  <c r="E26"/>
  <c r="J84"/>
  <c r="J25"/>
  <c r="J20"/>
  <c r="E20"/>
  <c r="F84"/>
  <c r="J19"/>
  <c r="J14"/>
  <c r="J81"/>
  <c r="E7"/>
  <c r="E75"/>
  <c i="8" r="J39"/>
  <c r="J38"/>
  <c i="1" r="AY63"/>
  <c i="8" r="J37"/>
  <c i="1" r="AX63"/>
  <c i="8" r="BI655"/>
  <c r="BH655"/>
  <c r="BG655"/>
  <c r="BF655"/>
  <c r="T655"/>
  <c r="R655"/>
  <c r="P655"/>
  <c r="BI652"/>
  <c r="BH652"/>
  <c r="BG652"/>
  <c r="BF652"/>
  <c r="T652"/>
  <c r="R652"/>
  <c r="P652"/>
  <c r="BI648"/>
  <c r="BH648"/>
  <c r="BG648"/>
  <c r="BF648"/>
  <c r="T648"/>
  <c r="R648"/>
  <c r="P648"/>
  <c r="BI645"/>
  <c r="BH645"/>
  <c r="BG645"/>
  <c r="BF645"/>
  <c r="T645"/>
  <c r="R645"/>
  <c r="P645"/>
  <c r="BI643"/>
  <c r="BH643"/>
  <c r="BG643"/>
  <c r="BF643"/>
  <c r="T643"/>
  <c r="R643"/>
  <c r="P643"/>
  <c r="BI641"/>
  <c r="BH641"/>
  <c r="BG641"/>
  <c r="BF641"/>
  <c r="T641"/>
  <c r="R641"/>
  <c r="P641"/>
  <c r="BI639"/>
  <c r="BH639"/>
  <c r="BG639"/>
  <c r="BF639"/>
  <c r="T639"/>
  <c r="R639"/>
  <c r="P639"/>
  <c r="BI637"/>
  <c r="BH637"/>
  <c r="BG637"/>
  <c r="BF637"/>
  <c r="T637"/>
  <c r="R637"/>
  <c r="P637"/>
  <c r="BI636"/>
  <c r="BH636"/>
  <c r="BG636"/>
  <c r="BF636"/>
  <c r="T636"/>
  <c r="R636"/>
  <c r="P636"/>
  <c r="BI632"/>
  <c r="BH632"/>
  <c r="BG632"/>
  <c r="BF632"/>
  <c r="T632"/>
  <c r="R632"/>
  <c r="P632"/>
  <c r="BI629"/>
  <c r="BH629"/>
  <c r="BG629"/>
  <c r="BF629"/>
  <c r="T629"/>
  <c r="R629"/>
  <c r="P629"/>
  <c r="BI628"/>
  <c r="BH628"/>
  <c r="BG628"/>
  <c r="BF628"/>
  <c r="T628"/>
  <c r="R628"/>
  <c r="P628"/>
  <c r="BI627"/>
  <c r="BH627"/>
  <c r="BG627"/>
  <c r="BF627"/>
  <c r="T627"/>
  <c r="R627"/>
  <c r="P627"/>
  <c r="BI623"/>
  <c r="BH623"/>
  <c r="BG623"/>
  <c r="BF623"/>
  <c r="T623"/>
  <c r="R623"/>
  <c r="P623"/>
  <c r="BI621"/>
  <c r="BH621"/>
  <c r="BG621"/>
  <c r="BF621"/>
  <c r="T621"/>
  <c r="R621"/>
  <c r="P621"/>
  <c r="BI618"/>
  <c r="BH618"/>
  <c r="BG618"/>
  <c r="BF618"/>
  <c r="T618"/>
  <c r="R618"/>
  <c r="P618"/>
  <c r="BI609"/>
  <c r="BH609"/>
  <c r="BG609"/>
  <c r="BF609"/>
  <c r="T609"/>
  <c r="R609"/>
  <c r="P609"/>
  <c r="BI606"/>
  <c r="BH606"/>
  <c r="BG606"/>
  <c r="BF606"/>
  <c r="T606"/>
  <c r="R606"/>
  <c r="P606"/>
  <c r="BI602"/>
  <c r="BH602"/>
  <c r="BG602"/>
  <c r="BF602"/>
  <c r="T602"/>
  <c r="R602"/>
  <c r="P602"/>
  <c r="BI599"/>
  <c r="BH599"/>
  <c r="BG599"/>
  <c r="BF599"/>
  <c r="T599"/>
  <c r="R599"/>
  <c r="P599"/>
  <c r="BI594"/>
  <c r="BH594"/>
  <c r="BG594"/>
  <c r="BF594"/>
  <c r="T594"/>
  <c r="R594"/>
  <c r="P594"/>
  <c r="BI590"/>
  <c r="BH590"/>
  <c r="BG590"/>
  <c r="BF590"/>
  <c r="T590"/>
  <c r="R590"/>
  <c r="P590"/>
  <c r="BI585"/>
  <c r="BH585"/>
  <c r="BG585"/>
  <c r="BF585"/>
  <c r="T585"/>
  <c r="R585"/>
  <c r="P585"/>
  <c r="BI581"/>
  <c r="BH581"/>
  <c r="BG581"/>
  <c r="BF581"/>
  <c r="T581"/>
  <c r="R581"/>
  <c r="P581"/>
  <c r="BI573"/>
  <c r="BH573"/>
  <c r="BG573"/>
  <c r="BF573"/>
  <c r="T573"/>
  <c r="R573"/>
  <c r="P573"/>
  <c r="BI572"/>
  <c r="BH572"/>
  <c r="BG572"/>
  <c r="BF572"/>
  <c r="T572"/>
  <c r="R572"/>
  <c r="P572"/>
  <c r="BI570"/>
  <c r="BH570"/>
  <c r="BG570"/>
  <c r="BF570"/>
  <c r="T570"/>
  <c r="R570"/>
  <c r="P570"/>
  <c r="BI568"/>
  <c r="BH568"/>
  <c r="BG568"/>
  <c r="BF568"/>
  <c r="T568"/>
  <c r="R568"/>
  <c r="P568"/>
  <c r="BI564"/>
  <c r="BH564"/>
  <c r="BG564"/>
  <c r="BF564"/>
  <c r="T564"/>
  <c r="R564"/>
  <c r="P564"/>
  <c r="BI561"/>
  <c r="BH561"/>
  <c r="BG561"/>
  <c r="BF561"/>
  <c r="T561"/>
  <c r="R561"/>
  <c r="P561"/>
  <c r="BI559"/>
  <c r="BH559"/>
  <c r="BG559"/>
  <c r="BF559"/>
  <c r="T559"/>
  <c r="R559"/>
  <c r="P559"/>
  <c r="BI557"/>
  <c r="BH557"/>
  <c r="BG557"/>
  <c r="BF557"/>
  <c r="T557"/>
  <c r="R557"/>
  <c r="P557"/>
  <c r="BI555"/>
  <c r="BH555"/>
  <c r="BG555"/>
  <c r="BF555"/>
  <c r="T555"/>
  <c r="R555"/>
  <c r="P555"/>
  <c r="BI550"/>
  <c r="BH550"/>
  <c r="BG550"/>
  <c r="BF550"/>
  <c r="T550"/>
  <c r="R550"/>
  <c r="P550"/>
  <c r="BI548"/>
  <c r="BH548"/>
  <c r="BG548"/>
  <c r="BF548"/>
  <c r="T548"/>
  <c r="R548"/>
  <c r="P548"/>
  <c r="BI546"/>
  <c r="BH546"/>
  <c r="BG546"/>
  <c r="BF546"/>
  <c r="T546"/>
  <c r="R546"/>
  <c r="P546"/>
  <c r="BI537"/>
  <c r="BH537"/>
  <c r="BG537"/>
  <c r="BF537"/>
  <c r="T537"/>
  <c r="R537"/>
  <c r="P537"/>
  <c r="BI522"/>
  <c r="BH522"/>
  <c r="BG522"/>
  <c r="BF522"/>
  <c r="T522"/>
  <c r="R522"/>
  <c r="P522"/>
  <c r="BI517"/>
  <c r="BH517"/>
  <c r="BG517"/>
  <c r="BF517"/>
  <c r="T517"/>
  <c r="R517"/>
  <c r="P517"/>
  <c r="BI509"/>
  <c r="BH509"/>
  <c r="BG509"/>
  <c r="BF509"/>
  <c r="T509"/>
  <c r="R509"/>
  <c r="P509"/>
  <c r="BI506"/>
  <c r="BH506"/>
  <c r="BG506"/>
  <c r="BF506"/>
  <c r="T506"/>
  <c r="R506"/>
  <c r="P506"/>
  <c r="BI502"/>
  <c r="BH502"/>
  <c r="BG502"/>
  <c r="BF502"/>
  <c r="T502"/>
  <c r="R502"/>
  <c r="P502"/>
  <c r="BI497"/>
  <c r="BH497"/>
  <c r="BG497"/>
  <c r="BF497"/>
  <c r="T497"/>
  <c r="R497"/>
  <c r="P497"/>
  <c r="BI492"/>
  <c r="BH492"/>
  <c r="BG492"/>
  <c r="BF492"/>
  <c r="T492"/>
  <c r="R492"/>
  <c r="P492"/>
  <c r="BI487"/>
  <c r="BH487"/>
  <c r="BG487"/>
  <c r="BF487"/>
  <c r="T487"/>
  <c r="R487"/>
  <c r="P487"/>
  <c r="BI482"/>
  <c r="BH482"/>
  <c r="BG482"/>
  <c r="BF482"/>
  <c r="T482"/>
  <c r="R482"/>
  <c r="P482"/>
  <c r="BI479"/>
  <c r="BH479"/>
  <c r="BG479"/>
  <c r="BF479"/>
  <c r="T479"/>
  <c r="R479"/>
  <c r="P479"/>
  <c r="BI477"/>
  <c r="BH477"/>
  <c r="BG477"/>
  <c r="BF477"/>
  <c r="T477"/>
  <c r="R477"/>
  <c r="P477"/>
  <c r="BI475"/>
  <c r="BH475"/>
  <c r="BG475"/>
  <c r="BF475"/>
  <c r="T475"/>
  <c r="R475"/>
  <c r="P475"/>
  <c r="BI472"/>
  <c r="BH472"/>
  <c r="BG472"/>
  <c r="BF472"/>
  <c r="T472"/>
  <c r="R472"/>
  <c r="P472"/>
  <c r="BI470"/>
  <c r="BH470"/>
  <c r="BG470"/>
  <c r="BF470"/>
  <c r="T470"/>
  <c r="R470"/>
  <c r="P470"/>
  <c r="BI468"/>
  <c r="BH468"/>
  <c r="BG468"/>
  <c r="BF468"/>
  <c r="T468"/>
  <c r="R468"/>
  <c r="P468"/>
  <c r="BI466"/>
  <c r="BH466"/>
  <c r="BG466"/>
  <c r="BF466"/>
  <c r="T466"/>
  <c r="R466"/>
  <c r="P466"/>
  <c r="BI464"/>
  <c r="BH464"/>
  <c r="BG464"/>
  <c r="BF464"/>
  <c r="T464"/>
  <c r="R464"/>
  <c r="P464"/>
  <c r="BI462"/>
  <c r="BH462"/>
  <c r="BG462"/>
  <c r="BF462"/>
  <c r="T462"/>
  <c r="R462"/>
  <c r="P462"/>
  <c r="BI461"/>
  <c r="BH461"/>
  <c r="BG461"/>
  <c r="BF461"/>
  <c r="T461"/>
  <c r="R461"/>
  <c r="P461"/>
  <c r="BI459"/>
  <c r="BH459"/>
  <c r="BG459"/>
  <c r="BF459"/>
  <c r="T459"/>
  <c r="R459"/>
  <c r="P459"/>
  <c r="BI455"/>
  <c r="BH455"/>
  <c r="BG455"/>
  <c r="BF455"/>
  <c r="T455"/>
  <c r="R455"/>
  <c r="P455"/>
  <c r="BI453"/>
  <c r="BH453"/>
  <c r="BG453"/>
  <c r="BF453"/>
  <c r="T453"/>
  <c r="R453"/>
  <c r="P453"/>
  <c r="BI451"/>
  <c r="BH451"/>
  <c r="BG451"/>
  <c r="BF451"/>
  <c r="T451"/>
  <c r="R451"/>
  <c r="P451"/>
  <c r="BI447"/>
  <c r="BH447"/>
  <c r="BG447"/>
  <c r="BF447"/>
  <c r="T447"/>
  <c r="R447"/>
  <c r="P447"/>
  <c r="BI443"/>
  <c r="BH443"/>
  <c r="BG443"/>
  <c r="BF443"/>
  <c r="T443"/>
  <c r="R443"/>
  <c r="P443"/>
  <c r="BI441"/>
  <c r="BH441"/>
  <c r="BG441"/>
  <c r="BF441"/>
  <c r="T441"/>
  <c r="R441"/>
  <c r="P441"/>
  <c r="BI439"/>
  <c r="BH439"/>
  <c r="BG439"/>
  <c r="BF439"/>
  <c r="T439"/>
  <c r="R439"/>
  <c r="P439"/>
  <c r="BI436"/>
  <c r="BH436"/>
  <c r="BG436"/>
  <c r="BF436"/>
  <c r="T436"/>
  <c r="R436"/>
  <c r="P436"/>
  <c r="BI433"/>
  <c r="BH433"/>
  <c r="BG433"/>
  <c r="BF433"/>
  <c r="T433"/>
  <c r="R433"/>
  <c r="P433"/>
  <c r="BI428"/>
  <c r="BH428"/>
  <c r="BG428"/>
  <c r="BF428"/>
  <c r="T428"/>
  <c r="R428"/>
  <c r="P428"/>
  <c r="BI425"/>
  <c r="BH425"/>
  <c r="BG425"/>
  <c r="BF425"/>
  <c r="T425"/>
  <c r="R425"/>
  <c r="P425"/>
  <c r="BI422"/>
  <c r="BH422"/>
  <c r="BG422"/>
  <c r="BF422"/>
  <c r="T422"/>
  <c r="R422"/>
  <c r="P422"/>
  <c r="BI419"/>
  <c r="BH419"/>
  <c r="BG419"/>
  <c r="BF419"/>
  <c r="T419"/>
  <c r="R419"/>
  <c r="P419"/>
  <c r="BI417"/>
  <c r="BH417"/>
  <c r="BG417"/>
  <c r="BF417"/>
  <c r="T417"/>
  <c r="R417"/>
  <c r="P417"/>
  <c r="BI416"/>
  <c r="BH416"/>
  <c r="BG416"/>
  <c r="BF416"/>
  <c r="T416"/>
  <c r="R416"/>
  <c r="P416"/>
  <c r="BI415"/>
  <c r="BH415"/>
  <c r="BG415"/>
  <c r="BF415"/>
  <c r="T415"/>
  <c r="R415"/>
  <c r="P415"/>
  <c r="BI414"/>
  <c r="BH414"/>
  <c r="BG414"/>
  <c r="BF414"/>
  <c r="T414"/>
  <c r="R414"/>
  <c r="P414"/>
  <c r="BI412"/>
  <c r="BH412"/>
  <c r="BG412"/>
  <c r="BF412"/>
  <c r="T412"/>
  <c r="R412"/>
  <c r="P412"/>
  <c r="BI410"/>
  <c r="BH410"/>
  <c r="BG410"/>
  <c r="BF410"/>
  <c r="T410"/>
  <c r="R410"/>
  <c r="P410"/>
  <c r="BI408"/>
  <c r="BH408"/>
  <c r="BG408"/>
  <c r="BF408"/>
  <c r="T408"/>
  <c r="R408"/>
  <c r="P408"/>
  <c r="BI406"/>
  <c r="BH406"/>
  <c r="BG406"/>
  <c r="BF406"/>
  <c r="T406"/>
  <c r="R406"/>
  <c r="P406"/>
  <c r="BI404"/>
  <c r="BH404"/>
  <c r="BG404"/>
  <c r="BF404"/>
  <c r="T404"/>
  <c r="R404"/>
  <c r="P404"/>
  <c r="BI402"/>
  <c r="BH402"/>
  <c r="BG402"/>
  <c r="BF402"/>
  <c r="T402"/>
  <c r="R402"/>
  <c r="P402"/>
  <c r="BI400"/>
  <c r="BH400"/>
  <c r="BG400"/>
  <c r="BF400"/>
  <c r="T400"/>
  <c r="R400"/>
  <c r="P400"/>
  <c r="BI398"/>
  <c r="BH398"/>
  <c r="BG398"/>
  <c r="BF398"/>
  <c r="T398"/>
  <c r="R398"/>
  <c r="P398"/>
  <c r="BI396"/>
  <c r="BH396"/>
  <c r="BG396"/>
  <c r="BF396"/>
  <c r="T396"/>
  <c r="R396"/>
  <c r="P396"/>
  <c r="BI394"/>
  <c r="BH394"/>
  <c r="BG394"/>
  <c r="BF394"/>
  <c r="T394"/>
  <c r="R394"/>
  <c r="P394"/>
  <c r="BI392"/>
  <c r="BH392"/>
  <c r="BG392"/>
  <c r="BF392"/>
  <c r="T392"/>
  <c r="R392"/>
  <c r="P392"/>
  <c r="BI389"/>
  <c r="BH389"/>
  <c r="BG389"/>
  <c r="BF389"/>
  <c r="T389"/>
  <c r="R389"/>
  <c r="P389"/>
  <c r="BI386"/>
  <c r="BH386"/>
  <c r="BG386"/>
  <c r="BF386"/>
  <c r="T386"/>
  <c r="R386"/>
  <c r="P386"/>
  <c r="BI383"/>
  <c r="BH383"/>
  <c r="BG383"/>
  <c r="BF383"/>
  <c r="T383"/>
  <c r="R383"/>
  <c r="P383"/>
  <c r="BI379"/>
  <c r="BH379"/>
  <c r="BG379"/>
  <c r="BF379"/>
  <c r="T379"/>
  <c r="T378"/>
  <c r="R379"/>
  <c r="R378"/>
  <c r="P379"/>
  <c r="P378"/>
  <c r="BI376"/>
  <c r="BH376"/>
  <c r="BG376"/>
  <c r="BF376"/>
  <c r="T376"/>
  <c r="R376"/>
  <c r="P376"/>
  <c r="BI374"/>
  <c r="BH374"/>
  <c r="BG374"/>
  <c r="BF374"/>
  <c r="T374"/>
  <c r="R374"/>
  <c r="P374"/>
  <c r="BI372"/>
  <c r="BH372"/>
  <c r="BG372"/>
  <c r="BF372"/>
  <c r="T372"/>
  <c r="R372"/>
  <c r="P372"/>
  <c r="BI369"/>
  <c r="BH369"/>
  <c r="BG369"/>
  <c r="BF369"/>
  <c r="T369"/>
  <c r="R369"/>
  <c r="P369"/>
  <c r="BI367"/>
  <c r="BH367"/>
  <c r="BG367"/>
  <c r="BF367"/>
  <c r="T367"/>
  <c r="R367"/>
  <c r="P367"/>
  <c r="BI365"/>
  <c r="BH365"/>
  <c r="BG365"/>
  <c r="BF365"/>
  <c r="T365"/>
  <c r="R365"/>
  <c r="P365"/>
  <c r="BI362"/>
  <c r="BH362"/>
  <c r="BG362"/>
  <c r="BF362"/>
  <c r="T362"/>
  <c r="R362"/>
  <c r="P362"/>
  <c r="BI358"/>
  <c r="BH358"/>
  <c r="BG358"/>
  <c r="BF358"/>
  <c r="T358"/>
  <c r="R358"/>
  <c r="P358"/>
  <c r="BI354"/>
  <c r="BH354"/>
  <c r="BG354"/>
  <c r="BF354"/>
  <c r="T354"/>
  <c r="R354"/>
  <c r="P354"/>
  <c r="BI349"/>
  <c r="BH349"/>
  <c r="BG349"/>
  <c r="BF349"/>
  <c r="T349"/>
  <c r="R349"/>
  <c r="P349"/>
  <c r="BI346"/>
  <c r="BH346"/>
  <c r="BG346"/>
  <c r="BF346"/>
  <c r="T346"/>
  <c r="R346"/>
  <c r="P346"/>
  <c r="BI345"/>
  <c r="BH345"/>
  <c r="BG345"/>
  <c r="BF345"/>
  <c r="T345"/>
  <c r="R345"/>
  <c r="P345"/>
  <c r="BI344"/>
  <c r="BH344"/>
  <c r="BG344"/>
  <c r="BF344"/>
  <c r="T344"/>
  <c r="R344"/>
  <c r="P344"/>
  <c r="BI342"/>
  <c r="BH342"/>
  <c r="BG342"/>
  <c r="BF342"/>
  <c r="T342"/>
  <c r="R342"/>
  <c r="P342"/>
  <c r="BI341"/>
  <c r="BH341"/>
  <c r="BG341"/>
  <c r="BF341"/>
  <c r="T341"/>
  <c r="R341"/>
  <c r="P341"/>
  <c r="BI339"/>
  <c r="BH339"/>
  <c r="BG339"/>
  <c r="BF339"/>
  <c r="T339"/>
  <c r="R339"/>
  <c r="P339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8"/>
  <c r="BH328"/>
  <c r="BG328"/>
  <c r="BF328"/>
  <c r="T328"/>
  <c r="R328"/>
  <c r="P328"/>
  <c r="BI325"/>
  <c r="BH325"/>
  <c r="BG325"/>
  <c r="BF325"/>
  <c r="T325"/>
  <c r="R325"/>
  <c r="P325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6"/>
  <c r="BH316"/>
  <c r="BG316"/>
  <c r="BF316"/>
  <c r="T316"/>
  <c r="R316"/>
  <c r="P316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0"/>
  <c r="BH310"/>
  <c r="BG310"/>
  <c r="BF310"/>
  <c r="T310"/>
  <c r="R310"/>
  <c r="P310"/>
  <c r="BI309"/>
  <c r="BH309"/>
  <c r="BG309"/>
  <c r="BF309"/>
  <c r="T309"/>
  <c r="R309"/>
  <c r="P309"/>
  <c r="BI307"/>
  <c r="BH307"/>
  <c r="BG307"/>
  <c r="BF307"/>
  <c r="T307"/>
  <c r="R307"/>
  <c r="P307"/>
  <c r="BI306"/>
  <c r="BH306"/>
  <c r="BG306"/>
  <c r="BF306"/>
  <c r="T306"/>
  <c r="R306"/>
  <c r="P306"/>
  <c r="BI304"/>
  <c r="BH304"/>
  <c r="BG304"/>
  <c r="BF304"/>
  <c r="T304"/>
  <c r="R304"/>
  <c r="P304"/>
  <c r="BI303"/>
  <c r="BH303"/>
  <c r="BG303"/>
  <c r="BF303"/>
  <c r="T303"/>
  <c r="R303"/>
  <c r="P303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6"/>
  <c r="BH296"/>
  <c r="BG296"/>
  <c r="BF296"/>
  <c r="T296"/>
  <c r="R296"/>
  <c r="P296"/>
  <c r="BI293"/>
  <c r="BH293"/>
  <c r="BG293"/>
  <c r="BF293"/>
  <c r="T293"/>
  <c r="R293"/>
  <c r="P293"/>
  <c r="BI291"/>
  <c r="BH291"/>
  <c r="BG291"/>
  <c r="BF291"/>
  <c r="T291"/>
  <c r="R291"/>
  <c r="P291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77"/>
  <c r="BH277"/>
  <c r="BG277"/>
  <c r="BF277"/>
  <c r="T277"/>
  <c r="R277"/>
  <c r="P277"/>
  <c r="BI275"/>
  <c r="BH275"/>
  <c r="BG275"/>
  <c r="BF275"/>
  <c r="T275"/>
  <c r="R275"/>
  <c r="P275"/>
  <c r="BI270"/>
  <c r="BH270"/>
  <c r="BG270"/>
  <c r="BF270"/>
  <c r="T270"/>
  <c r="T269"/>
  <c r="R270"/>
  <c r="R269"/>
  <c r="P270"/>
  <c r="P269"/>
  <c r="BI264"/>
  <c r="BH264"/>
  <c r="BG264"/>
  <c r="BF264"/>
  <c r="T264"/>
  <c r="R264"/>
  <c r="P264"/>
  <c r="BI259"/>
  <c r="BH259"/>
  <c r="BG259"/>
  <c r="BF259"/>
  <c r="T259"/>
  <c r="R259"/>
  <c r="P259"/>
  <c r="BI254"/>
  <c r="BH254"/>
  <c r="BG254"/>
  <c r="BF254"/>
  <c r="T254"/>
  <c r="R254"/>
  <c r="P254"/>
  <c r="BI239"/>
  <c r="BH239"/>
  <c r="BG239"/>
  <c r="BF239"/>
  <c r="T239"/>
  <c r="T238"/>
  <c r="R239"/>
  <c r="R238"/>
  <c r="P239"/>
  <c r="P238"/>
  <c r="BI235"/>
  <c r="BH235"/>
  <c r="BG235"/>
  <c r="BF235"/>
  <c r="T235"/>
  <c r="R235"/>
  <c r="P235"/>
  <c r="BI231"/>
  <c r="BH231"/>
  <c r="BG231"/>
  <c r="BF231"/>
  <c r="T231"/>
  <c r="R231"/>
  <c r="P231"/>
  <c r="BI228"/>
  <c r="BH228"/>
  <c r="BG228"/>
  <c r="BF228"/>
  <c r="T228"/>
  <c r="R228"/>
  <c r="P228"/>
  <c r="BI224"/>
  <c r="BH224"/>
  <c r="BG224"/>
  <c r="BF224"/>
  <c r="T224"/>
  <c r="R224"/>
  <c r="P224"/>
  <c r="BI218"/>
  <c r="BH218"/>
  <c r="BG218"/>
  <c r="BF218"/>
  <c r="T218"/>
  <c r="R218"/>
  <c r="P218"/>
  <c r="BI202"/>
  <c r="BH202"/>
  <c r="BG202"/>
  <c r="BF202"/>
  <c r="T202"/>
  <c r="R202"/>
  <c r="P202"/>
  <c r="BI199"/>
  <c r="BH199"/>
  <c r="BG199"/>
  <c r="BF199"/>
  <c r="T199"/>
  <c r="R199"/>
  <c r="P199"/>
  <c r="BI185"/>
  <c r="BH185"/>
  <c r="BG185"/>
  <c r="BF185"/>
  <c r="T185"/>
  <c r="R185"/>
  <c r="P185"/>
  <c r="BI181"/>
  <c r="BH181"/>
  <c r="BG181"/>
  <c r="BF181"/>
  <c r="T181"/>
  <c r="R181"/>
  <c r="P181"/>
  <c r="BI179"/>
  <c r="BH179"/>
  <c r="BG179"/>
  <c r="BF179"/>
  <c r="T179"/>
  <c r="R179"/>
  <c r="P179"/>
  <c r="BI176"/>
  <c r="BH176"/>
  <c r="BG176"/>
  <c r="BF176"/>
  <c r="T176"/>
  <c r="R176"/>
  <c r="P176"/>
  <c r="BI174"/>
  <c r="BH174"/>
  <c r="BG174"/>
  <c r="BF174"/>
  <c r="T174"/>
  <c r="R174"/>
  <c r="P174"/>
  <c r="BI171"/>
  <c r="BH171"/>
  <c r="BG171"/>
  <c r="BF171"/>
  <c r="T171"/>
  <c r="R171"/>
  <c r="P171"/>
  <c r="BI167"/>
  <c r="BH167"/>
  <c r="BG167"/>
  <c r="BF167"/>
  <c r="T167"/>
  <c r="R167"/>
  <c r="P167"/>
  <c r="BI165"/>
  <c r="BH165"/>
  <c r="BG165"/>
  <c r="BF165"/>
  <c r="T165"/>
  <c r="R165"/>
  <c r="P165"/>
  <c r="BI161"/>
  <c r="BH161"/>
  <c r="BG161"/>
  <c r="BF161"/>
  <c r="T161"/>
  <c r="R161"/>
  <c r="P161"/>
  <c r="BI159"/>
  <c r="BH159"/>
  <c r="BG159"/>
  <c r="BF159"/>
  <c r="T159"/>
  <c r="R159"/>
  <c r="P159"/>
  <c r="BI155"/>
  <c r="BH155"/>
  <c r="BG155"/>
  <c r="BF155"/>
  <c r="T155"/>
  <c r="R155"/>
  <c r="P155"/>
  <c r="BI153"/>
  <c r="BH153"/>
  <c r="BG153"/>
  <c r="BF153"/>
  <c r="T153"/>
  <c r="R153"/>
  <c r="P153"/>
  <c r="BI149"/>
  <c r="BH149"/>
  <c r="BG149"/>
  <c r="BF149"/>
  <c r="T149"/>
  <c r="R149"/>
  <c r="P149"/>
  <c r="BI147"/>
  <c r="BH147"/>
  <c r="BG147"/>
  <c r="BF147"/>
  <c r="T147"/>
  <c r="R147"/>
  <c r="P147"/>
  <c r="BI143"/>
  <c r="BH143"/>
  <c r="BG143"/>
  <c r="BF143"/>
  <c r="T143"/>
  <c r="R143"/>
  <c r="P143"/>
  <c r="BI141"/>
  <c r="BH141"/>
  <c r="BG141"/>
  <c r="BF141"/>
  <c r="T141"/>
  <c r="R141"/>
  <c r="P141"/>
  <c r="BI137"/>
  <c r="BH137"/>
  <c r="BG137"/>
  <c r="BF137"/>
  <c r="T137"/>
  <c r="R137"/>
  <c r="P137"/>
  <c r="BI131"/>
  <c r="BH131"/>
  <c r="BG131"/>
  <c r="BF131"/>
  <c r="T131"/>
  <c r="R131"/>
  <c r="P131"/>
  <c r="BI121"/>
  <c r="BH121"/>
  <c r="BG121"/>
  <c r="BF121"/>
  <c r="T121"/>
  <c r="R121"/>
  <c r="P121"/>
  <c r="BI117"/>
  <c r="BH117"/>
  <c r="BG117"/>
  <c r="BF117"/>
  <c r="T117"/>
  <c r="R117"/>
  <c r="P117"/>
  <c r="BI112"/>
  <c r="BH112"/>
  <c r="BG112"/>
  <c r="BF112"/>
  <c r="T112"/>
  <c r="R112"/>
  <c r="P112"/>
  <c r="BI107"/>
  <c r="BH107"/>
  <c r="BG107"/>
  <c r="BF107"/>
  <c r="T107"/>
  <c r="R107"/>
  <c r="P107"/>
  <c r="J101"/>
  <c r="J100"/>
  <c r="F100"/>
  <c r="F98"/>
  <c r="E96"/>
  <c r="J59"/>
  <c r="J58"/>
  <c r="F58"/>
  <c r="F56"/>
  <c r="E54"/>
  <c r="J20"/>
  <c r="E20"/>
  <c r="F59"/>
  <c r="J19"/>
  <c r="J14"/>
  <c r="J98"/>
  <c r="E7"/>
  <c r="E50"/>
  <c i="7" r="J39"/>
  <c r="J38"/>
  <c i="1" r="AY62"/>
  <c i="7" r="J37"/>
  <c i="1" r="AX62"/>
  <c i="7" r="BI677"/>
  <c r="BH677"/>
  <c r="BG677"/>
  <c r="BF677"/>
  <c r="T677"/>
  <c r="R677"/>
  <c r="P677"/>
  <c r="BI676"/>
  <c r="BH676"/>
  <c r="BG676"/>
  <c r="BF676"/>
  <c r="T676"/>
  <c r="R676"/>
  <c r="P676"/>
  <c r="BI672"/>
  <c r="BH672"/>
  <c r="BG672"/>
  <c r="BF672"/>
  <c r="T672"/>
  <c r="R672"/>
  <c r="P672"/>
  <c r="BI655"/>
  <c r="BH655"/>
  <c r="BG655"/>
  <c r="BF655"/>
  <c r="T655"/>
  <c r="R655"/>
  <c r="P655"/>
  <c r="BI653"/>
  <c r="BH653"/>
  <c r="BG653"/>
  <c r="BF653"/>
  <c r="T653"/>
  <c r="R653"/>
  <c r="P653"/>
  <c r="BI650"/>
  <c r="BH650"/>
  <c r="BG650"/>
  <c r="BF650"/>
  <c r="T650"/>
  <c r="R650"/>
  <c r="P650"/>
  <c r="BI648"/>
  <c r="BH648"/>
  <c r="BG648"/>
  <c r="BF648"/>
  <c r="T648"/>
  <c r="R648"/>
  <c r="P648"/>
  <c r="BI645"/>
  <c r="BH645"/>
  <c r="BG645"/>
  <c r="BF645"/>
  <c r="T645"/>
  <c r="R645"/>
  <c r="P645"/>
  <c r="BI639"/>
  <c r="BH639"/>
  <c r="BG639"/>
  <c r="BF639"/>
  <c r="T639"/>
  <c r="R639"/>
  <c r="P639"/>
  <c r="BI636"/>
  <c r="BH636"/>
  <c r="BG636"/>
  <c r="BF636"/>
  <c r="T636"/>
  <c r="R636"/>
  <c r="P636"/>
  <c r="BI634"/>
  <c r="BH634"/>
  <c r="BG634"/>
  <c r="BF634"/>
  <c r="T634"/>
  <c r="R634"/>
  <c r="P634"/>
  <c r="BI622"/>
  <c r="BH622"/>
  <c r="BG622"/>
  <c r="BF622"/>
  <c r="T622"/>
  <c r="R622"/>
  <c r="P622"/>
  <c r="BI619"/>
  <c r="BH619"/>
  <c r="BG619"/>
  <c r="BF619"/>
  <c r="T619"/>
  <c r="R619"/>
  <c r="P619"/>
  <c r="BI616"/>
  <c r="BH616"/>
  <c r="BG616"/>
  <c r="BF616"/>
  <c r="T616"/>
  <c r="R616"/>
  <c r="P616"/>
  <c r="BI613"/>
  <c r="BH613"/>
  <c r="BG613"/>
  <c r="BF613"/>
  <c r="T613"/>
  <c r="R613"/>
  <c r="P613"/>
  <c r="BI610"/>
  <c r="BH610"/>
  <c r="BG610"/>
  <c r="BF610"/>
  <c r="T610"/>
  <c r="R610"/>
  <c r="P610"/>
  <c r="BI607"/>
  <c r="BH607"/>
  <c r="BG607"/>
  <c r="BF607"/>
  <c r="T607"/>
  <c r="R607"/>
  <c r="P607"/>
  <c r="BI604"/>
  <c r="BH604"/>
  <c r="BG604"/>
  <c r="BF604"/>
  <c r="T604"/>
  <c r="R604"/>
  <c r="P604"/>
  <c r="BI599"/>
  <c r="BH599"/>
  <c r="BG599"/>
  <c r="BF599"/>
  <c r="T599"/>
  <c r="R599"/>
  <c r="P599"/>
  <c r="BI592"/>
  <c r="BH592"/>
  <c r="BG592"/>
  <c r="BF592"/>
  <c r="T592"/>
  <c r="R592"/>
  <c r="P592"/>
  <c r="BI590"/>
  <c r="BH590"/>
  <c r="BG590"/>
  <c r="BF590"/>
  <c r="T590"/>
  <c r="R590"/>
  <c r="P590"/>
  <c r="BI587"/>
  <c r="BH587"/>
  <c r="BG587"/>
  <c r="BF587"/>
  <c r="T587"/>
  <c r="R587"/>
  <c r="P587"/>
  <c r="BI579"/>
  <c r="BH579"/>
  <c r="BG579"/>
  <c r="BF579"/>
  <c r="T579"/>
  <c r="R579"/>
  <c r="P579"/>
  <c r="BI576"/>
  <c r="BH576"/>
  <c r="BG576"/>
  <c r="BF576"/>
  <c r="T576"/>
  <c r="R576"/>
  <c r="P576"/>
  <c r="BI573"/>
  <c r="BH573"/>
  <c r="BG573"/>
  <c r="BF573"/>
  <c r="T573"/>
  <c r="R573"/>
  <c r="P573"/>
  <c r="BI570"/>
  <c r="BH570"/>
  <c r="BG570"/>
  <c r="BF570"/>
  <c r="T570"/>
  <c r="R570"/>
  <c r="P570"/>
  <c r="BI568"/>
  <c r="BH568"/>
  <c r="BG568"/>
  <c r="BF568"/>
  <c r="T568"/>
  <c r="R568"/>
  <c r="P568"/>
  <c r="BI565"/>
  <c r="BH565"/>
  <c r="BG565"/>
  <c r="BF565"/>
  <c r="T565"/>
  <c r="R565"/>
  <c r="P565"/>
  <c r="BI563"/>
  <c r="BH563"/>
  <c r="BG563"/>
  <c r="BF563"/>
  <c r="T563"/>
  <c r="R563"/>
  <c r="P563"/>
  <c r="BI561"/>
  <c r="BH561"/>
  <c r="BG561"/>
  <c r="BF561"/>
  <c r="T561"/>
  <c r="R561"/>
  <c r="P561"/>
  <c r="BI558"/>
  <c r="BH558"/>
  <c r="BG558"/>
  <c r="BF558"/>
  <c r="T558"/>
  <c r="R558"/>
  <c r="P558"/>
  <c r="BI549"/>
  <c r="BH549"/>
  <c r="BG549"/>
  <c r="BF549"/>
  <c r="T549"/>
  <c r="R549"/>
  <c r="P549"/>
  <c r="BI546"/>
  <c r="BH546"/>
  <c r="BG546"/>
  <c r="BF546"/>
  <c r="T546"/>
  <c r="R546"/>
  <c r="P546"/>
  <c r="BI545"/>
  <c r="BH545"/>
  <c r="BG545"/>
  <c r="BF545"/>
  <c r="T545"/>
  <c r="R545"/>
  <c r="P545"/>
  <c r="BI544"/>
  <c r="BH544"/>
  <c r="BG544"/>
  <c r="BF544"/>
  <c r="T544"/>
  <c r="R544"/>
  <c r="P544"/>
  <c r="BI542"/>
  <c r="BH542"/>
  <c r="BG542"/>
  <c r="BF542"/>
  <c r="T542"/>
  <c r="R542"/>
  <c r="P542"/>
  <c r="BI540"/>
  <c r="BH540"/>
  <c r="BG540"/>
  <c r="BF540"/>
  <c r="T540"/>
  <c r="R540"/>
  <c r="P540"/>
  <c r="BI538"/>
  <c r="BH538"/>
  <c r="BG538"/>
  <c r="BF538"/>
  <c r="T538"/>
  <c r="R538"/>
  <c r="P538"/>
  <c r="BI536"/>
  <c r="BH536"/>
  <c r="BG536"/>
  <c r="BF536"/>
  <c r="T536"/>
  <c r="R536"/>
  <c r="P536"/>
  <c r="BI531"/>
  <c r="BH531"/>
  <c r="BG531"/>
  <c r="BF531"/>
  <c r="T531"/>
  <c r="R531"/>
  <c r="P531"/>
  <c r="BI523"/>
  <c r="BH523"/>
  <c r="BG523"/>
  <c r="BF523"/>
  <c r="T523"/>
  <c r="R523"/>
  <c r="P523"/>
  <c r="BI518"/>
  <c r="BH518"/>
  <c r="BG518"/>
  <c r="BF518"/>
  <c r="T518"/>
  <c r="R518"/>
  <c r="P518"/>
  <c r="BI513"/>
  <c r="BH513"/>
  <c r="BG513"/>
  <c r="BF513"/>
  <c r="T513"/>
  <c r="R513"/>
  <c r="P513"/>
  <c r="BI508"/>
  <c r="BH508"/>
  <c r="BG508"/>
  <c r="BF508"/>
  <c r="T508"/>
  <c r="R508"/>
  <c r="P508"/>
  <c r="BI507"/>
  <c r="BH507"/>
  <c r="BG507"/>
  <c r="BF507"/>
  <c r="T507"/>
  <c r="R507"/>
  <c r="P507"/>
  <c r="BI506"/>
  <c r="BH506"/>
  <c r="BG506"/>
  <c r="BF506"/>
  <c r="T506"/>
  <c r="R506"/>
  <c r="P506"/>
  <c r="BI505"/>
  <c r="BH505"/>
  <c r="BG505"/>
  <c r="BF505"/>
  <c r="T505"/>
  <c r="R505"/>
  <c r="P505"/>
  <c r="BI503"/>
  <c r="BH503"/>
  <c r="BG503"/>
  <c r="BF503"/>
  <c r="T503"/>
  <c r="R503"/>
  <c r="P503"/>
  <c r="BI500"/>
  <c r="BH500"/>
  <c r="BG500"/>
  <c r="BF500"/>
  <c r="T500"/>
  <c r="R500"/>
  <c r="P500"/>
  <c r="BI498"/>
  <c r="BH498"/>
  <c r="BG498"/>
  <c r="BF498"/>
  <c r="T498"/>
  <c r="R498"/>
  <c r="P498"/>
  <c r="BI495"/>
  <c r="BH495"/>
  <c r="BG495"/>
  <c r="BF495"/>
  <c r="T495"/>
  <c r="R495"/>
  <c r="P495"/>
  <c r="BI493"/>
  <c r="BH493"/>
  <c r="BG493"/>
  <c r="BF493"/>
  <c r="T493"/>
  <c r="R493"/>
  <c r="P493"/>
  <c r="BI489"/>
  <c r="BH489"/>
  <c r="BG489"/>
  <c r="BF489"/>
  <c r="T489"/>
  <c r="R489"/>
  <c r="P489"/>
  <c r="BI486"/>
  <c r="BH486"/>
  <c r="BG486"/>
  <c r="BF486"/>
  <c r="T486"/>
  <c r="R486"/>
  <c r="P486"/>
  <c r="BI479"/>
  <c r="BH479"/>
  <c r="BG479"/>
  <c r="BF479"/>
  <c r="T479"/>
  <c r="R479"/>
  <c r="P479"/>
  <c r="BI476"/>
  <c r="BH476"/>
  <c r="BG476"/>
  <c r="BF476"/>
  <c r="T476"/>
  <c r="R476"/>
  <c r="P476"/>
  <c r="BI472"/>
  <c r="BH472"/>
  <c r="BG472"/>
  <c r="BF472"/>
  <c r="T472"/>
  <c r="R472"/>
  <c r="P472"/>
  <c r="BI469"/>
  <c r="BH469"/>
  <c r="BG469"/>
  <c r="BF469"/>
  <c r="T469"/>
  <c r="R469"/>
  <c r="P469"/>
  <c r="BI468"/>
  <c r="BH468"/>
  <c r="BG468"/>
  <c r="BF468"/>
  <c r="T468"/>
  <c r="R468"/>
  <c r="P468"/>
  <c r="BI467"/>
  <c r="BH467"/>
  <c r="BG467"/>
  <c r="BF467"/>
  <c r="T467"/>
  <c r="R467"/>
  <c r="P467"/>
  <c r="BI465"/>
  <c r="BH465"/>
  <c r="BG465"/>
  <c r="BF465"/>
  <c r="T465"/>
  <c r="R465"/>
  <c r="P465"/>
  <c r="BI464"/>
  <c r="BH464"/>
  <c r="BG464"/>
  <c r="BF464"/>
  <c r="T464"/>
  <c r="R464"/>
  <c r="P464"/>
  <c r="BI463"/>
  <c r="BH463"/>
  <c r="BG463"/>
  <c r="BF463"/>
  <c r="T463"/>
  <c r="R463"/>
  <c r="P463"/>
  <c r="BI462"/>
  <c r="BH462"/>
  <c r="BG462"/>
  <c r="BF462"/>
  <c r="T462"/>
  <c r="R462"/>
  <c r="P462"/>
  <c r="BI460"/>
  <c r="BH460"/>
  <c r="BG460"/>
  <c r="BF460"/>
  <c r="T460"/>
  <c r="R460"/>
  <c r="P460"/>
  <c r="BI459"/>
  <c r="BH459"/>
  <c r="BG459"/>
  <c r="BF459"/>
  <c r="T459"/>
  <c r="R459"/>
  <c r="P459"/>
  <c r="BI457"/>
  <c r="BH457"/>
  <c r="BG457"/>
  <c r="BF457"/>
  <c r="T457"/>
  <c r="R457"/>
  <c r="P457"/>
  <c r="BI456"/>
  <c r="BH456"/>
  <c r="BG456"/>
  <c r="BF456"/>
  <c r="T456"/>
  <c r="R456"/>
  <c r="P456"/>
  <c r="BI455"/>
  <c r="BH455"/>
  <c r="BG455"/>
  <c r="BF455"/>
  <c r="T455"/>
  <c r="R455"/>
  <c r="P455"/>
  <c r="BI454"/>
  <c r="BH454"/>
  <c r="BG454"/>
  <c r="BF454"/>
  <c r="T454"/>
  <c r="R454"/>
  <c r="P454"/>
  <c r="BI452"/>
  <c r="BH452"/>
  <c r="BG452"/>
  <c r="BF452"/>
  <c r="T452"/>
  <c r="R452"/>
  <c r="P452"/>
  <c r="BI451"/>
  <c r="BH451"/>
  <c r="BG451"/>
  <c r="BF451"/>
  <c r="T451"/>
  <c r="R451"/>
  <c r="P451"/>
  <c r="BI449"/>
  <c r="BH449"/>
  <c r="BG449"/>
  <c r="BF449"/>
  <c r="T449"/>
  <c r="R449"/>
  <c r="P449"/>
  <c r="BI446"/>
  <c r="BH446"/>
  <c r="BG446"/>
  <c r="BF446"/>
  <c r="T446"/>
  <c r="R446"/>
  <c r="P446"/>
  <c r="BI445"/>
  <c r="BH445"/>
  <c r="BG445"/>
  <c r="BF445"/>
  <c r="T445"/>
  <c r="R445"/>
  <c r="P445"/>
  <c r="BI444"/>
  <c r="BH444"/>
  <c r="BG444"/>
  <c r="BF444"/>
  <c r="T444"/>
  <c r="R444"/>
  <c r="P444"/>
  <c r="BI442"/>
  <c r="BH442"/>
  <c r="BG442"/>
  <c r="BF442"/>
  <c r="T442"/>
  <c r="R442"/>
  <c r="P442"/>
  <c r="BI439"/>
  <c r="BH439"/>
  <c r="BG439"/>
  <c r="BF439"/>
  <c r="T439"/>
  <c r="R439"/>
  <c r="P439"/>
  <c r="BI435"/>
  <c r="BH435"/>
  <c r="BG435"/>
  <c r="BF435"/>
  <c r="T435"/>
  <c r="R435"/>
  <c r="P435"/>
  <c r="BI431"/>
  <c r="BH431"/>
  <c r="BG431"/>
  <c r="BF431"/>
  <c r="T431"/>
  <c r="R431"/>
  <c r="P431"/>
  <c r="BI429"/>
  <c r="BH429"/>
  <c r="BG429"/>
  <c r="BF429"/>
  <c r="T429"/>
  <c r="R429"/>
  <c r="P429"/>
  <c r="BI425"/>
  <c r="BH425"/>
  <c r="BG425"/>
  <c r="BF425"/>
  <c r="T425"/>
  <c r="R425"/>
  <c r="P425"/>
  <c r="BI423"/>
  <c r="BH423"/>
  <c r="BG423"/>
  <c r="BF423"/>
  <c r="T423"/>
  <c r="R423"/>
  <c r="P423"/>
  <c r="BI419"/>
  <c r="BH419"/>
  <c r="BG419"/>
  <c r="BF419"/>
  <c r="T419"/>
  <c r="R419"/>
  <c r="P419"/>
  <c r="BI418"/>
  <c r="BH418"/>
  <c r="BG418"/>
  <c r="BF418"/>
  <c r="T418"/>
  <c r="R418"/>
  <c r="P418"/>
  <c r="BI415"/>
  <c r="BH415"/>
  <c r="BG415"/>
  <c r="BF415"/>
  <c r="T415"/>
  <c r="R415"/>
  <c r="P415"/>
  <c r="BI407"/>
  <c r="BH407"/>
  <c r="BG407"/>
  <c r="BF407"/>
  <c r="T407"/>
  <c r="R407"/>
  <c r="P407"/>
  <c r="BI404"/>
  <c r="BH404"/>
  <c r="BG404"/>
  <c r="BF404"/>
  <c r="T404"/>
  <c r="R404"/>
  <c r="P404"/>
  <c r="BI403"/>
  <c r="BH403"/>
  <c r="BG403"/>
  <c r="BF403"/>
  <c r="T403"/>
  <c r="R403"/>
  <c r="P403"/>
  <c r="BI402"/>
  <c r="BH402"/>
  <c r="BG402"/>
  <c r="BF402"/>
  <c r="T402"/>
  <c r="R402"/>
  <c r="P402"/>
  <c r="BI400"/>
  <c r="BH400"/>
  <c r="BG400"/>
  <c r="BF400"/>
  <c r="T400"/>
  <c r="R400"/>
  <c r="P400"/>
  <c r="BI398"/>
  <c r="BH398"/>
  <c r="BG398"/>
  <c r="BF398"/>
  <c r="T398"/>
  <c r="R398"/>
  <c r="P398"/>
  <c r="BI396"/>
  <c r="BH396"/>
  <c r="BG396"/>
  <c r="BF396"/>
  <c r="T396"/>
  <c r="R396"/>
  <c r="P396"/>
  <c r="BI393"/>
  <c r="BH393"/>
  <c r="BG393"/>
  <c r="BF393"/>
  <c r="T393"/>
  <c r="R393"/>
  <c r="P393"/>
  <c r="BI390"/>
  <c r="BH390"/>
  <c r="BG390"/>
  <c r="BF390"/>
  <c r="T390"/>
  <c r="R390"/>
  <c r="P390"/>
  <c r="BI388"/>
  <c r="BH388"/>
  <c r="BG388"/>
  <c r="BF388"/>
  <c r="T388"/>
  <c r="R388"/>
  <c r="P388"/>
  <c r="BI385"/>
  <c r="BH385"/>
  <c r="BG385"/>
  <c r="BF385"/>
  <c r="T385"/>
  <c r="R385"/>
  <c r="P385"/>
  <c r="BI382"/>
  <c r="BH382"/>
  <c r="BG382"/>
  <c r="BF382"/>
  <c r="T382"/>
  <c r="R382"/>
  <c r="P382"/>
  <c r="BI380"/>
  <c r="BH380"/>
  <c r="BG380"/>
  <c r="BF380"/>
  <c r="T380"/>
  <c r="R380"/>
  <c r="P380"/>
  <c r="BI378"/>
  <c r="BH378"/>
  <c r="BG378"/>
  <c r="BF378"/>
  <c r="T378"/>
  <c r="R378"/>
  <c r="P378"/>
  <c r="BI373"/>
  <c r="BH373"/>
  <c r="BG373"/>
  <c r="BF373"/>
  <c r="T373"/>
  <c r="R373"/>
  <c r="P373"/>
  <c r="BI370"/>
  <c r="BH370"/>
  <c r="BG370"/>
  <c r="BF370"/>
  <c r="T370"/>
  <c r="R370"/>
  <c r="P370"/>
  <c r="BI367"/>
  <c r="BH367"/>
  <c r="BG367"/>
  <c r="BF367"/>
  <c r="T367"/>
  <c r="R367"/>
  <c r="P367"/>
  <c r="BI364"/>
  <c r="BH364"/>
  <c r="BG364"/>
  <c r="BF364"/>
  <c r="T364"/>
  <c r="R364"/>
  <c r="P364"/>
  <c r="BI359"/>
  <c r="BH359"/>
  <c r="BG359"/>
  <c r="BF359"/>
  <c r="T359"/>
  <c r="R359"/>
  <c r="P359"/>
  <c r="BI354"/>
  <c r="BH354"/>
  <c r="BG354"/>
  <c r="BF354"/>
  <c r="T354"/>
  <c r="R354"/>
  <c r="P354"/>
  <c r="BI351"/>
  <c r="BH351"/>
  <c r="BG351"/>
  <c r="BF351"/>
  <c r="T351"/>
  <c r="R351"/>
  <c r="P351"/>
  <c r="BI346"/>
  <c r="BH346"/>
  <c r="BG346"/>
  <c r="BF346"/>
  <c r="T346"/>
  <c r="R346"/>
  <c r="P346"/>
  <c r="BI343"/>
  <c r="BH343"/>
  <c r="BG343"/>
  <c r="BF343"/>
  <c r="T343"/>
  <c r="R343"/>
  <c r="P343"/>
  <c r="BI338"/>
  <c r="BH338"/>
  <c r="BG338"/>
  <c r="BF338"/>
  <c r="T338"/>
  <c r="R338"/>
  <c r="P338"/>
  <c r="BI335"/>
  <c r="BH335"/>
  <c r="BG335"/>
  <c r="BF335"/>
  <c r="T335"/>
  <c r="R335"/>
  <c r="P335"/>
  <c r="BI334"/>
  <c r="BH334"/>
  <c r="BG334"/>
  <c r="BF334"/>
  <c r="T334"/>
  <c r="R334"/>
  <c r="P334"/>
  <c r="BI330"/>
  <c r="BH330"/>
  <c r="BG330"/>
  <c r="BF330"/>
  <c r="T330"/>
  <c r="R330"/>
  <c r="P330"/>
  <c r="BI328"/>
  <c r="BH328"/>
  <c r="BG328"/>
  <c r="BF328"/>
  <c r="T328"/>
  <c r="R328"/>
  <c r="P328"/>
  <c r="BI326"/>
  <c r="BH326"/>
  <c r="BG326"/>
  <c r="BF326"/>
  <c r="T326"/>
  <c r="R326"/>
  <c r="P326"/>
  <c r="BI322"/>
  <c r="BH322"/>
  <c r="BG322"/>
  <c r="BF322"/>
  <c r="T322"/>
  <c r="R322"/>
  <c r="P322"/>
  <c r="BI317"/>
  <c r="BH317"/>
  <c r="BG317"/>
  <c r="BF317"/>
  <c r="T317"/>
  <c r="R317"/>
  <c r="P317"/>
  <c r="BI314"/>
  <c r="BH314"/>
  <c r="BG314"/>
  <c r="BF314"/>
  <c r="T314"/>
  <c r="R314"/>
  <c r="P314"/>
  <c r="BI310"/>
  <c r="BH310"/>
  <c r="BG310"/>
  <c r="BF310"/>
  <c r="T310"/>
  <c r="T309"/>
  <c r="R310"/>
  <c r="R309"/>
  <c r="P310"/>
  <c r="P309"/>
  <c r="BI307"/>
  <c r="BH307"/>
  <c r="BG307"/>
  <c r="BF307"/>
  <c r="T307"/>
  <c r="R307"/>
  <c r="P307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2"/>
  <c r="BH292"/>
  <c r="BG292"/>
  <c r="BF292"/>
  <c r="T292"/>
  <c r="R292"/>
  <c r="P292"/>
  <c r="BI290"/>
  <c r="BH290"/>
  <c r="BG290"/>
  <c r="BF290"/>
  <c r="T290"/>
  <c r="R290"/>
  <c r="P290"/>
  <c r="BI285"/>
  <c r="BH285"/>
  <c r="BG285"/>
  <c r="BF285"/>
  <c r="T285"/>
  <c r="R285"/>
  <c r="P285"/>
  <c r="BI282"/>
  <c r="BH282"/>
  <c r="BG282"/>
  <c r="BF282"/>
  <c r="T282"/>
  <c r="R282"/>
  <c r="P282"/>
  <c r="BI273"/>
  <c r="BH273"/>
  <c r="BG273"/>
  <c r="BF273"/>
  <c r="T273"/>
  <c r="R273"/>
  <c r="P273"/>
  <c r="BI271"/>
  <c r="BH271"/>
  <c r="BG271"/>
  <c r="BF271"/>
  <c r="T271"/>
  <c r="R271"/>
  <c r="P271"/>
  <c r="BI266"/>
  <c r="BH266"/>
  <c r="BG266"/>
  <c r="BF266"/>
  <c r="T266"/>
  <c r="R266"/>
  <c r="P266"/>
  <c r="BI263"/>
  <c r="BH263"/>
  <c r="BG263"/>
  <c r="BF263"/>
  <c r="T263"/>
  <c r="R263"/>
  <c r="P263"/>
  <c r="BI260"/>
  <c r="BH260"/>
  <c r="BG260"/>
  <c r="BF260"/>
  <c r="T260"/>
  <c r="R260"/>
  <c r="P260"/>
  <c r="BI255"/>
  <c r="BH255"/>
  <c r="BG255"/>
  <c r="BF255"/>
  <c r="T255"/>
  <c r="R255"/>
  <c r="P255"/>
  <c r="BI252"/>
  <c r="BH252"/>
  <c r="BG252"/>
  <c r="BF252"/>
  <c r="T252"/>
  <c r="R252"/>
  <c r="P252"/>
  <c r="BI249"/>
  <c r="BH249"/>
  <c r="BG249"/>
  <c r="BF249"/>
  <c r="T249"/>
  <c r="R249"/>
  <c r="P249"/>
  <c r="BI240"/>
  <c r="BH240"/>
  <c r="BG240"/>
  <c r="BF240"/>
  <c r="T240"/>
  <c r="R240"/>
  <c r="P240"/>
  <c r="BI237"/>
  <c r="BH237"/>
  <c r="BG237"/>
  <c r="BF237"/>
  <c r="T237"/>
  <c r="R237"/>
  <c r="P237"/>
  <c r="BI230"/>
  <c r="BH230"/>
  <c r="BG230"/>
  <c r="BF230"/>
  <c r="T230"/>
  <c r="R230"/>
  <c r="P230"/>
  <c r="BI227"/>
  <c r="BH227"/>
  <c r="BG227"/>
  <c r="BF227"/>
  <c r="T227"/>
  <c r="R227"/>
  <c r="P227"/>
  <c r="BI222"/>
  <c r="BH222"/>
  <c r="BG222"/>
  <c r="BF222"/>
  <c r="T222"/>
  <c r="R222"/>
  <c r="P222"/>
  <c r="BI218"/>
  <c r="BH218"/>
  <c r="BG218"/>
  <c r="BF218"/>
  <c r="T218"/>
  <c r="R218"/>
  <c r="P218"/>
  <c r="BI214"/>
  <c r="BH214"/>
  <c r="BG214"/>
  <c r="BF214"/>
  <c r="T214"/>
  <c r="R214"/>
  <c r="P214"/>
  <c r="BI209"/>
  <c r="BH209"/>
  <c r="BG209"/>
  <c r="BF209"/>
  <c r="T209"/>
  <c r="R209"/>
  <c r="P209"/>
  <c r="BI207"/>
  <c r="BH207"/>
  <c r="BG207"/>
  <c r="BF207"/>
  <c r="T207"/>
  <c r="R207"/>
  <c r="P207"/>
  <c r="BI200"/>
  <c r="BH200"/>
  <c r="BG200"/>
  <c r="BF200"/>
  <c r="T200"/>
  <c r="R200"/>
  <c r="P200"/>
  <c r="BI199"/>
  <c r="BH199"/>
  <c r="BG199"/>
  <c r="BF199"/>
  <c r="T199"/>
  <c r="R199"/>
  <c r="P199"/>
  <c r="BI197"/>
  <c r="BH197"/>
  <c r="BG197"/>
  <c r="BF197"/>
  <c r="T197"/>
  <c r="R197"/>
  <c r="P197"/>
  <c r="BI194"/>
  <c r="BH194"/>
  <c r="BG194"/>
  <c r="BF194"/>
  <c r="T194"/>
  <c r="R194"/>
  <c r="P194"/>
  <c r="BI190"/>
  <c r="BH190"/>
  <c r="BG190"/>
  <c r="BF190"/>
  <c r="T190"/>
  <c r="R190"/>
  <c r="P190"/>
  <c r="BI186"/>
  <c r="BH186"/>
  <c r="BG186"/>
  <c r="BF186"/>
  <c r="T186"/>
  <c r="R186"/>
  <c r="P186"/>
  <c r="BI183"/>
  <c r="BH183"/>
  <c r="BG183"/>
  <c r="BF183"/>
  <c r="T183"/>
  <c r="R183"/>
  <c r="P183"/>
  <c r="BI180"/>
  <c r="BH180"/>
  <c r="BG180"/>
  <c r="BF180"/>
  <c r="T180"/>
  <c r="R180"/>
  <c r="P180"/>
  <c r="BI178"/>
  <c r="BH178"/>
  <c r="BG178"/>
  <c r="BF178"/>
  <c r="T178"/>
  <c r="R178"/>
  <c r="P178"/>
  <c r="BI174"/>
  <c r="BH174"/>
  <c r="BG174"/>
  <c r="BF174"/>
  <c r="T174"/>
  <c r="R174"/>
  <c r="P174"/>
  <c r="BI170"/>
  <c r="BH170"/>
  <c r="BG170"/>
  <c r="BF170"/>
  <c r="T170"/>
  <c r="R170"/>
  <c r="P170"/>
  <c r="BI166"/>
  <c r="BH166"/>
  <c r="BG166"/>
  <c r="BF166"/>
  <c r="T166"/>
  <c r="R166"/>
  <c r="P166"/>
  <c r="BI162"/>
  <c r="BH162"/>
  <c r="BG162"/>
  <c r="BF162"/>
  <c r="T162"/>
  <c r="R162"/>
  <c r="P162"/>
  <c r="BI160"/>
  <c r="BH160"/>
  <c r="BG160"/>
  <c r="BF160"/>
  <c r="T160"/>
  <c r="R160"/>
  <c r="P160"/>
  <c r="BI153"/>
  <c r="BH153"/>
  <c r="BG153"/>
  <c r="BF153"/>
  <c r="T153"/>
  <c r="R153"/>
  <c r="P153"/>
  <c r="BI149"/>
  <c r="BH149"/>
  <c r="BG149"/>
  <c r="BF149"/>
  <c r="T149"/>
  <c r="R149"/>
  <c r="P149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38"/>
  <c r="BH138"/>
  <c r="BG138"/>
  <c r="BF138"/>
  <c r="T138"/>
  <c r="R138"/>
  <c r="P138"/>
  <c r="BI135"/>
  <c r="BH135"/>
  <c r="BG135"/>
  <c r="BF135"/>
  <c r="T135"/>
  <c r="R135"/>
  <c r="P135"/>
  <c r="BI133"/>
  <c r="BH133"/>
  <c r="BG133"/>
  <c r="BF133"/>
  <c r="T133"/>
  <c r="R133"/>
  <c r="P133"/>
  <c r="BI130"/>
  <c r="BH130"/>
  <c r="BG130"/>
  <c r="BF130"/>
  <c r="T130"/>
  <c r="R130"/>
  <c r="P130"/>
  <c r="BI127"/>
  <c r="BH127"/>
  <c r="BG127"/>
  <c r="BF127"/>
  <c r="T127"/>
  <c r="R127"/>
  <c r="P127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J105"/>
  <c r="F105"/>
  <c r="F103"/>
  <c r="E101"/>
  <c r="J58"/>
  <c r="F58"/>
  <c r="F56"/>
  <c r="E54"/>
  <c r="J26"/>
  <c r="E26"/>
  <c r="J106"/>
  <c r="J25"/>
  <c r="J20"/>
  <c r="E20"/>
  <c r="F106"/>
  <c r="J19"/>
  <c r="J14"/>
  <c r="J56"/>
  <c r="E7"/>
  <c r="E97"/>
  <c i="6" r="J39"/>
  <c r="J38"/>
  <c i="1" r="AY61"/>
  <c i="6" r="J37"/>
  <c i="1" r="AX61"/>
  <c i="6" r="BI114"/>
  <c r="BH114"/>
  <c r="BG114"/>
  <c r="BF114"/>
  <c r="T114"/>
  <c r="T113"/>
  <c r="R114"/>
  <c r="R113"/>
  <c r="P114"/>
  <c r="P113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T107"/>
  <c r="R108"/>
  <c r="R107"/>
  <c r="P108"/>
  <c r="P107"/>
  <c r="BI106"/>
  <c r="BH106"/>
  <c r="BG106"/>
  <c r="BF106"/>
  <c r="T106"/>
  <c r="R106"/>
  <c r="P106"/>
  <c r="BI105"/>
  <c r="BH105"/>
  <c r="BG105"/>
  <c r="BF105"/>
  <c r="T105"/>
  <c r="R105"/>
  <c r="P105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J88"/>
  <c r="F88"/>
  <c r="F86"/>
  <c r="E84"/>
  <c r="J58"/>
  <c r="F58"/>
  <c r="F56"/>
  <c r="E54"/>
  <c r="J26"/>
  <c r="E26"/>
  <c r="J59"/>
  <c r="J25"/>
  <c r="J20"/>
  <c r="E20"/>
  <c r="F89"/>
  <c r="J19"/>
  <c r="J14"/>
  <c r="J86"/>
  <c r="E7"/>
  <c r="E50"/>
  <c i="5" r="J37"/>
  <c r="J36"/>
  <c i="1" r="AY59"/>
  <c i="5" r="J35"/>
  <c i="1" r="AX59"/>
  <c i="5" r="BI121"/>
  <c r="BH121"/>
  <c r="BG121"/>
  <c r="BF121"/>
  <c r="T121"/>
  <c r="T120"/>
  <c r="R121"/>
  <c r="R120"/>
  <c r="P121"/>
  <c r="P120"/>
  <c r="BI119"/>
  <c r="BH119"/>
  <c r="BG119"/>
  <c r="BF119"/>
  <c r="T119"/>
  <c r="R119"/>
  <c r="P119"/>
  <c r="BI118"/>
  <c r="BH118"/>
  <c r="BG118"/>
  <c r="BF118"/>
  <c r="T118"/>
  <c r="R118"/>
  <c r="P118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2"/>
  <c r="BH92"/>
  <c r="BG92"/>
  <c r="BF92"/>
  <c r="T92"/>
  <c r="R92"/>
  <c r="P92"/>
  <c r="BI91"/>
  <c r="BH91"/>
  <c r="BG91"/>
  <c r="BF91"/>
  <c r="T91"/>
  <c r="R91"/>
  <c r="P91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F79"/>
  <c r="E77"/>
  <c r="F52"/>
  <c r="E50"/>
  <c r="J24"/>
  <c r="E24"/>
  <c r="J82"/>
  <c r="J23"/>
  <c r="J21"/>
  <c r="E21"/>
  <c r="J81"/>
  <c r="J20"/>
  <c r="J18"/>
  <c r="E18"/>
  <c r="F55"/>
  <c r="J17"/>
  <c r="J15"/>
  <c r="E15"/>
  <c r="F54"/>
  <c r="J14"/>
  <c r="J12"/>
  <c r="J79"/>
  <c r="E7"/>
  <c r="E75"/>
  <c i="4" r="J37"/>
  <c r="J36"/>
  <c i="1" r="AY58"/>
  <c i="4" r="J35"/>
  <c i="1" r="AX58"/>
  <c i="4" r="BI170"/>
  <c r="BH170"/>
  <c r="BG170"/>
  <c r="BF170"/>
  <c r="T170"/>
  <c r="T169"/>
  <c r="R170"/>
  <c r="R169"/>
  <c r="P170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T136"/>
  <c r="R137"/>
  <c r="R136"/>
  <c r="P137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1"/>
  <c r="BH131"/>
  <c r="BG131"/>
  <c r="BF131"/>
  <c r="T131"/>
  <c r="R131"/>
  <c r="P131"/>
  <c r="BI130"/>
  <c r="BH130"/>
  <c r="BG130"/>
  <c r="BF130"/>
  <c r="T130"/>
  <c r="R130"/>
  <c r="P130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5"/>
  <c r="BH105"/>
  <c r="BG105"/>
  <c r="BF105"/>
  <c r="T105"/>
  <c r="T104"/>
  <c r="R105"/>
  <c r="R104"/>
  <c r="P105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0"/>
  <c r="BH90"/>
  <c r="BG90"/>
  <c r="BF90"/>
  <c r="T90"/>
  <c r="T89"/>
  <c r="R90"/>
  <c r="R89"/>
  <c r="P90"/>
  <c r="P89"/>
  <c r="F82"/>
  <c r="E80"/>
  <c r="F52"/>
  <c r="E50"/>
  <c r="J24"/>
  <c r="E24"/>
  <c r="J85"/>
  <c r="J23"/>
  <c r="J21"/>
  <c r="E21"/>
  <c r="J84"/>
  <c r="J20"/>
  <c r="J18"/>
  <c r="E18"/>
  <c r="F85"/>
  <c r="J17"/>
  <c r="J15"/>
  <c r="E15"/>
  <c r="F54"/>
  <c r="J14"/>
  <c r="J12"/>
  <c r="J82"/>
  <c r="E7"/>
  <c r="E48"/>
  <c i="3" r="J39"/>
  <c r="J38"/>
  <c i="1" r="AY57"/>
  <c i="3" r="J37"/>
  <c i="1" r="AX57"/>
  <c i="3" r="BI336"/>
  <c r="BH336"/>
  <c r="BG336"/>
  <c r="BF336"/>
  <c r="T336"/>
  <c r="T335"/>
  <c r="R336"/>
  <c r="R335"/>
  <c r="P336"/>
  <c r="P335"/>
  <c r="BI334"/>
  <c r="BH334"/>
  <c r="BG334"/>
  <c r="BF334"/>
  <c r="T334"/>
  <c r="T333"/>
  <c r="T332"/>
  <c r="R334"/>
  <c r="R333"/>
  <c r="R332"/>
  <c r="P334"/>
  <c r="P333"/>
  <c r="P332"/>
  <c r="BI330"/>
  <c r="BH330"/>
  <c r="BG330"/>
  <c r="BF330"/>
  <c r="T330"/>
  <c r="R330"/>
  <c r="P330"/>
  <c r="BI327"/>
  <c r="BH327"/>
  <c r="BG327"/>
  <c r="BF327"/>
  <c r="T327"/>
  <c r="R327"/>
  <c r="P327"/>
  <c r="BI325"/>
  <c r="BH325"/>
  <c r="BG325"/>
  <c r="BF325"/>
  <c r="T325"/>
  <c r="R325"/>
  <c r="P325"/>
  <c r="BI323"/>
  <c r="BH323"/>
  <c r="BG323"/>
  <c r="BF323"/>
  <c r="T323"/>
  <c r="R323"/>
  <c r="P323"/>
  <c r="BI319"/>
  <c r="BH319"/>
  <c r="BG319"/>
  <c r="BF319"/>
  <c r="T319"/>
  <c r="T318"/>
  <c r="R319"/>
  <c r="R318"/>
  <c r="P319"/>
  <c r="P318"/>
  <c r="BI316"/>
  <c r="BH316"/>
  <c r="BG316"/>
  <c r="BF316"/>
  <c r="T316"/>
  <c r="R316"/>
  <c r="P316"/>
  <c r="BI313"/>
  <c r="BH313"/>
  <c r="BG313"/>
  <c r="BF313"/>
  <c r="T313"/>
  <c r="R313"/>
  <c r="P313"/>
  <c r="BI309"/>
  <c r="BH309"/>
  <c r="BG309"/>
  <c r="BF309"/>
  <c r="T309"/>
  <c r="R309"/>
  <c r="P309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1"/>
  <c r="BH301"/>
  <c r="BG301"/>
  <c r="BF301"/>
  <c r="T301"/>
  <c r="R301"/>
  <c r="P301"/>
  <c r="BI299"/>
  <c r="BH299"/>
  <c r="BG299"/>
  <c r="BF299"/>
  <c r="T299"/>
  <c r="R299"/>
  <c r="P299"/>
  <c r="BI295"/>
  <c r="BH295"/>
  <c r="BG295"/>
  <c r="BF295"/>
  <c r="T295"/>
  <c r="R295"/>
  <c r="P295"/>
  <c r="BI294"/>
  <c r="BH294"/>
  <c r="BG294"/>
  <c r="BF294"/>
  <c r="T294"/>
  <c r="R294"/>
  <c r="P294"/>
  <c r="BI289"/>
  <c r="BH289"/>
  <c r="BG289"/>
  <c r="BF289"/>
  <c r="T289"/>
  <c r="R289"/>
  <c r="P289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0"/>
  <c r="BH270"/>
  <c r="BG270"/>
  <c r="BF270"/>
  <c r="T270"/>
  <c r="R270"/>
  <c r="P270"/>
  <c r="BI267"/>
  <c r="BH267"/>
  <c r="BG267"/>
  <c r="BF267"/>
  <c r="T267"/>
  <c r="R267"/>
  <c r="P267"/>
  <c r="BI265"/>
  <c r="BH265"/>
  <c r="BG265"/>
  <c r="BF265"/>
  <c r="T265"/>
  <c r="T264"/>
  <c r="R265"/>
  <c r="R264"/>
  <c r="P265"/>
  <c r="P264"/>
  <c r="BI262"/>
  <c r="BH262"/>
  <c r="BG262"/>
  <c r="BF262"/>
  <c r="T262"/>
  <c r="R262"/>
  <c r="P262"/>
  <c r="BI258"/>
  <c r="BH258"/>
  <c r="BG258"/>
  <c r="BF258"/>
  <c r="T258"/>
  <c r="R258"/>
  <c r="P258"/>
  <c r="BI254"/>
  <c r="BH254"/>
  <c r="BG254"/>
  <c r="BF254"/>
  <c r="T254"/>
  <c r="R254"/>
  <c r="P254"/>
  <c r="BI251"/>
  <c r="BH251"/>
  <c r="BG251"/>
  <c r="BF251"/>
  <c r="T251"/>
  <c r="R251"/>
  <c r="P251"/>
  <c r="BI249"/>
  <c r="BH249"/>
  <c r="BG249"/>
  <c r="BF249"/>
  <c r="T249"/>
  <c r="R249"/>
  <c r="P249"/>
  <c r="BI247"/>
  <c r="BH247"/>
  <c r="BG247"/>
  <c r="BF247"/>
  <c r="T247"/>
  <c r="R247"/>
  <c r="P247"/>
  <c r="BI245"/>
  <c r="BH245"/>
  <c r="BG245"/>
  <c r="BF245"/>
  <c r="T245"/>
  <c r="R245"/>
  <c r="P245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9"/>
  <c r="BH219"/>
  <c r="BG219"/>
  <c r="BF219"/>
  <c r="T219"/>
  <c r="R219"/>
  <c r="P219"/>
  <c r="BI217"/>
  <c r="BH217"/>
  <c r="BG217"/>
  <c r="BF217"/>
  <c r="T217"/>
  <c r="R217"/>
  <c r="P217"/>
  <c r="BI214"/>
  <c r="BH214"/>
  <c r="BG214"/>
  <c r="BF214"/>
  <c r="T214"/>
  <c r="R214"/>
  <c r="P214"/>
  <c r="BI201"/>
  <c r="BH201"/>
  <c r="BG201"/>
  <c r="BF201"/>
  <c r="T201"/>
  <c r="R201"/>
  <c r="P201"/>
  <c r="BI187"/>
  <c r="BH187"/>
  <c r="BG187"/>
  <c r="BF187"/>
  <c r="T187"/>
  <c r="R187"/>
  <c r="P187"/>
  <c r="BI186"/>
  <c r="BH186"/>
  <c r="BG186"/>
  <c r="BF186"/>
  <c r="T186"/>
  <c r="R186"/>
  <c r="P186"/>
  <c r="BI180"/>
  <c r="BH180"/>
  <c r="BG180"/>
  <c r="BF180"/>
  <c r="T180"/>
  <c r="T179"/>
  <c r="R180"/>
  <c r="R179"/>
  <c r="P180"/>
  <c r="P179"/>
  <c r="BI177"/>
  <c r="BH177"/>
  <c r="BG177"/>
  <c r="BF177"/>
  <c r="T177"/>
  <c r="R177"/>
  <c r="P177"/>
  <c r="BI175"/>
  <c r="BH175"/>
  <c r="BG175"/>
  <c r="BF175"/>
  <c r="T175"/>
  <c r="R175"/>
  <c r="P175"/>
  <c r="BI172"/>
  <c r="BH172"/>
  <c r="BG172"/>
  <c r="BF172"/>
  <c r="T172"/>
  <c r="R172"/>
  <c r="P172"/>
  <c r="BI170"/>
  <c r="BH170"/>
  <c r="BG170"/>
  <c r="BF170"/>
  <c r="T170"/>
  <c r="R170"/>
  <c r="P170"/>
  <c r="BI167"/>
  <c r="BH167"/>
  <c r="BG167"/>
  <c r="BF167"/>
  <c r="T167"/>
  <c r="R167"/>
  <c r="P167"/>
  <c r="BI165"/>
  <c r="BH165"/>
  <c r="BG165"/>
  <c r="BF165"/>
  <c r="T165"/>
  <c r="R165"/>
  <c r="P165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0"/>
  <c r="BH140"/>
  <c r="BG140"/>
  <c r="BF140"/>
  <c r="T140"/>
  <c r="R140"/>
  <c r="P140"/>
  <c r="BI127"/>
  <c r="BH127"/>
  <c r="BG127"/>
  <c r="BF127"/>
  <c r="T127"/>
  <c r="R127"/>
  <c r="P127"/>
  <c r="BI125"/>
  <c r="BH125"/>
  <c r="BG125"/>
  <c r="BF125"/>
  <c r="T125"/>
  <c r="R125"/>
  <c r="P125"/>
  <c r="BI122"/>
  <c r="BH122"/>
  <c r="BG122"/>
  <c r="BF122"/>
  <c r="T122"/>
  <c r="R122"/>
  <c r="P122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07"/>
  <c r="BH107"/>
  <c r="BG107"/>
  <c r="BF107"/>
  <c r="T107"/>
  <c r="R107"/>
  <c r="P107"/>
  <c r="BI103"/>
  <c r="BH103"/>
  <c r="BG103"/>
  <c r="BF103"/>
  <c r="T103"/>
  <c r="R103"/>
  <c r="P103"/>
  <c r="J96"/>
  <c r="F94"/>
  <c r="E92"/>
  <c r="J58"/>
  <c r="F56"/>
  <c r="E54"/>
  <c r="J26"/>
  <c r="E26"/>
  <c r="J97"/>
  <c r="J25"/>
  <c r="J20"/>
  <c r="E20"/>
  <c r="F97"/>
  <c r="J19"/>
  <c r="J17"/>
  <c r="E17"/>
  <c r="F96"/>
  <c r="J16"/>
  <c r="J14"/>
  <c r="J56"/>
  <c r="E7"/>
  <c r="E88"/>
  <c i="2" r="J39"/>
  <c r="J38"/>
  <c i="1" r="AY56"/>
  <c i="2" r="J37"/>
  <c i="1" r="AX56"/>
  <c i="2" r="BI115"/>
  <c r="BH115"/>
  <c r="BG115"/>
  <c r="BF115"/>
  <c r="T115"/>
  <c r="T114"/>
  <c r="R115"/>
  <c r="R114"/>
  <c r="P115"/>
  <c r="P114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T108"/>
  <c r="R109"/>
  <c r="R108"/>
  <c r="P109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J88"/>
  <c r="F86"/>
  <c r="E84"/>
  <c r="J58"/>
  <c r="F56"/>
  <c r="E54"/>
  <c r="J26"/>
  <c r="E26"/>
  <c r="J89"/>
  <c r="J25"/>
  <c r="J20"/>
  <c r="E20"/>
  <c r="F89"/>
  <c r="J19"/>
  <c r="J17"/>
  <c r="E17"/>
  <c r="F88"/>
  <c r="J16"/>
  <c r="J14"/>
  <c r="J56"/>
  <c r="E7"/>
  <c r="E80"/>
  <c i="1" r="L50"/>
  <c r="AM50"/>
  <c r="AM49"/>
  <c r="L49"/>
  <c r="AM47"/>
  <c r="L47"/>
  <c r="L45"/>
  <c r="L44"/>
  <c i="8" r="BK159"/>
  <c i="7" r="BK607"/>
  <c r="BK576"/>
  <c r="BK563"/>
  <c r="BK545"/>
  <c r="J540"/>
  <c r="BK523"/>
  <c r="J476"/>
  <c r="J460"/>
  <c r="BK452"/>
  <c r="J442"/>
  <c r="BK423"/>
  <c r="BK415"/>
  <c r="BK396"/>
  <c r="J382"/>
  <c r="BK346"/>
  <c r="J335"/>
  <c r="J326"/>
  <c r="J302"/>
  <c r="J271"/>
  <c r="J230"/>
  <c r="J209"/>
  <c r="BK194"/>
  <c r="J178"/>
  <c r="BK149"/>
  <c r="J112"/>
  <c i="6" r="J101"/>
  <c i="5" r="BK111"/>
  <c r="BK97"/>
  <c i="4" r="BK170"/>
  <c r="BK166"/>
  <c r="BK160"/>
  <c r="BK140"/>
  <c r="J119"/>
  <c r="J110"/>
  <c r="BK101"/>
  <c r="J90"/>
  <c i="3" r="BK307"/>
  <c r="J301"/>
  <c r="J251"/>
  <c r="BK234"/>
  <c r="J187"/>
  <c r="J157"/>
  <c r="BK127"/>
  <c r="BK107"/>
  <c i="2" r="J111"/>
  <c r="J105"/>
  <c r="J97"/>
  <c i="14" r="J197"/>
  <c r="J192"/>
  <c r="J187"/>
  <c r="BK179"/>
  <c r="J174"/>
  <c r="J169"/>
  <c r="J159"/>
  <c r="BK156"/>
  <c r="J140"/>
  <c r="J130"/>
  <c r="BK115"/>
  <c r="J114"/>
  <c r="BK106"/>
  <c r="J103"/>
  <c i="13" r="BK105"/>
  <c r="BK100"/>
  <c i="12" r="BK108"/>
  <c r="J101"/>
  <c r="J97"/>
  <c i="11" r="BK116"/>
  <c r="BK110"/>
  <c r="J105"/>
  <c r="BK99"/>
  <c r="BK94"/>
  <c i="10" r="BK105"/>
  <c r="J102"/>
  <c r="BK97"/>
  <c r="BK94"/>
  <c r="BK90"/>
  <c i="9" r="J98"/>
  <c i="8" r="J652"/>
  <c r="J627"/>
  <c r="BK609"/>
  <c r="BK555"/>
  <c r="J497"/>
  <c r="BK487"/>
  <c r="J475"/>
  <c r="J461"/>
  <c r="J453"/>
  <c r="BK422"/>
  <c r="BK414"/>
  <c r="J396"/>
  <c r="J372"/>
  <c r="J358"/>
  <c r="J345"/>
  <c r="J334"/>
  <c r="J316"/>
  <c r="J312"/>
  <c r="BK301"/>
  <c r="BK293"/>
  <c r="J275"/>
  <c r="J239"/>
  <c r="J228"/>
  <c r="J202"/>
  <c r="BK174"/>
  <c r="J153"/>
  <c r="BK137"/>
  <c i="7" r="J677"/>
  <c r="BK672"/>
  <c r="J655"/>
  <c r="J650"/>
  <c r="J619"/>
  <c r="J590"/>
  <c r="BK561"/>
  <c r="BK536"/>
  <c r="J498"/>
  <c r="J479"/>
  <c r="BK462"/>
  <c r="J456"/>
  <c r="J444"/>
  <c r="BK419"/>
  <c r="BK403"/>
  <c r="J396"/>
  <c r="BK390"/>
  <c r="J373"/>
  <c r="BK364"/>
  <c r="J328"/>
  <c r="BK300"/>
  <c r="BK285"/>
  <c r="J252"/>
  <c r="J218"/>
  <c r="BK207"/>
  <c r="BK183"/>
  <c r="BK162"/>
  <c r="J144"/>
  <c r="J133"/>
  <c i="6" r="J106"/>
  <c i="5" r="J121"/>
  <c r="BK113"/>
  <c r="J101"/>
  <c r="J94"/>
  <c r="BK89"/>
  <c i="4" r="BK162"/>
  <c r="BK152"/>
  <c r="J141"/>
  <c r="BK134"/>
  <c r="BK130"/>
  <c r="BK123"/>
  <c r="BK120"/>
  <c r="BK111"/>
  <c r="J107"/>
  <c r="J102"/>
  <c r="J94"/>
  <c i="3" r="J309"/>
  <c r="BK289"/>
  <c r="J273"/>
  <c r="J247"/>
  <c r="BK201"/>
  <c r="J162"/>
  <c i="14" r="BK202"/>
  <c r="J195"/>
  <c r="J188"/>
  <c r="BK185"/>
  <c r="BK183"/>
  <c r="J176"/>
  <c r="BK174"/>
  <c r="BK168"/>
  <c r="J156"/>
  <c r="BK141"/>
  <c r="BK135"/>
  <c r="J127"/>
  <c r="BK114"/>
  <c r="J111"/>
  <c r="BK109"/>
  <c r="J106"/>
  <c r="J105"/>
  <c i="13" r="J113"/>
  <c r="BK111"/>
  <c r="BK108"/>
  <c i="12" r="BK119"/>
  <c r="BK117"/>
  <c r="BK115"/>
  <c r="BK113"/>
  <c r="J111"/>
  <c r="J109"/>
  <c r="J106"/>
  <c r="BK104"/>
  <c r="J102"/>
  <c r="BK99"/>
  <c i="11" r="BK118"/>
  <c r="BK114"/>
  <c r="J112"/>
  <c r="J110"/>
  <c r="BK108"/>
  <c r="BK103"/>
  <c r="J101"/>
  <c r="J98"/>
  <c r="J94"/>
  <c i="10" r="BK110"/>
  <c r="BK106"/>
  <c r="BK101"/>
  <c r="BK96"/>
  <c r="J94"/>
  <c i="9" r="BK97"/>
  <c r="BK94"/>
  <c r="BK90"/>
  <c i="8" r="BK652"/>
  <c r="J645"/>
  <c r="J639"/>
  <c r="BK632"/>
  <c r="BK618"/>
  <c r="J599"/>
  <c r="BK590"/>
  <c r="BK570"/>
  <c r="J555"/>
  <c r="J517"/>
  <c r="J502"/>
  <c r="BK479"/>
  <c r="BK475"/>
  <c r="BK462"/>
  <c r="J459"/>
  <c r="J451"/>
  <c r="BK441"/>
  <c r="BK417"/>
  <c r="BK415"/>
  <c r="BK406"/>
  <c r="BK400"/>
  <c r="J389"/>
  <c r="J383"/>
  <c r="J376"/>
  <c r="J362"/>
  <c r="J341"/>
  <c r="BK337"/>
  <c r="BK322"/>
  <c r="BK312"/>
  <c r="BK309"/>
  <c r="J304"/>
  <c r="BK300"/>
  <c r="J296"/>
  <c r="J288"/>
  <c r="BK282"/>
  <c r="J270"/>
  <c r="J259"/>
  <c r="J235"/>
  <c r="BK218"/>
  <c r="J199"/>
  <c r="J159"/>
  <c r="BK149"/>
  <c r="J143"/>
  <c r="J117"/>
  <c r="J107"/>
  <c i="7" r="BK639"/>
  <c r="J622"/>
  <c r="BK616"/>
  <c r="BK610"/>
  <c r="BK604"/>
  <c r="BK587"/>
  <c r="J570"/>
  <c r="J565"/>
  <c r="J561"/>
  <c r="BK546"/>
  <c r="J544"/>
  <c r="BK540"/>
  <c r="J531"/>
  <c r="BK518"/>
  <c r="BK508"/>
  <c r="BK505"/>
  <c r="BK498"/>
  <c r="J486"/>
  <c r="BK469"/>
  <c r="BK467"/>
  <c r="BK460"/>
  <c r="BK457"/>
  <c r="J452"/>
  <c r="J445"/>
  <c r="J429"/>
  <c r="J418"/>
  <c r="BK398"/>
  <c r="J370"/>
  <c r="BK359"/>
  <c r="J346"/>
  <c r="BK335"/>
  <c r="J330"/>
  <c r="J307"/>
  <c r="J300"/>
  <c r="J292"/>
  <c r="J285"/>
  <c r="J273"/>
  <c r="BK266"/>
  <c r="BK249"/>
  <c r="BK230"/>
  <c r="BK218"/>
  <c r="J207"/>
  <c r="J199"/>
  <c r="BK180"/>
  <c r="BK174"/>
  <c r="J162"/>
  <c r="BK146"/>
  <c r="J116"/>
  <c i="6" r="J112"/>
  <c r="BK105"/>
  <c r="BK101"/>
  <c r="BK97"/>
  <c i="5" r="J115"/>
  <c r="J107"/>
  <c r="J102"/>
  <c r="BK99"/>
  <c i="4" r="J160"/>
  <c r="J152"/>
  <c r="J149"/>
  <c r="J147"/>
  <c r="BK145"/>
  <c r="J140"/>
  <c r="J135"/>
  <c r="J131"/>
  <c r="BK124"/>
  <c r="BK119"/>
  <c r="J112"/>
  <c r="BK107"/>
  <c r="J103"/>
  <c r="J95"/>
  <c i="3" r="J334"/>
  <c r="J327"/>
  <c r="J323"/>
  <c r="J306"/>
  <c r="BK294"/>
  <c r="J281"/>
  <c r="BK277"/>
  <c r="BK273"/>
  <c r="BK262"/>
  <c r="J227"/>
  <c r="BK223"/>
  <c r="BK219"/>
  <c r="J214"/>
  <c r="BK159"/>
  <c r="BK151"/>
  <c r="BK147"/>
  <c r="BK140"/>
  <c r="J125"/>
  <c r="BK114"/>
  <c i="2" r="J115"/>
  <c r="BK109"/>
  <c r="BK106"/>
  <c r="BK102"/>
  <c r="J100"/>
  <c r="J95"/>
  <c i="14" r="J200"/>
  <c r="J194"/>
  <c r="J189"/>
  <c r="J177"/>
  <c r="BK167"/>
  <c r="BK163"/>
  <c r="J161"/>
  <c r="J153"/>
  <c r="J148"/>
  <c r="BK147"/>
  <c r="J145"/>
  <c r="J133"/>
  <c r="BK130"/>
  <c r="BK126"/>
  <c r="J123"/>
  <c r="BK119"/>
  <c r="J116"/>
  <c r="BK112"/>
  <c r="BK110"/>
  <c i="13" r="BK110"/>
  <c r="J105"/>
  <c i="7" r="J138"/>
  <c i="6" r="BK108"/>
  <c r="J100"/>
  <c r="J97"/>
  <c i="5" r="BK121"/>
  <c r="J112"/>
  <c r="BK107"/>
  <c r="J103"/>
  <c r="BK92"/>
  <c r="BK88"/>
  <c i="4" r="J165"/>
  <c r="BK163"/>
  <c r="J158"/>
  <c r="J154"/>
  <c r="J146"/>
  <c r="J144"/>
  <c r="J142"/>
  <c r="J128"/>
  <c r="J122"/>
  <c r="J117"/>
  <c r="J111"/>
  <c r="J99"/>
  <c r="BK95"/>
  <c i="3" r="BK336"/>
  <c r="BK325"/>
  <c r="J305"/>
  <c r="J299"/>
  <c r="BK288"/>
  <c r="BK284"/>
  <c r="J270"/>
  <c r="J262"/>
  <c r="BK251"/>
  <c r="BK247"/>
  <c r="BK236"/>
  <c r="BK225"/>
  <c r="J186"/>
  <c r="J170"/>
  <c r="J165"/>
  <c r="BK158"/>
  <c r="BK157"/>
  <c r="BK153"/>
  <c r="J149"/>
  <c r="J140"/>
  <c r="BK122"/>
  <c r="J114"/>
  <c i="2" r="BK115"/>
  <c r="J106"/>
  <c r="BK103"/>
  <c r="BK100"/>
  <c r="J96"/>
  <c i="1" r="AS67"/>
  <c i="14" r="BK203"/>
  <c r="BK200"/>
  <c r="BK197"/>
  <c r="BK192"/>
  <c r="J185"/>
  <c r="BK181"/>
  <c r="BK177"/>
  <c r="BK173"/>
  <c r="J170"/>
  <c r="J165"/>
  <c r="J164"/>
  <c r="BK155"/>
  <c r="J154"/>
  <c r="J147"/>
  <c r="J138"/>
  <c r="J136"/>
  <c r="J134"/>
  <c r="BK129"/>
  <c r="BK125"/>
  <c r="J120"/>
  <c r="J115"/>
  <c r="BK100"/>
  <c i="13" r="BK109"/>
  <c r="J106"/>
  <c r="BK103"/>
  <c r="BK98"/>
  <c i="12" r="J119"/>
  <c i="8" r="J602"/>
  <c r="J581"/>
  <c r="J572"/>
  <c r="BK564"/>
  <c r="BK559"/>
  <c r="BK550"/>
  <c r="J546"/>
  <c r="BK509"/>
  <c r="BK482"/>
  <c r="J470"/>
  <c r="J462"/>
  <c r="BK451"/>
  <c r="BK443"/>
  <c r="BK436"/>
  <c r="BK428"/>
  <c r="BK419"/>
  <c r="J410"/>
  <c r="J402"/>
  <c r="BK389"/>
  <c r="BK376"/>
  <c r="BK372"/>
  <c r="BK365"/>
  <c r="J346"/>
  <c r="J344"/>
  <c r="J339"/>
  <c r="BK331"/>
  <c r="J325"/>
  <c r="J322"/>
  <c r="BK313"/>
  <c r="J309"/>
  <c r="J306"/>
  <c r="J300"/>
  <c r="J291"/>
  <c r="BK280"/>
  <c r="J231"/>
  <c r="BK185"/>
  <c r="BK176"/>
  <c r="J165"/>
  <c r="BK153"/>
  <c r="J141"/>
  <c r="J131"/>
  <c r="BK112"/>
  <c i="7" r="BK650"/>
  <c r="BK613"/>
  <c r="J599"/>
  <c r="J579"/>
  <c r="J518"/>
  <c r="BK507"/>
  <c r="J505"/>
  <c r="J495"/>
  <c r="J472"/>
  <c r="J464"/>
  <c r="J459"/>
  <c r="J449"/>
  <c r="BK439"/>
  <c r="J431"/>
  <c r="BK407"/>
  <c r="J403"/>
  <c r="J393"/>
  <c r="BK388"/>
  <c r="J380"/>
  <c r="J364"/>
  <c r="BK334"/>
  <c r="BK314"/>
  <c r="J304"/>
  <c r="BK298"/>
  <c r="BK290"/>
  <c r="J266"/>
  <c r="J255"/>
  <c r="BK197"/>
  <c r="BK186"/>
  <c r="J174"/>
  <c r="J160"/>
  <c r="BK142"/>
  <c r="J130"/>
  <c i="6" r="BK112"/>
  <c r="BK103"/>
  <c r="BK100"/>
  <c i="5" r="J116"/>
  <c r="J114"/>
  <c r="BK112"/>
  <c r="BK110"/>
  <c r="J105"/>
  <c r="J99"/>
  <c r="BK95"/>
  <c i="4" r="J170"/>
  <c r="J167"/>
  <c r="J159"/>
  <c r="BK155"/>
  <c r="BK153"/>
  <c r="BK148"/>
  <c r="J143"/>
  <c r="J139"/>
  <c r="J130"/>
  <c r="BK125"/>
  <c r="BK117"/>
  <c r="J114"/>
  <c r="J105"/>
  <c r="BK99"/>
  <c r="J96"/>
  <c i="3" r="J336"/>
  <c r="BK323"/>
  <c r="BK316"/>
  <c r="BK303"/>
  <c r="BK299"/>
  <c r="J294"/>
  <c r="BK270"/>
  <c r="BK258"/>
  <c r="BK245"/>
  <c r="J234"/>
  <c r="BK187"/>
  <c r="J180"/>
  <c r="J172"/>
  <c r="BK165"/>
  <c r="J160"/>
  <c i="14" r="BK193"/>
  <c r="BK184"/>
  <c r="J180"/>
  <c r="J173"/>
  <c r="J168"/>
  <c r="BK160"/>
  <c r="J158"/>
  <c r="BK152"/>
  <c r="J149"/>
  <c r="J146"/>
  <c r="J143"/>
  <c r="BK140"/>
  <c r="BK136"/>
  <c r="J131"/>
  <c r="BK123"/>
  <c r="J118"/>
  <c r="J113"/>
  <c r="J99"/>
  <c i="13" r="J109"/>
  <c r="J104"/>
  <c r="J100"/>
  <c r="J98"/>
  <c r="BK96"/>
  <c i="12" r="BK118"/>
  <c r="J117"/>
  <c r="J115"/>
  <c r="J113"/>
  <c r="BK111"/>
  <c r="BK109"/>
  <c r="J107"/>
  <c r="J104"/>
  <c r="J99"/>
  <c r="BK97"/>
  <c i="11" r="J114"/>
  <c r="J111"/>
  <c r="BK106"/>
  <c r="J103"/>
  <c r="BK95"/>
  <c r="J92"/>
  <c i="10" r="BK108"/>
  <c r="J106"/>
  <c r="J103"/>
  <c r="J101"/>
  <c r="J97"/>
  <c r="BK92"/>
  <c r="J90"/>
  <c i="9" r="J99"/>
  <c r="J97"/>
  <c r="J95"/>
  <c r="J90"/>
  <c i="8" r="BK645"/>
  <c r="BK641"/>
  <c r="BK637"/>
  <c r="J632"/>
  <c r="J628"/>
  <c r="BK621"/>
  <c r="BK606"/>
  <c r="BK599"/>
  <c r="BK585"/>
  <c r="BK572"/>
  <c r="BK561"/>
  <c r="BK557"/>
  <c r="BK537"/>
  <c r="BK517"/>
  <c r="BK502"/>
  <c r="J479"/>
  <c r="BK470"/>
  <c r="J466"/>
  <c r="J443"/>
  <c r="J422"/>
  <c r="J416"/>
  <c r="BK408"/>
  <c r="J400"/>
  <c r="BK394"/>
  <c r="BK379"/>
  <c r="BK362"/>
  <c r="BK354"/>
  <c r="BK341"/>
  <c r="J328"/>
  <c r="BK314"/>
  <c r="J299"/>
  <c r="BK288"/>
  <c r="BK270"/>
  <c r="BK254"/>
  <c r="J185"/>
  <c r="BK179"/>
  <c r="J174"/>
  <c r="BK165"/>
  <c r="J149"/>
  <c i="7" r="BK648"/>
  <c r="J639"/>
  <c r="BK634"/>
  <c r="J616"/>
  <c r="BK590"/>
  <c r="J573"/>
  <c r="BK558"/>
  <c r="J542"/>
  <c r="J536"/>
  <c r="J508"/>
  <c r="J489"/>
  <c r="J469"/>
  <c r="J462"/>
  <c r="J454"/>
  <c r="BK444"/>
  <c r="J435"/>
  <c r="BK418"/>
  <c r="J402"/>
  <c r="BK385"/>
  <c r="BK354"/>
  <c r="BK338"/>
  <c r="BK328"/>
  <c r="BK317"/>
  <c r="BK307"/>
  <c r="J282"/>
  <c r="J249"/>
  <c r="J222"/>
  <c r="BK199"/>
  <c r="J170"/>
  <c r="BK144"/>
  <c r="J127"/>
  <c i="6" r="BK114"/>
  <c r="BK96"/>
  <c i="5" r="J104"/>
  <c r="BK91"/>
  <c i="4" r="BK168"/>
  <c r="BK165"/>
  <c r="J153"/>
  <c r="J134"/>
  <c r="J115"/>
  <c r="J108"/>
  <c r="J97"/>
  <c i="3" r="J319"/>
  <c r="BK306"/>
  <c r="BK286"/>
  <c r="J245"/>
  <c r="BK214"/>
  <c r="BK175"/>
  <c r="BK155"/>
  <c r="J122"/>
  <c r="J103"/>
  <c i="2" r="J109"/>
  <c r="J102"/>
  <c r="BK96"/>
  <c i="14" r="BK196"/>
  <c r="BK190"/>
  <c r="BK180"/>
  <c r="BK175"/>
  <c r="BK170"/>
  <c r="J163"/>
  <c r="BK158"/>
  <c r="J155"/>
  <c r="BK150"/>
  <c r="BK132"/>
  <c r="BK122"/>
  <c r="BK117"/>
  <c r="BK107"/>
  <c r="J104"/>
  <c r="BK99"/>
  <c i="13" r="J103"/>
  <c r="J99"/>
  <c i="12" r="BK105"/>
  <c r="J100"/>
  <c r="J96"/>
  <c i="11" r="J115"/>
  <c r="J109"/>
  <c r="J104"/>
  <c r="BK98"/>
  <c r="BK93"/>
  <c i="10" r="J104"/>
  <c r="BK100"/>
  <c r="J96"/>
  <c r="J93"/>
  <c i="9" r="J100"/>
  <c r="BK95"/>
  <c i="8" r="J655"/>
  <c r="BK636"/>
  <c r="BK628"/>
  <c r="J621"/>
  <c r="J570"/>
  <c r="J537"/>
  <c r="BK492"/>
  <c r="J472"/>
  <c r="BK459"/>
  <c r="J441"/>
  <c r="BK433"/>
  <c r="J417"/>
  <c r="BK410"/>
  <c r="BK402"/>
  <c r="J394"/>
  <c r="J374"/>
  <c r="J367"/>
  <c r="BK349"/>
  <c r="BK320"/>
  <c r="J314"/>
  <c r="BK306"/>
  <c r="BK296"/>
  <c r="J282"/>
  <c r="J277"/>
  <c r="J254"/>
  <c r="BK231"/>
  <c r="J224"/>
  <c r="J167"/>
  <c r="BK147"/>
  <c r="J121"/>
  <c i="7" r="BK676"/>
  <c r="J672"/>
  <c r="BK653"/>
  <c r="J648"/>
  <c r="J610"/>
  <c r="BK568"/>
  <c r="J558"/>
  <c r="BK531"/>
  <c r="BK495"/>
  <c r="BK489"/>
  <c r="J467"/>
  <c r="J457"/>
  <c r="BK449"/>
  <c r="BK445"/>
  <c r="BK429"/>
  <c r="J415"/>
  <c r="BK400"/>
  <c r="BK382"/>
  <c r="BK370"/>
  <c r="J359"/>
  <c r="J310"/>
  <c r="J298"/>
  <c r="BK260"/>
  <c r="J237"/>
  <c r="BK209"/>
  <c r="J186"/>
  <c r="J180"/>
  <c r="BK160"/>
  <c r="J135"/>
  <c r="BK127"/>
  <c i="6" r="J108"/>
  <c r="J95"/>
  <c i="5" r="J118"/>
  <c r="BK102"/>
  <c r="J96"/>
  <c r="J91"/>
  <c i="4" r="BK164"/>
  <c r="BK156"/>
  <c r="BK142"/>
  <c r="BK135"/>
  <c r="BK131"/>
  <c r="J124"/>
  <c r="BK121"/>
  <c r="BK114"/>
  <c r="BK110"/>
  <c r="BK103"/>
  <c r="J100"/>
  <c i="3" r="J316"/>
  <c r="J304"/>
  <c r="J277"/>
  <c r="J258"/>
  <c r="J217"/>
  <c r="J175"/>
  <c i="14" r="J199"/>
  <c r="J196"/>
  <c r="BK191"/>
  <c r="BK187"/>
  <c r="J184"/>
  <c r="J181"/>
  <c r="J175"/>
  <c r="BK169"/>
  <c r="J167"/>
  <c r="J152"/>
  <c r="BK139"/>
  <c r="BK128"/>
  <c r="J121"/>
  <c r="J112"/>
  <c r="J110"/>
  <c r="J107"/>
  <c r="J101"/>
  <c r="J100"/>
  <c i="13" r="J112"/>
  <c r="J110"/>
  <c r="J107"/>
  <c i="12" r="J118"/>
  <c r="J116"/>
  <c r="J114"/>
  <c r="J112"/>
  <c r="BK110"/>
  <c r="BK107"/>
  <c r="J105"/>
  <c r="J103"/>
  <c r="BK100"/>
  <c r="BK96"/>
  <c i="11" r="J116"/>
  <c r="J113"/>
  <c r="BK111"/>
  <c r="BK109"/>
  <c r="BK105"/>
  <c r="J102"/>
  <c r="J99"/>
  <c r="J95"/>
  <c r="BK92"/>
  <c i="10" r="BK107"/>
  <c r="BK104"/>
  <c r="J100"/>
  <c r="BK95"/>
  <c r="J91"/>
  <c i="9" r="J96"/>
  <c r="J92"/>
  <c i="8" r="BK655"/>
  <c r="J648"/>
  <c r="J643"/>
  <c r="J637"/>
  <c r="BK623"/>
  <c r="J606"/>
  <c r="J594"/>
  <c r="BK581"/>
  <c r="J564"/>
  <c r="J548"/>
  <c r="BK506"/>
  <c r="J492"/>
  <c r="BK477"/>
  <c r="BK466"/>
  <c r="BK461"/>
  <c r="BK453"/>
  <c r="BK447"/>
  <c r="J436"/>
  <c r="BK416"/>
  <c r="J414"/>
  <c r="J404"/>
  <c r="BK396"/>
  <c r="BK386"/>
  <c r="J379"/>
  <c r="J365"/>
  <c r="BK346"/>
  <c r="BK339"/>
  <c r="J331"/>
  <c r="J320"/>
  <c r="J310"/>
  <c r="J307"/>
  <c r="J301"/>
  <c r="J298"/>
  <c r="BK291"/>
  <c r="J286"/>
  <c r="BK275"/>
  <c r="BK264"/>
  <c r="BK239"/>
  <c r="BK224"/>
  <c r="BK202"/>
  <c r="BK167"/>
  <c r="J155"/>
  <c r="J147"/>
  <c r="BK131"/>
  <c r="J112"/>
  <c i="7" r="BK645"/>
  <c r="J634"/>
  <c r="J613"/>
  <c r="J607"/>
  <c r="BK599"/>
  <c r="BK573"/>
  <c r="J568"/>
  <c r="J563"/>
  <c r="BK549"/>
  <c r="J545"/>
  <c r="BK542"/>
  <c r="J538"/>
  <c r="J523"/>
  <c r="J513"/>
  <c r="J507"/>
  <c r="BK503"/>
  <c r="J493"/>
  <c r="BK472"/>
  <c r="J468"/>
  <c r="BK465"/>
  <c r="BK464"/>
  <c r="BK459"/>
  <c r="BK456"/>
  <c r="BK451"/>
  <c r="BK442"/>
  <c r="BK425"/>
  <c r="J400"/>
  <c r="BK380"/>
  <c r="BK373"/>
  <c r="BK351"/>
  <c r="BK343"/>
  <c r="J338"/>
  <c r="J334"/>
  <c r="J322"/>
  <c r="J317"/>
  <c r="BK296"/>
  <c r="J290"/>
  <c r="BK282"/>
  <c r="BK271"/>
  <c r="BK263"/>
  <c r="BK255"/>
  <c r="J240"/>
  <c r="BK222"/>
  <c r="BK214"/>
  <c r="BK200"/>
  <c r="J197"/>
  <c r="BK178"/>
  <c r="BK166"/>
  <c r="J149"/>
  <c r="J142"/>
  <c i="6" r="J114"/>
  <c r="BK110"/>
  <c r="BK102"/>
  <c r="BK98"/>
  <c i="5" r="J119"/>
  <c r="BK114"/>
  <c r="BK105"/>
  <c r="BK101"/>
  <c r="J97"/>
  <c i="4" r="BK159"/>
  <c r="J150"/>
  <c r="J148"/>
  <c r="BK146"/>
  <c r="BK144"/>
  <c r="J137"/>
  <c r="J133"/>
  <c r="J125"/>
  <c r="J123"/>
  <c r="J116"/>
  <c r="BK108"/>
  <c r="BK105"/>
  <c r="BK97"/>
  <c r="BK90"/>
  <c i="3" r="BK330"/>
  <c r="J325"/>
  <c r="BK313"/>
  <c r="BK295"/>
  <c r="J289"/>
  <c r="J279"/>
  <c r="BK275"/>
  <c r="J267"/>
  <c r="J249"/>
  <c r="J225"/>
  <c r="J221"/>
  <c r="BK217"/>
  <c r="BK180"/>
  <c r="J153"/>
  <c r="BK149"/>
  <c r="J145"/>
  <c r="J127"/>
  <c r="BK117"/>
  <c r="J107"/>
  <c i="2" r="J113"/>
  <c r="J107"/>
  <c r="J103"/>
  <c r="J101"/>
  <c r="BK98"/>
  <c i="14" r="J203"/>
  <c r="BK199"/>
  <c r="J193"/>
  <c r="BK188"/>
  <c r="J171"/>
  <c r="BK165"/>
  <c r="BK162"/>
  <c r="BK154"/>
  <c r="BK149"/>
  <c r="BK146"/>
  <c r="BK143"/>
  <c r="BK137"/>
  <c r="BK131"/>
  <c r="J129"/>
  <c r="J125"/>
  <c r="J122"/>
  <c r="J117"/>
  <c r="BK113"/>
  <c r="BK111"/>
  <c r="J108"/>
  <c r="BK101"/>
  <c i="13" r="BK106"/>
  <c r="BK101"/>
  <c i="7" r="BK112"/>
  <c i="6" r="J105"/>
  <c r="J98"/>
  <c r="J96"/>
  <c i="5" r="BK116"/>
  <c r="BK109"/>
  <c r="BK104"/>
  <c r="J95"/>
  <c r="J89"/>
  <c r="J87"/>
  <c i="4" r="J164"/>
  <c r="J162"/>
  <c r="J155"/>
  <c r="BK151"/>
  <c r="J145"/>
  <c r="BK143"/>
  <c r="BK127"/>
  <c r="BK126"/>
  <c r="J120"/>
  <c r="BK116"/>
  <c r="J109"/>
  <c r="J98"/>
  <c r="J93"/>
  <c i="3" r="BK334"/>
  <c r="BK327"/>
  <c r="BK309"/>
  <c r="J303"/>
  <c r="J286"/>
  <c r="BK281"/>
  <c r="BK279"/>
  <c r="BK265"/>
  <c r="BK254"/>
  <c r="BK249"/>
  <c r="J238"/>
  <c r="BK227"/>
  <c r="J219"/>
  <c r="BK172"/>
  <c r="J167"/>
  <c r="BK160"/>
  <c r="J158"/>
  <c r="J155"/>
  <c r="J151"/>
  <c r="BK145"/>
  <c r="BK125"/>
  <c r="J120"/>
  <c r="J117"/>
  <c r="BK103"/>
  <c i="2" r="BK111"/>
  <c r="BK105"/>
  <c r="BK101"/>
  <c r="BK97"/>
  <c r="BK95"/>
  <c i="1" r="AS55"/>
  <c i="14" r="J202"/>
  <c r="BK198"/>
  <c r="BK195"/>
  <c r="J191"/>
  <c r="J183"/>
  <c r="BK182"/>
  <c r="J179"/>
  <c r="BK176"/>
  <c r="BK171"/>
  <c r="BK166"/>
  <c r="BK164"/>
  <c r="J162"/>
  <c r="J157"/>
  <c r="J150"/>
  <c r="J139"/>
  <c r="J137"/>
  <c r="J135"/>
  <c r="J132"/>
  <c r="J128"/>
  <c r="BK127"/>
  <c r="BK121"/>
  <c r="BK118"/>
  <c r="BK108"/>
  <c i="13" r="J111"/>
  <c r="J108"/>
  <c r="BK104"/>
  <c r="J101"/>
  <c r="J96"/>
  <c i="8" r="J609"/>
  <c r="J585"/>
  <c r="J573"/>
  <c r="BK568"/>
  <c r="J561"/>
  <c r="J557"/>
  <c r="BK548"/>
  <c r="J522"/>
  <c r="BK497"/>
  <c r="J477"/>
  <c r="BK464"/>
  <c r="J455"/>
  <c r="J447"/>
  <c r="BK439"/>
  <c r="J433"/>
  <c r="J425"/>
  <c r="BK412"/>
  <c r="BK404"/>
  <c r="BK392"/>
  <c r="BK383"/>
  <c r="BK374"/>
  <c r="BK367"/>
  <c r="J349"/>
  <c r="BK345"/>
  <c r="J342"/>
  <c r="BK334"/>
  <c r="BK328"/>
  <c r="J324"/>
  <c r="BK316"/>
  <c r="BK310"/>
  <c r="BK307"/>
  <c r="BK304"/>
  <c r="J293"/>
  <c r="BK286"/>
  <c r="BK277"/>
  <c r="BK228"/>
  <c r="J179"/>
  <c r="BK171"/>
  <c r="J161"/>
  <c r="BK143"/>
  <c r="J137"/>
  <c r="BK117"/>
  <c r="BK107"/>
  <c i="7" r="BK622"/>
  <c r="J604"/>
  <c r="J587"/>
  <c r="J576"/>
  <c r="BK513"/>
  <c r="J506"/>
  <c r="J503"/>
  <c r="BK476"/>
  <c r="J465"/>
  <c r="J463"/>
  <c r="BK455"/>
  <c r="BK446"/>
  <c r="BK435"/>
  <c r="J423"/>
  <c r="BK404"/>
  <c r="J398"/>
  <c r="J390"/>
  <c r="J385"/>
  <c r="J367"/>
  <c r="J354"/>
  <c r="BK326"/>
  <c r="BK310"/>
  <c r="BK302"/>
  <c r="J296"/>
  <c r="BK273"/>
  <c r="J260"/>
  <c r="BK237"/>
  <c r="J194"/>
  <c r="J183"/>
  <c r="J166"/>
  <c r="J153"/>
  <c r="BK133"/>
  <c r="BK116"/>
  <c i="6" r="BK106"/>
  <c r="J102"/>
  <c i="5" r="BK118"/>
  <c r="BK115"/>
  <c r="J113"/>
  <c r="J111"/>
  <c r="J109"/>
  <c r="BK103"/>
  <c r="BK96"/>
  <c r="BK94"/>
  <c i="4" r="J168"/>
  <c r="J166"/>
  <c r="J156"/>
  <c r="BK154"/>
  <c r="J151"/>
  <c r="BK147"/>
  <c r="BK141"/>
  <c r="BK137"/>
  <c r="J126"/>
  <c r="J121"/>
  <c r="BK115"/>
  <c r="BK112"/>
  <c r="BK100"/>
  <c r="BK98"/>
  <c r="BK94"/>
  <c i="3" r="J330"/>
  <c r="BK319"/>
  <c r="BK304"/>
  <c r="BK301"/>
  <c r="J295"/>
  <c r="J284"/>
  <c r="BK267"/>
  <c r="J254"/>
  <c r="J236"/>
  <c r="J223"/>
  <c r="BK186"/>
  <c r="J177"/>
  <c r="BK170"/>
  <c r="BK162"/>
  <c r="J159"/>
  <c i="14" r="J190"/>
  <c r="J182"/>
  <c r="J178"/>
  <c r="J172"/>
  <c r="BK161"/>
  <c r="BK159"/>
  <c r="BK153"/>
  <c r="BK151"/>
  <c r="BK148"/>
  <c r="BK145"/>
  <c r="J141"/>
  <c r="BK138"/>
  <c r="BK134"/>
  <c r="J126"/>
  <c r="J124"/>
  <c r="J119"/>
  <c r="BK116"/>
  <c r="BK104"/>
  <c i="13" r="BK112"/>
  <c r="BK107"/>
  <c r="BK102"/>
  <c r="BK99"/>
  <c r="J97"/>
  <c i="12" r="BK116"/>
  <c r="BK114"/>
  <c r="BK112"/>
  <c r="J110"/>
  <c r="J108"/>
  <c r="BK106"/>
  <c r="BK102"/>
  <c r="BK101"/>
  <c r="J98"/>
  <c i="11" r="BK115"/>
  <c r="BK113"/>
  <c r="J108"/>
  <c r="BK104"/>
  <c r="BK101"/>
  <c r="BK97"/>
  <c r="J93"/>
  <c i="10" r="J110"/>
  <c r="J107"/>
  <c r="J105"/>
  <c r="BK102"/>
  <c r="BK99"/>
  <c r="BK93"/>
  <c r="BK91"/>
  <c i="9" r="BK100"/>
  <c r="BK98"/>
  <c r="BK96"/>
  <c r="J94"/>
  <c i="8" r="BK648"/>
  <c r="BK643"/>
  <c r="BK639"/>
  <c r="J636"/>
  <c r="J629"/>
  <c r="BK627"/>
  <c r="J618"/>
  <c r="BK602"/>
  <c r="J590"/>
  <c r="BK573"/>
  <c r="J568"/>
  <c r="J559"/>
  <c r="BK546"/>
  <c r="BK522"/>
  <c r="J509"/>
  <c r="J487"/>
  <c r="BK472"/>
  <c r="BK468"/>
  <c r="J464"/>
  <c r="J428"/>
  <c r="J419"/>
  <c r="J412"/>
  <c r="J406"/>
  <c r="J398"/>
  <c r="J386"/>
  <c r="BK369"/>
  <c r="BK358"/>
  <c r="BK344"/>
  <c r="J337"/>
  <c r="BK325"/>
  <c r="J303"/>
  <c r="BK298"/>
  <c r="BK284"/>
  <c r="J264"/>
  <c r="BK199"/>
  <c r="BK181"/>
  <c r="J176"/>
  <c r="J171"/>
  <c r="BK161"/>
  <c r="BK121"/>
  <c i="7" r="J645"/>
  <c r="J636"/>
  <c r="BK619"/>
  <c r="J592"/>
  <c r="BK579"/>
  <c r="BK570"/>
  <c r="J546"/>
  <c r="BK544"/>
  <c r="BK538"/>
  <c r="BK506"/>
  <c r="J500"/>
  <c r="BK479"/>
  <c r="BK468"/>
  <c r="J455"/>
  <c r="J451"/>
  <c r="J439"/>
  <c r="J419"/>
  <c r="J404"/>
  <c r="J388"/>
  <c r="J378"/>
  <c r="J343"/>
  <c r="BK330"/>
  <c r="BK322"/>
  <c r="J314"/>
  <c r="BK292"/>
  <c r="BK252"/>
  <c r="J227"/>
  <c r="J200"/>
  <c r="J190"/>
  <c r="BK153"/>
  <c r="BK135"/>
  <c r="J120"/>
  <c i="6" r="J110"/>
  <c r="BK95"/>
  <c i="5" r="BK100"/>
  <c r="J88"/>
  <c i="4" r="BK167"/>
  <c r="J163"/>
  <c r="BK150"/>
  <c r="J127"/>
  <c r="J113"/>
  <c r="BK102"/>
  <c r="BK93"/>
  <c i="3" r="J313"/>
  <c r="BK305"/>
  <c r="J275"/>
  <c r="BK238"/>
  <c r="J201"/>
  <c r="BK167"/>
  <c r="J147"/>
  <c r="BK120"/>
  <c i="2" r="BK113"/>
  <c r="BK107"/>
  <c r="J98"/>
  <c i="14" r="J198"/>
  <c r="BK194"/>
  <c r="BK189"/>
  <c r="BK178"/>
  <c r="BK172"/>
  <c r="J166"/>
  <c r="J160"/>
  <c r="BK157"/>
  <c r="J151"/>
  <c r="BK133"/>
  <c r="BK124"/>
  <c r="BK120"/>
  <c r="J109"/>
  <c r="BK105"/>
  <c r="BK103"/>
  <c i="13" r="BK113"/>
  <c r="J102"/>
  <c r="BK97"/>
  <c i="12" r="BK103"/>
  <c r="BK98"/>
  <c i="11" r="J118"/>
  <c r="BK112"/>
  <c r="J106"/>
  <c r="BK102"/>
  <c r="J97"/>
  <c i="10" r="J108"/>
  <c r="BK103"/>
  <c r="J99"/>
  <c r="J95"/>
  <c r="J92"/>
  <c i="9" r="BK99"/>
  <c r="BK92"/>
  <c i="8" r="J641"/>
  <c r="BK629"/>
  <c r="J623"/>
  <c r="BK594"/>
  <c r="J550"/>
  <c r="J506"/>
  <c r="J482"/>
  <c r="J468"/>
  <c r="BK455"/>
  <c r="J439"/>
  <c r="BK425"/>
  <c r="J415"/>
  <c r="J408"/>
  <c r="BK398"/>
  <c r="J392"/>
  <c r="J369"/>
  <c r="J354"/>
  <c r="BK342"/>
  <c r="BK324"/>
  <c r="J313"/>
  <c r="BK303"/>
  <c r="BK299"/>
  <c r="J284"/>
  <c r="J280"/>
  <c r="BK259"/>
  <c r="BK235"/>
  <c r="J218"/>
  <c r="J181"/>
  <c r="BK155"/>
  <c r="BK141"/>
  <c i="7" r="BK677"/>
  <c r="J676"/>
  <c r="BK655"/>
  <c r="J653"/>
  <c r="BK636"/>
  <c r="BK592"/>
  <c r="BK565"/>
  <c r="J549"/>
  <c r="BK500"/>
  <c r="BK493"/>
  <c r="BK486"/>
  <c r="BK463"/>
  <c r="BK454"/>
  <c r="J446"/>
  <c r="BK431"/>
  <c r="J425"/>
  <c r="J407"/>
  <c r="BK402"/>
  <c r="BK393"/>
  <c r="BK378"/>
  <c r="BK367"/>
  <c r="J351"/>
  <c r="BK304"/>
  <c r="J263"/>
  <c r="BK240"/>
  <c r="BK227"/>
  <c r="J214"/>
  <c r="BK190"/>
  <c r="BK170"/>
  <c r="J146"/>
  <c r="BK138"/>
  <c r="BK130"/>
  <c r="BK120"/>
  <c i="6" r="J103"/>
  <c i="5" r="BK119"/>
  <c r="J110"/>
  <c r="J100"/>
  <c r="J92"/>
  <c r="BK87"/>
  <c i="4" r="BK158"/>
  <c r="BK149"/>
  <c r="BK139"/>
  <c r="BK133"/>
  <c r="BK128"/>
  <c r="BK122"/>
  <c r="BK113"/>
  <c r="BK109"/>
  <c r="J101"/>
  <c r="BK96"/>
  <c i="3" r="J307"/>
  <c r="J288"/>
  <c r="J265"/>
  <c r="BK221"/>
  <c r="BK177"/>
  <c i="14" l="1" r="T186"/>
  <c i="3" r="R102"/>
  <c r="T161"/>
  <c r="T266"/>
  <c r="T322"/>
  <c r="T321"/>
  <c i="4" r="BK92"/>
  <c r="J92"/>
  <c r="J61"/>
  <c r="BK106"/>
  <c r="J106"/>
  <c r="J63"/>
  <c r="T106"/>
  <c r="R138"/>
  <c r="P161"/>
  <c i="5" r="T86"/>
  <c r="R93"/>
  <c r="T98"/>
  <c r="R117"/>
  <c i="6" r="BK94"/>
  <c r="T99"/>
  <c r="T109"/>
  <c i="7" r="P111"/>
  <c r="BK148"/>
  <c r="J148"/>
  <c r="J66"/>
  <c r="BK179"/>
  <c r="J179"/>
  <c r="J67"/>
  <c r="BK196"/>
  <c r="J196"/>
  <c r="J68"/>
  <c r="BK226"/>
  <c r="J226"/>
  <c r="J69"/>
  <c r="BK289"/>
  <c r="J289"/>
  <c r="J70"/>
  <c r="T289"/>
  <c r="T297"/>
  <c r="R313"/>
  <c r="BK337"/>
  <c r="J337"/>
  <c r="J75"/>
  <c r="BK406"/>
  <c r="J406"/>
  <c r="J76"/>
  <c r="BK441"/>
  <c r="J441"/>
  <c r="J77"/>
  <c r="BK448"/>
  <c r="J448"/>
  <c r="J78"/>
  <c r="BK471"/>
  <c r="J471"/>
  <c r="J79"/>
  <c r="BK478"/>
  <c r="J478"/>
  <c r="J80"/>
  <c r="R478"/>
  <c r="T488"/>
  <c r="T497"/>
  <c r="BK578"/>
  <c r="J578"/>
  <c r="J84"/>
  <c r="BK621"/>
  <c r="J621"/>
  <c r="J85"/>
  <c r="P644"/>
  <c r="BK675"/>
  <c r="J675"/>
  <c r="J87"/>
  <c i="8" r="R106"/>
  <c r="P217"/>
  <c r="BK253"/>
  <c r="J253"/>
  <c r="J68"/>
  <c r="R253"/>
  <c r="T274"/>
  <c r="T348"/>
  <c r="T364"/>
  <c r="BK382"/>
  <c r="R382"/>
  <c r="T382"/>
  <c r="R391"/>
  <c r="P421"/>
  <c r="R421"/>
  <c r="R481"/>
  <c r="P620"/>
  <c r="T620"/>
  <c r="P631"/>
  <c r="P651"/>
  <c r="P650"/>
  <c i="9" r="BK89"/>
  <c r="J89"/>
  <c r="J65"/>
  <c r="T89"/>
  <c r="T88"/>
  <c r="T87"/>
  <c i="10" r="BK89"/>
  <c r="J89"/>
  <c r="J64"/>
  <c r="T89"/>
  <c r="P98"/>
  <c i="11" r="P91"/>
  <c r="BK96"/>
  <c r="J96"/>
  <c r="J65"/>
  <c r="R96"/>
  <c r="P100"/>
  <c r="T100"/>
  <c r="T107"/>
  <c i="13" r="T95"/>
  <c r="T94"/>
  <c r="T93"/>
  <c i="14" r="BK98"/>
  <c r="J98"/>
  <c r="J68"/>
  <c r="R98"/>
  <c r="T102"/>
  <c r="P186"/>
  <c r="BK201"/>
  <c r="J201"/>
  <c r="J73"/>
  <c i="2" r="T94"/>
  <c r="T99"/>
  <c r="R104"/>
  <c r="BK110"/>
  <c r="J110"/>
  <c r="J69"/>
  <c r="R110"/>
  <c i="3" r="BK102"/>
  <c r="J102"/>
  <c r="J65"/>
  <c r="BK161"/>
  <c r="J161"/>
  <c r="J66"/>
  <c r="BK185"/>
  <c r="J185"/>
  <c r="J68"/>
  <c r="BK253"/>
  <c r="J253"/>
  <c r="J69"/>
  <c r="BK266"/>
  <c r="J266"/>
  <c r="J71"/>
  <c r="BK308"/>
  <c r="J308"/>
  <c r="J72"/>
  <c i="4" r="R92"/>
  <c r="R106"/>
  <c r="T118"/>
  <c r="T138"/>
  <c i="5" r="R86"/>
  <c r="BK98"/>
  <c r="J98"/>
  <c r="J62"/>
  <c r="R106"/>
  <c r="T117"/>
  <c i="6" r="R94"/>
  <c r="R99"/>
  <c r="P104"/>
  <c r="R109"/>
  <c i="7" r="BK111"/>
  <c r="P148"/>
  <c r="P179"/>
  <c r="T196"/>
  <c r="P226"/>
  <c r="BK297"/>
  <c r="J297"/>
  <c r="J71"/>
  <c r="BK313"/>
  <c r="P337"/>
  <c r="R406"/>
  <c r="R441"/>
  <c r="T448"/>
  <c r="R471"/>
  <c r="BK488"/>
  <c r="J488"/>
  <c r="J81"/>
  <c r="R488"/>
  <c r="P497"/>
  <c r="T548"/>
  <c r="T578"/>
  <c r="T644"/>
  <c r="R675"/>
  <c i="8" r="BK106"/>
  <c r="J106"/>
  <c r="J65"/>
  <c r="P106"/>
  <c r="BK217"/>
  <c r="J217"/>
  <c r="J66"/>
  <c r="P253"/>
  <c r="T253"/>
  <c r="P274"/>
  <c r="BK348"/>
  <c r="J348"/>
  <c r="J71"/>
  <c r="R348"/>
  <c r="P364"/>
  <c r="BK391"/>
  <c r="J391"/>
  <c r="J76"/>
  <c r="BK421"/>
  <c r="J421"/>
  <c r="J77"/>
  <c r="T421"/>
  <c r="T481"/>
  <c r="BK631"/>
  <c r="J631"/>
  <c r="J80"/>
  <c r="R631"/>
  <c r="R651"/>
  <c r="R650"/>
  <c i="9" r="P89"/>
  <c r="P88"/>
  <c r="P87"/>
  <c i="1" r="AU64"/>
  <c i="10" r="BK98"/>
  <c r="J98"/>
  <c r="J65"/>
  <c r="T98"/>
  <c i="11" r="T91"/>
  <c r="BK100"/>
  <c r="J100"/>
  <c r="J66"/>
  <c r="R100"/>
  <c r="P107"/>
  <c i="12" r="BK95"/>
  <c r="BK94"/>
  <c r="J94"/>
  <c r="J68"/>
  <c i="13" r="R95"/>
  <c r="R94"/>
  <c r="R93"/>
  <c i="14" r="BK102"/>
  <c r="J102"/>
  <c r="J69"/>
  <c r="BK144"/>
  <c r="J144"/>
  <c r="J71"/>
  <c r="R186"/>
  <c i="3" r="P102"/>
  <c r="R161"/>
  <c r="R185"/>
  <c r="R253"/>
  <c r="T253"/>
  <c r="P308"/>
  <c r="R322"/>
  <c r="R321"/>
  <c i="4" r="T92"/>
  <c r="P118"/>
  <c r="P138"/>
  <c r="T161"/>
  <c i="5" r="BK86"/>
  <c r="T93"/>
  <c r="BK106"/>
  <c r="J106"/>
  <c r="J63"/>
  <c r="BK117"/>
  <c r="J117"/>
  <c r="J64"/>
  <c i="6" r="T94"/>
  <c r="BK104"/>
  <c r="J104"/>
  <c r="J67"/>
  <c r="P109"/>
  <c i="7" r="T111"/>
  <c r="R148"/>
  <c r="T179"/>
  <c r="P196"/>
  <c r="R226"/>
  <c r="P289"/>
  <c r="P297"/>
  <c r="P313"/>
  <c r="R337"/>
  <c r="P406"/>
  <c r="P441"/>
  <c r="P448"/>
  <c r="T471"/>
  <c r="T478"/>
  <c r="P488"/>
  <c r="R497"/>
  <c r="BK548"/>
  <c r="J548"/>
  <c r="J83"/>
  <c r="P548"/>
  <c r="P578"/>
  <c r="P621"/>
  <c r="R644"/>
  <c r="P675"/>
  <c i="8" r="R217"/>
  <c i="12" r="T95"/>
  <c r="T94"/>
  <c r="T93"/>
  <c i="13" r="P95"/>
  <c r="P94"/>
  <c r="P93"/>
  <c i="1" r="AU69"/>
  <c i="14" r="R102"/>
  <c r="P144"/>
  <c r="BK186"/>
  <c r="J186"/>
  <c r="J72"/>
  <c r="P201"/>
  <c i="2" r="P94"/>
  <c r="BK99"/>
  <c r="J99"/>
  <c r="J66"/>
  <c r="R99"/>
  <c r="T104"/>
  <c r="T110"/>
  <c i="3" r="P161"/>
  <c r="P185"/>
  <c r="P253"/>
  <c r="R266"/>
  <c r="T308"/>
  <c r="BK322"/>
  <c r="J322"/>
  <c r="J75"/>
  <c i="4" r="BK118"/>
  <c r="J118"/>
  <c r="J64"/>
  <c r="BK138"/>
  <c r="J138"/>
  <c r="J66"/>
  <c r="R161"/>
  <c i="5" r="P86"/>
  <c r="P93"/>
  <c r="P98"/>
  <c r="P106"/>
  <c r="P117"/>
  <c i="6" r="P94"/>
  <c r="P93"/>
  <c r="P92"/>
  <c i="1" r="AU61"/>
  <c i="6" r="P99"/>
  <c r="T104"/>
  <c r="BK109"/>
  <c r="J109"/>
  <c r="J69"/>
  <c i="12" r="R95"/>
  <c r="R94"/>
  <c r="R93"/>
  <c i="14" r="P98"/>
  <c r="T98"/>
  <c r="R144"/>
  <c r="R201"/>
  <c i="2" r="BK94"/>
  <c r="R94"/>
  <c r="R93"/>
  <c r="R92"/>
  <c r="P99"/>
  <c r="BK104"/>
  <c r="J104"/>
  <c r="J67"/>
  <c r="P104"/>
  <c r="P110"/>
  <c i="3" r="T102"/>
  <c r="T185"/>
  <c r="P266"/>
  <c r="R308"/>
  <c r="P322"/>
  <c r="P321"/>
  <c i="4" r="P92"/>
  <c r="P88"/>
  <c i="1" r="AU58"/>
  <c i="4" r="P106"/>
  <c r="R118"/>
  <c r="BK161"/>
  <c r="J161"/>
  <c r="J67"/>
  <c i="5" r="BK93"/>
  <c r="J93"/>
  <c r="J61"/>
  <c r="R98"/>
  <c r="T106"/>
  <c i="6" r="BK99"/>
  <c r="J99"/>
  <c r="J66"/>
  <c r="R104"/>
  <c i="7" r="R111"/>
  <c r="T148"/>
  <c r="R179"/>
  <c r="R196"/>
  <c r="T226"/>
  <c r="R289"/>
  <c r="R297"/>
  <c r="T313"/>
  <c r="T337"/>
  <c r="T406"/>
  <c r="T441"/>
  <c r="R448"/>
  <c r="P471"/>
  <c r="P478"/>
  <c r="BK497"/>
  <c r="J497"/>
  <c r="J82"/>
  <c r="R548"/>
  <c r="R578"/>
  <c r="R621"/>
  <c r="T621"/>
  <c r="BK644"/>
  <c r="J644"/>
  <c r="J86"/>
  <c r="T675"/>
  <c i="8" r="T106"/>
  <c r="BK274"/>
  <c r="J274"/>
  <c r="J70"/>
  <c r="R274"/>
  <c r="P348"/>
  <c r="BK364"/>
  <c r="J364"/>
  <c r="J72"/>
  <c r="R364"/>
  <c r="P382"/>
  <c r="P391"/>
  <c r="T391"/>
  <c r="BK481"/>
  <c r="J481"/>
  <c r="J78"/>
  <c r="P481"/>
  <c r="BK620"/>
  <c r="J620"/>
  <c r="J79"/>
  <c r="R620"/>
  <c r="T631"/>
  <c r="BK651"/>
  <c r="J651"/>
  <c r="J82"/>
  <c r="T651"/>
  <c r="T650"/>
  <c i="9" r="R89"/>
  <c r="R88"/>
  <c r="R87"/>
  <c i="10" r="P89"/>
  <c r="P88"/>
  <c i="1" r="AU65"/>
  <c i="10" r="R89"/>
  <c r="R98"/>
  <c i="11" r="BK91"/>
  <c r="J91"/>
  <c r="J64"/>
  <c r="R91"/>
  <c r="P96"/>
  <c r="T96"/>
  <c r="BK107"/>
  <c r="J107"/>
  <c r="J67"/>
  <c r="R107"/>
  <c i="12" r="BE118"/>
  <c i="8" r="T217"/>
  <c i="12" r="P95"/>
  <c r="P94"/>
  <c r="P93"/>
  <c i="1" r="AU68"/>
  <c i="13" r="BK95"/>
  <c r="J95"/>
  <c r="J69"/>
  <c i="14" r="P102"/>
  <c r="T144"/>
  <c r="T201"/>
  <c i="3" r="BE172"/>
  <c r="BE180"/>
  <c r="BE187"/>
  <c r="BE219"/>
  <c r="BE270"/>
  <c r="BE279"/>
  <c r="BE286"/>
  <c r="BE288"/>
  <c r="BE299"/>
  <c r="BE303"/>
  <c r="BE306"/>
  <c r="BE313"/>
  <c r="BK179"/>
  <c r="J179"/>
  <c r="J67"/>
  <c r="BK318"/>
  <c r="J318"/>
  <c r="J73"/>
  <c i="4" r="J55"/>
  <c r="F84"/>
  <c r="BE90"/>
  <c r="BE93"/>
  <c r="BE99"/>
  <c r="BE101"/>
  <c r="BE108"/>
  <c r="BE115"/>
  <c r="BE117"/>
  <c r="BE127"/>
  <c r="BE140"/>
  <c r="BE148"/>
  <c r="BE151"/>
  <c r="BE154"/>
  <c r="BE163"/>
  <c i="5" r="E48"/>
  <c r="J55"/>
  <c r="F82"/>
  <c r="BE95"/>
  <c r="BE99"/>
  <c r="BE105"/>
  <c r="BE109"/>
  <c r="BE114"/>
  <c r="BE118"/>
  <c i="6" r="E80"/>
  <c r="BE97"/>
  <c r="BE102"/>
  <c r="BE105"/>
  <c i="7" r="E50"/>
  <c r="F59"/>
  <c r="J103"/>
  <c r="BE149"/>
  <c r="BE153"/>
  <c r="BE166"/>
  <c r="BE170"/>
  <c r="BE180"/>
  <c r="BE190"/>
  <c r="BE218"/>
  <c r="BE249"/>
  <c r="BE252"/>
  <c r="BE271"/>
  <c r="BE273"/>
  <c r="BE296"/>
  <c r="BE307"/>
  <c r="BE317"/>
  <c r="BE326"/>
  <c r="BE334"/>
  <c r="BE354"/>
  <c r="BE404"/>
  <c r="BE407"/>
  <c r="BE418"/>
  <c r="BE435"/>
  <c r="BE439"/>
  <c r="BE456"/>
  <c r="BE459"/>
  <c r="BE462"/>
  <c r="BE463"/>
  <c r="BE464"/>
  <c r="BE469"/>
  <c r="BE472"/>
  <c r="BE505"/>
  <c r="BE507"/>
  <c r="BE508"/>
  <c r="BE513"/>
  <c r="BE558"/>
  <c r="BE563"/>
  <c r="BE570"/>
  <c r="BE604"/>
  <c r="BE607"/>
  <c r="BE613"/>
  <c r="BE616"/>
  <c r="BE622"/>
  <c r="BE650"/>
  <c r="BE653"/>
  <c r="BE655"/>
  <c r="BE672"/>
  <c r="BE676"/>
  <c r="BE677"/>
  <c i="8" r="E92"/>
  <c r="F101"/>
  <c r="BE143"/>
  <c r="BE159"/>
  <c r="BE161"/>
  <c r="BE176"/>
  <c r="BE185"/>
  <c r="BE264"/>
  <c r="BE286"/>
  <c r="BE288"/>
  <c r="BE307"/>
  <c r="BE310"/>
  <c r="BE328"/>
  <c r="BE337"/>
  <c r="BE339"/>
  <c r="BE358"/>
  <c r="BE362"/>
  <c r="BE386"/>
  <c r="BE404"/>
  <c r="BE414"/>
  <c r="BE415"/>
  <c r="BE439"/>
  <c r="BE447"/>
  <c r="BE462"/>
  <c r="BE464"/>
  <c r="BE468"/>
  <c r="BE477"/>
  <c r="BE479"/>
  <c r="BE506"/>
  <c r="BE517"/>
  <c r="BE537"/>
  <c r="BE546"/>
  <c r="BE561"/>
  <c r="BE572"/>
  <c r="BE573"/>
  <c r="BE581"/>
  <c r="BE585"/>
  <c r="BE599"/>
  <c r="BE602"/>
  <c r="BE609"/>
  <c r="BE623"/>
  <c r="BE637"/>
  <c r="BE641"/>
  <c r="BE645"/>
  <c r="BE652"/>
  <c r="BE655"/>
  <c r="BK269"/>
  <c r="J269"/>
  <c r="J69"/>
  <c i="9" r="E50"/>
  <c r="BE90"/>
  <c r="BE94"/>
  <c i="10" r="J59"/>
  <c r="BE91"/>
  <c r="BE92"/>
  <c r="BE93"/>
  <c r="BE95"/>
  <c r="BE96"/>
  <c r="BE102"/>
  <c r="BE108"/>
  <c r="BK109"/>
  <c r="J109"/>
  <c r="J66"/>
  <c i="11" r="E50"/>
  <c r="J56"/>
  <c r="BE92"/>
  <c r="BE93"/>
  <c r="BE98"/>
  <c r="BE99"/>
  <c r="BE101"/>
  <c r="BE103"/>
  <c r="BE108"/>
  <c r="BE109"/>
  <c r="BE111"/>
  <c r="BE114"/>
  <c r="BE115"/>
  <c r="BE116"/>
  <c i="12" r="J63"/>
  <c r="BE96"/>
  <c r="BE97"/>
  <c r="BE99"/>
  <c r="BE104"/>
  <c i="13" r="BE101"/>
  <c r="BE112"/>
  <c i="14" r="BE100"/>
  <c r="BE105"/>
  <c r="BE108"/>
  <c r="BE110"/>
  <c r="BE113"/>
  <c r="BE119"/>
  <c r="BE121"/>
  <c r="BE123"/>
  <c r="BE129"/>
  <c r="BE135"/>
  <c r="BE139"/>
  <c r="BE149"/>
  <c r="BE154"/>
  <c r="BE162"/>
  <c r="BE165"/>
  <c r="BE173"/>
  <c r="BE195"/>
  <c r="BK142"/>
  <c r="J142"/>
  <c r="J70"/>
  <c i="2" r="E50"/>
  <c r="J59"/>
  <c r="J86"/>
  <c r="BE95"/>
  <c r="BE100"/>
  <c r="BE106"/>
  <c r="BE111"/>
  <c r="BE115"/>
  <c i="3" r="F59"/>
  <c r="J94"/>
  <c r="BE114"/>
  <c r="BE117"/>
  <c r="BE165"/>
  <c r="BE177"/>
  <c r="BE186"/>
  <c r="BE225"/>
  <c r="BE236"/>
  <c r="BE249"/>
  <c r="BE254"/>
  <c r="BE265"/>
  <c r="BE295"/>
  <c r="BE309"/>
  <c r="BE316"/>
  <c r="BK333"/>
  <c r="J333"/>
  <c r="J77"/>
  <c r="BK335"/>
  <c r="J335"/>
  <c r="J78"/>
  <c i="4" r="E78"/>
  <c r="BE96"/>
  <c r="BE98"/>
  <c r="BE100"/>
  <c r="BE107"/>
  <c r="BE109"/>
  <c r="BE112"/>
  <c r="BE114"/>
  <c r="BE133"/>
  <c r="BE137"/>
  <c r="BE144"/>
  <c r="BE145"/>
  <c r="BE149"/>
  <c r="BE152"/>
  <c r="BE162"/>
  <c r="BE168"/>
  <c r="BK169"/>
  <c r="J169"/>
  <c r="J68"/>
  <c i="5" r="J52"/>
  <c r="BE87"/>
  <c r="BE89"/>
  <c r="BE94"/>
  <c r="BE103"/>
  <c r="BE113"/>
  <c i="6" r="F59"/>
  <c r="J89"/>
  <c r="BE100"/>
  <c r="BE106"/>
  <c r="BE108"/>
  <c r="BE114"/>
  <c i="7" r="BE116"/>
  <c r="BE120"/>
  <c r="BE130"/>
  <c r="BE142"/>
  <c r="BE146"/>
  <c r="BE160"/>
  <c r="BE197"/>
  <c r="BE200"/>
  <c r="BE207"/>
  <c r="BE227"/>
  <c r="BE237"/>
  <c r="BE255"/>
  <c r="BE285"/>
  <c r="BE290"/>
  <c r="BE298"/>
  <c r="BE300"/>
  <c r="BE310"/>
  <c r="BE314"/>
  <c r="BE385"/>
  <c r="BE425"/>
  <c r="BE446"/>
  <c r="BE449"/>
  <c r="BE457"/>
  <c r="BE465"/>
  <c r="BE489"/>
  <c r="BE498"/>
  <c r="BE500"/>
  <c r="BE503"/>
  <c r="BE506"/>
  <c r="BE540"/>
  <c r="BE549"/>
  <c r="BE561"/>
  <c r="BE568"/>
  <c r="BE573"/>
  <c r="BE592"/>
  <c r="BE599"/>
  <c r="BE610"/>
  <c r="BK309"/>
  <c r="J309"/>
  <c r="J72"/>
  <c i="8" r="J56"/>
  <c r="BE107"/>
  <c r="BE112"/>
  <c r="BE131"/>
  <c r="BE141"/>
  <c r="BE149"/>
  <c r="BE153"/>
  <c r="BE224"/>
  <c r="BE231"/>
  <c r="BE239"/>
  <c r="BE275"/>
  <c r="BE280"/>
  <c r="BE282"/>
  <c r="BE296"/>
  <c r="BE300"/>
  <c r="BE304"/>
  <c r="BE306"/>
  <c r="BE309"/>
  <c r="BE312"/>
  <c r="BE320"/>
  <c r="BE322"/>
  <c r="BE331"/>
  <c r="BE345"/>
  <c r="BE372"/>
  <c r="BE374"/>
  <c r="BE376"/>
  <c r="BE383"/>
  <c r="BE389"/>
  <c r="BE400"/>
  <c r="BE402"/>
  <c r="BE412"/>
  <c r="BE416"/>
  <c r="BE417"/>
  <c r="BE428"/>
  <c r="BE433"/>
  <c r="BE436"/>
  <c r="BE451"/>
  <c r="BE453"/>
  <c r="BE455"/>
  <c r="BE459"/>
  <c r="BE475"/>
  <c r="BE497"/>
  <c r="BE509"/>
  <c r="BE548"/>
  <c r="BE550"/>
  <c r="BE564"/>
  <c r="BE570"/>
  <c r="BE590"/>
  <c r="BE618"/>
  <c r="BK378"/>
  <c r="J378"/>
  <c r="J73"/>
  <c i="9" r="J56"/>
  <c r="J59"/>
  <c r="BE95"/>
  <c r="BE97"/>
  <c r="BE99"/>
  <c i="10" r="F59"/>
  <c r="BE90"/>
  <c r="BE94"/>
  <c r="BE97"/>
  <c r="BE101"/>
  <c r="BE104"/>
  <c r="BE107"/>
  <c i="11" r="F59"/>
  <c r="BE94"/>
  <c r="BE105"/>
  <c r="BE106"/>
  <c r="BE112"/>
  <c r="BE113"/>
  <c r="BE118"/>
  <c r="BK117"/>
  <c r="J117"/>
  <c r="J68"/>
  <c i="12" r="E52"/>
  <c r="F90"/>
  <c r="BE100"/>
  <c r="BE106"/>
  <c r="BE110"/>
  <c r="BE111"/>
  <c r="BE114"/>
  <c r="BE116"/>
  <c i="13" r="E52"/>
  <c r="J60"/>
  <c r="J63"/>
  <c r="BE97"/>
  <c r="BE100"/>
  <c r="BE102"/>
  <c r="BE111"/>
  <c i="14" r="E52"/>
  <c r="J63"/>
  <c r="J91"/>
  <c r="BE106"/>
  <c r="BE111"/>
  <c r="BE112"/>
  <c r="BE115"/>
  <c r="BE120"/>
  <c r="BE125"/>
  <c r="BE127"/>
  <c r="BE157"/>
  <c r="BE174"/>
  <c r="BE176"/>
  <c r="BE181"/>
  <c r="BE183"/>
  <c r="BE185"/>
  <c r="BE189"/>
  <c r="BE191"/>
  <c r="BE197"/>
  <c r="BE198"/>
  <c i="3" r="BE160"/>
  <c r="BE214"/>
  <c r="BE221"/>
  <c r="BE227"/>
  <c r="BE238"/>
  <c r="BE247"/>
  <c r="BE251"/>
  <c r="BE273"/>
  <c r="BE275"/>
  <c r="BE281"/>
  <c r="BE289"/>
  <c r="BE336"/>
  <c r="BK264"/>
  <c r="J264"/>
  <c r="J70"/>
  <c i="4" r="J54"/>
  <c r="BE95"/>
  <c r="BE111"/>
  <c r="BE113"/>
  <c r="BE116"/>
  <c r="BE120"/>
  <c r="BE124"/>
  <c r="BE128"/>
  <c r="BE142"/>
  <c r="BE146"/>
  <c r="BE158"/>
  <c r="BE160"/>
  <c r="BE164"/>
  <c r="BE165"/>
  <c r="BE166"/>
  <c i="5" r="BE88"/>
  <c r="BE92"/>
  <c r="BE97"/>
  <c r="BE100"/>
  <c r="BE101"/>
  <c r="BE104"/>
  <c r="BE107"/>
  <c r="BE116"/>
  <c i="6" r="J56"/>
  <c r="BE95"/>
  <c r="BE101"/>
  <c r="BE110"/>
  <c i="7" r="BE138"/>
  <c r="BE174"/>
  <c r="BE178"/>
  <c r="BE183"/>
  <c r="BE199"/>
  <c r="BE214"/>
  <c r="BE230"/>
  <c r="BE240"/>
  <c r="BE263"/>
  <c r="BE266"/>
  <c r="BE282"/>
  <c r="BE322"/>
  <c r="BE328"/>
  <c r="BE330"/>
  <c r="BE335"/>
  <c r="BE338"/>
  <c r="BE343"/>
  <c r="BE346"/>
  <c r="BE359"/>
  <c r="BE364"/>
  <c r="BE370"/>
  <c r="BE373"/>
  <c r="BE380"/>
  <c r="BE382"/>
  <c r="BE393"/>
  <c r="BE396"/>
  <c r="BE398"/>
  <c r="BE400"/>
  <c r="BE415"/>
  <c r="BE423"/>
  <c r="BE442"/>
  <c r="BE444"/>
  <c r="BE451"/>
  <c r="BE452"/>
  <c r="BE455"/>
  <c r="BE460"/>
  <c r="BE467"/>
  <c r="BE468"/>
  <c r="BE479"/>
  <c r="BE493"/>
  <c r="BE495"/>
  <c r="BE542"/>
  <c r="BE544"/>
  <c r="BE619"/>
  <c r="BE636"/>
  <c r="BE639"/>
  <c r="BE645"/>
  <c r="BE648"/>
  <c i="8" r="BE121"/>
  <c r="BE147"/>
  <c r="BE155"/>
  <c r="BE167"/>
  <c r="BE179"/>
  <c r="BE199"/>
  <c r="BE202"/>
  <c r="BE218"/>
  <c r="BE235"/>
  <c r="BE254"/>
  <c r="BE259"/>
  <c r="BE270"/>
  <c r="BE293"/>
  <c r="BE298"/>
  <c r="BE301"/>
  <c r="BE314"/>
  <c r="BE379"/>
  <c r="BE396"/>
  <c r="BE398"/>
  <c r="BE406"/>
  <c r="BE461"/>
  <c r="BE466"/>
  <c r="BE472"/>
  <c r="BE492"/>
  <c r="BE502"/>
  <c r="BE594"/>
  <c r="BE606"/>
  <c r="BE621"/>
  <c r="BE628"/>
  <c r="BE632"/>
  <c r="BE636"/>
  <c r="BE643"/>
  <c i="13" r="BE98"/>
  <c r="BE99"/>
  <c r="BE106"/>
  <c r="BE107"/>
  <c r="BE110"/>
  <c i="14" r="BE101"/>
  <c r="BE114"/>
  <c r="BE133"/>
  <c r="BE136"/>
  <c r="BE137"/>
  <c r="BE145"/>
  <c r="BE146"/>
  <c r="BE148"/>
  <c r="BE153"/>
  <c r="BE156"/>
  <c r="BE161"/>
  <c r="BE167"/>
  <c r="BE169"/>
  <c r="BE172"/>
  <c r="BE175"/>
  <c r="BE178"/>
  <c r="BE184"/>
  <c r="BE188"/>
  <c r="BE190"/>
  <c r="BE193"/>
  <c r="BE194"/>
  <c i="2" r="F58"/>
  <c r="F59"/>
  <c r="BE96"/>
  <c r="BE98"/>
  <c r="BE102"/>
  <c r="BE103"/>
  <c r="BE105"/>
  <c r="BE107"/>
  <c r="BE113"/>
  <c i="3" r="E50"/>
  <c r="BE120"/>
  <c r="BE122"/>
  <c r="BE140"/>
  <c r="BE147"/>
  <c r="BE149"/>
  <c r="BE151"/>
  <c r="BE153"/>
  <c r="BE155"/>
  <c r="BE157"/>
  <c r="BE158"/>
  <c r="BE162"/>
  <c r="BE175"/>
  <c r="BE217"/>
  <c r="BE223"/>
  <c r="BE234"/>
  <c r="BE245"/>
  <c r="BE258"/>
  <c r="BE262"/>
  <c r="BE267"/>
  <c r="BE277"/>
  <c r="BE294"/>
  <c r="BE301"/>
  <c r="BE304"/>
  <c r="BE307"/>
  <c r="BE323"/>
  <c i="4" r="J52"/>
  <c r="BE97"/>
  <c r="BE103"/>
  <c r="BE105"/>
  <c r="BE110"/>
  <c r="BE119"/>
  <c r="BE121"/>
  <c r="BE123"/>
  <c r="BE125"/>
  <c r="BE131"/>
  <c r="BE135"/>
  <c r="BE141"/>
  <c r="BE147"/>
  <c r="BE150"/>
  <c r="BE153"/>
  <c r="BE156"/>
  <c r="BE159"/>
  <c i="5" r="J54"/>
  <c r="F81"/>
  <c r="BE102"/>
  <c r="BE110"/>
  <c r="BE111"/>
  <c r="BE115"/>
  <c r="BE119"/>
  <c r="BE121"/>
  <c i="6" r="BE98"/>
  <c r="BE103"/>
  <c i="7" r="J59"/>
  <c r="BE135"/>
  <c i="8" r="BK238"/>
  <c r="J238"/>
  <c r="J67"/>
  <c i="12" r="BE119"/>
  <c i="13" r="F63"/>
  <c r="BE96"/>
  <c r="BE103"/>
  <c r="BE104"/>
  <c r="BE105"/>
  <c r="BE108"/>
  <c r="BE113"/>
  <c i="14" r="BE103"/>
  <c r="BE107"/>
  <c r="BE109"/>
  <c r="BE116"/>
  <c r="BE118"/>
  <c r="BE124"/>
  <c r="BE128"/>
  <c r="BE132"/>
  <c r="BE138"/>
  <c r="BE141"/>
  <c r="BE152"/>
  <c r="BE155"/>
  <c r="BE159"/>
  <c r="BE168"/>
  <c r="BE170"/>
  <c r="BE179"/>
  <c r="BE182"/>
  <c r="BE187"/>
  <c r="BE196"/>
  <c r="BE202"/>
  <c i="2" r="BE97"/>
  <c r="BE101"/>
  <c r="BE109"/>
  <c r="BK108"/>
  <c r="J108"/>
  <c r="J68"/>
  <c r="BK114"/>
  <c r="J114"/>
  <c r="J70"/>
  <c i="3" r="F58"/>
  <c r="J59"/>
  <c r="BE103"/>
  <c r="BE107"/>
  <c r="BE125"/>
  <c r="BE127"/>
  <c r="BE145"/>
  <c r="BE159"/>
  <c r="BE167"/>
  <c r="BE170"/>
  <c r="BE201"/>
  <c r="BE284"/>
  <c r="BE305"/>
  <c r="BE319"/>
  <c r="BE325"/>
  <c r="BE327"/>
  <c r="BE330"/>
  <c r="BE334"/>
  <c i="4" r="F55"/>
  <c r="BE94"/>
  <c r="BE102"/>
  <c r="BE122"/>
  <c r="BE126"/>
  <c r="BE130"/>
  <c r="BE134"/>
  <c r="BE139"/>
  <c r="BE143"/>
  <c r="BE155"/>
  <c r="BE167"/>
  <c r="BE170"/>
  <c r="BK89"/>
  <c r="J89"/>
  <c r="J60"/>
  <c r="BK104"/>
  <c r="J104"/>
  <c r="J62"/>
  <c r="BK136"/>
  <c r="J136"/>
  <c r="J65"/>
  <c i="5" r="BE91"/>
  <c r="BE96"/>
  <c r="BE112"/>
  <c r="BK120"/>
  <c r="J120"/>
  <c r="J65"/>
  <c i="6" r="BE96"/>
  <c r="BE112"/>
  <c r="BK107"/>
  <c r="J107"/>
  <c r="J68"/>
  <c r="BK113"/>
  <c r="J113"/>
  <c r="J70"/>
  <c i="7" r="BE112"/>
  <c r="BE127"/>
  <c r="BE133"/>
  <c r="BE162"/>
  <c r="BE186"/>
  <c r="BE194"/>
  <c r="BE209"/>
  <c r="BE222"/>
  <c r="BE260"/>
  <c r="BE292"/>
  <c r="BE302"/>
  <c r="BE304"/>
  <c r="BE351"/>
  <c r="BE367"/>
  <c r="BE378"/>
  <c r="BE388"/>
  <c r="BE390"/>
  <c r="BE402"/>
  <c r="BE403"/>
  <c r="BE419"/>
  <c r="BE429"/>
  <c r="BE431"/>
  <c r="BE445"/>
  <c r="BE454"/>
  <c r="BE476"/>
  <c r="BE486"/>
  <c r="BE518"/>
  <c r="BE523"/>
  <c r="BE531"/>
  <c r="BE536"/>
  <c r="BE538"/>
  <c r="BE545"/>
  <c r="BE546"/>
  <c r="BE565"/>
  <c r="BE576"/>
  <c r="BE579"/>
  <c r="BE587"/>
  <c r="BE590"/>
  <c r="BE634"/>
  <c i="8" r="BE117"/>
  <c r="BE137"/>
  <c r="BE165"/>
  <c r="BE171"/>
  <c r="BE174"/>
  <c r="BE181"/>
  <c r="BE228"/>
  <c r="BE277"/>
  <c r="BE284"/>
  <c r="BE291"/>
  <c r="BE299"/>
  <c r="BE303"/>
  <c r="BE313"/>
  <c r="BE316"/>
  <c r="BE324"/>
  <c r="BE325"/>
  <c r="BE334"/>
  <c r="BE341"/>
  <c r="BE342"/>
  <c r="BE344"/>
  <c r="BE346"/>
  <c r="BE349"/>
  <c r="BE354"/>
  <c r="BE365"/>
  <c r="BE367"/>
  <c r="BE369"/>
  <c r="BE392"/>
  <c r="BE394"/>
  <c r="BE408"/>
  <c r="BE410"/>
  <c r="BE419"/>
  <c r="BE422"/>
  <c r="BE425"/>
  <c r="BE441"/>
  <c r="BE443"/>
  <c r="BE470"/>
  <c r="BE482"/>
  <c r="BE487"/>
  <c r="BE522"/>
  <c r="BE555"/>
  <c r="BE557"/>
  <c r="BE559"/>
  <c r="BE568"/>
  <c r="BE627"/>
  <c r="BE629"/>
  <c r="BE639"/>
  <c r="BE648"/>
  <c i="9" r="F59"/>
  <c r="BE92"/>
  <c r="BE96"/>
  <c r="BE98"/>
  <c r="BE100"/>
  <c i="10" r="E50"/>
  <c r="J56"/>
  <c r="BE99"/>
  <c r="BE100"/>
  <c r="BE103"/>
  <c r="BE105"/>
  <c r="BE106"/>
  <c r="BE110"/>
  <c i="11" r="J59"/>
  <c r="BE95"/>
  <c r="BE97"/>
  <c r="BE102"/>
  <c r="BE104"/>
  <c r="BE110"/>
  <c i="12" r="J60"/>
  <c r="BE98"/>
  <c r="BE101"/>
  <c r="BE102"/>
  <c r="BE103"/>
  <c r="BE105"/>
  <c r="BE107"/>
  <c r="BE108"/>
  <c r="BE109"/>
  <c r="BE112"/>
  <c r="BE113"/>
  <c r="BE115"/>
  <c r="BE117"/>
  <c i="7" r="BE144"/>
  <c i="13" r="BE109"/>
  <c i="14" r="F63"/>
  <c r="BE99"/>
  <c r="BE104"/>
  <c r="BE117"/>
  <c r="BE122"/>
  <c r="BE126"/>
  <c r="BE130"/>
  <c r="BE131"/>
  <c r="BE134"/>
  <c r="BE140"/>
  <c r="BE143"/>
  <c r="BE147"/>
  <c r="BE150"/>
  <c r="BE151"/>
  <c r="BE158"/>
  <c r="BE160"/>
  <c r="BE163"/>
  <c r="BE164"/>
  <c r="BE166"/>
  <c r="BE171"/>
  <c r="BE177"/>
  <c r="BE180"/>
  <c r="BE192"/>
  <c r="BE199"/>
  <c r="BE200"/>
  <c r="BE203"/>
  <c i="4" r="F36"/>
  <c i="1" r="BC58"/>
  <c i="10" r="F39"/>
  <c i="1" r="BD65"/>
  <c i="12" r="J38"/>
  <c i="1" r="AW68"/>
  <c i="2" r="F38"/>
  <c i="1" r="BC56"/>
  <c i="3" r="F39"/>
  <c i="1" r="BD57"/>
  <c i="5" r="F37"/>
  <c i="1" r="BD59"/>
  <c i="6" r="F36"/>
  <c i="1" r="BA61"/>
  <c i="7" r="J36"/>
  <c i="1" r="AW62"/>
  <c i="14" r="F38"/>
  <c i="1" r="BA70"/>
  <c i="5" r="F34"/>
  <c i="1" r="BA59"/>
  <c i="6" r="F38"/>
  <c i="1" r="BC61"/>
  <c i="7" r="F39"/>
  <c i="1" r="BD62"/>
  <c i="12" r="F38"/>
  <c i="1" r="BA68"/>
  <c i="3" r="J36"/>
  <c i="1" r="AW57"/>
  <c i="2" r="F39"/>
  <c i="1" r="BD56"/>
  <c i="8" r="F36"/>
  <c i="1" r="BA63"/>
  <c i="9" r="F37"/>
  <c i="1" r="BB64"/>
  <c i="10" r="F37"/>
  <c i="1" r="BB65"/>
  <c i="14" r="F40"/>
  <c i="1" r="BC70"/>
  <c i="4" r="F34"/>
  <c i="1" r="BA58"/>
  <c i="7" r="F37"/>
  <c i="1" r="BB62"/>
  <c i="8" r="J36"/>
  <c i="1" r="AW63"/>
  <c i="9" r="F38"/>
  <c i="1" r="BC64"/>
  <c i="10" r="F36"/>
  <c i="1" r="BA65"/>
  <c i="11" r="F39"/>
  <c i="1" r="BD66"/>
  <c i="14" r="F39"/>
  <c i="1" r="BB70"/>
  <c i="14" r="J38"/>
  <c i="1" r="AW70"/>
  <c i="2" r="F37"/>
  <c i="1" r="BB56"/>
  <c i="5" r="J34"/>
  <c i="1" r="AW59"/>
  <c i="8" r="F39"/>
  <c i="1" r="BD63"/>
  <c i="5" r="F35"/>
  <c i="1" r="BB59"/>
  <c i="6" r="J36"/>
  <c i="1" r="AW61"/>
  <c i="8" r="F38"/>
  <c i="1" r="BC63"/>
  <c i="11" r="F36"/>
  <c i="1" r="BA66"/>
  <c i="12" r="F41"/>
  <c i="1" r="BD68"/>
  <c i="5" r="F36"/>
  <c i="1" r="BC59"/>
  <c i="7" r="F36"/>
  <c i="1" r="BA62"/>
  <c i="13" r="F41"/>
  <c i="1" r="BD69"/>
  <c i="3" r="F36"/>
  <c i="1" r="BA57"/>
  <c i="3" r="F37"/>
  <c i="1" r="BB57"/>
  <c i="9" r="F39"/>
  <c i="1" r="BD64"/>
  <c i="2" r="F36"/>
  <c i="1" r="BA56"/>
  <c i="4" r="J34"/>
  <c i="1" r="AW58"/>
  <c i="11" r="F38"/>
  <c i="1" r="BC66"/>
  <c i="13" r="F40"/>
  <c i="1" r="BC69"/>
  <c i="6" r="F39"/>
  <c i="1" r="BD61"/>
  <c i="4" r="F37"/>
  <c i="1" r="BD58"/>
  <c i="9" r="J36"/>
  <c i="1" r="AW64"/>
  <c i="10" r="J36"/>
  <c i="1" r="AW65"/>
  <c i="11" r="F37"/>
  <c i="1" r="BB66"/>
  <c i="13" r="F39"/>
  <c i="1" r="BB69"/>
  <c i="14" r="F41"/>
  <c i="1" r="BD70"/>
  <c i="8" r="F37"/>
  <c i="1" r="BB63"/>
  <c i="12" r="F39"/>
  <c i="1" r="BB68"/>
  <c i="2" r="J36"/>
  <c i="1" r="AW56"/>
  <c i="12" r="F40"/>
  <c i="1" r="BC68"/>
  <c i="13" r="F38"/>
  <c i="1" r="BA69"/>
  <c i="4" r="F35"/>
  <c i="1" r="BB58"/>
  <c i="6" r="F37"/>
  <c i="1" r="BB61"/>
  <c i="7" r="F38"/>
  <c i="1" r="BC62"/>
  <c i="3" r="F38"/>
  <c i="1" r="BC57"/>
  <c i="9" r="F36"/>
  <c i="1" r="BA64"/>
  <c i="10" r="F38"/>
  <c i="1" r="BC65"/>
  <c i="11" r="J36"/>
  <c i="1" r="AW66"/>
  <c i="13" r="J38"/>
  <c i="1" r="AW69"/>
  <c r="AS60"/>
  <c i="4" l="1" r="T88"/>
  <c r="R88"/>
  <c i="11" r="R90"/>
  <c i="10" r="R88"/>
  <c i="7" r="T312"/>
  <c r="R110"/>
  <c i="14" r="T97"/>
  <c i="8" r="P381"/>
  <c r="T105"/>
  <c i="3" r="T101"/>
  <c r="T100"/>
  <c i="2" r="BK93"/>
  <c r="BK92"/>
  <c r="J92"/>
  <c r="J63"/>
  <c i="14" r="P97"/>
  <c i="1" r="AU70"/>
  <c i="5" r="P85"/>
  <c i="1" r="AU59"/>
  <c i="2" r="P93"/>
  <c r="P92"/>
  <c i="1" r="AU56"/>
  <c i="6" r="T93"/>
  <c r="T92"/>
  <c i="11" r="T90"/>
  <c i="7" r="BK312"/>
  <c r="J312"/>
  <c r="J73"/>
  <c r="BK110"/>
  <c i="5" r="R85"/>
  <c i="7" r="P312"/>
  <c r="T110"/>
  <c r="T109"/>
  <c i="5" r="BK85"/>
  <c r="J85"/>
  <c i="6" r="R93"/>
  <c r="R92"/>
  <c i="2" r="T93"/>
  <c r="T92"/>
  <c i="14" r="R97"/>
  <c i="11" r="P90"/>
  <c i="1" r="AU66"/>
  <c i="10" r="T88"/>
  <c i="8" r="T381"/>
  <c r="R381"/>
  <c r="BK381"/>
  <c r="J381"/>
  <c r="J74"/>
  <c r="R105"/>
  <c r="R104"/>
  <c i="6" r="BK93"/>
  <c r="J93"/>
  <c r="J64"/>
  <c i="5" r="T85"/>
  <c i="3" r="P101"/>
  <c r="P100"/>
  <c i="1" r="AU57"/>
  <c i="8" r="P105"/>
  <c r="P104"/>
  <c i="1" r="AU63"/>
  <c i="7" r="R312"/>
  <c r="P110"/>
  <c r="P109"/>
  <c i="1" r="AU62"/>
  <c i="3" r="R101"/>
  <c r="R100"/>
  <c i="4" r="BK88"/>
  <c r="J88"/>
  <c r="J59"/>
  <c i="6" r="J94"/>
  <c r="J65"/>
  <c i="8" r="BK105"/>
  <c r="J105"/>
  <c r="J64"/>
  <c r="J382"/>
  <c r="J75"/>
  <c r="BK650"/>
  <c r="J650"/>
  <c r="J81"/>
  <c i="14" r="BK97"/>
  <c r="J97"/>
  <c r="J67"/>
  <c i="2" r="J94"/>
  <c r="J65"/>
  <c i="7" r="J111"/>
  <c r="J65"/>
  <c r="J313"/>
  <c r="J74"/>
  <c i="9" r="BK88"/>
  <c r="J88"/>
  <c r="J64"/>
  <c i="10" r="BK88"/>
  <c r="J88"/>
  <c r="J63"/>
  <c i="11" r="BK90"/>
  <c r="J90"/>
  <c r="J63"/>
  <c i="12" r="BK93"/>
  <c r="J93"/>
  <c r="J95"/>
  <c r="J69"/>
  <c i="5" r="J86"/>
  <c r="J60"/>
  <c i="3" r="BK101"/>
  <c r="J101"/>
  <c r="J64"/>
  <c r="BK332"/>
  <c r="J332"/>
  <c r="J76"/>
  <c i="13" r="BK94"/>
  <c r="J94"/>
  <c r="J68"/>
  <c i="3" r="F35"/>
  <c i="1" r="AZ57"/>
  <c r="AS54"/>
  <c i="10" r="F35"/>
  <c i="1" r="AZ65"/>
  <c i="11" r="J35"/>
  <c i="1" r="AV66"/>
  <c r="AT66"/>
  <c i="14" r="J37"/>
  <c i="1" r="AV70"/>
  <c r="AT70"/>
  <c i="6" r="F35"/>
  <c i="1" r="AZ61"/>
  <c r="BC55"/>
  <c r="AY55"/>
  <c i="2" r="F35"/>
  <c i="1" r="AZ56"/>
  <c r="BD55"/>
  <c i="7" r="J35"/>
  <c i="1" r="AV62"/>
  <c r="AT62"/>
  <c r="BB55"/>
  <c r="AX55"/>
  <c i="8" r="F35"/>
  <c i="1" r="AZ63"/>
  <c i="5" r="F33"/>
  <c i="1" r="AZ59"/>
  <c i="13" r="J37"/>
  <c i="1" r="AV69"/>
  <c r="AT69"/>
  <c r="BA67"/>
  <c r="AW67"/>
  <c i="4" r="J33"/>
  <c i="1" r="AV58"/>
  <c r="AT58"/>
  <c i="12" r="J37"/>
  <c i="1" r="AV68"/>
  <c r="AT68"/>
  <c i="2" r="J35"/>
  <c i="1" r="AV56"/>
  <c r="AT56"/>
  <c i="12" r="J34"/>
  <c i="1" r="AG68"/>
  <c r="BB67"/>
  <c r="AX67"/>
  <c i="5" r="J33"/>
  <c i="1" r="AV59"/>
  <c r="AT59"/>
  <c i="11" r="F35"/>
  <c i="1" r="AZ66"/>
  <c r="AU67"/>
  <c i="7" r="F35"/>
  <c i="1" r="AZ62"/>
  <c i="5" r="J30"/>
  <c i="1" r="AG59"/>
  <c r="AN59"/>
  <c i="8" r="J35"/>
  <c i="1" r="AV63"/>
  <c r="AT63"/>
  <c i="3" r="J35"/>
  <c i="1" r="AV57"/>
  <c r="AT57"/>
  <c i="4" r="F33"/>
  <c i="1" r="AZ58"/>
  <c i="9" r="J35"/>
  <c i="1" r="AV64"/>
  <c r="AT64"/>
  <c i="10" r="J35"/>
  <c i="1" r="AV65"/>
  <c r="AT65"/>
  <c i="13" r="F37"/>
  <c i="1" r="AZ69"/>
  <c i="14" r="F37"/>
  <c i="1" r="AZ70"/>
  <c i="12" r="F37"/>
  <c i="1" r="AZ68"/>
  <c r="BC67"/>
  <c r="AY67"/>
  <c i="6" r="J35"/>
  <c i="1" r="AV61"/>
  <c r="AT61"/>
  <c r="BA55"/>
  <c r="AW55"/>
  <c r="BD67"/>
  <c i="9" r="F35"/>
  <c i="1" r="AZ64"/>
  <c i="7" l="1" r="BK109"/>
  <c r="J109"/>
  <c i="8" r="T104"/>
  <c i="7" r="R109"/>
  <c i="5" r="J39"/>
  <c i="12" r="J43"/>
  <c i="3" r="BK321"/>
  <c r="J321"/>
  <c r="J74"/>
  <c i="7" r="J110"/>
  <c r="J64"/>
  <c i="2" r="J93"/>
  <c r="J64"/>
  <c i="9" r="BK87"/>
  <c r="J87"/>
  <c r="J63"/>
  <c i="12" r="J67"/>
  <c i="5" r="J59"/>
  <c i="3" r="BK100"/>
  <c r="J100"/>
  <c r="J63"/>
  <c i="13" r="BK93"/>
  <c r="J93"/>
  <c r="J67"/>
  <c i="6" r="BK92"/>
  <c r="J92"/>
  <c i="8" r="BK104"/>
  <c r="J104"/>
  <c r="J63"/>
  <c i="1" r="AN68"/>
  <c r="BC60"/>
  <c r="AY60"/>
  <c r="BD60"/>
  <c r="BB60"/>
  <c r="AX60"/>
  <c r="AZ55"/>
  <c i="14" r="J34"/>
  <c i="1" r="AG70"/>
  <c r="AN70"/>
  <c r="AU60"/>
  <c i="6" r="J32"/>
  <c i="1" r="AG61"/>
  <c r="BA60"/>
  <c r="AW60"/>
  <c r="AZ67"/>
  <c r="AV67"/>
  <c r="AT67"/>
  <c i="7" r="J32"/>
  <c i="1" r="AG62"/>
  <c r="AN62"/>
  <c i="11" r="J32"/>
  <c i="1" r="AG66"/>
  <c r="AN66"/>
  <c i="2" r="J32"/>
  <c i="1" r="AG56"/>
  <c r="AN56"/>
  <c r="AU55"/>
  <c r="AU54"/>
  <c i="4" r="J30"/>
  <c i="1" r="AG58"/>
  <c r="AN58"/>
  <c i="10" r="J32"/>
  <c i="1" r="AG65"/>
  <c r="AN65"/>
  <c i="4" l="1" r="J39"/>
  <c i="14" r="J43"/>
  <c i="6" r="J41"/>
  <c i="7" r="J41"/>
  <c r="J63"/>
  <c i="10" r="J41"/>
  <c i="11" r="J41"/>
  <c i="6" r="J63"/>
  <c i="1" r="AN61"/>
  <c i="2" r="J41"/>
  <c i="1" r="BD54"/>
  <c r="W33"/>
  <c r="AZ60"/>
  <c r="AV60"/>
  <c r="AT60"/>
  <c r="BB54"/>
  <c r="AX54"/>
  <c i="3" r="J32"/>
  <c i="1" r="AG57"/>
  <c r="AN57"/>
  <c i="13" r="J34"/>
  <c i="1" r="AG69"/>
  <c r="AN69"/>
  <c i="8" r="J32"/>
  <c i="1" r="AG63"/>
  <c r="AN63"/>
  <c r="BC54"/>
  <c r="W32"/>
  <c r="AV55"/>
  <c r="AT55"/>
  <c i="9" r="J32"/>
  <c i="1" r="AG64"/>
  <c r="AN64"/>
  <c r="BA54"/>
  <c r="W30"/>
  <c i="8" l="1" r="J41"/>
  <c i="3" r="J41"/>
  <c i="9" r="J41"/>
  <c i="13" r="J43"/>
  <c i="1" r="AZ54"/>
  <c r="W29"/>
  <c r="W31"/>
  <c r="AY54"/>
  <c r="AG67"/>
  <c r="AN67"/>
  <c r="AG55"/>
  <c r="AN55"/>
  <c r="AW54"/>
  <c r="AK30"/>
  <c l="1" r="AV54"/>
  <c r="AK29"/>
  <c r="AG60"/>
  <c r="AN60"/>
  <c l="1" r="AT54"/>
  <c r="AG54"/>
  <c r="AK26"/>
  <c r="AK35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<sst xmlns="http://schemas.openxmlformats.org/spreadsheetml/2006/main">
  <si>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</si>
  <si>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</si>
  <si>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</si>
  <si>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</si>
  <si>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</si>
  <si>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{42c43dc6-9549-4393-8a8a-b9c98969ac8d}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</si>
  <si>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</si>
  <si>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</si>
  <si>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</si>
  <si>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</si>
  <si>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</si>
  <si>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</si>
  <si>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</si>
  <si>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</si>
  <si>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00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</si>
  <si>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</si>
  <si>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</si>
  <si>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Jáchymov - parkoviště v ulici Mathesiova</t>
  </si>
  <si>
    <t>KSO:</t>
  </si>
  <si>
    <t/>
  </si>
  <si>
    <t>CC-CZ:</t>
  </si>
  <si>
    <t>Místo:</t>
  </si>
  <si>
    <t>Město Jáchymov</t>
  </si>
  <si>
    <t>Datum:</t>
  </si>
  <si>
    <t>29. 5. 2025</t>
  </si>
  <si>
    <t>Zadavatel:</t>
  </si>
  <si>
    <t>IČ:</t>
  </si>
  <si>
    <t>DIČ:</t>
  </si>
  <si>
    <t>Účastník:</t>
  </si>
  <si>
    <t>Vyplň údaj</t>
  </si>
  <si>
    <t>Projektant:</t>
  </si>
  <si>
    <t>Ing. Jiří Oboznenko</t>
  </si>
  <si>
    <t>True</t>
  </si>
  <si>
    <t>Zpracovatel:</t>
  </si>
  <si>
    <t xml:space="preserve"> 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</si>
  <si>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</si>
  <si>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</si>
  <si>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</si>
  <si>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</si>
  <si>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</si>
  <si>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</si>
  <si>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</si>
  <si>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</si>
  <si>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</si>
  <si>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</si>
  <si>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</si>
  <si>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</si>
  <si>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</si>
  <si>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</si>
  <si>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</si>
  <si>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</si>
  <si>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</si>
  <si>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</si>
  <si>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</si>
  <si>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</si>
  <si>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</si>
  <si>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</si>
  <si>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</si>
  <si>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</si>
  <si>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</si>
  <si>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</si>
  <si>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</si>
  <si>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</si>
  <si>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</si>
  <si>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</si>
  <si>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</si>
  <si>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</si>
  <si>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</si>
  <si>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</si>
  <si>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</si>
  <si>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</si>
  <si>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</si>
  <si>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</si>
  <si>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</si>
  <si>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</si>
  <si>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SO 101</t>
  </si>
  <si>
    <t>Parkoviště</t>
  </si>
  <si>
    <t>STA</t>
  </si>
  <si>
    <t>1</t>
  </si>
  <si>
    <t>{c4d026f0-0922-4a18-9c79-5e1203083594}</t>
  </si>
  <si>
    <t>2</t>
  </si>
  <si>
    <t>/</t>
  </si>
  <si>
    <t>SO 101.1</t>
  </si>
  <si>
    <t>Vedlejší rozpočtové náklady</t>
  </si>
  <si>
    <t>Soupis</t>
  </si>
  <si>
    <t>{e17a42f8-8538-4c48-b319-569cdfc9f739}</t>
  </si>
  <si>
    <t>SO 101.2</t>
  </si>
  <si>
    <t>{11d58bdd-d35c-486f-88ef-eb0f51ff1c9a}</t>
  </si>
  <si>
    <t>SO 401.1</t>
  </si>
  <si>
    <t>VO parkoviště</t>
  </si>
  <si>
    <t>{d912fe77-c73e-42b9-8c11-b22e80abde0f}</t>
  </si>
  <si>
    <t>SO 402.2</t>
  </si>
  <si>
    <t>Sloupek pro nabíjení</t>
  </si>
  <si>
    <t>{e985b57a-5619-4f22-bfb8-360012c5db1b}</t>
  </si>
  <si>
    <t>SO 701</t>
  </si>
  <si>
    <t>Veřejné WC</t>
  </si>
  <si>
    <t>{a6a8cb20-b272-4f22-b40b-dd899e6e4da0}</t>
  </si>
  <si>
    <t>SO 701.1</t>
  </si>
  <si>
    <t>{0e1a2736-5b1f-4abb-896e-dd3aff0cea7d}</t>
  </si>
  <si>
    <t>SO 701.2</t>
  </si>
  <si>
    <t>Stavební část</t>
  </si>
  <si>
    <t>{90646119-f039-4cf0-a190-3125e99c4268}</t>
  </si>
  <si>
    <t>SO 701.3</t>
  </si>
  <si>
    <t>Zdravotně technické instalace</t>
  </si>
  <si>
    <t>{c04c3da2-f664-4234-a52c-178cfef7e31b}</t>
  </si>
  <si>
    <t>SO 701.4</t>
  </si>
  <si>
    <t>Vzduchotechnika</t>
  </si>
  <si>
    <t>{e3b18ee1-40ca-4576-95d2-da8565eea831}</t>
  </si>
  <si>
    <t>SO 701.5</t>
  </si>
  <si>
    <t>Elektronická komunikace</t>
  </si>
  <si>
    <t>{8c46f811-5959-4734-919a-39f62afea130}</t>
  </si>
  <si>
    <t>SO 701.6</t>
  </si>
  <si>
    <t>Přípojka NN</t>
  </si>
  <si>
    <t>{75bd48ab-f34a-4ef0-a911-e956185b8da7}</t>
  </si>
  <si>
    <t>SO 701.7</t>
  </si>
  <si>
    <t>Silnoproud</t>
  </si>
  <si>
    <t>{0f9a923b-0a82-40d7-85ec-8c426aa11f78}</t>
  </si>
  <si>
    <t>SO 707.1.1</t>
  </si>
  <si>
    <t>Rozvaděč R1</t>
  </si>
  <si>
    <t>3</t>
  </si>
  <si>
    <t>{ef569cc9-3a9a-417c-ac0b-939b35e72511}</t>
  </si>
  <si>
    <t>SO 707.1.2</t>
  </si>
  <si>
    <t>Rozvaděč R2</t>
  </si>
  <si>
    <t>{2c4db0a7-ee20-47b8-bb44-57d9de8a0bca}</t>
  </si>
  <si>
    <t>SO 707.1.3</t>
  </si>
  <si>
    <t>Silnoproudá instalace</t>
  </si>
  <si>
    <t>{ba650a17-fe53-483f-9bd9-b86606504bd3}</t>
  </si>
  <si>
    <t>KRYCÍ LIST SOUPISU PRACÍ</t>
  </si>
  <si>
    <t>Objekt:</t>
  </si>
  <si>
    <t>SO 101 - Parkoviště</t>
  </si>
  <si>
    <t>Soupis:</t>
  </si>
  <si>
    <t>SO 101.1 - Vedlejší rozpočtové náklady</t>
  </si>
  <si>
    <t>REKAPITULACE ČLENĚNÍ SOUPISU PRACÍ</t>
  </si>
  <si>
    <t>Kód dílu - Popis</t>
  </si>
  <si>
    <t>Cena celkem [CZK]</t>
  </si>
  <si>
    <t>-1</t>
  </si>
  <si>
    <t>VRN - Vedlejší rozpočtové náklady</t>
  </si>
  <si>
    <t xml:space="preserve">    VRN1 - Průzkumné, zeměměřičské a projektové práce</t>
  </si>
  <si>
    <t xml:space="preserve">    VRN3 - Zařízení staveniště</t>
  </si>
  <si>
    <t xml:space="preserve">    VRN4 - Inženýrská činnost</t>
  </si>
  <si>
    <t xml:space="preserve">    VRN5 - Finanční náklady</t>
  </si>
  <si>
    <t xml:space="preserve">    VRN7 - Provozní vlivy</t>
  </si>
  <si>
    <t xml:space="preserve">    VRN9 - Ostatní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</si>
  <si>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</si>
  <si>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</si>
  <si>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</si>
  <si>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</si>
  <si>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</si>
  <si>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</si>
  <si>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</si>
  <si>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</si>
  <si>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</si>
  <si>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</si>
  <si>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</si>
  <si>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</si>
  <si>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</si>
  <si>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VRN</t>
  </si>
  <si>
    <t>5</t>
  </si>
  <si>
    <t>ROZPOCET</t>
  </si>
  <si>
    <t>VRN1</t>
  </si>
  <si>
    <t>Průzkumné, zeměměřičské a projektové práce</t>
  </si>
  <si>
    <t>K</t>
  </si>
  <si>
    <t>012002000/R</t>
  </si>
  <si>
    <t>Geodetické práce - před výstavbou, při výstavbě, po výstavbě vč. vyhotovení protokolů, geometrických plánů, apod.</t>
  </si>
  <si>
    <t>soubor</t>
  </si>
  <si>
    <t>1024</t>
  </si>
  <si>
    <t>904738224</t>
  </si>
  <si>
    <t>012164000/R</t>
  </si>
  <si>
    <t>Vytyčení a zaměření inženýrských sítí</t>
  </si>
  <si>
    <t>-165521701</t>
  </si>
  <si>
    <t>013244000/R</t>
  </si>
  <si>
    <t>Výrobní dokumentace</t>
  </si>
  <si>
    <t>-764437158</t>
  </si>
  <si>
    <t>4</t>
  </si>
  <si>
    <t>013254000/R</t>
  </si>
  <si>
    <t>Dokumentace skutečného provedení stavby - 3x pare v listinné podobě,+ 1x na CD/USB nosiči</t>
  </si>
  <si>
    <t>-866806435</t>
  </si>
  <si>
    <t>VRN3</t>
  </si>
  <si>
    <t>Zařízení staveniště</t>
  </si>
  <si>
    <t>030001000/R</t>
  </si>
  <si>
    <t>Zařízení staveniště - montáž, pronájem a demontáž buněk, WC, skladů, rozvaděčů, apod.</t>
  </si>
  <si>
    <t>-1890668866</t>
  </si>
  <si>
    <t>6</t>
  </si>
  <si>
    <t>033203000/R</t>
  </si>
  <si>
    <t>Připojení staveniště na inženýrské sítě + náklady na energie - voda, elektro, kanalizace, benzín/nafta, apod.</t>
  </si>
  <si>
    <t>17081849</t>
  </si>
  <si>
    <t>7</t>
  </si>
  <si>
    <t>034002000/R</t>
  </si>
  <si>
    <t>Zabezpečení staveniště - např. oplocení, kamery, strážný, PCO, apod.</t>
  </si>
  <si>
    <t>945851874</t>
  </si>
  <si>
    <t>8</t>
  </si>
  <si>
    <t>034503000/R</t>
  </si>
  <si>
    <t>Informační tabule na staveništi - spec. dle investora</t>
  </si>
  <si>
    <t>2128438843</t>
  </si>
  <si>
    <t>VRN4</t>
  </si>
  <si>
    <t>Inženýrská činnost</t>
  </si>
  <si>
    <t>9</t>
  </si>
  <si>
    <t>043154000/R</t>
  </si>
  <si>
    <t>Statická zatěžkávací zkouška</t>
  </si>
  <si>
    <t>kus</t>
  </si>
  <si>
    <t>1481741221</t>
  </si>
  <si>
    <t>10</t>
  </si>
  <si>
    <t>045303000/R</t>
  </si>
  <si>
    <t>Koordinační a kompletační činnost</t>
  </si>
  <si>
    <t>-1032770984</t>
  </si>
  <si>
    <t>11</t>
  </si>
  <si>
    <t>049002000/R</t>
  </si>
  <si>
    <t>Zpracování veškerých dokladů potřebných k předání díla a kolaudaci (revize, posudky, čestná prohlášení, atesty, apod...)</t>
  </si>
  <si>
    <t>324685440</t>
  </si>
  <si>
    <t>VRN5</t>
  </si>
  <si>
    <t>Finanční náklady</t>
  </si>
  <si>
    <t>053002000/R</t>
  </si>
  <si>
    <t>Poplatky - náklady na zábor</t>
  </si>
  <si>
    <t>-794098317</t>
  </si>
  <si>
    <t>VRN7</t>
  </si>
  <si>
    <t>Provozní vlivy</t>
  </si>
  <si>
    <t>13</t>
  </si>
  <si>
    <t>072103000</t>
  </si>
  <si>
    <t>Silniční provoz - projednání DIO a zajištění DIR</t>
  </si>
  <si>
    <t>CS ÚRS 2025 01</t>
  </si>
  <si>
    <t>-469032879</t>
  </si>
  <si>
    <t>Online PSC</t>
  </si>
  <si>
    <t>https://podminky.urs.cz/item/CS_URS_2025_01/072103000</t>
  </si>
  <si>
    <t>14</t>
  </si>
  <si>
    <t>072203000/R</t>
  </si>
  <si>
    <t>Silniční provoz - zajištění DIO (dopravní značení) - montáž, pronájem, demontáž přechodného dopravního značení</t>
  </si>
  <si>
    <t>-1410197847</t>
  </si>
  <si>
    <t>VRN9</t>
  </si>
  <si>
    <t>Ostatní náklady</t>
  </si>
  <si>
    <t>15</t>
  </si>
  <si>
    <t>091803000/R</t>
  </si>
  <si>
    <t>Splnění požadavků BOZP na staveništi vč. případného vypracování plánu</t>
  </si>
  <si>
    <t>-1838395633</t>
  </si>
  <si>
    <t>SO 101.2 - Parkoviště</t>
  </si>
  <si>
    <t>HSV - Práce a dodávky HSV</t>
  </si>
  <si>
    <t xml:space="preserve">    1 - Zemní práce</t>
  </si>
  <si>
    <t xml:space="preserve">    2 - Zakládání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</si>
  <si>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</si>
  <si>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</si>
  <si>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</si>
  <si>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8 - Vedení trubní dálková a přípojná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</si>
  <si>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</si>
  <si>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</si>
  <si>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</si>
  <si>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PSV - Práce a dodávky PSV</t>
  </si>
  <si>
    <t xml:space="preserve">    711 - Izolace proti vodě, vlhkosti a plynům</t>
  </si>
  <si>
    <t xml:space="preserve">    M - Práce a dodávky M</t>
  </si>
  <si>
    <t xml:space="preserve">      46-M - Zemní práce při extr.mont.pracích</t>
  </si>
  <si>
    <t>OST - Ostatní</t>
  </si>
  <si>
    <t>HSV</t>
  </si>
  <si>
    <t>Práce a dodávky HSV</t>
  </si>
  <si>
    <t>Zemní práce</t>
  </si>
  <si>
    <t>122251104</t>
  </si>
  <si>
    <t>Odkopávky a prokopávky nezapažené strojně v hornině třídy těžitelnosti I skupiny 3 přes 100 do 500 m3</t>
  </si>
  <si>
    <t>m3</t>
  </si>
  <si>
    <t>2132113283</t>
  </si>
  <si>
    <t>https://podminky.urs.cz/item/CS_URS_2025_01/122251104</t>
  </si>
  <si>
    <t>VV</t>
  </si>
  <si>
    <t>1/2 polovina zemina a kamenivo a 1/2 stavební odpad</t>
  </si>
  <si>
    <t>320</t>
  </si>
  <si>
    <t>132251104</t>
  </si>
  <si>
    <t>Hloubení nezapažených rýh šířky do 800 mm strojně s urovnáním dna do předepsaného profilu a spádu v hornině třídy těžitelnosti I skupiny 3 přes 100 m3</t>
  </si>
  <si>
    <t>-1815774283</t>
  </si>
  <si>
    <t>https://podminky.urs.cz/item/CS_URS_2025_01/132251104</t>
  </si>
  <si>
    <t>Chráničky</t>
  </si>
  <si>
    <t>150*0,5*0,5</t>
  </si>
  <si>
    <t>Trativody</t>
  </si>
  <si>
    <t>100*0,4*0,3</t>
  </si>
  <si>
    <t>Součet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</si>
  <si>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</si>
  <si>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</si>
  <si>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810476911</t>
  </si>
  <si>
    <t>https://podminky.urs.cz/item/CS_URS_2025_01/162751117</t>
  </si>
  <si>
    <t>320-180+49,5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</si>
  <si>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</si>
  <si>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</si>
  <si>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690871714</t>
  </si>
  <si>
    <t>https://podminky.urs.cz/item/CS_URS_2025_01/162751119</t>
  </si>
  <si>
    <t>189,5*7</t>
  </si>
  <si>
    <t>171251201</t>
  </si>
  <si>
    <t>Uložení sypaniny na skládky nebo meziskládky bez hutnění s upravením uložené sypaniny do předepsaného tvaru</t>
  </si>
  <si>
    <t>203550356</t>
  </si>
  <si>
    <t>https://podminky.urs.cz/item/CS_URS_2025_01/171251201</t>
  </si>
  <si>
    <t>171201231</t>
  </si>
  <si>
    <t>Poplatek za uložení stavebního odpadu na recyklační skládce (skládkovné) zeminy a kamení zatříděného do Katalogu odpadů pod kódem 17 05 04</t>
  </si>
  <si>
    <t>t</t>
  </si>
  <si>
    <t>861263160</t>
  </si>
  <si>
    <t>https://podminky.urs.cz/item/CS_URS_2025_01/171201231</t>
  </si>
  <si>
    <t>189,5*1,8-150</t>
  </si>
  <si>
    <t>997013869</t>
  </si>
  <si>
    <t>Poplatek za uložení stavebního odpadu na recyklační skládce (skládkovné) ze směsí nebo oddělených frakcí betonu, cihel a keramických výrobků zatříděného do Katalogu odpadů pod kódem 17 01 07</t>
  </si>
  <si>
    <t>620305650</t>
  </si>
  <si>
    <t>https://podminky.urs.cz/item/CS_URS_2025_01/997013869</t>
  </si>
  <si>
    <t>181951112</t>
  </si>
  <si>
    <t>Úprava pláně vyrovnáním výškových rozdílů strojně v hornině třídy těžitelnosti I, skupiny 1 až 3 se zhutněním</t>
  </si>
  <si>
    <t>m2</t>
  </si>
  <si>
    <t>-396110572</t>
  </si>
  <si>
    <t>https://podminky.urs.cz/item/CS_URS_2025_01/181951112</t>
  </si>
  <si>
    <t>Zatravňovací dlažba</t>
  </si>
  <si>
    <t>425+85</t>
  </si>
  <si>
    <t>Kamenná dlažba drobná 8/10</t>
  </si>
  <si>
    <t>19</t>
  </si>
  <si>
    <t xml:space="preserve">Červená slepecká </t>
  </si>
  <si>
    <t>Šedá standardní</t>
  </si>
  <si>
    <t>Kamenná dlažba mozaika</t>
  </si>
  <si>
    <t>135+20</t>
  </si>
  <si>
    <t>175151101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</si>
  <si>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</si>
  <si>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-1043229275</t>
  </si>
  <si>
    <t>https://podminky.urs.cz/item/CS_URS_2025_01/175151101</t>
  </si>
  <si>
    <t>fr. 0/32mm</t>
  </si>
  <si>
    <t>150*0,5*0,4</t>
  </si>
  <si>
    <t>M</t>
  </si>
  <si>
    <t>58344171</t>
  </si>
  <si>
    <t>štěrkodrť frakce 0/32</t>
  </si>
  <si>
    <t>-772359039</t>
  </si>
  <si>
    <t>30*2 'Přepočtené koeficientem množství</t>
  </si>
  <si>
    <t>181351103</t>
  </si>
  <si>
    <t>Rozprostření a urovnání ornice v rovině nebo ve svahu sklonu do 1:5 strojně při souvislé ploše přes 100 do 500 m2, tl. vrstvy do 200 mm</t>
  </si>
  <si>
    <t>-1866776659</t>
  </si>
  <si>
    <t>https://podminky.urs.cz/item/CS_URS_2025_01/181351103</t>
  </si>
  <si>
    <t>10364101</t>
  </si>
  <si>
    <t>zemina pro terénní úpravy - ornice</t>
  </si>
  <si>
    <t>-1566122558</t>
  </si>
  <si>
    <t>30*1,6 'Přepočtené koeficientem množství</t>
  </si>
  <si>
    <t>181411131</t>
  </si>
  <si>
    <t>Založení trávníku na půdě předem připravené plochy do 1000 m2 výsevem včetně utažení parkového v rovině nebo na svahu do 1:5</t>
  </si>
  <si>
    <t>-284183061</t>
  </si>
  <si>
    <t>https://podminky.urs.cz/item/CS_URS_2025_01/181411131</t>
  </si>
  <si>
    <t>00572410</t>
  </si>
  <si>
    <t>osivo směs travní parková</t>
  </si>
  <si>
    <t>kg</t>
  </si>
  <si>
    <t>1764207954</t>
  </si>
  <si>
    <t>150*0,02 'Přepočtené koeficientem množství</t>
  </si>
  <si>
    <t>183403153</t>
  </si>
  <si>
    <t>Obdělání půdy hrabáním v rovině nebo na svahu do 1:5</t>
  </si>
  <si>
    <t>-806007443</t>
  </si>
  <si>
    <t>https://podminky.urs.cz/item/CS_URS_2025_01/183403153</t>
  </si>
  <si>
    <t>16</t>
  </si>
  <si>
    <t>001-x1</t>
  </si>
  <si>
    <t>D+M+PH Javor Babyka (Acer campestre) - cena vč. výkopových prací, likvidace výkopku, půdní výměny za substrát, zajištění stromu proti povětrnostním vlivům, ošetření, zalití, apod.</t>
  </si>
  <si>
    <t>-580380763</t>
  </si>
  <si>
    <t>17</t>
  </si>
  <si>
    <t>001-x2</t>
  </si>
  <si>
    <t>D+M+PH Břečťan popínavý (Hedera helix) výšky min. 80cm - cena vč. výkopových prací, likvidace výkopku, půdní výměny za substrát, ošetření, zalití, apod.</t>
  </si>
  <si>
    <t>-928176512</t>
  </si>
  <si>
    <t>18</t>
  </si>
  <si>
    <t>001-x3</t>
  </si>
  <si>
    <t>D+M+PH Přísavník pětilistý (Parthenocissus quinquefolia) výšky min. 80cm - cena vč. výkopových prací, likvidace výkopku, půdní výměny za substrát, ošetření, zalití, apod.</t>
  </si>
  <si>
    <t>1374563432</t>
  </si>
  <si>
    <t>001-x4</t>
  </si>
  <si>
    <t>D+M+PH Ukotvení popínavých rostlin na zeď pomocí dřevěných latí s impregnací a nátěrem</t>
  </si>
  <si>
    <t>-525162941</t>
  </si>
  <si>
    <t>Zakládání</t>
  </si>
  <si>
    <t>20</t>
  </si>
  <si>
    <t>211971121</t>
  </si>
  <si>
    <t>Zřízení opláštění výplně z geotextilie odvodňovacích žeber nebo trativodů v rýze nebo zářezu se stěnami svislými nebo šikmými o sklonu přes 1:2 při rozvinuté šířce opláštění do 2,5 m</t>
  </si>
  <si>
    <t>1544292212</t>
  </si>
  <si>
    <t>https://podminky.urs.cz/item/CS_URS_2025_01/211971121</t>
  </si>
  <si>
    <t>100*(0,4*2+0,3*2)</t>
  </si>
  <si>
    <t>69311068</t>
  </si>
  <si>
    <t>geotextilie netkaná separační, ochranná, filtrační, drenážní PP 300g/m2</t>
  </si>
  <si>
    <t>26788681</t>
  </si>
  <si>
    <t>140*1,15 'Přepočtené koeficientem množství</t>
  </si>
  <si>
    <t>22</t>
  </si>
  <si>
    <t>212532111</t>
  </si>
  <si>
    <t>Lože pro trativody z kameniva hrubého drceného</t>
  </si>
  <si>
    <t>-1950997772</t>
  </si>
  <si>
    <t>https://podminky.urs.cz/item/CS_URS_2025_01/212532111</t>
  </si>
  <si>
    <t>100*0,4*0,1</t>
  </si>
  <si>
    <t>23</t>
  </si>
  <si>
    <t>212755214</t>
  </si>
  <si>
    <t>Trativody bez lože a obsypu z drenážních trubek plastových flexibilních DN 100 mm</t>
  </si>
  <si>
    <t>m</t>
  </si>
  <si>
    <t>1672814594</t>
  </si>
  <si>
    <t>https://podminky.urs.cz/item/CS_URS_2025_01/212755214</t>
  </si>
  <si>
    <t>24</t>
  </si>
  <si>
    <t>211531111</t>
  </si>
  <si>
    <t>Výplň kamenivem do rýh odvodňovacích žeber nebo trativodů bez zhutnění, s úpravou povrchu výplně kamenivem hrubým drceným frakce 16 až 63 mm</t>
  </si>
  <si>
    <t>1066466462</t>
  </si>
  <si>
    <t>https://podminky.urs.cz/item/CS_URS_2025_01/211531111</t>
  </si>
  <si>
    <t>100*0,4*0,2</t>
  </si>
  <si>
    <t>25</t>
  </si>
  <si>
    <t>219991115</t>
  </si>
  <si>
    <t>Položení chráničky z plastových trubek vnitřní průměr přes 150 do 200 mm</t>
  </si>
  <si>
    <t>198604700</t>
  </si>
  <si>
    <t>https://podminky.urs.cz/item/CS_URS_2025_01/219991115</t>
  </si>
  <si>
    <t>26</t>
  </si>
  <si>
    <t>8500198063/R</t>
  </si>
  <si>
    <t>Chránička korugovaná ohebná DN 200</t>
  </si>
  <si>
    <t>1102832916</t>
  </si>
  <si>
    <t>150*1,05 'Přepočtené koeficientem množství</t>
  </si>
  <si>
    <t>Vodorovné konstrukce</t>
  </si>
  <si>
    <t>27</t>
  </si>
  <si>
    <t>451541111</t>
  </si>
  <si>
    <t>Lože pod potrubí, stoky a drobné objekty v otevřeném výkopu ze štěrkodrtě 0-63 mm</t>
  </si>
  <si>
    <t>-1393431956</t>
  </si>
  <si>
    <t>https://podminky.urs.cz/item/CS_URS_2025_01/451541111</t>
  </si>
  <si>
    <t>150*0,5*0,1</t>
  </si>
  <si>
    <t>Komunikace pozemní</t>
  </si>
  <si>
    <t>28</t>
  </si>
  <si>
    <t>005-x2</t>
  </si>
  <si>
    <t>D+M+PH Sorpční textilie 400g/m2</t>
  </si>
  <si>
    <t>1883106985</t>
  </si>
  <si>
    <t>29</t>
  </si>
  <si>
    <t>564861111</t>
  </si>
  <si>
    <t>Podklad ze štěrkodrti ŠD s rozprostřením a zhutněním plochy přes 100 m2, po zhutnění tl. 200 mm</t>
  </si>
  <si>
    <t>-1035686255</t>
  </si>
  <si>
    <t>https://podminky.urs.cz/item/CS_URS_2025_01/564861111</t>
  </si>
  <si>
    <t>Sanace pláně fr. 0/63mm</t>
  </si>
  <si>
    <t>30</t>
  </si>
  <si>
    <t>564871116</t>
  </si>
  <si>
    <t>Podklad ze štěrkodrti ŠD s rozprostřením a zhutněním plochy přes 100 m2, po zhutnění tl. 300 mm</t>
  </si>
  <si>
    <t>-1298360255</t>
  </si>
  <si>
    <t>https://podminky.urs.cz/item/CS_URS_2025_01/564871116</t>
  </si>
  <si>
    <t>31</t>
  </si>
  <si>
    <t>591211111</t>
  </si>
  <si>
    <t>Kladení dlažby z kostek s provedením lože do tl. 50 mm, s vyplněním spár, s dvojím beraněním a se smetením přebytečného materiálu na krajnici drobných z kamene, do lože z kameniva těženého</t>
  </si>
  <si>
    <t>1248642410</t>
  </si>
  <si>
    <t>https://podminky.urs.cz/item/CS_URS_2025_01/591211111</t>
  </si>
  <si>
    <t>32</t>
  </si>
  <si>
    <t>58381007</t>
  </si>
  <si>
    <t>kostka štípaná dlažební žula drobná 8/10</t>
  </si>
  <si>
    <t>-304862119</t>
  </si>
  <si>
    <t>19*1,02 'Přepočtené koeficientem množství</t>
  </si>
  <si>
    <t>33</t>
  </si>
  <si>
    <t>591411111</t>
  </si>
  <si>
    <t>Kladení dlažby z mozaiky komunikací pro pěší s vyplněním spár, s dvojím beraněním a se smetením přebytečného materiálu na vzdálenost do 3 m jednobarevné, s ložem tl. do 40 mm z kameniva</t>
  </si>
  <si>
    <t>-1191440695</t>
  </si>
  <si>
    <t>https://podminky.urs.cz/item/CS_URS_2025_01/591411111</t>
  </si>
  <si>
    <t>34</t>
  </si>
  <si>
    <t>58381004</t>
  </si>
  <si>
    <t>kostka štípaná dlažební mozaika žula 4/6 tř 1</t>
  </si>
  <si>
    <t>207653536</t>
  </si>
  <si>
    <t>135*1,02 'Přepočtené koeficientem množství</t>
  </si>
  <si>
    <t>35</t>
  </si>
  <si>
    <t>591441111</t>
  </si>
  <si>
    <t>Kladení dlažby z mozaiky komunikací pro pěší s vyplněním spár, s dvojím beraněním a se smetením přebytečného materiálu na vzdálenost do 3 m jednobarevné, s ložem tl. do 40 mm z cementové malty</t>
  </si>
  <si>
    <t>1210371945</t>
  </si>
  <si>
    <t>https://podminky.urs.cz/item/CS_URS_2025_01/591441111</t>
  </si>
  <si>
    <t>36</t>
  </si>
  <si>
    <t>-1817126981</t>
  </si>
  <si>
    <t>20*1,02 'Přepočtené koeficientem množství</t>
  </si>
  <si>
    <t>37</t>
  </si>
  <si>
    <t>596212210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</si>
  <si>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do 50 m2</t>
  </si>
  <si>
    <t>-1222940922</t>
  </si>
  <si>
    <t>https://podminky.urs.cz/item/CS_URS_2025_01/596212210</t>
  </si>
  <si>
    <t>38</t>
  </si>
  <si>
    <t>59245020</t>
  </si>
  <si>
    <t>dlažba skladebná betonová 200x100mm tl 80mm přírodní</t>
  </si>
  <si>
    <t>1100582550</t>
  </si>
  <si>
    <t>7*1,03 'Přepočtené koeficientem množství</t>
  </si>
  <si>
    <t>39</t>
  </si>
  <si>
    <t>59245226</t>
  </si>
  <si>
    <t>dlažba pro nevidomé betonová 200x100mm tl 80mm barevná</t>
  </si>
  <si>
    <t>-1058998484</t>
  </si>
  <si>
    <t>40</t>
  </si>
  <si>
    <t>596412115</t>
  </si>
  <si>
    <t>Kladení dlažby z betonových vegetačních dlaždic pozemních komunikací s ložem z kameniva těženého nebo drceného tl. do 50 mm, s vyplněním spár a vegetačních otvorů, s hutněním vibrováním velikosti dlaždic do 0,09 m2 tl. 80 mm, pro plochy přes 300 m2</t>
  </si>
  <si>
    <t>-410964451</t>
  </si>
  <si>
    <t>https://podminky.urs.cz/item/CS_URS_2025_01/596412115</t>
  </si>
  <si>
    <t>Šedá</t>
  </si>
  <si>
    <t>425</t>
  </si>
  <si>
    <t>Červená</t>
  </si>
  <si>
    <t>85</t>
  </si>
  <si>
    <t>41</t>
  </si>
  <si>
    <t>59245038</t>
  </si>
  <si>
    <t>dlažba plošná vegetační betonová 300x160mm tl 80mm přírodní</t>
  </si>
  <si>
    <t>-1396337682</t>
  </si>
  <si>
    <t>425*1,01 'Přepočtené koeficientem množství</t>
  </si>
  <si>
    <t>42</t>
  </si>
  <si>
    <t>59245039</t>
  </si>
  <si>
    <t>dlažba plošná vegetační betonová 300x160mm tl 80mm barevná</t>
  </si>
  <si>
    <t>-297493278</t>
  </si>
  <si>
    <t>85*1,01 'Přepočtené koeficientem množství</t>
  </si>
  <si>
    <t>43</t>
  </si>
  <si>
    <t>58343810</t>
  </si>
  <si>
    <t>kamenivo drcené hrubé frakce 4/8</t>
  </si>
  <si>
    <t>1659692290</t>
  </si>
  <si>
    <t>510*0,28*0,08</t>
  </si>
  <si>
    <t>44</t>
  </si>
  <si>
    <t>005-x1</t>
  </si>
  <si>
    <t>sorbent</t>
  </si>
  <si>
    <t>-1981340649</t>
  </si>
  <si>
    <t>510*0,08/100</t>
  </si>
  <si>
    <t>Úpravy povrchů, podlahy a osazování výplní</t>
  </si>
  <si>
    <t>45</t>
  </si>
  <si>
    <t>622131101</t>
  </si>
  <si>
    <t>Podkladní a spojovací vrstva vnějších omítaných ploch cementový postřik nanášený ručně celoplošně stěn</t>
  </si>
  <si>
    <t>1979816463</t>
  </si>
  <si>
    <t>https://podminky.urs.cz/item/CS_URS_2025_01/622131101</t>
  </si>
  <si>
    <t>Ochrana proti vlhkosti</t>
  </si>
  <si>
    <t>50</t>
  </si>
  <si>
    <t>46</t>
  </si>
  <si>
    <t>622321111</t>
  </si>
  <si>
    <t>Omítka vápenocementová vnějších ploch nanášená ručně jednovrstvá, tloušťky do 15 mm hrubá zatřená stěn</t>
  </si>
  <si>
    <t>591398729</t>
  </si>
  <si>
    <t>https://podminky.urs.cz/item/CS_URS_2025_01/622321111</t>
  </si>
  <si>
    <t>47</t>
  </si>
  <si>
    <t>622321191</t>
  </si>
  <si>
    <t>Omítka vápenocementová vnějších ploch nanášená ručně Příplatek k cenám za každých dalších i započatých 5 mm tloušťky omítky přes 15 mm stěn</t>
  </si>
  <si>
    <t>1678330935</t>
  </si>
  <si>
    <t>https://podminky.urs.cz/item/CS_URS_2025_01/622321191</t>
  </si>
  <si>
    <t>Vedení trubní dálková a přípojná</t>
  </si>
  <si>
    <t>48</t>
  </si>
  <si>
    <t>008-x1</t>
  </si>
  <si>
    <t>D+M+PH Kompletní uliční vpust - zemní práce, likvidace výkopku, podkladní deska, obsyp, kompletní vpust vč. litinové mříže, připojovací potrubí dl. 1m s navrtávkou do stávající šachty</t>
  </si>
  <si>
    <t>-1056022680</t>
  </si>
  <si>
    <t>Ostatní konstrukce a práce, bourání</t>
  </si>
  <si>
    <t>49</t>
  </si>
  <si>
    <t>916241213</t>
  </si>
  <si>
    <t>Osazení obrubníku kamenného se zřízením lože, s vyplněním a zatřením spár cementovou maltou stojatého s boční opěrou z betonu prostého, do lože z betonu prostého</t>
  </si>
  <si>
    <t>-159284498</t>
  </si>
  <si>
    <t>https://podminky.urs.cz/item/CS_URS_2025_01/916241213</t>
  </si>
  <si>
    <t>140+2,4+1,6+12,5+29+34+13,5</t>
  </si>
  <si>
    <t>58380007</t>
  </si>
  <si>
    <t>obrubník kamenný žulový přímý 1000x150x250mm</t>
  </si>
  <si>
    <t>310971709</t>
  </si>
  <si>
    <t>P</t>
  </si>
  <si>
    <t>Poznámka k položce:_x000d_
OP6</t>
  </si>
  <si>
    <t>140*1,02 'Přepočtené koeficientem množství</t>
  </si>
  <si>
    <t>51</t>
  </si>
  <si>
    <t>009-x1</t>
  </si>
  <si>
    <t>obrubník kamenný žulový OP6 R1,5 1000x150x250mm</t>
  </si>
  <si>
    <t>-1861968326</t>
  </si>
  <si>
    <t>2,4*1,02 'Přepočtené koeficientem množství</t>
  </si>
  <si>
    <t>52</t>
  </si>
  <si>
    <t>009-x2</t>
  </si>
  <si>
    <t>obrubník kamenný žulový OP6 R0,5 1000x150x250mm</t>
  </si>
  <si>
    <t>1240739390</t>
  </si>
  <si>
    <t>1,6*1,02 'Přepočtené koeficientem množství</t>
  </si>
  <si>
    <t>53</t>
  </si>
  <si>
    <t>009-x3</t>
  </si>
  <si>
    <t>obrubník kamenný žulový OP6 R4,0 1000x150x250mm</t>
  </si>
  <si>
    <t>971918661</t>
  </si>
  <si>
    <t>12,5*1,02 'Přepočtené koeficientem množství</t>
  </si>
  <si>
    <t>54</t>
  </si>
  <si>
    <t>009-x4</t>
  </si>
  <si>
    <t>obrubník kamenný žulový OP6 R0,75 1000x150x250mm</t>
  </si>
  <si>
    <t>1542316668</t>
  </si>
  <si>
    <t>29*1,02 'Přepočtené koeficientem množství</t>
  </si>
  <si>
    <t>55</t>
  </si>
  <si>
    <t>58380374</t>
  </si>
  <si>
    <t>obrubník kamenný žulový přímý 1000x120x250mm</t>
  </si>
  <si>
    <t>-1899209707</t>
  </si>
  <si>
    <t>Poznámka k položce:_x000d_
OP7</t>
  </si>
  <si>
    <t>34*1,02 'Přepočtené koeficientem množství</t>
  </si>
  <si>
    <t>56</t>
  </si>
  <si>
    <t>009-x5</t>
  </si>
  <si>
    <t>obrubník kamenný přímý řezaný</t>
  </si>
  <si>
    <t>135633446</t>
  </si>
  <si>
    <t>13,5*1,02 'Přepočtené koeficientem množství</t>
  </si>
  <si>
    <t>57</t>
  </si>
  <si>
    <t>914511112</t>
  </si>
  <si>
    <t>Montáž sloupku dopravních značek délky do 3,5 m do hliníkové patky pro sloupek D 60 mm</t>
  </si>
  <si>
    <t>777316143</t>
  </si>
  <si>
    <t>https://podminky.urs.cz/item/CS_URS_2025_01/914511112</t>
  </si>
  <si>
    <t>58</t>
  </si>
  <si>
    <t>40445225</t>
  </si>
  <si>
    <t>sloupek pro dopravní značku Zn D 60mm v 3,5m</t>
  </si>
  <si>
    <t>1922059422</t>
  </si>
  <si>
    <t>59</t>
  </si>
  <si>
    <t>914111111</t>
  </si>
  <si>
    <t>Montáž svislé dopravní značky základní velikosti do 1 m2 objímkami na sloupky nebo konzoly</t>
  </si>
  <si>
    <t>-1933343584</t>
  </si>
  <si>
    <t>https://podminky.urs.cz/item/CS_URS_2025_01/914111111</t>
  </si>
  <si>
    <t>"IP11a" 1</t>
  </si>
  <si>
    <t>"IP12" 1</t>
  </si>
  <si>
    <t>60</t>
  </si>
  <si>
    <t>4044562/R</t>
  </si>
  <si>
    <t>informativní značky provozní IP8, IP9, IP11-IP13, IJ7 500x700mm</t>
  </si>
  <si>
    <t>-146807578</t>
  </si>
  <si>
    <t>61</t>
  </si>
  <si>
    <t>915621111</t>
  </si>
  <si>
    <t>Předznačení pro vodorovné značení stříkané barvou nebo prováděné z nátěrových hmot plošné šipky, symboly, nápisy</t>
  </si>
  <si>
    <t>-420010445</t>
  </si>
  <si>
    <t>https://podminky.urs.cz/item/CS_URS_2025_01/915621111</t>
  </si>
  <si>
    <t>VDZ "vozíčkář"</t>
  </si>
  <si>
    <t>62</t>
  </si>
  <si>
    <t>915131111</t>
  </si>
  <si>
    <t>Vodorovné dopravní značení stříkané barvou přechody pro chodce, šipky, symboly bílé základní</t>
  </si>
  <si>
    <t>637667219</t>
  </si>
  <si>
    <t>https://podminky.urs.cz/item/CS_URS_2025_01/915131111</t>
  </si>
  <si>
    <t>63</t>
  </si>
  <si>
    <t>919791011</t>
  </si>
  <si>
    <t>Montáž ochrany stromů v komunikaci s vnitřní litinovou nebo ocelovou výplní (mříží) se zabetonováním ocelového rámu, plochy do 1 m2</t>
  </si>
  <si>
    <t>-110601399</t>
  </si>
  <si>
    <t>https://podminky.urs.cz/item/CS_URS_2025_01/919791011</t>
  </si>
  <si>
    <t>64</t>
  </si>
  <si>
    <t>74910196</t>
  </si>
  <si>
    <t>rošt ke stromům s rámem 2 díly tvárná litina /800x800/x400x35mm</t>
  </si>
  <si>
    <t>-94492259</t>
  </si>
  <si>
    <t>65</t>
  </si>
  <si>
    <t>009-x6</t>
  </si>
  <si>
    <t>D+M+PH Stojan na kola vč. zemních prací a betonové patky - spec. dle TZ</t>
  </si>
  <si>
    <t>-902107122</t>
  </si>
  <si>
    <t>66</t>
  </si>
  <si>
    <t>009-x7</t>
  </si>
  <si>
    <t>D+M+PH Lavička vč. zemních prací a betonové patky - spec. dle TZ</t>
  </si>
  <si>
    <t>-884639833</t>
  </si>
  <si>
    <t>67</t>
  </si>
  <si>
    <t>009-x8</t>
  </si>
  <si>
    <t>D+M+PH Odpadkový koš vč. zemních prací a betonové patky - spec. dle TZ</t>
  </si>
  <si>
    <t>242049175</t>
  </si>
  <si>
    <t>68</t>
  </si>
  <si>
    <t>009-x9</t>
  </si>
  <si>
    <t>D+M+PH Informační tabule vč. zemních prací a betonové patky - spec. dle TZ</t>
  </si>
  <si>
    <t>-1005502251</t>
  </si>
  <si>
    <t>997</t>
  </si>
  <si>
    <t>Doprava suti a vybouraných hmot</t>
  </si>
  <si>
    <t>69</t>
  </si>
  <si>
    <t>997013501</t>
  </si>
  <si>
    <t>Odvoz suti a vybouraných hmot na skládku nebo meziskládku se složením, na vzdálenost do 1 km</t>
  </si>
  <si>
    <t>2053073290</t>
  </si>
  <si>
    <t>https://podminky.urs.cz/item/CS_URS_2025_01/997013501</t>
  </si>
  <si>
    <t>Stavební odpad z výkopů</t>
  </si>
  <si>
    <t>180*2</t>
  </si>
  <si>
    <t>70</t>
  </si>
  <si>
    <t>997013509</t>
  </si>
  <si>
    <t>Odvoz suti a vybouraných hmot na skládku nebo meziskládku se složením, na vzdálenost Příplatek k ceně za každý další započatý 1 km přes 1 km</t>
  </si>
  <si>
    <t>2030087592</t>
  </si>
  <si>
    <t>https://podminky.urs.cz/item/CS_URS_2025_01/997013509</t>
  </si>
  <si>
    <t>360*16</t>
  </si>
  <si>
    <t>71</t>
  </si>
  <si>
    <t>-253536914</t>
  </si>
  <si>
    <t>998</t>
  </si>
  <si>
    <t>Přesun hmot</t>
  </si>
  <si>
    <t>72</t>
  </si>
  <si>
    <t>998223011</t>
  </si>
  <si>
    <t>Přesun hmot pro pozemní komunikace s krytem dlážděným dopravní vzdálenost do 200 m jakékoliv délky objektu</t>
  </si>
  <si>
    <t>716674928</t>
  </si>
  <si>
    <t>https://podminky.urs.cz/item/CS_URS_2025_01/998223011</t>
  </si>
  <si>
    <t>PSV</t>
  </si>
  <si>
    <t>Práce a dodávky PSV</t>
  </si>
  <si>
    <t>711</t>
  </si>
  <si>
    <t>Izolace proti vodě, vlhkosti a plynům</t>
  </si>
  <si>
    <t>73</t>
  </si>
  <si>
    <t>711161222</t>
  </si>
  <si>
    <t>Izolace proti zemní vlhkosti a beztlakové vodě nopovými fóliemi na ploše svislé S vrstva ochranná, odvětrávací a drenážní s nakašírovanou filtrační textilií výška nopu 8,0 mm, tl. fólie do 0,6 mm</t>
  </si>
  <si>
    <t>986249470</t>
  </si>
  <si>
    <t>https://podminky.urs.cz/item/CS_URS_2025_01/711161222</t>
  </si>
  <si>
    <t>74</t>
  </si>
  <si>
    <t>711161383</t>
  </si>
  <si>
    <t>Izolace proti zemní vlhkosti a beztlakové vodě nopovými fóliemi ostatní ukončení izolace lištou</t>
  </si>
  <si>
    <t>-1353416271</t>
  </si>
  <si>
    <t>https://podminky.urs.cz/item/CS_URS_2025_01/711161383</t>
  </si>
  <si>
    <t>75</t>
  </si>
  <si>
    <t>711161391</t>
  </si>
  <si>
    <t>Izolace proti zemní vlhkosti a beztlakové vodě nopovými fóliemi ostatní připevnění fólie hřeby pevnostními</t>
  </si>
  <si>
    <t>948311921</t>
  </si>
  <si>
    <t>https://podminky.urs.cz/item/CS_URS_2025_01/711161391</t>
  </si>
  <si>
    <t>50*10</t>
  </si>
  <si>
    <t>76</t>
  </si>
  <si>
    <t>998711201</t>
  </si>
  <si>
    <t>Přesun hmot pro izolace proti vodě, vlhkosti a plynům stanovený procentní sazbou (%) z ceny vodorovná dopravní vzdálenost do 50 m základní v objektech výšky do 6 m</t>
  </si>
  <si>
    <t>%</t>
  </si>
  <si>
    <t>-1108295412</t>
  </si>
  <si>
    <t>https://podminky.urs.cz/item/CS_URS_2025_01/998711201</t>
  </si>
  <si>
    <t>Práce a dodávky M</t>
  </si>
  <si>
    <t>46-M</t>
  </si>
  <si>
    <t>Zemní práce při extr.mont.pracích</t>
  </si>
  <si>
    <t>77</t>
  </si>
  <si>
    <t>46-M-x1</t>
  </si>
  <si>
    <t>D+M+PH Plastová dělená chránička vč. obetonování, výkopu, zásypu, likvidace přebytečného výkopku, apod. - spec. dle vyjádření CETIN</t>
  </si>
  <si>
    <t>-2084989867</t>
  </si>
  <si>
    <t>OST</t>
  </si>
  <si>
    <t>Ostatní</t>
  </si>
  <si>
    <t>78</t>
  </si>
  <si>
    <t>OST-x1</t>
  </si>
  <si>
    <t>D+M+PH Kompletní polozapuštěné kontejnery na odpad (4ks) - výkopy, likvidace výkopku, lože, obsypy, případné obetonování, zásypy, dodávky a montáže kontejnerů, apod.</t>
  </si>
  <si>
    <t>512</t>
  </si>
  <si>
    <t>1593025107</t>
  </si>
  <si>
    <t>SO 401.1 - VO parkoviště</t>
  </si>
  <si>
    <t>D1 - Dodávky zařízení</t>
  </si>
  <si>
    <t>D2 - Materiál elektromontážní</t>
  </si>
  <si>
    <t>D3 - Materiál další obory</t>
  </si>
  <si>
    <t>D4 - Materiál zemní + stavební</t>
  </si>
  <si>
    <t>D5 - Elektromontáže</t>
  </si>
  <si>
    <t>D6 - Montáže další obory</t>
  </si>
  <si>
    <t>D7 - Zemní práce</t>
  </si>
  <si>
    <t>D8 - ostatní náklady</t>
  </si>
  <si>
    <t>D9 - Revize</t>
  </si>
  <si>
    <t>D1</t>
  </si>
  <si>
    <t>Dodávky zařízení</t>
  </si>
  <si>
    <t>000530001</t>
  </si>
  <si>
    <t>MP1-MP2:stožár+svítid.VO jednoduché,LED</t>
  </si>
  <si>
    <t>ks</t>
  </si>
  <si>
    <t>Poznámka k položce:_x000d_
diamant.optika,výška6m,barva RAL7016,stožár s dopl</t>
  </si>
  <si>
    <t>D2</t>
  </si>
  <si>
    <t>Materiál elektromontážní</t>
  </si>
  <si>
    <t>000101209</t>
  </si>
  <si>
    <t>kabel CYKY 4x10</t>
  </si>
  <si>
    <t>000101105</t>
  </si>
  <si>
    <t>kabel CYKY 3x1,5</t>
  </si>
  <si>
    <t>000199513</t>
  </si>
  <si>
    <t>štítek kabelový 60x24mm velký</t>
  </si>
  <si>
    <t>000295011</t>
  </si>
  <si>
    <t>vedení FeZn pr.10mm(0,63kg/m)</t>
  </si>
  <si>
    <t>000295073</t>
  </si>
  <si>
    <t>svorka pásku drátu zemnící SR3a 2šrouby FeZn</t>
  </si>
  <si>
    <t>000295772</t>
  </si>
  <si>
    <t>svorka připojovací SP 1šroub nerez</t>
  </si>
  <si>
    <t>000000125</t>
  </si>
  <si>
    <t>smršťovací trubice RPK 33/8</t>
  </si>
  <si>
    <t>000579243</t>
  </si>
  <si>
    <t>stožárová výzbroj SV-B 6.16.4 průchozí/TNC 1xE27</t>
  </si>
  <si>
    <t>000430551</t>
  </si>
  <si>
    <t>pojistková patrona E27 (2-4A)</t>
  </si>
  <si>
    <t>000579267</t>
  </si>
  <si>
    <t>stožárová výzbroj SV-B 9.16.4/2 odbočná/TNC 2xE27</t>
  </si>
  <si>
    <t>D3</t>
  </si>
  <si>
    <t>Materiál další obory</t>
  </si>
  <si>
    <t>000025102</t>
  </si>
  <si>
    <t>email na zink.povrchy RAL7016,tužidlo, ředidlo.</t>
  </si>
  <si>
    <t>D4</t>
  </si>
  <si>
    <t>Materiál zemní + stavební</t>
  </si>
  <si>
    <t>000046225</t>
  </si>
  <si>
    <t>asfaltový pás IPA400</t>
  </si>
  <si>
    <t>000046383</t>
  </si>
  <si>
    <t>výstražná fólie šířka 0,34m</t>
  </si>
  <si>
    <t>000046511</t>
  </si>
  <si>
    <t>roura korugovaná KD09050 pr.50/41mm</t>
  </si>
  <si>
    <t>000046521</t>
  </si>
  <si>
    <t>/roura korugovaná 09050/ spojka 02050</t>
  </si>
  <si>
    <t>000046112</t>
  </si>
  <si>
    <t>štěrkopísek 0-16mm</t>
  </si>
  <si>
    <t>000046511.1</t>
  </si>
  <si>
    <t>000046134</t>
  </si>
  <si>
    <t>betonová směs C20/25</t>
  </si>
  <si>
    <t>000046241</t>
  </si>
  <si>
    <t>prkno 2,5cm SM,BO</t>
  </si>
  <si>
    <t>000046453</t>
  </si>
  <si>
    <t>stožárové pouzdro plast SP315/1000</t>
  </si>
  <si>
    <t>D5</t>
  </si>
  <si>
    <t>Elektromontáže</t>
  </si>
  <si>
    <t>210810013</t>
  </si>
  <si>
    <t>kabel(-CYKY) volně ulož.do 5x10/12x4/19x2,5/24x1,5</t>
  </si>
  <si>
    <t>210810008</t>
  </si>
  <si>
    <t>kabel(-CYKY) volně uložený do 3x6/4x4/7x2,5</t>
  </si>
  <si>
    <t>210100001</t>
  </si>
  <si>
    <t>ukončení v rozvaděči vč.zapojení vodiče do 2,5mm2</t>
  </si>
  <si>
    <t>210100003</t>
  </si>
  <si>
    <t>ukončení v rozvaděči vč.zapojení vodiče do 16mm2</t>
  </si>
  <si>
    <t>210100007</t>
  </si>
  <si>
    <t>ukončení v rozvaděči vč.zapojení vodiče do 70mm2</t>
  </si>
  <si>
    <t>210950101</t>
  </si>
  <si>
    <t>označovací štítek na kabel</t>
  </si>
  <si>
    <t>79</t>
  </si>
  <si>
    <t>210220022</t>
  </si>
  <si>
    <t>uzemňov.vedení v zemi úplná mtž FeZn pr.8-10mm</t>
  </si>
  <si>
    <t>80</t>
  </si>
  <si>
    <t>210220301</t>
  </si>
  <si>
    <t>svorka hromosvodová do 2 šroubů</t>
  </si>
  <si>
    <t>81</t>
  </si>
  <si>
    <t>210220442</t>
  </si>
  <si>
    <t>ochrana zemní svorky asfaltovou lepenkou</t>
  </si>
  <si>
    <t>82</t>
  </si>
  <si>
    <t>210220445</t>
  </si>
  <si>
    <t>ochrana zemní přívodu uzem. smršťovací trubicí</t>
  </si>
  <si>
    <t>Poznámka k položce:_x000d_
30/8mm</t>
  </si>
  <si>
    <t>83</t>
  </si>
  <si>
    <t>210202104</t>
  </si>
  <si>
    <t>svítidlo výbojkové venkovní na sadový stožár</t>
  </si>
  <si>
    <t>84</t>
  </si>
  <si>
    <t>210204011</t>
  </si>
  <si>
    <t>MP1-MP2:stožár dekorativní osvětlovací ocelový</t>
  </si>
  <si>
    <t>Poznámka k položce:_x000d_
do 12m</t>
  </si>
  <si>
    <t>210204201</t>
  </si>
  <si>
    <t>elektrovýzbroj stožárů pro 1 okruh</t>
  </si>
  <si>
    <t>86</t>
  </si>
  <si>
    <t>210204202</t>
  </si>
  <si>
    <t>elektrovýzbroj stožárů pro 2 okruhy</t>
  </si>
  <si>
    <t>87</t>
  </si>
  <si>
    <t>210204103</t>
  </si>
  <si>
    <t>výložník dekorativní na stožár 1-ramenný do 35kg</t>
  </si>
  <si>
    <t>D6</t>
  </si>
  <si>
    <t>Montáže další obory</t>
  </si>
  <si>
    <t>103</t>
  </si>
  <si>
    <t>250060112</t>
  </si>
  <si>
    <t>stožár+výstroj vrch.vedení vrchní nátěr ve výši/3x</t>
  </si>
  <si>
    <t>D7</t>
  </si>
  <si>
    <t>114</t>
  </si>
  <si>
    <t>460200303</t>
  </si>
  <si>
    <t>výkop kabel.rýhy šířka 50/hloubka 120cm tz.I/ko1.0</t>
  </si>
  <si>
    <t>115</t>
  </si>
  <si>
    <t>460490012</t>
  </si>
  <si>
    <t>výstražná fólie šířka nad 30cm</t>
  </si>
  <si>
    <t>88</t>
  </si>
  <si>
    <t>116</t>
  </si>
  <si>
    <t>460510031</t>
  </si>
  <si>
    <t>kabelový prostup z ohebné roury plast pr.110mm</t>
  </si>
  <si>
    <t>90</t>
  </si>
  <si>
    <t>117</t>
  </si>
  <si>
    <t>460560303</t>
  </si>
  <si>
    <t>zához kabelové rýhy šířka 50/hloubka 120cm tz.I</t>
  </si>
  <si>
    <t>92</t>
  </si>
  <si>
    <t>118</t>
  </si>
  <si>
    <t>460600001</t>
  </si>
  <si>
    <t>odvoz zeminy do 10km vč.poplatku za skládku</t>
  </si>
  <si>
    <t>94</t>
  </si>
  <si>
    <t>119</t>
  </si>
  <si>
    <t>460620013</t>
  </si>
  <si>
    <t>provizorní úprava terénu třída zeminy I</t>
  </si>
  <si>
    <t>96</t>
  </si>
  <si>
    <t>120</t>
  </si>
  <si>
    <t>98</t>
  </si>
  <si>
    <t>121</t>
  </si>
  <si>
    <t>460030071</t>
  </si>
  <si>
    <t>bourání živičných povrchů 3-5cm</t>
  </si>
  <si>
    <t>100</t>
  </si>
  <si>
    <t>122</t>
  </si>
  <si>
    <t>460030082</t>
  </si>
  <si>
    <t>řezání spáry v betonu do 10cm</t>
  </si>
  <si>
    <t>102</t>
  </si>
  <si>
    <t>123</t>
  </si>
  <si>
    <t>460080103</t>
  </si>
  <si>
    <t>bourání betonu tl.10cm</t>
  </si>
  <si>
    <t>104</t>
  </si>
  <si>
    <t>124</t>
  </si>
  <si>
    <t>106</t>
  </si>
  <si>
    <t>125</t>
  </si>
  <si>
    <t>108</t>
  </si>
  <si>
    <t>126</t>
  </si>
  <si>
    <t>110</t>
  </si>
  <si>
    <t>127</t>
  </si>
  <si>
    <t>460650015</t>
  </si>
  <si>
    <t>podklad nebo zához štěrkopískem</t>
  </si>
  <si>
    <t>112</t>
  </si>
  <si>
    <t>128</t>
  </si>
  <si>
    <t>460650021</t>
  </si>
  <si>
    <t>betonová vozovka vrstva 5cm vč.materiálu</t>
  </si>
  <si>
    <t>129</t>
  </si>
  <si>
    <t>460650042</t>
  </si>
  <si>
    <t>obalovaná drť ABJII tl.10cm vč.materiálu</t>
  </si>
  <si>
    <t>130</t>
  </si>
  <si>
    <t>460100003</t>
  </si>
  <si>
    <t>pouzdrový základ VO mimo trasu kabelu pr.0,3/1,5m</t>
  </si>
  <si>
    <t>131</t>
  </si>
  <si>
    <t>460050715</t>
  </si>
  <si>
    <t>výkop jámy do 2m3 pro stožár VO strojní</t>
  </si>
  <si>
    <t>Poznámka k položce:_x000d_
tz.II/ko1.0</t>
  </si>
  <si>
    <t>132</t>
  </si>
  <si>
    <t>460120005</t>
  </si>
  <si>
    <t>zához jámy třída zeminy II</t>
  </si>
  <si>
    <t>133</t>
  </si>
  <si>
    <t>460300006</t>
  </si>
  <si>
    <t>hutnění zeminy po vrstvách při strojním záhrnu</t>
  </si>
  <si>
    <t>134</t>
  </si>
  <si>
    <t>D8</t>
  </si>
  <si>
    <t>ostatní náklady</t>
  </si>
  <si>
    <t>155</t>
  </si>
  <si>
    <t>219000211</t>
  </si>
  <si>
    <t>nakladní auto 5t</t>
  </si>
  <si>
    <t>hod</t>
  </si>
  <si>
    <t>156</t>
  </si>
  <si>
    <t>219000215</t>
  </si>
  <si>
    <t>osobní automobil</t>
  </si>
  <si>
    <t>km</t>
  </si>
  <si>
    <t>157</t>
  </si>
  <si>
    <t>219000221</t>
  </si>
  <si>
    <t>autojeřáb AD080 do výšky 12m a hmotnosti 8t</t>
  </si>
  <si>
    <t>158</t>
  </si>
  <si>
    <t>219000225</t>
  </si>
  <si>
    <t>přesun autojeřábu AD080</t>
  </si>
  <si>
    <t>159</t>
  </si>
  <si>
    <t>219000231</t>
  </si>
  <si>
    <t>montážní plošina MP10 do 10m výšky</t>
  </si>
  <si>
    <t>136</t>
  </si>
  <si>
    <t>160</t>
  </si>
  <si>
    <t>219000235</t>
  </si>
  <si>
    <t>přesun montážní plošiny MP10</t>
  </si>
  <si>
    <t>138</t>
  </si>
  <si>
    <t>161</t>
  </si>
  <si>
    <t>219990011</t>
  </si>
  <si>
    <t>Demontáže</t>
  </si>
  <si>
    <t>140</t>
  </si>
  <si>
    <t>D9</t>
  </si>
  <si>
    <t>Revize</t>
  </si>
  <si>
    <t>170</t>
  </si>
  <si>
    <t>217309012</t>
  </si>
  <si>
    <t>vypracování zprávy VR/cena akce do 100.000 kč</t>
  </si>
  <si>
    <t>142</t>
  </si>
  <si>
    <t>SO 402.2 - Sloupek pro nabíjení</t>
  </si>
  <si>
    <t>D1 - Materiál elektromontážní</t>
  </si>
  <si>
    <t>D2 - Materiál zemní + stavební</t>
  </si>
  <si>
    <t>D3 - Elektromontáže</t>
  </si>
  <si>
    <t>D4 - Zemní práce</t>
  </si>
  <si>
    <t>D5 - Ostatní náklady</t>
  </si>
  <si>
    <t>D6 - Revize</t>
  </si>
  <si>
    <t>000101306</t>
  </si>
  <si>
    <t>kabel CYKY 5x2,5</t>
  </si>
  <si>
    <t>000435161</t>
  </si>
  <si>
    <t>Doplnit rozvad.R1:jistič PL7 3pól/ch.B/10kA 16A</t>
  </si>
  <si>
    <t>000438721</t>
  </si>
  <si>
    <t>Doplnit rozvad.R1:proudový chránič 4pol</t>
  </si>
  <si>
    <t>Poznámka k položce:_x000d_
PF7-25/4/003-A</t>
  </si>
  <si>
    <t>11.248.71</t>
  </si>
  <si>
    <t>Sloupek RS-16-4 4x230V Energo</t>
  </si>
  <si>
    <t>KS</t>
  </si>
  <si>
    <t>11.248.71.1</t>
  </si>
  <si>
    <t>Upevňovací kotva pro RS</t>
  </si>
  <si>
    <t>000046381</t>
  </si>
  <si>
    <t>výstražná fólie šířka 0,2m</t>
  </si>
  <si>
    <t>210800112</t>
  </si>
  <si>
    <t>kabel Cu(-CYKY) pod omítkou do 5x6</t>
  </si>
  <si>
    <t>210120451</t>
  </si>
  <si>
    <t>jistič vč.zapojení 3pól/25A</t>
  </si>
  <si>
    <t>210120491</t>
  </si>
  <si>
    <t>proudový chránič vč.zapojení 4pól/25A</t>
  </si>
  <si>
    <t>210191546</t>
  </si>
  <si>
    <t>pilíř plast 1-dílný</t>
  </si>
  <si>
    <t>210205104</t>
  </si>
  <si>
    <t>základový díl pro sloupek</t>
  </si>
  <si>
    <t>460200305</t>
  </si>
  <si>
    <t>výkop kabel.rýhy šířka 50/hloubka 120cm</t>
  </si>
  <si>
    <t>460490011</t>
  </si>
  <si>
    <t>výstražná fólie šířka do 30cm</t>
  </si>
  <si>
    <t>460560305</t>
  </si>
  <si>
    <t>zához kabelové rýhy šířka 50/hloubka 120cm tz.II</t>
  </si>
  <si>
    <t>460620015</t>
  </si>
  <si>
    <t>provizorní úprava terénu třída zeminy II</t>
  </si>
  <si>
    <t>460050605</t>
  </si>
  <si>
    <t>výkop jámy ruční třída zeminy II/ko1.0</t>
  </si>
  <si>
    <t>460080002</t>
  </si>
  <si>
    <t>betonový základ do bednění</t>
  </si>
  <si>
    <t>217309011</t>
  </si>
  <si>
    <t>vypracování zprávy VR/cena akce do 10.000 Kč</t>
  </si>
  <si>
    <t>SO 701 - Veřejné WC</t>
  </si>
  <si>
    <t>SO 701.1 - Vedlejší rozpočtové náklady</t>
  </si>
  <si>
    <t>-737105984</t>
  </si>
  <si>
    <t>-706110737</t>
  </si>
  <si>
    <t>-260894025</t>
  </si>
  <si>
    <t>148139892</t>
  </si>
  <si>
    <t>1769654673</t>
  </si>
  <si>
    <t>-908583021</t>
  </si>
  <si>
    <t>793582911</t>
  </si>
  <si>
    <t>-1115022252</t>
  </si>
  <si>
    <t>665131046</t>
  </si>
  <si>
    <t>-2120711955</t>
  </si>
  <si>
    <t>-385043684</t>
  </si>
  <si>
    <t>1783233957</t>
  </si>
  <si>
    <t>1353787453</t>
  </si>
  <si>
    <t>-1566765607</t>
  </si>
  <si>
    <t>SO 701.2 - Stavební část</t>
  </si>
  <si>
    <t xml:space="preserve">    3 - Svislé a kompletní konstrukce</t>
  </si>
  <si>
    <t xml:space="preserve">    712 - Povlakové krytiny</t>
  </si>
  <si>
    <t xml:space="preserve">    713 - Izolace tepelné</t>
  </si>
  <si>
    <t xml:space="preserve">    721 - Zdravotechnika - vnitřní kanalizace</t>
  </si>
  <si>
    <t xml:space="preserve">    725 - Zdravotechnika - zařizovací předměty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</si>
  <si>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</si>
  <si>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</si>
  <si>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</si>
  <si>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767 - Konstrukce zámečnické</t>
  </si>
  <si>
    <t xml:space="preserve">    771 - Podlahy z dlaždic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</si>
  <si>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</si>
  <si>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</si>
  <si>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</si>
  <si>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121151103</t>
  </si>
  <si>
    <t>Sejmutí ornice strojně při souvislé ploše do 100 m2, tl. vrstvy do 200 mm</t>
  </si>
  <si>
    <t>1585558429</t>
  </si>
  <si>
    <t>https://podminky.urs.cz/item/CS_URS_2025_01/121151103</t>
  </si>
  <si>
    <t>tl. 200mm</t>
  </si>
  <si>
    <t>9,73*6,73</t>
  </si>
  <si>
    <t>122251102</t>
  </si>
  <si>
    <t>Odkopávky a prokopávky nezapažené strojně v hornině třídy těžitelnosti I skupiny 3 přes 20 do 50 m3</t>
  </si>
  <si>
    <t>-1617279037</t>
  </si>
  <si>
    <t>https://podminky.urs.cz/item/CS_URS_2025_01/122251102</t>
  </si>
  <si>
    <t>Výkop pro základy</t>
  </si>
  <si>
    <t>9,73*6,73*0,59</t>
  </si>
  <si>
    <t>174151101</t>
  </si>
  <si>
    <t>Zásyp sypaninou z jakékoliv horniny strojně s uložením výkopku ve vrstvách se zhutněním jam, šachet, rýh nebo kolem objektů v těchto vykopávkách</t>
  </si>
  <si>
    <t>215371278</t>
  </si>
  <si>
    <t>https://podminky.urs.cz/item/CS_URS_2025_01/174151101</t>
  </si>
  <si>
    <t>9,73*6,73*0,79</t>
  </si>
  <si>
    <t>-9,25*6,25*0,4</t>
  </si>
  <si>
    <t>-8,15*5,15*0,1</t>
  </si>
  <si>
    <t>-7,85*4,85*0,29</t>
  </si>
  <si>
    <t>46787436</t>
  </si>
  <si>
    <t>38,635-13,368</t>
  </si>
  <si>
    <t>-1398001942</t>
  </si>
  <si>
    <t>25,267*7</t>
  </si>
  <si>
    <t>-2100332236</t>
  </si>
  <si>
    <t>653445363</t>
  </si>
  <si>
    <t>25,267*1,8</t>
  </si>
  <si>
    <t>181912112</t>
  </si>
  <si>
    <t>Úprava pláně vyrovnáním výškových rozdílů ručně v hornině třídy těžitelnosti I skupiny 3 se zhutněním</t>
  </si>
  <si>
    <t>-2104173344</t>
  </si>
  <si>
    <t>https://podminky.urs.cz/item/CS_URS_2025_01/181912112</t>
  </si>
  <si>
    <t>Zhutnění zemní pláně</t>
  </si>
  <si>
    <t>181351003</t>
  </si>
  <si>
    <t>Rozprostření a urovnání ornice v rovině nebo ve svahu sklonu do 1:5 strojně při souvislé ploše do 100 m2, tl. vrstvy do 200 mm</t>
  </si>
  <si>
    <t>-551723899</t>
  </si>
  <si>
    <t>https://podminky.urs.cz/item/CS_URS_2025_01/181351003</t>
  </si>
  <si>
    <t>-1687437030</t>
  </si>
  <si>
    <t>738637726</t>
  </si>
  <si>
    <t>65,483*0,02 'Přepočtené koeficientem množství</t>
  </si>
  <si>
    <t>213311113</t>
  </si>
  <si>
    <t>Polštáře zhutněné pod základy z kameniva hrubého drceného, frakce 16 - 63 mm</t>
  </si>
  <si>
    <t>1124189142</t>
  </si>
  <si>
    <t>https://podminky.urs.cz/item/CS_URS_2025_01/213311113</t>
  </si>
  <si>
    <t>kamenivo fr. 16/32mm</t>
  </si>
  <si>
    <t>9,25*6,25*0,4</t>
  </si>
  <si>
    <t>273351121</t>
  </si>
  <si>
    <t>Bednění základů desek zřízení</t>
  </si>
  <si>
    <t>-80917188</t>
  </si>
  <si>
    <t>https://podminky.urs.cz/item/CS_URS_2025_01/273351121</t>
  </si>
  <si>
    <t>Podkladní beton pod základovou deskou</t>
  </si>
  <si>
    <t>(8,15+8,15+5,15+5,15)*0,1</t>
  </si>
  <si>
    <t>Základová deska</t>
  </si>
  <si>
    <t>(7,85+7,85+4,85+4,85)*0,25</t>
  </si>
  <si>
    <t>273351122</t>
  </si>
  <si>
    <t>Bednění základů desek odstranění</t>
  </si>
  <si>
    <t>604714402</t>
  </si>
  <si>
    <t>https://podminky.urs.cz/item/CS_URS_2025_01/273351122</t>
  </si>
  <si>
    <t>273361821</t>
  </si>
  <si>
    <t>Výztuž základů desek z betonářské oceli 10 505 (R) nebo BSt 500</t>
  </si>
  <si>
    <t>-13043729</t>
  </si>
  <si>
    <t>https://podminky.urs.cz/item/CS_URS_2025_01/273361821</t>
  </si>
  <si>
    <t>Základová deska - dle výpisu výztuže</t>
  </si>
  <si>
    <t>0,12025</t>
  </si>
  <si>
    <t>273362021</t>
  </si>
  <si>
    <t>Výztuž základů desek ze svařovaných sítí z drátů typu KARI</t>
  </si>
  <si>
    <t>1623438408</t>
  </si>
  <si>
    <t>https://podminky.urs.cz/item/CS_URS_2025_01/273362021</t>
  </si>
  <si>
    <t>0,60137</t>
  </si>
  <si>
    <t>273313611</t>
  </si>
  <si>
    <t>Základy z betonu prostého desky z betonu kamenem neprokládaného tř. C 16/20</t>
  </si>
  <si>
    <t>1967054451</t>
  </si>
  <si>
    <t>https://podminky.urs.cz/item/CS_URS_2025_01/273313611</t>
  </si>
  <si>
    <t>8,15*5,15*0,1</t>
  </si>
  <si>
    <t>273322611</t>
  </si>
  <si>
    <t>Základy z betonu železového (bez výztuže) desky z betonu se zvýšenými nároky na prostředí tř. C 30/37</t>
  </si>
  <si>
    <t>2140576627</t>
  </si>
  <si>
    <t>https://podminky.urs.cz/item/CS_URS_2025_01/273322611</t>
  </si>
  <si>
    <t>7,85*4,85*0,25</t>
  </si>
  <si>
    <t>002-x1</t>
  </si>
  <si>
    <t>Kompletní provedení prostupů základovými konstrukcemi vč. D+M+PH chrániček</t>
  </si>
  <si>
    <t>-618680753</t>
  </si>
  <si>
    <t>Svislé a kompletní konstrukce</t>
  </si>
  <si>
    <t>311237110</t>
  </si>
  <si>
    <t>Zdivo jednovrstvé tepelně izolační z cihel děrovaných broušených na tenkovrstvou maltu, součinitel prostupu tepla U přes 0,30 W/m2K, tl. zdiva 250 mm</t>
  </si>
  <si>
    <t>-144276592</t>
  </si>
  <si>
    <t>https://podminky.urs.cz/item/CS_URS_2025_01/311237110</t>
  </si>
  <si>
    <t>(6,25+6,25+2,75+2,75-1*4)*(2,53+0,53)</t>
  </si>
  <si>
    <t>342244221</t>
  </si>
  <si>
    <t>Příčky jednoduché z cihel děrovaných broušených na tenkovrstvou maltu, pevnost cihel do P15, tl. příčky 140 mm</t>
  </si>
  <si>
    <t>2007272867</t>
  </si>
  <si>
    <t>https://podminky.urs.cz/item/CS_URS_2025_01/342244221</t>
  </si>
  <si>
    <t>(2,75+0,9+1+1,51+1,5)*2,58</t>
  </si>
  <si>
    <t>342291112</t>
  </si>
  <si>
    <t>Ukotvení příček polyuretanovou pěnou, tl. příčky přes 100 mm</t>
  </si>
  <si>
    <t>-881668419</t>
  </si>
  <si>
    <t>https://podminky.urs.cz/item/CS_URS_2025_01/342291112</t>
  </si>
  <si>
    <t>Ukotvení příček ke stropním panelům</t>
  </si>
  <si>
    <t>(2,75+0,9+1+1,51+1,5)*0,14</t>
  </si>
  <si>
    <t>342291121</t>
  </si>
  <si>
    <t>Ukotvení příček plochými kotvami, do konstrukce cihelné</t>
  </si>
  <si>
    <t>1028798355</t>
  </si>
  <si>
    <t>https://podminky.urs.cz/item/CS_URS_2025_01/342291121</t>
  </si>
  <si>
    <t>Ukotvení příček k obvodovým stěnám</t>
  </si>
  <si>
    <t>2,58*4</t>
  </si>
  <si>
    <t>317168052</t>
  </si>
  <si>
    <t>Překlady keramické vysoké osazené do maltového lože, šířky překladu 70 mm výšky 238 mm, délky 1250 mm</t>
  </si>
  <si>
    <t>-501925805</t>
  </si>
  <si>
    <t>https://podminky.urs.cz/item/CS_URS_2025_01/317168052</t>
  </si>
  <si>
    <t>411121121</t>
  </si>
  <si>
    <t>Montáž prefabrikovaných železobetonových stropů se zalitím spár, včetně podpěrné konstrukce, na cementovou maltu ze stropních panelů šířky do 1200 mm a délky do 3800 mm</t>
  </si>
  <si>
    <t>-17650547</t>
  </si>
  <si>
    <t>https://podminky.urs.cz/item/CS_URS_2025_01/411121121</t>
  </si>
  <si>
    <t>PFB.4120014</t>
  </si>
  <si>
    <t>Deska stropní vylehčená H = 90 mm PZD 299/29/9 V5</t>
  </si>
  <si>
    <t>43501815</t>
  </si>
  <si>
    <t>417351115</t>
  </si>
  <si>
    <t>Bednění bočnic ztužujících pásů a věnců včetně vzpěr zřízení</t>
  </si>
  <si>
    <t>-181984257</t>
  </si>
  <si>
    <t>https://podminky.urs.cz/item/CS_URS_2025_01/417351115</t>
  </si>
  <si>
    <t>Věnec kolem stropních panelů</t>
  </si>
  <si>
    <t>(6,25+6,25+3,25+3,25)*0,14</t>
  </si>
  <si>
    <t>Věnec atiky</t>
  </si>
  <si>
    <t>(6,25+6,25+3,25+3,25+2,75+2,75+5,75+5,75)*0,05</t>
  </si>
  <si>
    <t>417351116</t>
  </si>
  <si>
    <t>Bednění bočnic ztužujících pásů a věnců včetně vzpěr odstranění</t>
  </si>
  <si>
    <t>-357032463</t>
  </si>
  <si>
    <t>https://podminky.urs.cz/item/CS_URS_2025_01/417351116</t>
  </si>
  <si>
    <t>417361821</t>
  </si>
  <si>
    <t>Výztuž ztužujících pásů a věnců z betonářské oceli 10 505 (R) nebo BSt 500</t>
  </si>
  <si>
    <t>-1036036866</t>
  </si>
  <si>
    <t>https://podminky.urs.cz/item/CS_URS_2025_01/417361821</t>
  </si>
  <si>
    <t>Dle výpisu výztuže</t>
  </si>
  <si>
    <t>0,0372+0,00445</t>
  </si>
  <si>
    <t>417362021</t>
  </si>
  <si>
    <t>Výztuž ztužujících pásů a věnců ze svařovaných sítí z drátů typu KARI</t>
  </si>
  <si>
    <t>-978240639</t>
  </si>
  <si>
    <t>https://podminky.urs.cz/item/CS_URS_2025_01/417362021</t>
  </si>
  <si>
    <t>(6,25+6,25+2,75+2,75)*0,25*4,44*1,3/1000</t>
  </si>
  <si>
    <t>417321313</t>
  </si>
  <si>
    <t>Ztužující pásy a věnce z betonu železového (bez výztuže) tř. C 16/20</t>
  </si>
  <si>
    <t>-2018797769</t>
  </si>
  <si>
    <t>https://podminky.urs.cz/item/CS_URS_2025_01/417321313</t>
  </si>
  <si>
    <t>(6,25+6,25+2,75+2,75)*0,25*0,05</t>
  </si>
  <si>
    <t>417321515</t>
  </si>
  <si>
    <t>Ztužující pásy a věnce z betonu železového (bez výztuže) tř. C 25/30</t>
  </si>
  <si>
    <t>-1555004882</t>
  </si>
  <si>
    <t>https://podminky.urs.cz/item/CS_URS_2025_01/417321515</t>
  </si>
  <si>
    <t>(6,15+6,15+2,99+2,99)*0,08*0,14</t>
  </si>
  <si>
    <t>628613611/R</t>
  </si>
  <si>
    <t xml:space="preserve">Žárové zinkování ponorem dílů ocelových konstrukcí </t>
  </si>
  <si>
    <t>464776685</t>
  </si>
  <si>
    <t xml:space="preserve">Ocelová konstrukce - viz. výpis materiálu </t>
  </si>
  <si>
    <t>(3292,45+1048,41+280,11+117,81)*1,06</t>
  </si>
  <si>
    <t>612131101</t>
  </si>
  <si>
    <t>Podkladní a spojovací vrstva vnitřních omítaných ploch cementový postřik nanášený ručně celoplošně stěn</t>
  </si>
  <si>
    <t>233501335</t>
  </si>
  <si>
    <t>https://podminky.urs.cz/item/CS_URS_2025_01/612131101</t>
  </si>
  <si>
    <t>Poznámka k položce:_x000d_
Suchá omítková směs pro podhoz pod minerální omítky pro interiér i exteriér, ruční zpracování, barva šedá</t>
  </si>
  <si>
    <t>(2,75+2,75+2,2+2,2+3,41+3,41+1,11+1,11+1,5+1,5+1,97+1,97+1,3+1,3)*2,58</t>
  </si>
  <si>
    <t>-1*2,28*4</t>
  </si>
  <si>
    <t>(1*4+2,28*8)*0,15</t>
  </si>
  <si>
    <t>612321121</t>
  </si>
  <si>
    <t>Omítka vápenocementová vnitřních ploch nanášená ručně jednovrstvá, tloušťky do 10 mm hladká svislých konstrukcí stěn</t>
  </si>
  <si>
    <t>-1053539915</t>
  </si>
  <si>
    <t>https://podminky.urs.cz/item/CS_URS_2025_01/612321121</t>
  </si>
  <si>
    <t>Poznámka k položce:_x000d_
Suchá omítková směs pro vícevrstvou jádrovou omítku, pro ruční zpracování, doporučená tloušťka_x000d_
jedné vrstvy od 10mm do 25 mm.</t>
  </si>
  <si>
    <t>612131121</t>
  </si>
  <si>
    <t>Podkladní a spojovací vrstva vnitřních omítaných ploch penetrace disperzní nanášená ručně stěn</t>
  </si>
  <si>
    <t>-1893504039</t>
  </si>
  <si>
    <t>https://podminky.urs.cz/item/CS_URS_2025_01/612131121</t>
  </si>
  <si>
    <t>Pod štuk</t>
  </si>
  <si>
    <t>(1,5+1,5+1,97+1,97+1,3+1,3+1,5+1,5+2,2+2,2+2,75+2,75)*0,05</t>
  </si>
  <si>
    <t>(1,11+1,11+3,41+3,41)*2,43</t>
  </si>
  <si>
    <t>-1*2,13</t>
  </si>
  <si>
    <t>(1+2,13+2,13)*0,15</t>
  </si>
  <si>
    <t>-1*1,6</t>
  </si>
  <si>
    <t>612311131</t>
  </si>
  <si>
    <t>Vápenný štuk vnitřních ploch tloušťky do 3 mm svislých konstrukcí stěn</t>
  </si>
  <si>
    <t>-1418460037</t>
  </si>
  <si>
    <t>https://podminky.urs.cz/item/CS_URS_2025_01/612311131</t>
  </si>
  <si>
    <t>Poznámka k položce:_x000d_
Jednosložková suchá omítka pro interiér pro ruční zpracování, finální štuková vrstva na jádrovou omítku do 2mm,barva bílá</t>
  </si>
  <si>
    <t>629991011</t>
  </si>
  <si>
    <t>Zakrytí vnějších ploch před znečištěním včetně pozdějšího odkrytí výplní otvorů a svislých ploch fólií přilepenou lepící páskou</t>
  </si>
  <si>
    <t>1700856016</t>
  </si>
  <si>
    <t>https://podminky.urs.cz/item/CS_URS_2025_01/629991011</t>
  </si>
  <si>
    <t>1*2,13*4</t>
  </si>
  <si>
    <t>184530509</t>
  </si>
  <si>
    <t>(6,25+6,25+3,25+3,25)*3,26</t>
  </si>
  <si>
    <t>-1*2,13*4</t>
  </si>
  <si>
    <t>622811002</t>
  </si>
  <si>
    <t>Omítka tepelně izolační vnějších ploch stěn prováděná ručně v 1 vrstvě, tloušťky přes 20 do 30 mm</t>
  </si>
  <si>
    <t>618125761</t>
  </si>
  <si>
    <t>https://podminky.urs.cz/item/CS_URS_2025_01/622811002</t>
  </si>
  <si>
    <t>Poznámka k položce:_x000d_
Tepelněizolační ručně zpracovatelná omítka s perlitem na minerální podklady určená pro exteriéry i interiéry.</t>
  </si>
  <si>
    <t>006-x1</t>
  </si>
  <si>
    <t>D+M+PH Cementová, rychletuhnoucí, vlákny vyztužená, univerzálně použitelná, šedá omítková a stěrková malta k rychlému omítnutí, vyhlazení, vyplnění a vystěrkování stěn a podlah. Vhodné pro minerální podklady jako beton nebo zdivo. Ideální pro sanace a renovace. Již po dvou 2 hodinách zralá pro pokládku. Použitelná ve vlhkých a mokrých místnostech a na balkónech a terasách.</t>
  </si>
  <si>
    <t>575561229</t>
  </si>
  <si>
    <t>Vnitřní strana atiky</t>
  </si>
  <si>
    <t>(5,75+5,75+2,75+2,75)*0,53</t>
  </si>
  <si>
    <t>006-x2</t>
  </si>
  <si>
    <t>D+M+PH Fasáda z plechových panelů z povětrnostně odolné oceli - Corten ukotvené na vodorovný rošt z Pz Z profilů na pozinkované kotvy tl. 60mm - cena vč. všech detailů, ostění, nadpraží, apod.</t>
  </si>
  <si>
    <t>2038860194</t>
  </si>
  <si>
    <t xml:space="preserve">Poznámka k položce:_x000d_
Čisté výměry:_x000d_
Oplechování 53,42m2_x000d_
Lemování otvorů - ostění, nadpraží, parapet - 22,8bm_x000d_
Svislé ukončení - 24,8bm_x000d_
Horní ukončení - 19,2bm_x000d_
Spodní ukončení - 15,2bm_x000d_
Konzola - 164ks_x000d_
Profil vodorovný na A-konzolu - 102bm_x000d_
Samovrtný šroub 5,5x25 - 510ks_x000d_
Samovrtný šroub 5,5x22 - 327ks_x000d_
Nýty Al -  328ks_x000d_
Kotvy + natloukací hmoždinky do nosného materiálu - 327ks_x000d_
Pomocný materiál (lemování prostupů, separační pásky, apod.) - 1kpl_x000d_
</t>
  </si>
  <si>
    <t>631362021/R</t>
  </si>
  <si>
    <t>Výztuž potěrů ze svařovaných sítí z drátů typu KARI</t>
  </si>
  <si>
    <t>-1517856171</t>
  </si>
  <si>
    <t>15,34*3,0333*1,3/1000</t>
  </si>
  <si>
    <t>632451456</t>
  </si>
  <si>
    <t>Potěr pískocementový běžný tl. přes 40 do 50 mm tř. C 25</t>
  </si>
  <si>
    <t>1246536383</t>
  </si>
  <si>
    <t>https://podminky.urs.cz/item/CS_URS_2025_01/632451456</t>
  </si>
  <si>
    <t>Poznámka k položce:_x000d_
směs s cementovým pojivem, vlastnosti dle ČSN 74 4505</t>
  </si>
  <si>
    <t>2,75*2,2</t>
  </si>
  <si>
    <t>3,41*1,11</t>
  </si>
  <si>
    <t>1,97*1,5</t>
  </si>
  <si>
    <t>1,5*1,3</t>
  </si>
  <si>
    <t>(1+1+1+1)*0,15</t>
  </si>
  <si>
    <t>631341111/R</t>
  </si>
  <si>
    <t>Lehčený beton z keramického kameniva LAC 6 spád min. 3,5%</t>
  </si>
  <si>
    <t>167277215</t>
  </si>
  <si>
    <t>Střecha</t>
  </si>
  <si>
    <t>5,75*3,25*0,09</t>
  </si>
  <si>
    <t>632481213</t>
  </si>
  <si>
    <t>Separační vrstva k oddělení podlahových vrstev z polyetylénové fólie</t>
  </si>
  <si>
    <t>591445552</t>
  </si>
  <si>
    <t>https://podminky.urs.cz/item/CS_URS_2025_01/632481213</t>
  </si>
  <si>
    <t>Mezi základovou deskou a podkladním betonem</t>
  </si>
  <si>
    <t>8,15*5,15</t>
  </si>
  <si>
    <t>961044111</t>
  </si>
  <si>
    <t>Bourání základů z betonu prostého</t>
  </si>
  <si>
    <t>1740883275</t>
  </si>
  <si>
    <t>https://podminky.urs.cz/item/CS_URS_2025_01/961044111</t>
  </si>
  <si>
    <t>953961113/R</t>
  </si>
  <si>
    <t>Kotva chemická s vyvrtáním otvoru do betonu, železobetonu nebo tvrdého kamene tmel, velikost M 12, hloubka 150 mm</t>
  </si>
  <si>
    <t>2124204392</t>
  </si>
  <si>
    <t>https://podminky.urs.cz/item/CS_URS_2025_01/953961113/R</t>
  </si>
  <si>
    <t>Ocelová konstrukce</t>
  </si>
  <si>
    <t>953965122/R</t>
  </si>
  <si>
    <t>Kotva chemická s vyvrtáním otvoru kotevní šrouby nerez A2 pro chemické kotvy, velikost M 12, délka 180 mm</t>
  </si>
  <si>
    <t>1333259738</t>
  </si>
  <si>
    <t>997002611</t>
  </si>
  <si>
    <t>Nakládání suti a vybouraných hmot na dopravní prostředek pro vodorovné přemístění</t>
  </si>
  <si>
    <t>1147975495</t>
  </si>
  <si>
    <t>https://podminky.urs.cz/item/CS_URS_2025_01/997002611</t>
  </si>
  <si>
    <t>997013111</t>
  </si>
  <si>
    <t>Vnitrostaveništní doprava suti a vybouraných hmot vodorovně do 50 m s naložením základní pro budovy a haly výšky do 6 m</t>
  </si>
  <si>
    <t>-339212946</t>
  </si>
  <si>
    <t>https://podminky.urs.cz/item/CS_URS_2025_01/997013111</t>
  </si>
  <si>
    <t>1329604209</t>
  </si>
  <si>
    <t>-1011539378</t>
  </si>
  <si>
    <t>12*16</t>
  </si>
  <si>
    <t>997013861</t>
  </si>
  <si>
    <t>Poplatek za uložení stavebního odpadu na recyklační skládce (skládkovné) z prostého betonu zatříděného do Katalogu odpadů pod kódem 17 01 01</t>
  </si>
  <si>
    <t>-1925596232</t>
  </si>
  <si>
    <t>https://podminky.urs.cz/item/CS_URS_2025_01/997013861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</si>
  <si>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</si>
  <si>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</si>
  <si>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-69904543</t>
  </si>
  <si>
    <t>https://podminky.urs.cz/item/CS_URS_2025_01/998011001</t>
  </si>
  <si>
    <t>711111001</t>
  </si>
  <si>
    <t>Provedení izolace proti zemní vlhkosti natěradly a tmely za studena na ploše vodorovné V nátěrem penetračním</t>
  </si>
  <si>
    <t>1366385374</t>
  </si>
  <si>
    <t>https://podminky.urs.cz/item/CS_URS_2025_01/711111001</t>
  </si>
  <si>
    <t>6,65*3,65</t>
  </si>
  <si>
    <t>711112001</t>
  </si>
  <si>
    <t>Provedení izolace proti zemní vlhkosti natěradly a tmely za studena na ploše svislé S nátěrem penetračním</t>
  </si>
  <si>
    <t>1212115044</t>
  </si>
  <si>
    <t>https://podminky.urs.cz/item/CS_URS_2025_01/711112001</t>
  </si>
  <si>
    <t>(6,25+6,25+3,25+3,25)*(0,45+0,15)</t>
  </si>
  <si>
    <t>-(1+1+1+1)*0,3</t>
  </si>
  <si>
    <t>11163150</t>
  </si>
  <si>
    <t>lak penetrační asfaltový</t>
  </si>
  <si>
    <t>2099115460</t>
  </si>
  <si>
    <t>Poznámka k položce:_x000d_
Asfaltová penetrační emulze bez obsahu rozpouštědel. Obsah asfaltu &gt;48%. Spotřeba cca 0,1 - 0,4 kg.m-2 dle podkladu.</t>
  </si>
  <si>
    <t>24,273+10,2</t>
  </si>
  <si>
    <t>34,473*0,00034 'Přepočtené koeficientem množství</t>
  </si>
  <si>
    <t>711141559</t>
  </si>
  <si>
    <t>Provedení izolace proti zemní vlhkosti pásy přitavením NAIP na ploše vodorovné V</t>
  </si>
  <si>
    <t>1162337585</t>
  </si>
  <si>
    <t>https://podminky.urs.cz/item/CS_URS_2025_01/711141559</t>
  </si>
  <si>
    <t>711142559</t>
  </si>
  <si>
    <t>Provedení izolace proti zemní vlhkosti pásy přitavením NAIP na ploše svislé S</t>
  </si>
  <si>
    <t>-496279987</t>
  </si>
  <si>
    <t>https://podminky.urs.cz/item/CS_URS_2025_01/711142559</t>
  </si>
  <si>
    <t>62853004</t>
  </si>
  <si>
    <t>pás asfaltový natavitelný modifikovaný SBS s vložkou ze skleněné tkaniny a spalitelnou PE fólií nebo jemnozrnným minerálním posypem na horním povrchu tl 4,0mm</t>
  </si>
  <si>
    <t>-1929732268</t>
  </si>
  <si>
    <t>Poznámka k položce:_x000d_
Natavitelný pás z SBS modifikovaného asfaltu, vložkou ze skleněné tkaniny o plošné hmotnosti 200 g.m-2, na povrchu se separačním posypem. Pás splňuje podmínky SVAP dle ČSN 73 0605-1. Odolnost proti stékání 100 °C. Ohebnost za nízkých teplot -25 °C. Součinitel difúze radonu 1,4.10-11 m2.s-1.</t>
  </si>
  <si>
    <t>34,473*1,2 'Přepočtené koeficientem množství</t>
  </si>
  <si>
    <t>711-x1</t>
  </si>
  <si>
    <t>D+M Utěsnění prostupů těsnícími manžetami</t>
  </si>
  <si>
    <t>-2109949899</t>
  </si>
  <si>
    <t>-468818022</t>
  </si>
  <si>
    <t>712</t>
  </si>
  <si>
    <t>Povlakové krytiny</t>
  </si>
  <si>
    <t>712311101</t>
  </si>
  <si>
    <t>Provedení povlakové krytiny střech plochých do 10° natěradly a tmely za studena nátěrem lakem penetračním nebo asfaltovým</t>
  </si>
  <si>
    <t>687567049</t>
  </si>
  <si>
    <t>https://podminky.urs.cz/item/CS_URS_2025_01/712311101</t>
  </si>
  <si>
    <t>5,75*2,75</t>
  </si>
  <si>
    <t>1833540907</t>
  </si>
  <si>
    <t>24,823*0,00032 'Přepočtené koeficientem množství</t>
  </si>
  <si>
    <t>712341559</t>
  </si>
  <si>
    <t>Provedení povlakové krytiny střech plochých do 10° pásy přitavením NAIP v plné ploše</t>
  </si>
  <si>
    <t>1521745052</t>
  </si>
  <si>
    <t>https://podminky.urs.cz/item/CS_URS_2025_01/712341559</t>
  </si>
  <si>
    <t>62856011</t>
  </si>
  <si>
    <t>pás asfaltový natavitelný modifikovaný SBS s vložkou z hliníkové fólie s textilií a spalitelnou PE fólií nebo jemnozrnným minerálním posypem na horním povrchu tl 4,0mm</t>
  </si>
  <si>
    <t>-1717398197</t>
  </si>
  <si>
    <t>Poznámka k položce:_x000d_
Natavitelný pás z SBS modifikovaného asfaltu, vložkou z hliníkové fólie kašírované skleněnými vlákny o plošné hmotnosti 60 g.m-2, na povrchu se separačním posypem. Pás splňuje podmínky SVAP dle ČSN 73 0605-1. Odolnost proti stékání 70 °C. Ohebnost za nízkých teplot -15 °C. Faktor difuzního odporu 370 000 (±20 000). Součinitel difúze radonu 9,2.10-13 m2.s-1.</t>
  </si>
  <si>
    <t>24,823*1,2 'Přepočtené koeficientem množství</t>
  </si>
  <si>
    <t>712-x1</t>
  </si>
  <si>
    <t>D+M Základní nátěr pod EPDM fólie</t>
  </si>
  <si>
    <t>-387380307</t>
  </si>
  <si>
    <t>Poznámka k položce:_x000d_
Základní nátěr pod samolepící EPDM fólie se samolepící SBS modifikovanou vrstvou na spodní straně opatřenou snímatelnou fólií na různé povrchy. Spotřeba cca 200 (120) g/m2 dle druhu aplikace a podkladu.</t>
  </si>
  <si>
    <t>6,49*3,49</t>
  </si>
  <si>
    <t>(5,75+5,75+3,25+3,25)*0,35</t>
  </si>
  <si>
    <t>712331111</t>
  </si>
  <si>
    <t>Provedení povlakové krytiny střech plochých do 10° pásy na sucho podkladní samolepící asfaltový pás</t>
  </si>
  <si>
    <t>157260797</t>
  </si>
  <si>
    <t>https://podminky.urs.cz/item/CS_URS_2025_01/712331111</t>
  </si>
  <si>
    <t>1021003015/R</t>
  </si>
  <si>
    <t>Fólie hydroizolační z EPDM</t>
  </si>
  <si>
    <t>1048206552</t>
  </si>
  <si>
    <t>Poznámka k položce:_x000d_
EPDM fólie vyztužená tkaninou ze skleněných vláken se samolepicí vrstvou z SBS asfaltu na spodní straně, nalepená, s odolností proti prorůstání kořenů</t>
  </si>
  <si>
    <t>28,95*1,2 'Přepočtené koeficientem množství</t>
  </si>
  <si>
    <t>712771333</t>
  </si>
  <si>
    <t>Provedení hydroakumulační vrstvy vegetační střechy z plastových nopových fólií s perforací, kladených volně s přesahem, sklon střechy do 5°</t>
  </si>
  <si>
    <t>1069292938</t>
  </si>
  <si>
    <t>https://podminky.urs.cz/item/CS_URS_2025_01/712771333</t>
  </si>
  <si>
    <t>69331051</t>
  </si>
  <si>
    <t>kompozit vegetační HDPE nop 20mm, spodní povrch PP textilie 300g/m2, horní povrch PES deska 2000g/m2, tl 43mm</t>
  </si>
  <si>
    <t>-214590623</t>
  </si>
  <si>
    <t>Poznámka k položce:_x000d_
vegetační kompozit, HDPE nopová fólie s perforací v horním povrchu, horní povrch recyklovaná PES rohož, spodní povrch kašírovaná PP textilie</t>
  </si>
  <si>
    <t>15,813*1,2 'Přepočtené koeficientem množství</t>
  </si>
  <si>
    <t>712771401</t>
  </si>
  <si>
    <t>Provedení vegetační vrstvy vegetační střechy ze substrátu, tloušťky do 100 mm, sklon střechy do 5°</t>
  </si>
  <si>
    <t>-1722729616</t>
  </si>
  <si>
    <t>https://podminky.urs.cz/item/CS_URS_2025_01/712771401</t>
  </si>
  <si>
    <t>5,15*1,5</t>
  </si>
  <si>
    <t>2,125*0,65*2</t>
  </si>
  <si>
    <t>10321230/R</t>
  </si>
  <si>
    <t>substrát vegetačních střech extenzivní s převažující anorganickou složkou</t>
  </si>
  <si>
    <t>-381445669</t>
  </si>
  <si>
    <t>10,488*0,08</t>
  </si>
  <si>
    <t>712771521</t>
  </si>
  <si>
    <t>Založení vegetace vegetační střechy položením vegetační nebo trávníkové rohože, sklon střechy do 5°</t>
  </si>
  <si>
    <t>-1888644700</t>
  </si>
  <si>
    <t>https://podminky.urs.cz/item/CS_URS_2025_01/712771521</t>
  </si>
  <si>
    <t>69334504</t>
  </si>
  <si>
    <t>koberec rozchodníkový vegetačních střech</t>
  </si>
  <si>
    <t>151595864</t>
  </si>
  <si>
    <t>Poznámka k položce:_x000d_
Předpěstovaná vegetační rohož se směsí extenzivních rostlin.</t>
  </si>
  <si>
    <t>10,488*1,1 'Přepočtené koeficientem množství</t>
  </si>
  <si>
    <t>712771601</t>
  </si>
  <si>
    <t>Provedení ochranných pásů vegetační střechy po obvodu střechy, v místech střešních prostupům napojení na zeď apod. z praného říčního kameniva, tloušťky do 100 mm, šířky do 500 mm</t>
  </si>
  <si>
    <t>-395171846</t>
  </si>
  <si>
    <t>https://podminky.urs.cz/item/CS_URS_2025_01/712771601</t>
  </si>
  <si>
    <t>(5,15+5,15+2,75+2,75+0,65+0,65+0,3)*0,3*0,12</t>
  </si>
  <si>
    <t>58337403</t>
  </si>
  <si>
    <t>kamenivo dekorační (kačírek) frakce 16/32</t>
  </si>
  <si>
    <t>503002405</t>
  </si>
  <si>
    <t>0,626*1,6524 'Přepočtené koeficientem množství</t>
  </si>
  <si>
    <t>712771613</t>
  </si>
  <si>
    <t>Provedení ochranných pásů vegetační střechy osazení ochranné kačírkové lišty navařením na hydroizolaci</t>
  </si>
  <si>
    <t>-258839816</t>
  </si>
  <si>
    <t>https://podminky.urs.cz/item/CS_URS_2025_01/712771613</t>
  </si>
  <si>
    <t>5,15+5,15+2,15+2,15+0,65+0,65</t>
  </si>
  <si>
    <t>69334040</t>
  </si>
  <si>
    <t>lišta kačírková Al výška 130-150mm</t>
  </si>
  <si>
    <t>-498331982</t>
  </si>
  <si>
    <t>Poznámka k položce:_x000d_
Kačírková lišta Al výšky 140mm vč. spojovacího dílu, kotvení přířezy hydroizolace</t>
  </si>
  <si>
    <t>15,9*1,1 'Přepočtené koeficientem množství</t>
  </si>
  <si>
    <t>712394001</t>
  </si>
  <si>
    <t>Provedení dvojitého hydroizolačního systému plochých střech ostatní kontrolní šachta</t>
  </si>
  <si>
    <t>1478828506</t>
  </si>
  <si>
    <t>https://podminky.urs.cz/item/CS_URS_2025_01/712394001</t>
  </si>
  <si>
    <t>69334333</t>
  </si>
  <si>
    <t>šachta kontrolní odvodnění vegetačních střech PA 300x300mm v 130mm</t>
  </si>
  <si>
    <t>-720522941</t>
  </si>
  <si>
    <t>Poznámka k položce:_x000d_
šachta pro zelené střechy 300x300x130mm s plným neperforovaným víkem</t>
  </si>
  <si>
    <t>712998201</t>
  </si>
  <si>
    <t>Provedení povlakové krytiny střech - ostatní práce montáž odvodňovacího prvku nouzového atikového přepadu z PVC na dešťovou vodu do DN 70</t>
  </si>
  <si>
    <t>-1018966810</t>
  </si>
  <si>
    <t>https://podminky.urs.cz/item/CS_URS_2025_01/712998201</t>
  </si>
  <si>
    <t>56231128/R</t>
  </si>
  <si>
    <t>pojistný přepad kulatý DN70 dl. 600mm s integrovanou EPDM manžetou</t>
  </si>
  <si>
    <t>1038486648</t>
  </si>
  <si>
    <t>712-x2</t>
  </si>
  <si>
    <t>D+M Průchodka pro kabely DN50 s integrovanou EPDM manžetou, výška nad manžetou 500mm, hloubka pod manžetou 200mm + prostup parozábranou DN50 dl. 300mm s integrovanou bitumenovou manžetou</t>
  </si>
  <si>
    <t>-1464701705</t>
  </si>
  <si>
    <t>998712201</t>
  </si>
  <si>
    <t>Přesun hmot pro povlakové krytiny stanovený procentní sazbou (%) z ceny vodorovná dopravní vzdálenost do 50 m základní v objektech výšky do 6 m</t>
  </si>
  <si>
    <t>1229911031</t>
  </si>
  <si>
    <t>https://podminky.urs.cz/item/CS_URS_2025_01/998712201</t>
  </si>
  <si>
    <t>713</t>
  </si>
  <si>
    <t>Izolace tepelné</t>
  </si>
  <si>
    <t>713121111</t>
  </si>
  <si>
    <t>Montáž tepelné izolace podlah rohožemi, pásy, deskami, dílci, bloky (izolační materiál ve specifikaci) kladenými volně jednovrstvá</t>
  </si>
  <si>
    <t>433792498</t>
  </si>
  <si>
    <t>https://podminky.urs.cz/item/CS_URS_2025_01/713121111</t>
  </si>
  <si>
    <t>28375910</t>
  </si>
  <si>
    <t>deska EPS 150 pro konstrukce s vysokým zatížením λ=0,035 tl 60mm</t>
  </si>
  <si>
    <t>2123335932</t>
  </si>
  <si>
    <t>Poznámka k položce:_x000d_
Desky z pěnového polystyrenu. Pevnost v tlaku při 10 % deformaci 150 kPa. Deklarovaná hodnota součinitele tepelné vodivosti 0,035 W.m-1.K-1.</t>
  </si>
  <si>
    <t>15,34*1,05 'Přepočtené koeficientem množství</t>
  </si>
  <si>
    <t>89</t>
  </si>
  <si>
    <t>713-x1</t>
  </si>
  <si>
    <t>Příplatek za lepení pdolahového polystyrenu do cementového lepidla</t>
  </si>
  <si>
    <t>-54531562</t>
  </si>
  <si>
    <t>713131141</t>
  </si>
  <si>
    <t>Montáž tepelné izolace stěn rohožemi, pásy, deskami, dílci, bloky (izolační materiál ve specifikaci) lepením celoplošně bez mechanického kotvení</t>
  </si>
  <si>
    <t>1839820978</t>
  </si>
  <si>
    <t>https://podminky.urs.cz/item/CS_URS_2025_01/713131141</t>
  </si>
  <si>
    <t>Izolace přední strany překladu</t>
  </si>
  <si>
    <t>1,25*0,25*4</t>
  </si>
  <si>
    <t>91</t>
  </si>
  <si>
    <t>28376416</t>
  </si>
  <si>
    <t>deska XPS hrana polodrážková a hladký povrch 300kPA λ=0,035 tl 40mm</t>
  </si>
  <si>
    <t>-1881412193</t>
  </si>
  <si>
    <t>1,25*1,1 'Přepočtené koeficientem množství</t>
  </si>
  <si>
    <t>713131151</t>
  </si>
  <si>
    <t>Montáž tepelné izolace stěn rohožemi, pásy, deskami, dílci, bloky (izolační materiál ve specifikaci) vložením jednovrstvě</t>
  </si>
  <si>
    <t>-1588518183</t>
  </si>
  <si>
    <t>https://podminky.urs.cz/item/CS_URS_2025_01/713131151</t>
  </si>
  <si>
    <t>Izolace věnce</t>
  </si>
  <si>
    <t>(6,25+6,25+3,15+3,15)*0,14</t>
  </si>
  <si>
    <t>93</t>
  </si>
  <si>
    <t>28376417</t>
  </si>
  <si>
    <t>deska XPS hrana polodrážková a hladký povrch 300kPA λ=0,035 tl 50mm</t>
  </si>
  <si>
    <t>1022557291</t>
  </si>
  <si>
    <t>2,632*1,1 'Přepočtené koeficientem množství</t>
  </si>
  <si>
    <t>713141138</t>
  </si>
  <si>
    <t>Montáž tepelné izolace střech plochých rohožemi, pásy, deskami, dílci, bloky (izolační materiál ve specifikaci) přilepenými za studena dvouvrstvá nízkoexpanzní (PUR) pěnou</t>
  </si>
  <si>
    <t>1619553502</t>
  </si>
  <si>
    <t>https://podminky.urs.cz/item/CS_URS_2025_01/713141138</t>
  </si>
  <si>
    <t>Poznámka k položce:_x000d_
Polyuretanové lepidlo (tank) pro lepení tepelné izolace z polystyrenu, polyuretanu a izolací na bázi fenolových pryskyřic navzájem.</t>
  </si>
  <si>
    <t>5,75*3,25</t>
  </si>
  <si>
    <t>95</t>
  </si>
  <si>
    <t>28375030</t>
  </si>
  <si>
    <t>deska EPS 150 pro konstrukce s vysokým zatížením λ=0,035 tl 90mm</t>
  </si>
  <si>
    <t>872186965</t>
  </si>
  <si>
    <t>Poznámka k položce:_x000d_
Pěnový polystyren pevnost v tlaku při 10 % deformaci 150 kPa součinitele tepelné vodivosti 0,035 W.m-1.K-1.</t>
  </si>
  <si>
    <t>18,688*2</t>
  </si>
  <si>
    <t>37,376*1,05 'Přepočtené koeficientem množství</t>
  </si>
  <si>
    <t>998713201</t>
  </si>
  <si>
    <t>Přesun hmot pro izolace tepelné stanovený procentní sazbou (%) z ceny vodorovná dopravní vzdálenost do 50 m s užitím mechanizace v objektech výšky do 6 m</t>
  </si>
  <si>
    <t>-750812673</t>
  </si>
  <si>
    <t>https://podminky.urs.cz/item/CS_URS_2025_01/998713201</t>
  </si>
  <si>
    <t>721</t>
  </si>
  <si>
    <t>Zdravotechnika - vnitřní kanalizace</t>
  </si>
  <si>
    <t>97</t>
  </si>
  <si>
    <t>721233142</t>
  </si>
  <si>
    <t>Střešní vtoky (vpusti) polypropylenové (PP) pro ploché střechy s odtokem svislým s vyhříváním asfaltová manžeta nebo PVC příruba DN 110</t>
  </si>
  <si>
    <t>1566003989</t>
  </si>
  <si>
    <t>https://podminky.urs.cz/item/CS_URS_2025_01/721233142</t>
  </si>
  <si>
    <t>28656004/R</t>
  </si>
  <si>
    <t>nástavec střešní vpusti s integrovanou EPDM manžetou pro výšku TI do 300mm</t>
  </si>
  <si>
    <t>1317097255</t>
  </si>
  <si>
    <t>99</t>
  </si>
  <si>
    <t>721-x1</t>
  </si>
  <si>
    <t>D+M Střešní signalizační vpust parotěsné vrstvy se zpětnou klapkou DN50 a kontrolní baňkou, napojeno na odbočku z hlavního svodu</t>
  </si>
  <si>
    <t>2042960630</t>
  </si>
  <si>
    <t>998721201</t>
  </si>
  <si>
    <t>Přesun hmot pro vnitřní kanalizaci stanovený procentní sazbou (%) z ceny vodorovná dopravní vzdálenost do 50 m základní v objektech výšky do 6 m</t>
  </si>
  <si>
    <t>819304950</t>
  </si>
  <si>
    <t>https://podminky.urs.cz/item/CS_URS_2025_01/998721201</t>
  </si>
  <si>
    <t>725</t>
  </si>
  <si>
    <t>Zdravotechnika - zařizovací předměty</t>
  </si>
  <si>
    <t>101</t>
  </si>
  <si>
    <t>725291652</t>
  </si>
  <si>
    <t>Montáž doplňků zařízení koupelen a záchodů dávkovače tekutého mýdla</t>
  </si>
  <si>
    <t>975779207</t>
  </si>
  <si>
    <t>https://podminky.urs.cz/item/CS_URS_2025_01/725291652</t>
  </si>
  <si>
    <t>55431097/R</t>
  </si>
  <si>
    <t>nástěnný dávkovač tekutého mýdla nerez, matný povrch, objem 1L</t>
  </si>
  <si>
    <t>575687279</t>
  </si>
  <si>
    <t>725291653</t>
  </si>
  <si>
    <t>Montáž doplňků zařízení koupelen a záchodů zásobníku toaletních papírů</t>
  </si>
  <si>
    <t>2111945871</t>
  </si>
  <si>
    <t>https://podminky.urs.cz/item/CS_URS_2025_01/725291653</t>
  </si>
  <si>
    <t>55431090/R</t>
  </si>
  <si>
    <t>nástěnný zásobník na toaletní papír nerez, matný povrch</t>
  </si>
  <si>
    <t>168950376</t>
  </si>
  <si>
    <t>105</t>
  </si>
  <si>
    <t>725291653/R</t>
  </si>
  <si>
    <t>Montáž doplňků zařízení koupelen a záchodů zásobníku hygienických sáčků</t>
  </si>
  <si>
    <t>-2006404642</t>
  </si>
  <si>
    <t>55431089/R</t>
  </si>
  <si>
    <t>zásobník hygienických sáčků nerez, povrch matný</t>
  </si>
  <si>
    <t>-1235761839</t>
  </si>
  <si>
    <t>107</t>
  </si>
  <si>
    <t>725291655</t>
  </si>
  <si>
    <t>Montáž doplňků zařízení koupelen a záchodů přebalovacího pultu závěsného</t>
  </si>
  <si>
    <t>-1984556634</t>
  </si>
  <si>
    <t>https://podminky.urs.cz/item/CS_URS_2025_01/725291655</t>
  </si>
  <si>
    <t>55441008/R</t>
  </si>
  <si>
    <t>přebalovací závěsný pult plastový, horizontální, barva šedá</t>
  </si>
  <si>
    <t>-106520043</t>
  </si>
  <si>
    <t>109</t>
  </si>
  <si>
    <t>725291664</t>
  </si>
  <si>
    <t>Montáž doplňků zařízení koupelen a záchodů štětky závěsné</t>
  </si>
  <si>
    <t>1496600143</t>
  </si>
  <si>
    <t>https://podminky.urs.cz/item/CS_URS_2025_01/725291664</t>
  </si>
  <si>
    <t>55779012/R</t>
  </si>
  <si>
    <t>WC kartáč s nerezovým držákem, povrch matný, montáž na stěnu</t>
  </si>
  <si>
    <t>-1724210272</t>
  </si>
  <si>
    <t>111</t>
  </si>
  <si>
    <t>725291667/R</t>
  </si>
  <si>
    <t>Montáž doplňků zařízení koupelen a záchodů odpadkového koše</t>
  </si>
  <si>
    <t>-1664787379</t>
  </si>
  <si>
    <t>55431083/R</t>
  </si>
  <si>
    <t>závěsný odpadkový koš nerez, matný povrch, objem 26,5l</t>
  </si>
  <si>
    <t>-1561981442</t>
  </si>
  <si>
    <t>113</t>
  </si>
  <si>
    <t>725291680</t>
  </si>
  <si>
    <t>Montáž doplňků zařízení koupelen a záchodů drobného elektrického zařízení osoušeče rukou</t>
  </si>
  <si>
    <t>-2048505544</t>
  </si>
  <si>
    <t>https://podminky.urs.cz/item/CS_URS_2025_01/725291680</t>
  </si>
  <si>
    <t>55431063/R</t>
  </si>
  <si>
    <t>automatický bezdotykový osoušeč rukou, nerezový kryt, matný povrch, rychlost vzduchu 100km/h</t>
  </si>
  <si>
    <t>1037224342</t>
  </si>
  <si>
    <t>725-x1</t>
  </si>
  <si>
    <t>D+M Nerezové antivandalové zrcadlo, montáž na stěnu, povrch vysoce lesklý, vel. 600x400mm</t>
  </si>
  <si>
    <t>-1865516777</t>
  </si>
  <si>
    <t>998725201</t>
  </si>
  <si>
    <t>Přesun hmot pro zařizovací předměty stanovený procentní sazbou (%) z ceny vodorovná dopravní vzdálenost do 50 m základní v objektech výšky do 6 m</t>
  </si>
  <si>
    <t>-589335566</t>
  </si>
  <si>
    <t>https://podminky.urs.cz/item/CS_URS_2025_01/998725201</t>
  </si>
  <si>
    <t>762</t>
  </si>
  <si>
    <t>Konstrukce tesařské</t>
  </si>
  <si>
    <t>762361332</t>
  </si>
  <si>
    <t>Konstrukční vrstva pod klempířské prvky pro oplechování horních ploch zdí a nadezdívek (atik) z vodovzdorné překližky šroubovaných do podkladu, tloušťky desky 21 mm</t>
  </si>
  <si>
    <t>-667123451</t>
  </si>
  <si>
    <t>https://podminky.urs.cz/item/CS_URS_2025_01/762361332</t>
  </si>
  <si>
    <t>svršek atiky - 2 vrstvy</t>
  </si>
  <si>
    <t>(6,25+6,25+2,75+2,75)*0,37*2</t>
  </si>
  <si>
    <t>998762201</t>
  </si>
  <si>
    <t>Přesun hmot pro konstrukce tesařské stanovený procentní sazbou (%) z ceny vodorovná dopravní vzdálenost do 50 m základní v objektech výšky do 6 m</t>
  </si>
  <si>
    <t>-1907649209</t>
  </si>
  <si>
    <t>https://podminky.urs.cz/item/CS_URS_2025_01/998762201</t>
  </si>
  <si>
    <t>763</t>
  </si>
  <si>
    <t>Konstrukce suché výstavby</t>
  </si>
  <si>
    <t>763331113</t>
  </si>
  <si>
    <t>Podhled z cementovláknitých nebo cementových desek dvouvrstvá zavěšená spodní konstrukce z ocelových profilů CD, UD jednoduše opláštěná deskou tl. 12,5 mm, bez izolace, EI 15</t>
  </si>
  <si>
    <t>-2083700021</t>
  </si>
  <si>
    <t>https://podminky.urs.cz/item/CS_URS_2025_01/763331113</t>
  </si>
  <si>
    <t>m.č. 101, 102 a 103</t>
  </si>
  <si>
    <t>2,2*2,75</t>
  </si>
  <si>
    <t>1,3*1,5</t>
  </si>
  <si>
    <t>1,5*1,97</t>
  </si>
  <si>
    <t>998763401</t>
  </si>
  <si>
    <t>Přesun hmot pro konstrukce montované z desek sádrokartonových, sádrovláknitých, cementovláknitých nebo cementových stanovený procentní sazbou (%) z ceny vodorovná dopravní vzdálenost do 50 m základní v objektech výšky do 6 m</t>
  </si>
  <si>
    <t>53897575</t>
  </si>
  <si>
    <t>https://podminky.urs.cz/item/CS_URS_2025_01/998763401</t>
  </si>
  <si>
    <t>764</t>
  </si>
  <si>
    <t>Konstrukce klempířské</t>
  </si>
  <si>
    <t>764214606</t>
  </si>
  <si>
    <t>Oplechování horních ploch zdí a nadezdívek (atik) z pozinkovaného plechu s povrchovou úpravou mechanicky kotvené rš 500 mm</t>
  </si>
  <si>
    <t>64337774</t>
  </si>
  <si>
    <t>https://podminky.urs.cz/item/CS_URS_2025_01/764214606</t>
  </si>
  <si>
    <t>Poznámka k položce:_x000d_
lakovaný pozink tl. 0,6mm, PU 50, odstín RAL 7016</t>
  </si>
  <si>
    <t>6,49+6,49+3,49+3,49</t>
  </si>
  <si>
    <t>764215646</t>
  </si>
  <si>
    <t>Oplechování horních ploch zdí a nadezdívek (atik) z pozinkovaného plechu s povrchovou úpravou Příplatek k cenám za zvýšenou pracnost při provedení rohu nebo koutu přes rš 400 mm</t>
  </si>
  <si>
    <t>-703327518</t>
  </si>
  <si>
    <t>https://podminky.urs.cz/item/CS_URS_2025_01/764215646</t>
  </si>
  <si>
    <t>998764201</t>
  </si>
  <si>
    <t>Přesun hmot pro konstrukce klempířské stanovený procentní sazbou (%) z ceny vodorovná dopravní vzdálenost do 50 m s užitím mechanizace v objektech výšky do 6 m</t>
  </si>
  <si>
    <t>-1956223646</t>
  </si>
  <si>
    <t>https://podminky.urs.cz/item/CS_URS_2025_01/998764201</t>
  </si>
  <si>
    <t>767</t>
  </si>
  <si>
    <t>Konstrukce zámečnické</t>
  </si>
  <si>
    <t>767640111</t>
  </si>
  <si>
    <t>Montáž dveří ocelových nebo hliníkových vchodových jednokřídlových bez nadsvětlíku</t>
  </si>
  <si>
    <t>541105929</t>
  </si>
  <si>
    <t>https://podminky.urs.cz/item/CS_URS_2025_01/767640111</t>
  </si>
  <si>
    <t>767627306</t>
  </si>
  <si>
    <t>Ostatní práce a doplňky při montáži oken a stěn připojovací spára oken a stěn mezi ostěním a rámem vnitřní parotěsná páska</t>
  </si>
  <si>
    <t>-1571574920</t>
  </si>
  <si>
    <t>https://podminky.urs.cz/item/CS_URS_2025_01/767627306</t>
  </si>
  <si>
    <t>0,9*8+2*8</t>
  </si>
  <si>
    <t>767627307</t>
  </si>
  <si>
    <t>Ostatní práce a doplňky při montáži oken a stěn připojovací spára oken a stěn mezi ostěním a rámem venkovní paropropustna páska</t>
  </si>
  <si>
    <t>-1275404114</t>
  </si>
  <si>
    <t>https://podminky.urs.cz/item/CS_URS_2025_01/767627307</t>
  </si>
  <si>
    <t>767-x1</t>
  </si>
  <si>
    <t>Al vchodové dveře vel. 900x2000 vč. příslušenství - spec. dle výpisu prvků ozn. DH 1</t>
  </si>
  <si>
    <t>167232846</t>
  </si>
  <si>
    <t>767-x2</t>
  </si>
  <si>
    <t>Al vchodové dveře vel. 900x2000 vč. příslušenství - spec. dle výpisu prvků ozn. DH 2</t>
  </si>
  <si>
    <t>-1837501051</t>
  </si>
  <si>
    <t>767-x3</t>
  </si>
  <si>
    <t>Al vchodové dveře vel. 900x2000 vč. příslušenství - spec. dle výpisu prvků ozn. DH 3</t>
  </si>
  <si>
    <t>139573379</t>
  </si>
  <si>
    <t>767995112</t>
  </si>
  <si>
    <t>Montáž ostatních atypických zámečnických konstrukcí hmotnosti přes 5 do 10 kg</t>
  </si>
  <si>
    <t>651644494</t>
  </si>
  <si>
    <t>https://podminky.urs.cz/item/CS_URS_2025_01/767995112</t>
  </si>
  <si>
    <t>Plech P12</t>
  </si>
  <si>
    <t>(0,06*4)*94,2</t>
  </si>
  <si>
    <t>767995113</t>
  </si>
  <si>
    <t>Montáž ostatních atypických zámečnických konstrukcí hmotnosti přes 10 do 20 kg</t>
  </si>
  <si>
    <t>-966814492</t>
  </si>
  <si>
    <t>https://podminky.urs.cz/item/CS_URS_2025_01/767995113</t>
  </si>
  <si>
    <t>(0,118*14+0,136*8)*94,2</t>
  </si>
  <si>
    <t>767995114</t>
  </si>
  <si>
    <t>Montáž ostatních atypických zámečnických konstrukcí hmotnosti přes 20 do 50 kg</t>
  </si>
  <si>
    <t>-2035402019</t>
  </si>
  <si>
    <t>https://podminky.urs.cz/item/CS_URS_2025_01/767995114</t>
  </si>
  <si>
    <t>Plech P14</t>
  </si>
  <si>
    <t>(0,268*4)*109,9</t>
  </si>
  <si>
    <t>767995116</t>
  </si>
  <si>
    <t>Montáž ostatních atypických zámečnických konstrukcí hmotnosti přes 100 do 250 kg</t>
  </si>
  <si>
    <t>-294875313</t>
  </si>
  <si>
    <t>https://podminky.urs.cz/item/CS_URS_2025_01/767995116</t>
  </si>
  <si>
    <t>200x200x6mm</t>
  </si>
  <si>
    <t>(3,12*4+3,41*4+6,09*2+6,484*2)*34,729</t>
  </si>
  <si>
    <t>100x200x6</t>
  </si>
  <si>
    <t>1048,41</t>
  </si>
  <si>
    <t>767995117</t>
  </si>
  <si>
    <t>Montáž ostatních atypických zámečnických konstrukcí hmotnosti přes 250 do 500 kg</t>
  </si>
  <si>
    <t>-1483630225</t>
  </si>
  <si>
    <t>https://podminky.urs.cz/item/CS_URS_2025_01/767995117</t>
  </si>
  <si>
    <t>(7,256*6)*34,729</t>
  </si>
  <si>
    <t>135</t>
  </si>
  <si>
    <t>14550307/R</t>
  </si>
  <si>
    <t>profil ocelový EN 10219 200x200x6mm</t>
  </si>
  <si>
    <t>39554031</t>
  </si>
  <si>
    <t>3,293*1,15 'Přepočtené koeficientem množství</t>
  </si>
  <si>
    <t>14550441</t>
  </si>
  <si>
    <t>profil ocelový EN 10219 100x200x6mm</t>
  </si>
  <si>
    <t>-1224532305</t>
  </si>
  <si>
    <t>1,048*1,15 'Přepočtené koeficientem množství</t>
  </si>
  <si>
    <t>137</t>
  </si>
  <si>
    <t>13611232</t>
  </si>
  <si>
    <t>plech ocelový hladký jakost S235JR tl 12mm tabule</t>
  </si>
  <si>
    <t>594797817</t>
  </si>
  <si>
    <t>0,28*1,15 'Přepočtené koeficientem množství</t>
  </si>
  <si>
    <t>13611238/R</t>
  </si>
  <si>
    <t>plech ocelový hladký jakost S235JR tl 14mm tabule</t>
  </si>
  <si>
    <t>1492669459</t>
  </si>
  <si>
    <t>0,118*1,15 'Přepočtené koeficientem množství</t>
  </si>
  <si>
    <t>139</t>
  </si>
  <si>
    <t>767-x4</t>
  </si>
  <si>
    <t>šroub nerez A2 M16x45 DIN 933 se samojistnou maticí + podložka</t>
  </si>
  <si>
    <t>1121418901</t>
  </si>
  <si>
    <t>767-x5</t>
  </si>
  <si>
    <t>šroub nerez A2 M16x60 DIN 933 se samojistnou maticí + podložka</t>
  </si>
  <si>
    <t>-807224518</t>
  </si>
  <si>
    <t>141</t>
  </si>
  <si>
    <t>998767201</t>
  </si>
  <si>
    <t>Přesun hmot pro zámečnické konstrukce stanovený procentní sazbou (%) z ceny vodorovná dopravní vzdálenost do 50 m základní v objektech výšky do 6 m</t>
  </si>
  <si>
    <t>1693449417</t>
  </si>
  <si>
    <t>https://podminky.urs.cz/item/CS_URS_2025_01/998767201</t>
  </si>
  <si>
    <t>771</t>
  </si>
  <si>
    <t>Podlahy z dlaždic</t>
  </si>
  <si>
    <t>771121011</t>
  </si>
  <si>
    <t>Příprava podkladu před provedením dlažby nátěr penetrační na podlahu</t>
  </si>
  <si>
    <t>-2007961725</t>
  </si>
  <si>
    <t>https://podminky.urs.cz/item/CS_URS_2025_01/771121011</t>
  </si>
  <si>
    <t>Poznámka k položce:_x000d_
1-komponentní, vodou ředitelná akrylátová disperze vhodná jako penetrace minerálních podkladů</t>
  </si>
  <si>
    <t>143</t>
  </si>
  <si>
    <t>771591112</t>
  </si>
  <si>
    <t>Izolace podlahy pod dlažbu nátěrem nebo stěrkou ve dvou vrstvách</t>
  </si>
  <si>
    <t>1707439219</t>
  </si>
  <si>
    <t>https://podminky.urs.cz/item/CS_URS_2025_01/771591112</t>
  </si>
  <si>
    <t>Poznámka k položce:_x000d_
1- komponentní nátěr pro zhotovení hydroizolační vrstvy pod dlažbu do vlhkých prostor</t>
  </si>
  <si>
    <t>144</t>
  </si>
  <si>
    <t>771591241</t>
  </si>
  <si>
    <t>Izolace podlahy pod dlažbu těsnícími izolačními pásy vnitřní kout</t>
  </si>
  <si>
    <t>-380204454</t>
  </si>
  <si>
    <t>https://podminky.urs.cz/item/CS_URS_2025_01/771591241</t>
  </si>
  <si>
    <t>145</t>
  </si>
  <si>
    <t>771591242</t>
  </si>
  <si>
    <t>Izolace podlahy pod dlažbu těsnícími izolačními pásy vnější roh</t>
  </si>
  <si>
    <t>888347975</t>
  </si>
  <si>
    <t>https://podminky.urs.cz/item/CS_URS_2025_01/771591242</t>
  </si>
  <si>
    <t>146</t>
  </si>
  <si>
    <t>771591264</t>
  </si>
  <si>
    <t>Izolace podlahy pod dlažbu těsnícími izolačními pásy mezi podlahou a stěnu</t>
  </si>
  <si>
    <t>-2028485988</t>
  </si>
  <si>
    <t>https://podminky.urs.cz/item/CS_URS_2025_01/771591264</t>
  </si>
  <si>
    <t>2,2+2,2+2,75+2,75+0,15+0,15+3,41+3,41+1,1+1,1+0,15+0,15+1,97+1,97+1,5+1,5+0,15+0,15+1,3+1,3+1,5+1,5+0,15+0,15</t>
  </si>
  <si>
    <t>147</t>
  </si>
  <si>
    <t>771574413</t>
  </si>
  <si>
    <t>Montáž podlah z dlaždic keramických lepených cementovým flexibilním lepidlem hladkých, tloušťky do 10 mm přes 2 do 4 ks/m2</t>
  </si>
  <si>
    <t>979438215</t>
  </si>
  <si>
    <t>https://podminky.urs.cz/item/CS_URS_2025_01/771574413</t>
  </si>
  <si>
    <t>148</t>
  </si>
  <si>
    <t>59761110</t>
  </si>
  <si>
    <t>dlažba keramická slinutá mrazuvzdorná R10/B povrch hladký/matný tl do 10mm přes 2 do 4ks/m2</t>
  </si>
  <si>
    <t>-645560122</t>
  </si>
  <si>
    <t xml:space="preserve">Poznámka k položce:_x000d_
Keramická dlažba, slinutá, glazovaná, hladký matný povrch R10/B, tmavě béžová </t>
  </si>
  <si>
    <t>15,34*1,15 'Přepočtené koeficientem množství</t>
  </si>
  <si>
    <t>149</t>
  </si>
  <si>
    <t>771591115</t>
  </si>
  <si>
    <t>Podlahy - dokončovací práce spárování silikonem</t>
  </si>
  <si>
    <t>996221736</t>
  </si>
  <si>
    <t>https://podminky.urs.cz/item/CS_URS_2025_01/771591115</t>
  </si>
  <si>
    <t>150</t>
  </si>
  <si>
    <t>998771201</t>
  </si>
  <si>
    <t>Přesun hmot pro podlahy z dlaždic stanovený procentní sazbou (%) z ceny vodorovná dopravní vzdálenost do 50 m základní v objektech výšky do 6 m</t>
  </si>
  <si>
    <t>-327458387</t>
  </si>
  <si>
    <t>https://podminky.urs.cz/item/CS_URS_2025_01/998771201</t>
  </si>
  <si>
    <t>781</t>
  </si>
  <si>
    <t>Dokončovací práce - obklady</t>
  </si>
  <si>
    <t>151</t>
  </si>
  <si>
    <t>781121011</t>
  </si>
  <si>
    <t>Příprava podkladu před provedením obkladu nátěr penetrační na stěnu</t>
  </si>
  <si>
    <t>1186672563</t>
  </si>
  <si>
    <t>https://podminky.urs.cz/item/CS_URS_2025_01/781121011</t>
  </si>
  <si>
    <t>(2,2+2,2+2,75+2,75+1,3+1,3+1,97+1,97+1,5+1,5+1,5+1,5)*2,3</t>
  </si>
  <si>
    <t>1*1,6</t>
  </si>
  <si>
    <t>-1*2,13*2</t>
  </si>
  <si>
    <t>(1*3+2,13*6)*0,15</t>
  </si>
  <si>
    <t>152</t>
  </si>
  <si>
    <t>781131112</t>
  </si>
  <si>
    <t>Izolace stěny pod obklad izolace nátěrem nebo stěrkou ve dvou vrstvách</t>
  </si>
  <si>
    <t>-750592779</t>
  </si>
  <si>
    <t>https://podminky.urs.cz/item/CS_URS_2025_01/781131112</t>
  </si>
  <si>
    <t>153</t>
  </si>
  <si>
    <t>781131264/R</t>
  </si>
  <si>
    <t>Izolace stěny pod obklad izolace těsnícími izolačními pásy styk stěna/stěna</t>
  </si>
  <si>
    <t>688093650</t>
  </si>
  <si>
    <t>2,3*18</t>
  </si>
  <si>
    <t>154</t>
  </si>
  <si>
    <t>781472214</t>
  </si>
  <si>
    <t>Montáž keramických obkladů stěn lepených cementovým flexibilním lepidlem hladkých přes 4 do 6 ks/m2</t>
  </si>
  <si>
    <t>1438433827</t>
  </si>
  <si>
    <t>https://podminky.urs.cz/item/CS_URS_2025_01/781472214</t>
  </si>
  <si>
    <t>Poznámka k položce:_x000d_
Flexibilní lepidlo na obklady a dlažby._x000d_
Spárovací prášková hmota na bázi anorganických plniv a modifikujících přísad.</t>
  </si>
  <si>
    <t>781571131</t>
  </si>
  <si>
    <t>Montáž keramických obkladů ostění lepených flexibilním lepidlem šířky ostění do 200 mm</t>
  </si>
  <si>
    <t>802662025</t>
  </si>
  <si>
    <t>https://podminky.urs.cz/item/CS_URS_2025_01/781571131</t>
  </si>
  <si>
    <t>Ostění a nadpraží</t>
  </si>
  <si>
    <t>1*3+2,13*6</t>
  </si>
  <si>
    <t>59761717</t>
  </si>
  <si>
    <t>obklad keramický nemrazuvzdorný povrch hladký/matný tl do 10mm přes 4 do 6ks/m2</t>
  </si>
  <si>
    <t>1998092899</t>
  </si>
  <si>
    <t>Poznámka k položce:_x000d_
Keramický obklad, slinutý, glazovaný, světle béžová</t>
  </si>
  <si>
    <t>51,319*1,15 'Přepočtené koeficientem množství</t>
  </si>
  <si>
    <t>781492211</t>
  </si>
  <si>
    <t>Obklad - dokončující práce montáž profilu lepeného flexibilním cementovým lepidlem rohového</t>
  </si>
  <si>
    <t>-1593953177</t>
  </si>
  <si>
    <t>https://podminky.urs.cz/item/CS_URS_2025_01/781492211</t>
  </si>
  <si>
    <t>781492251</t>
  </si>
  <si>
    <t>Obklad - dokončující práce montáž profilu lepeného flexibilním cementovým lepidlem ukončovacího</t>
  </si>
  <si>
    <t>266241474</t>
  </si>
  <si>
    <t>https://podminky.urs.cz/item/CS_URS_2025_01/781492251</t>
  </si>
  <si>
    <t>2,2+2,2+2,75+2,75+1,3+1,3+1,97+1,97+1,5+1,5+1,5+1,5+1+1,6+1,6</t>
  </si>
  <si>
    <t>19416009/R</t>
  </si>
  <si>
    <t>lišta ukončovací hliníková</t>
  </si>
  <si>
    <t>400950611</t>
  </si>
  <si>
    <t>15,78+26,64</t>
  </si>
  <si>
    <t>42,42*1,1 'Přepočtené koeficientem množství</t>
  </si>
  <si>
    <t>781495115</t>
  </si>
  <si>
    <t>Obklad - dokončující práce ostatní práce spárování silikonem</t>
  </si>
  <si>
    <t>-299044114</t>
  </si>
  <si>
    <t>https://podminky.urs.cz/item/CS_URS_2025_01/781495115</t>
  </si>
  <si>
    <t>2,3*12+1*3+2,13*6</t>
  </si>
  <si>
    <t>998781201</t>
  </si>
  <si>
    <t>Přesun hmot pro obklady keramické stanovený procentní sazbou (%) z ceny vodorovná dopravní vzdálenost do 50 m základní v objektech výšky do 6 m</t>
  </si>
  <si>
    <t>-2020796983</t>
  </si>
  <si>
    <t>https://podminky.urs.cz/item/CS_URS_2025_01/998781201</t>
  </si>
  <si>
    <t>783</t>
  </si>
  <si>
    <t>Dokončovací práce - nátěry</t>
  </si>
  <si>
    <t>162</t>
  </si>
  <si>
    <t>783301303</t>
  </si>
  <si>
    <t>Příprava podkladu zámečnických konstrukcí před provedením nátěru odrezivění odrezovačem bezoplachovým</t>
  </si>
  <si>
    <t>1856043639</t>
  </si>
  <si>
    <t>https://podminky.urs.cz/item/CS_URS_2025_01/783301303</t>
  </si>
  <si>
    <t>Ocleová konstrukce</t>
  </si>
  <si>
    <t>94,804*(0,2*4)</t>
  </si>
  <si>
    <t>100x200x6mm</t>
  </si>
  <si>
    <t>40,936*(0,1*2+0,2*2)</t>
  </si>
  <si>
    <t>2,974*2</t>
  </si>
  <si>
    <t>1,072*2</t>
  </si>
  <si>
    <t>163</t>
  </si>
  <si>
    <t>783301313</t>
  </si>
  <si>
    <t>Příprava podkladu zámečnických konstrukcí před provedením nátěru odmaštění odmašťovačem ředidlovým</t>
  </si>
  <si>
    <t>226761991</t>
  </si>
  <si>
    <t>https://podminky.urs.cz/item/CS_URS_2025_01/783301313</t>
  </si>
  <si>
    <t>164</t>
  </si>
  <si>
    <t>783344101</t>
  </si>
  <si>
    <t>Základní nátěr zámečnických konstrukcí jednonásobný polyuretanový</t>
  </si>
  <si>
    <t>205755702</t>
  </si>
  <si>
    <t>https://podminky.urs.cz/item/CS_URS_2025_01/783344101</t>
  </si>
  <si>
    <t>Poznámka k položce:_x000d_
korozní agresivita C4</t>
  </si>
  <si>
    <t>165</t>
  </si>
  <si>
    <t>783347101</t>
  </si>
  <si>
    <t>Krycí nátěr (email) zámečnických konstrukcí jednonásobný polyuretanový</t>
  </si>
  <si>
    <t>1094641888</t>
  </si>
  <si>
    <t>https://podminky.urs.cz/item/CS_URS_2025_01/783347101</t>
  </si>
  <si>
    <t>2 vrstvy</t>
  </si>
  <si>
    <t>108,497*2</t>
  </si>
  <si>
    <t>784</t>
  </si>
  <si>
    <t>Dokončovací práce - malby a tapety</t>
  </si>
  <si>
    <t>166</t>
  </si>
  <si>
    <t>784171001</t>
  </si>
  <si>
    <t>Olepování vnitřních ploch (materiál ve specifikaci) včetně pozdějšího odlepení páskou nebo fólií v místnostech výšky do 3,80 m</t>
  </si>
  <si>
    <t>-459416435</t>
  </si>
  <si>
    <t>https://podminky.urs.cz/item/CS_URS_2025_01/784171001</t>
  </si>
  <si>
    <t>1*8+2,13*8</t>
  </si>
  <si>
    <t>167</t>
  </si>
  <si>
    <t>58124840</t>
  </si>
  <si>
    <t>páska malířská z PVC a UV odolná (7 dnů) do š 50mm</t>
  </si>
  <si>
    <t>-1187030541</t>
  </si>
  <si>
    <t>25,04*1,2 'Přepočtené koeficientem množství</t>
  </si>
  <si>
    <t>168</t>
  </si>
  <si>
    <t>784171111</t>
  </si>
  <si>
    <t>Zakrytí nemalovaných ploch (materiál ve specifikaci) včetně pozdějšího odkrytí svislých ploch např. stěn, oken, dveří v místnostech výšky do 3,80</t>
  </si>
  <si>
    <t>-1763362437</t>
  </si>
  <si>
    <t>https://podminky.urs.cz/item/CS_URS_2025_01/784171111</t>
  </si>
  <si>
    <t>169</t>
  </si>
  <si>
    <t>58124844</t>
  </si>
  <si>
    <t>fólie pro malířské potřeby zakrývací tl 25µ 4x5m</t>
  </si>
  <si>
    <t>-1950315026</t>
  </si>
  <si>
    <t>8,52*1,2 'Přepočtené koeficientem množství</t>
  </si>
  <si>
    <t>784181101</t>
  </si>
  <si>
    <t>Penetrace podkladu jednonásobná základní akrylátová bezbarvá v místnostech výšky do 3,80 m</t>
  </si>
  <si>
    <t>352759869</t>
  </si>
  <si>
    <t>https://podminky.urs.cz/item/CS_URS_2025_01/784181101</t>
  </si>
  <si>
    <t>Poznámka k položce:_x000d_
nátěr na akrylátové bázi</t>
  </si>
  <si>
    <t>Podhledy</t>
  </si>
  <si>
    <t>Mezisoučet</t>
  </si>
  <si>
    <t>Stěny se štukovou úpravou</t>
  </si>
  <si>
    <t>171</t>
  </si>
  <si>
    <t>784211101</t>
  </si>
  <si>
    <t>Malby z malířských směsí oděruvzdorných za mokra dvojnásobné, bílé za mokra oděruvzdorné výborně v místnostech výšky do 3,80 m</t>
  </si>
  <si>
    <t>-899862434</t>
  </si>
  <si>
    <t>https://podminky.urs.cz/item/CS_URS_2025_01/784211101</t>
  </si>
  <si>
    <t>Poznámka k položce:_x000d_
Interiérová bílá matná barva, vodou ředitelná, omyvatelná.</t>
  </si>
  <si>
    <t>172</t>
  </si>
  <si>
    <t>Platební polozapuštěný automat pro otevírání dvojích dveří, platba mincemi, bezkontaktní platba nebo NFC platby, příprava na osazení platebního terminálu s blokací dveří, s euroklíčem pro neplacený vstup, připojení k internetu LTE případně dle investora. Napojení na vzdálenou podporu</t>
  </si>
  <si>
    <t>374725287</t>
  </si>
  <si>
    <t>173</t>
  </si>
  <si>
    <t>OST-x2</t>
  </si>
  <si>
    <t>Platební polozapuštěný automat pro otevírání dveří, platba mincemi, bezkontaktní platba nebo NFC platby, příprava na osazení platebního terminálu s blokací dveří, s euroklíčem pro neplacený vstup, připojení k internetu LTE případně dle investora. Napojení na vzdálenou podporu</t>
  </si>
  <si>
    <t>-406219049</t>
  </si>
  <si>
    <t>SO 701.3 - Zdravotně technické instalace</t>
  </si>
  <si>
    <t>Ing. Michaela Pelikánová</t>
  </si>
  <si>
    <t>Bc. Martin Frous</t>
  </si>
  <si>
    <t xml:space="preserve">    722 - Zdravotechnika - vnitřní vodovod</t>
  </si>
  <si>
    <t xml:space="preserve">    741 - Elektroinstalace - silnoproud</t>
  </si>
  <si>
    <t>113107422</t>
  </si>
  <si>
    <t>Odstranění podkladů nebo krytů při překopech inženýrských sítí s přemístěním hmot na skládku ve vzdálenosti do 3 m nebo s naložením na dopravní prostředek strojně plochy jednotlivě do 15 m2 z kameniva hrubého drceného, o tl. vrstvy přes 100 do 200 mm</t>
  </si>
  <si>
    <t>991931343</t>
  </si>
  <si>
    <t>https://podminky.urs.cz/item/CS_URS_2025_01/113107422</t>
  </si>
  <si>
    <t>3,8*1</t>
  </si>
  <si>
    <t>6,1*1</t>
  </si>
  <si>
    <t>113107442</t>
  </si>
  <si>
    <t>Odstranění podkladů nebo krytů při překopech inženýrských sítí s přemístěním hmot na skládku ve vzdálenosti do 3 m nebo s naložením na dopravní prostředek strojně plochy jednotlivě do 15 m2 živičných, o tl. vrstvy přes 50 do 100 mm</t>
  </si>
  <si>
    <t>-1263052146</t>
  </si>
  <si>
    <t>https://podminky.urs.cz/item/CS_URS_2025_01/113107442</t>
  </si>
  <si>
    <t>131351100</t>
  </si>
  <si>
    <t>Hloubení nezapažených jam a zářezů strojně s urovnáním dna do předepsaného profilu a spádu v hornině třídy těžitelnosti II skupiny 4 do 20 m3</t>
  </si>
  <si>
    <t>-142891181</t>
  </si>
  <si>
    <t>https://podminky.urs.cz/item/CS_URS_2025_01/131351100</t>
  </si>
  <si>
    <t>2,7*2,7*2,05</t>
  </si>
  <si>
    <t>132351101</t>
  </si>
  <si>
    <t>Hloubení nezapažených rýh šířky do 800 mm strojně s urovnáním dna do předepsaného profilu a spádu v hornině třídy těžitelnosti II skupiny 4 do 20 m3</t>
  </si>
  <si>
    <t>468578709</t>
  </si>
  <si>
    <t>https://podminky.urs.cz/item/CS_URS_2025_01/132351101</t>
  </si>
  <si>
    <t>3,8*0,8*1,2</t>
  </si>
  <si>
    <t>1,6*0,8*1,2</t>
  </si>
  <si>
    <t>3,6*0,8*1,2</t>
  </si>
  <si>
    <t>1,2*0,8*1,2</t>
  </si>
  <si>
    <t>1,1*0,8*1,2</t>
  </si>
  <si>
    <t>0,7*0,8*1,2</t>
  </si>
  <si>
    <t>3,9*0,8*0,9</t>
  </si>
  <si>
    <t>132351252</t>
  </si>
  <si>
    <t>Hloubení nezapažených rýh šířky přes 800 do 2 000 mm strojně s urovnáním dna do předepsaného profilu a spádu v hornině třídy těžitelnosti II skupiny 4 přes 20 do 50 m3</t>
  </si>
  <si>
    <t>683761771</t>
  </si>
  <si>
    <t>https://podminky.urs.cz/item/CS_URS_2025_01/132351252</t>
  </si>
  <si>
    <t>2,4*1*1,4</t>
  </si>
  <si>
    <t>23,3*1*1,3</t>
  </si>
  <si>
    <t>3*1*1</t>
  </si>
  <si>
    <t>132354202</t>
  </si>
  <si>
    <t>Hloubení zapažených rýh šířky přes 800 do 2 000 mm strojně s urovnáním dna do předepsaného profilu a spádu v hornině třídy těžitelnosti II skupiny 4 přes 20 do 50 m3</t>
  </si>
  <si>
    <t>-1491935092</t>
  </si>
  <si>
    <t>https://podminky.urs.cz/item/CS_URS_2025_01/132354202</t>
  </si>
  <si>
    <t>25,6*1*1,7</t>
  </si>
  <si>
    <t>139001101</t>
  </si>
  <si>
    <t>Příplatek k cenám hloubených vykopávek za ztížení vykopávky v blízkosti podzemního vedení nebo výbušnin pro jakoukoliv třídu horniny</t>
  </si>
  <si>
    <t>1296413235</t>
  </si>
  <si>
    <t>https://podminky.urs.cz/item/CS_URS_2025_01/139001101</t>
  </si>
  <si>
    <t>151101201</t>
  </si>
  <si>
    <t>Zřízení pažení stěn výkopu bez rozepření nebo vzepření příložné, hloubky do 4 m</t>
  </si>
  <si>
    <t>-1866487246</t>
  </si>
  <si>
    <t>https://podminky.urs.cz/item/CS_URS_2025_01/151101201</t>
  </si>
  <si>
    <t>2*25,6*1,7</t>
  </si>
  <si>
    <t>151101211</t>
  </si>
  <si>
    <t>Odstranění pažení stěn výkopu bez rozepření nebo vzepření s uložením pažin na vzdálenost do 3 m od okraje výkopu příložné, hloubky do 4 m</t>
  </si>
  <si>
    <t>1567916136</t>
  </si>
  <si>
    <t>https://podminky.urs.cz/item/CS_URS_2025_01/151101211</t>
  </si>
  <si>
    <t>151101301</t>
  </si>
  <si>
    <t>Zřízení rozepření zapažených stěn výkopů s potřebným přepažováním při pažení příložném, hloubky do 4 m</t>
  </si>
  <si>
    <t>1660306713</t>
  </si>
  <si>
    <t>https://podminky.urs.cz/item/CS_URS_2025_01/151101301</t>
  </si>
  <si>
    <t>151101311</t>
  </si>
  <si>
    <t>Odstranění rozepření stěn výkopů s uložením materiálu na vzdálenost do 3 m od okraje výkopu pažení příložného, hloubky do 4 m</t>
  </si>
  <si>
    <t>606142650</t>
  </si>
  <si>
    <t>https://podminky.urs.cz/item/CS_URS_2025_01/151101311</t>
  </si>
  <si>
    <t>151201201</t>
  </si>
  <si>
    <t>Zřízení pažení stěn výkopu bez rozepření nebo vzepření zátažné, hloubky do 4 m</t>
  </si>
  <si>
    <t>563031456</t>
  </si>
  <si>
    <t>https://podminky.urs.cz/item/CS_URS_2025_01/151201201</t>
  </si>
  <si>
    <t>"vsakovací jáma" 4*2,7*2,1</t>
  </si>
  <si>
    <t>151201211</t>
  </si>
  <si>
    <t>Odstranění pažení stěn výkopu bez rozepření nebo vzepření s uložením pažin na vzdálenost do 3 m od okraje výkopu zátažné, hloubky do 4 m</t>
  </si>
  <si>
    <t>-1438796115</t>
  </si>
  <si>
    <t>https://podminky.urs.cz/item/CS_URS_2025_01/151201211</t>
  </si>
  <si>
    <t>151201301</t>
  </si>
  <si>
    <t>Zřízení rozepření zapažených stěn výkopů s potřebným přepažováním při pažení zátažném, hloubky do 4 m</t>
  </si>
  <si>
    <t>-1398501501</t>
  </si>
  <si>
    <t>https://podminky.urs.cz/item/CS_URS_2025_01/151201301</t>
  </si>
  <si>
    <t>"vsakovací jáma" 2,7*2,7*2,1</t>
  </si>
  <si>
    <t>151201311</t>
  </si>
  <si>
    <t>Odstranění rozepření stěn výkopů s uložením materiálu na vzdálenost do 3 m od okraje výkopu pažení zátažného, hloubky do 4 m</t>
  </si>
  <si>
    <t>-148339972</t>
  </si>
  <si>
    <t>https://podminky.urs.cz/item/CS_URS_2025_01/151201311</t>
  </si>
  <si>
    <t>162751137</t>
  </si>
  <si>
    <t>Vodorovné přemístění výkopku nebo sypaniny po suchu na obvyklém dopravním prostředku, bez naložení výkopku, avšak se složením bez rozhrnutí z horniny třídy těžitelnosti II skupiny 4 a 5 na vzdálenost přes 9 000 do 10 000 m</t>
  </si>
  <si>
    <t>435683155</t>
  </si>
  <si>
    <t>https://podminky.urs.cz/item/CS_URS_2025_01/162751137</t>
  </si>
  <si>
    <t>23,457+6,702+13,122</t>
  </si>
  <si>
    <t>162751139</t>
  </si>
  <si>
    <t>Vodorovné přemístění výkopku nebo sypaniny po suchu na obvyklém dopravním prostředku, bez naložení výkopku, avšak se složením bez rozhrnutí z horniny třídy těžitelnosti II skupiny 4 a 5 na vzdálenost Příplatek k ceně za každých dalších i započatých 1 000 m</t>
  </si>
  <si>
    <t>-1617555542</t>
  </si>
  <si>
    <t>https://podminky.urs.cz/item/CS_URS_2025_01/162751139</t>
  </si>
  <si>
    <t>43,281*10</t>
  </si>
  <si>
    <t>167151102</t>
  </si>
  <si>
    <t>Nakládání, skládání a překládání neulehlého výkopku nebo sypaniny strojně nakládání, množství do 100 m3, z horniny třídy těžitelnosti II, skupiny 4 a 5</t>
  </si>
  <si>
    <t>1716000749</t>
  </si>
  <si>
    <t>https://podminky.urs.cz/item/CS_URS_2025_01/167151102</t>
  </si>
  <si>
    <t>-375304817</t>
  </si>
  <si>
    <t>43,281*2</t>
  </si>
  <si>
    <t>685806507</t>
  </si>
  <si>
    <t>-804070359</t>
  </si>
  <si>
    <t>109,443-43,281</t>
  </si>
  <si>
    <t>175111101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</si>
  <si>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</si>
  <si>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-896218649</t>
  </si>
  <si>
    <t>https://podminky.urs.cz/item/CS_URS_2025_01/175111101</t>
  </si>
  <si>
    <t>3,8*0,8*0,35</t>
  </si>
  <si>
    <t>1,6*0,8*0,35</t>
  </si>
  <si>
    <t>3,6*0,8*0,35</t>
  </si>
  <si>
    <t>1,2*0,8*0,35</t>
  </si>
  <si>
    <t>1,1*0,8*0,35</t>
  </si>
  <si>
    <t>0,7*0,8*0,35</t>
  </si>
  <si>
    <t>3,9*0,8*0,35</t>
  </si>
  <si>
    <t>2,4*1*0,35</t>
  </si>
  <si>
    <t>23,3*1*0,35</t>
  </si>
  <si>
    <t>25,6*1*0,35</t>
  </si>
  <si>
    <t>3*1*0,35</t>
  </si>
  <si>
    <t>58331351</t>
  </si>
  <si>
    <t>kamenivo těžené drobné frakce 0/4</t>
  </si>
  <si>
    <t>-2048706946</t>
  </si>
  <si>
    <t>23,457</t>
  </si>
  <si>
    <t>23,457*2 "Přepočtené koeficientem množství</t>
  </si>
  <si>
    <t>181951114</t>
  </si>
  <si>
    <t>Úprava pláně vyrovnáním výškových rozdílů strojně v hornině třídy těžitelnosti II, skupiny 4 a 5 se zhutněním</t>
  </si>
  <si>
    <t>1294015052</t>
  </si>
  <si>
    <t>https://podminky.urs.cz/item/CS_URS_2025_01/181951114</t>
  </si>
  <si>
    <t>3,8*0,8</t>
  </si>
  <si>
    <t>1,6*0,8</t>
  </si>
  <si>
    <t>3,6*0,8</t>
  </si>
  <si>
    <t>1,2*0,8</t>
  </si>
  <si>
    <t>1,1*0,8</t>
  </si>
  <si>
    <t>0,7*0,8</t>
  </si>
  <si>
    <t>2,4*1</t>
  </si>
  <si>
    <t>23,3*1</t>
  </si>
  <si>
    <t>25,6*1</t>
  </si>
  <si>
    <t>3*1</t>
  </si>
  <si>
    <t>3*3</t>
  </si>
  <si>
    <t>-865354991</t>
  </si>
  <si>
    <t>vsak</t>
  </si>
  <si>
    <t>"kamenivo ve vsakovací šachtě - 32/63" 3,14*0,825*0,825*0,5</t>
  </si>
  <si>
    <t>"kamenivo ve vsakovací jámě - 16/32" 2,7*2,7*1,8-3,14*0,825*0,825*1,5</t>
  </si>
  <si>
    <t>211971122</t>
  </si>
  <si>
    <t>Zřízení opláštění výplně z geotextilie odvodňovacích žeber nebo trativodů v rýze nebo zářezu se stěnami svislými nebo šikmými o sklonu přes 1:2 při rozvinuté šířce opláštění přes 2,5 m</t>
  </si>
  <si>
    <t>-897103233</t>
  </si>
  <si>
    <t>https://podminky.urs.cz/item/CS_URS_2025_01/211971122</t>
  </si>
  <si>
    <t>"vsakovací jáma" 4*2,7*2</t>
  </si>
  <si>
    <t>69311060</t>
  </si>
  <si>
    <t>geotextilie netkaná separační, ochranná, filtrační, drenážní PP 200g/m2</t>
  </si>
  <si>
    <t>2066442777</t>
  </si>
  <si>
    <t>21,6</t>
  </si>
  <si>
    <t>21,6*1,1845 "Přepočtené koeficientem množství</t>
  </si>
  <si>
    <t>213141111</t>
  </si>
  <si>
    <t>Zřízení vrstvy z geotextilie filtrační, separační, odvodňovací, ochranné, výztužné nebo protierozní v rovině nebo ve sklonu do 1:5, šířky do 3 m</t>
  </si>
  <si>
    <t>-939241899</t>
  </si>
  <si>
    <t>https://podminky.urs.cz/item/CS_URS_2025_01/213141111</t>
  </si>
  <si>
    <t>"vsakovací jáma" 2*2,7*2,7</t>
  </si>
  <si>
    <t>761505562</t>
  </si>
  <si>
    <t>14,58</t>
  </si>
  <si>
    <t>14,58*1,1845 "Přepočtené koeficientem množství</t>
  </si>
  <si>
    <t>451572111</t>
  </si>
  <si>
    <t>Lože pod potrubí, stoky a drobné objekty v otevřeném výkopu z kameniva drobného těženého 0 až 4 mm</t>
  </si>
  <si>
    <t>-1560740818</t>
  </si>
  <si>
    <t>https://podminky.urs.cz/item/CS_URS_2025_01/451572111</t>
  </si>
  <si>
    <t>3,8*0,8*0,1</t>
  </si>
  <si>
    <t>1,6*0,8*0,1</t>
  </si>
  <si>
    <t>3,6*0,8*0,1</t>
  </si>
  <si>
    <t>1,2*0,8*0,1</t>
  </si>
  <si>
    <t>1,1*0,8*0,1</t>
  </si>
  <si>
    <t>0,7*0,8*0,1</t>
  </si>
  <si>
    <t>3,9*0,8*0,1</t>
  </si>
  <si>
    <t>2,4*1*0,1</t>
  </si>
  <si>
    <t>23,3*1*0,1</t>
  </si>
  <si>
    <t>25,6*1*0,1</t>
  </si>
  <si>
    <t>3*1*0,1</t>
  </si>
  <si>
    <t>566901143</t>
  </si>
  <si>
    <t>Vyspravení podkladu po překopech inženýrských sítí plochy do 15 m2 s rozprostřením a zhutněním kamenivem hrubým drceným tl. 200 mm</t>
  </si>
  <si>
    <t>1957043231</t>
  </si>
  <si>
    <t>https://podminky.urs.cz/item/CS_URS_2025_01/566901143</t>
  </si>
  <si>
    <t>572330111</t>
  </si>
  <si>
    <t>Vyspravení krytu komunikací po překopech inženýrských sítí plochy do 15 m2 živičnou směsí z kameniva těženého nebo ze štěrkopísku obaleného asfaltem po zhutnění tl. přes 20 do 50 mm</t>
  </si>
  <si>
    <t>-1045197473</t>
  </si>
  <si>
    <t>https://podminky.urs.cz/item/CS_URS_2025_01/572330111</t>
  </si>
  <si>
    <t>572340111</t>
  </si>
  <si>
    <t>Vyspravení krytu komunikací po překopech inženýrských sítí plochy do 15 m2 asfaltovým betonem ACO (AB), po zhutnění tl. přes 30 do 50 mm</t>
  </si>
  <si>
    <t>1426127133</t>
  </si>
  <si>
    <t>https://podminky.urs.cz/item/CS_URS_2025_01/572340111</t>
  </si>
  <si>
    <t>612325101</t>
  </si>
  <si>
    <t>Vápenocementová omítka rýh hrubá, ve stěnách, šířky rýhy do 150 mm</t>
  </si>
  <si>
    <t>-182365447</t>
  </si>
  <si>
    <t>https://podminky.urs.cz/item/CS_URS_2025_01/612325101</t>
  </si>
  <si>
    <t>(11,5+9,6+2,3+5,4)*0,15</t>
  </si>
  <si>
    <t>831312121</t>
  </si>
  <si>
    <t>Montáž potrubí z trub kameninových hrdlových s integrovaným těsněním v otevřeném výkopu ve sklonu do 20 % DN 150</t>
  </si>
  <si>
    <t>-566914647</t>
  </si>
  <si>
    <t>https://podminky.urs.cz/item/CS_URS_2025_01/831312121</t>
  </si>
  <si>
    <t>59710632</t>
  </si>
  <si>
    <t>trouba kameninová glazovaná DN 150 dl 1,00m spojovací systém F</t>
  </si>
  <si>
    <t>-751621960</t>
  </si>
  <si>
    <t>7,8</t>
  </si>
  <si>
    <t>7,8*1,015 "Přepočtené koeficientem množství</t>
  </si>
  <si>
    <t>837395121</t>
  </si>
  <si>
    <t>Výsek a montáž kameninové odbočné tvarovky na kameninovém potrubí DN 400</t>
  </si>
  <si>
    <t>2023187218</t>
  </si>
  <si>
    <t>https://podminky.urs.cz/item/CS_URS_2025_01/837395121</t>
  </si>
  <si>
    <t>871161211</t>
  </si>
  <si>
    <t>Montáž vodovodního potrubí z polyetylenu PE100 RC v otevřeném výkopu svařovaných elektrotvarovkou SDR 11/PN16 d 32 x 3,0 mm</t>
  </si>
  <si>
    <t>-872578573</t>
  </si>
  <si>
    <t>https://podminky.urs.cz/item/CS_URS_2025_01/871161211</t>
  </si>
  <si>
    <t>28613500</t>
  </si>
  <si>
    <t>potrubí vodovodní dvouvrstvé PE100 RC SDR11 32x3,0mm</t>
  </si>
  <si>
    <t>-1396230625</t>
  </si>
  <si>
    <t>27,192118226601*1,015 "Přepočtené koeficientem množství</t>
  </si>
  <si>
    <t>871273120</t>
  </si>
  <si>
    <t>Montáž kanalizačního potrubí z tvrdého PVC-U hladkého plnostěnného tuhost SN 4 DN 125</t>
  </si>
  <si>
    <t>-17870959</t>
  </si>
  <si>
    <t>https://podminky.urs.cz/item/CS_URS_2025_01/871273120</t>
  </si>
  <si>
    <t>28611126</t>
  </si>
  <si>
    <t>trubka kanalizační PVC DN 125x1000mm SN4</t>
  </si>
  <si>
    <t>-1300569728</t>
  </si>
  <si>
    <t>3,2</t>
  </si>
  <si>
    <t>3,2*1,03 "Přepočtené koeficientem množství</t>
  </si>
  <si>
    <t>871313120</t>
  </si>
  <si>
    <t>Montáž kanalizačního potrubí z tvrdého PVC-U hladkého plnostěnného tuhost SN 4 DN 160</t>
  </si>
  <si>
    <t>-1333865521</t>
  </si>
  <si>
    <t>https://podminky.urs.cz/item/CS_URS_2025_01/871313120</t>
  </si>
  <si>
    <t>28611131</t>
  </si>
  <si>
    <t>trubka kanalizační PVC DN 160x1000mm SN4</t>
  </si>
  <si>
    <t>-1576061856</t>
  </si>
  <si>
    <t>20,4</t>
  </si>
  <si>
    <t>20,4*1,03 "Přepočtené koeficientem množství</t>
  </si>
  <si>
    <t>877161101</t>
  </si>
  <si>
    <t>Montáž tvarovek na vodovodním plastovém potrubí z polyetylenu PE 100 elektrotvarovek SDR 11/PN16 spojek, oblouků nebo redukcí d 32</t>
  </si>
  <si>
    <t>-858501181</t>
  </si>
  <si>
    <t>https://podminky.urs.cz/item/CS_URS_2025_01/877161101</t>
  </si>
  <si>
    <t>28615969</t>
  </si>
  <si>
    <t>elektrospojka SDR11 PE 100 PN16 D 32mm</t>
  </si>
  <si>
    <t>711590679</t>
  </si>
  <si>
    <t>28653072R</t>
  </si>
  <si>
    <t>vložka přechodová PE/PPR pro vodovodní potrubí PN16 d32</t>
  </si>
  <si>
    <t>R-položka</t>
  </si>
  <si>
    <t>1599819843</t>
  </si>
  <si>
    <t>28653072</t>
  </si>
  <si>
    <t>vložka přechodová PE/mosaz pro vodovodní potrubí PN16 plyn PN10 vnější závit 32-1"</t>
  </si>
  <si>
    <t>412374701</t>
  </si>
  <si>
    <t>877270310</t>
  </si>
  <si>
    <t>Montáž tvarovek na kanalizačním plastovém potrubí z PP nebo PVC-U hladkého plnostěnného kolen, víček nebo hrdlových uzávěrů DN 125</t>
  </si>
  <si>
    <t>416385631</t>
  </si>
  <si>
    <t>https://podminky.urs.cz/item/CS_URS_2025_01/877270310</t>
  </si>
  <si>
    <t>28611355</t>
  </si>
  <si>
    <t>koleno kanalizační PVC KG 125x30°</t>
  </si>
  <si>
    <t>-1543332047</t>
  </si>
  <si>
    <t>891152211</t>
  </si>
  <si>
    <t>Montáž vodovodních armatur na potrubí vodoměrů v šachtě závitových G 3/4</t>
  </si>
  <si>
    <t>1560198111</t>
  </si>
  <si>
    <t>https://podminky.urs.cz/item/CS_URS_2025_01/891152211</t>
  </si>
  <si>
    <t>38821515R</t>
  </si>
  <si>
    <t>vodoměr domovní tlak PN25 Qn 1,5 DN 15 190mm</t>
  </si>
  <si>
    <t>319197287</t>
  </si>
  <si>
    <t>891161321</t>
  </si>
  <si>
    <t>Montáž vodovodních armatur na potrubí šoupátek pro domovní přípojky se závitovými konci PN16 G 1"</t>
  </si>
  <si>
    <t>1115021246</t>
  </si>
  <si>
    <t>https://podminky.urs.cz/item/CS_URS_2025_01/891161321</t>
  </si>
  <si>
    <t>42221420</t>
  </si>
  <si>
    <t>šoupátko přípojkové přímé DN 25 ISO/vnější závit PN16, 32x1 1/4"</t>
  </si>
  <si>
    <t>1296261686</t>
  </si>
  <si>
    <t>891269111</t>
  </si>
  <si>
    <t>Montáž vodovodních armatur na potrubí navrtávacích pasů s ventilem Jt 1 MPa, na potrubí z trub litinových, ocelových nebo plastických hmot DN 100</t>
  </si>
  <si>
    <t>1046276527</t>
  </si>
  <si>
    <t>https://podminky.urs.cz/item/CS_URS_2025_01/891269111</t>
  </si>
  <si>
    <t>42273448</t>
  </si>
  <si>
    <t>pás navrtávací z tvárné litiny DN 100, univerzální, se závitovým výstupem 1"</t>
  </si>
  <si>
    <t>-1469818148</t>
  </si>
  <si>
    <t>89223312R</t>
  </si>
  <si>
    <t>Proplach a dezinfekce vodovodního potrubí DN do 40</t>
  </si>
  <si>
    <t>-142590593</t>
  </si>
  <si>
    <t>892241111</t>
  </si>
  <si>
    <t>Tlakové zkoušky vodou na potrubí DN do 80</t>
  </si>
  <si>
    <t>271654115</t>
  </si>
  <si>
    <t>https://podminky.urs.cz/item/CS_URS_2025_01/892241111</t>
  </si>
  <si>
    <t>892351111</t>
  </si>
  <si>
    <t>Tlakové zkoušky vodou na potrubí DN 150 nebo 200</t>
  </si>
  <si>
    <t>-1717107421</t>
  </si>
  <si>
    <t>https://podminky.urs.cz/item/CS_URS_2025_01/892351111</t>
  </si>
  <si>
    <t>20,4+3,2+7,8</t>
  </si>
  <si>
    <t>892372111</t>
  </si>
  <si>
    <t>Tlakové zkoušky vodou zabezpečení konců potrubí při tlakových zkouškách DN do 300</t>
  </si>
  <si>
    <t>-120690836</t>
  </si>
  <si>
    <t>https://podminky.urs.cz/item/CS_URS_2025_01/892372111</t>
  </si>
  <si>
    <t>893811152</t>
  </si>
  <si>
    <t>Osazení vodoměrné šachty z polypropylenu PP samonosné pro běžné zatížení kruhové, průměru D do 1,0 m, světlé hloubky přes 1,2 m do 1,5 m</t>
  </si>
  <si>
    <t>-179939377</t>
  </si>
  <si>
    <t>https://podminky.urs.cz/item/CS_URS_2025_01/893811152</t>
  </si>
  <si>
    <t>56230583</t>
  </si>
  <si>
    <t>šachta plastová vodoměrná samonosná kruhová 1,0/1,5m</t>
  </si>
  <si>
    <t>1675248792</t>
  </si>
  <si>
    <t>894812311</t>
  </si>
  <si>
    <t>Revizní a čistící šachta z polypropylenu PP pro hladké trouby DN 600 šachtové dno (DN šachty / DN trubního vedení) DN 600/160 průtočné</t>
  </si>
  <si>
    <t>-1656933270</t>
  </si>
  <si>
    <t>https://podminky.urs.cz/item/CS_URS_2025_01/894812311</t>
  </si>
  <si>
    <t>"RŠ1" 1</t>
  </si>
  <si>
    <t>894812314</t>
  </si>
  <si>
    <t>Revizní a čistící šachta z polypropylenu PP pro hladké trouby DN 600 šachtové dno (DN šachty / DN trubního vedení) DN 600/160 sběrné tvaru X</t>
  </si>
  <si>
    <t>1907062471</t>
  </si>
  <si>
    <t>https://podminky.urs.cz/item/CS_URS_2025_01/894812314</t>
  </si>
  <si>
    <t>"RŠ2" 1</t>
  </si>
  <si>
    <t>894812331</t>
  </si>
  <si>
    <t>Revizní a čistící šachta z polypropylenu PP pro hladké trouby DN 600 roura šachtová korugovaná, světlé hloubky 1 000 mm</t>
  </si>
  <si>
    <t>558138086</t>
  </si>
  <si>
    <t>https://podminky.urs.cz/item/CS_URS_2025_01/894812331</t>
  </si>
  <si>
    <t>894812332</t>
  </si>
  <si>
    <t>Revizní a čistící šachta z polypropylenu PP pro hladké trouby DN 600 roura šachtová korugovaná, světlé hloubky 2 000 mm</t>
  </si>
  <si>
    <t>1023321372</t>
  </si>
  <si>
    <t>https://podminky.urs.cz/item/CS_URS_2025_01/894812332</t>
  </si>
  <si>
    <t>894812377</t>
  </si>
  <si>
    <t>Revizní a čistící šachta z polypropylenu PP pro hladké trouby DN 600 poklop (mříž) litinový pro třídu zatížení D400 s teleskopickým adaptérem</t>
  </si>
  <si>
    <t>-1525091374</t>
  </si>
  <si>
    <t>https://podminky.urs.cz/item/CS_URS_2025_01/894812377</t>
  </si>
  <si>
    <t>894812612</t>
  </si>
  <si>
    <t>Revizní a čistící šachta z polypropylenu PP vyříznutí a utěsnění otvoru ve stěně šachty DN 150</t>
  </si>
  <si>
    <t>-1471365525</t>
  </si>
  <si>
    <t>https://podminky.urs.cz/item/CS_URS_2025_01/894812612</t>
  </si>
  <si>
    <t>89717113R</t>
  </si>
  <si>
    <t>Vsakovací šachta samonosná z polypropylenu PP pro vsakování dešťových vod osazená do hloubky do 4 m o celkovém akumulačním objemu do 10 m3</t>
  </si>
  <si>
    <t>-1640435588</t>
  </si>
  <si>
    <t>899401112</t>
  </si>
  <si>
    <t>Osazení poklopů uličních s pevným rámem litinových šoupátkových</t>
  </si>
  <si>
    <t>1978317894</t>
  </si>
  <si>
    <t>https://podminky.urs.cz/item/CS_URS_2025_01/899401112</t>
  </si>
  <si>
    <t>42291352</t>
  </si>
  <si>
    <t>poklop litinový šoupátkový pro zemní soupravy osazení do terénu a do vozovky</t>
  </si>
  <si>
    <t>-2047228335</t>
  </si>
  <si>
    <t>42210050</t>
  </si>
  <si>
    <t>deska podkladová uličního poklopu litinového šoupatového</t>
  </si>
  <si>
    <t>-267530431</t>
  </si>
  <si>
    <t>899721111</t>
  </si>
  <si>
    <t>Signalizační vodič na potrubí DN do 150 mm</t>
  </si>
  <si>
    <t>1593382982</t>
  </si>
  <si>
    <t>https://podminky.urs.cz/item/CS_URS_2025_01/899721111</t>
  </si>
  <si>
    <t>919735112</t>
  </si>
  <si>
    <t>Řezání stávajícího živičného krytu nebo podkladu hloubky přes 50 do 100 mm</t>
  </si>
  <si>
    <t>728224798</t>
  </si>
  <si>
    <t>https://podminky.urs.cz/item/CS_URS_2025_01/919735112</t>
  </si>
  <si>
    <t>2*3,8+1</t>
  </si>
  <si>
    <t>2*6,1+1</t>
  </si>
  <si>
    <t>974031132</t>
  </si>
  <si>
    <t>Vysekání rýh ve zdivu cihelném na maltu vápennou nebo vápenocementovou do hl. 50 mm a šířky do 70 mm</t>
  </si>
  <si>
    <t>1949058046</t>
  </si>
  <si>
    <t>https://podminky.urs.cz/item/CS_URS_2025_01/974031132</t>
  </si>
  <si>
    <t>9,6+5,4</t>
  </si>
  <si>
    <t>974031142</t>
  </si>
  <si>
    <t>Vysekání rýh ve zdivu cihelném na maltu vápennou nebo vápenocementovou do hl. 70 mm a šířky do 70 mm</t>
  </si>
  <si>
    <t>-1527010004</t>
  </si>
  <si>
    <t>https://podminky.urs.cz/item/CS_URS_2025_01/974031142</t>
  </si>
  <si>
    <t>7,5+2,3</t>
  </si>
  <si>
    <t>974031164</t>
  </si>
  <si>
    <t>Vysekání rýh ve zdivu cihelném na maltu vápennou nebo vápenocementovou do hl. 150 mm a šířky do 150 mm</t>
  </si>
  <si>
    <t>-734880167</t>
  </si>
  <si>
    <t>https://podminky.urs.cz/item/CS_URS_2025_01/974031164</t>
  </si>
  <si>
    <t>997013211</t>
  </si>
  <si>
    <t>Vnitrostaveništní doprava suti a vybouraných hmot vodorovně do 50 m s naložením ručně pro budovy a haly výšky do 6 m</t>
  </si>
  <si>
    <t>169372966</t>
  </si>
  <si>
    <t>https://podminky.urs.cz/item/CS_URS_2025_01/997013211</t>
  </si>
  <si>
    <t>1490098964</t>
  </si>
  <si>
    <t>846743161</t>
  </si>
  <si>
    <t>5,387*19</t>
  </si>
  <si>
    <t>997013631</t>
  </si>
  <si>
    <t>Poplatek za uložení stavebního odpadu na skládce (skládkovné) směsného stavebního a demoličního zatříděného do Katalogu odpadů pod kódem 17 09 04</t>
  </si>
  <si>
    <t>-944264298</t>
  </si>
  <si>
    <t>https://podminky.urs.cz/item/CS_URS_2025_01/997013631</t>
  </si>
  <si>
    <t>997013873</t>
  </si>
  <si>
    <t>-287450597</t>
  </si>
  <si>
    <t>https://podminky.urs.cz/item/CS_URS_2025_01/997013873</t>
  </si>
  <si>
    <t>997013875</t>
  </si>
  <si>
    <t>Poplatek za uložení stavebního odpadu na recyklační skládce (skládkovné) asfaltového bez obsahu dehtu zatříděného do Katalogu odpadů pod kódem 17 03 02</t>
  </si>
  <si>
    <t>1252496666</t>
  </si>
  <si>
    <t>https://podminky.urs.cz/item/CS_URS_2025_01/997013875</t>
  </si>
  <si>
    <t>998011008</t>
  </si>
  <si>
    <t>Přesun hmot pro budovy občanské výstavby, bydlení, výrobu a služby s nosnou svislou konstrukcí zděnou z cihel, tvárnic nebo kamene vodorovná dopravní vzdálenost do 100 m s omezením mechanizace pro budovy výšky do 6 m</t>
  </si>
  <si>
    <t>1374213450</t>
  </si>
  <si>
    <t>https://podminky.urs.cz/item/CS_URS_2025_01/998011008</t>
  </si>
  <si>
    <t>713463411</t>
  </si>
  <si>
    <t>Montáž izolace tepelné potrubí a ohybů tvarovkami nebo deskami potrubními pouzdry návlekovými izolačními hadicemi potrubí a ohybů</t>
  </si>
  <si>
    <t>-1696626529</t>
  </si>
  <si>
    <t>https://podminky.urs.cz/item/CS_URS_2025_01/713463411</t>
  </si>
  <si>
    <t>4,5</t>
  </si>
  <si>
    <t>27127017R</t>
  </si>
  <si>
    <t>pouzdro izolační potrubní na bázi syntetického kaučuku s uzavřenou strukturou buněk tl 25mm DN 110</t>
  </si>
  <si>
    <t>-1311554787</t>
  </si>
  <si>
    <t>4,5*1,02 "Přepočtené koeficientem množství</t>
  </si>
  <si>
    <t>998713122</t>
  </si>
  <si>
    <t>Přesun hmot pro izolace tepelné stanovený z hmotnosti přesunovaného materiálu vodorovná dopravní vzdálenost do 50 m ruční (bez užití mechanizace) v objektech výšky přes 6 m do 12 m</t>
  </si>
  <si>
    <t>-1409640508</t>
  </si>
  <si>
    <t>https://podminky.urs.cz/item/CS_URS_2025_01/998713122</t>
  </si>
  <si>
    <t>721173401</t>
  </si>
  <si>
    <t>Potrubí z trub PVC SN4 svodné (ležaté) DN 110</t>
  </si>
  <si>
    <t>-1535163993</t>
  </si>
  <si>
    <t>https://podminky.urs.cz/item/CS_URS_2025_01/721173401</t>
  </si>
  <si>
    <t>721173402</t>
  </si>
  <si>
    <t>Potrubí z trub PVC SN4 svodné (ležaté) DN 125</t>
  </si>
  <si>
    <t>-506321016</t>
  </si>
  <si>
    <t>https://podminky.urs.cz/item/CS_URS_2025_01/721173402</t>
  </si>
  <si>
    <t>721173403</t>
  </si>
  <si>
    <t>Potrubí z trub PVC SN4 svodné (ležaté) DN 160</t>
  </si>
  <si>
    <t>849757063</t>
  </si>
  <si>
    <t>https://podminky.urs.cz/item/CS_URS_2025_01/721173403</t>
  </si>
  <si>
    <t>721174025</t>
  </si>
  <si>
    <t>Potrubí z trub polypropylenových odpadní (svislé) DN 110</t>
  </si>
  <si>
    <t>-1096448451</t>
  </si>
  <si>
    <t>https://podminky.urs.cz/item/CS_URS_2025_01/721174025</t>
  </si>
  <si>
    <t>721174041</t>
  </si>
  <si>
    <t>Potrubí z trub polypropylenových připojovací DN 32</t>
  </si>
  <si>
    <t>-318294839</t>
  </si>
  <si>
    <t>https://podminky.urs.cz/item/CS_URS_2025_01/721174041</t>
  </si>
  <si>
    <t>721174042</t>
  </si>
  <si>
    <t>Potrubí z trub polypropylenových připojovací DN 40</t>
  </si>
  <si>
    <t>346088408</t>
  </si>
  <si>
    <t>https://podminky.urs.cz/item/CS_URS_2025_01/721174042</t>
  </si>
  <si>
    <t>721174043</t>
  </si>
  <si>
    <t>Potrubí z trub polypropylenových připojovací DN 50</t>
  </si>
  <si>
    <t>-1904076890</t>
  </si>
  <si>
    <t>https://podminky.urs.cz/item/CS_URS_2025_01/721174043</t>
  </si>
  <si>
    <t>721194103</t>
  </si>
  <si>
    <t>Vyměření přípojek na potrubí vyvedení a upevnění odpadních výpustek DN 32</t>
  </si>
  <si>
    <t>-861745142</t>
  </si>
  <si>
    <t>https://podminky.urs.cz/item/CS_URS_2025_01/721194103</t>
  </si>
  <si>
    <t>721194104</t>
  </si>
  <si>
    <t>Vyměření přípojek na potrubí vyvedení a upevnění odpadních výpustek DN 40</t>
  </si>
  <si>
    <t>-573686583</t>
  </si>
  <si>
    <t>https://podminky.urs.cz/item/CS_URS_2025_01/721194104</t>
  </si>
  <si>
    <t>721194109</t>
  </si>
  <si>
    <t>Vyměření přípojek na potrubí vyvedení a upevnění odpadních výpustek DN 110</t>
  </si>
  <si>
    <t>-1371765698</t>
  </si>
  <si>
    <t>https://podminky.urs.cz/item/CS_URS_2025_01/721194109</t>
  </si>
  <si>
    <t>721229111</t>
  </si>
  <si>
    <t>Zápachové uzávěrky montáž zápachových uzávěrek ostatních typů do DN 50</t>
  </si>
  <si>
    <t>1606423940</t>
  </si>
  <si>
    <t>https://podminky.urs.cz/item/CS_URS_2025_01/721229111</t>
  </si>
  <si>
    <t>55161841</t>
  </si>
  <si>
    <t>vtok se zápachovou uzávěrkou a kuličkou DN 32</t>
  </si>
  <si>
    <t>1814171548</t>
  </si>
  <si>
    <t>28615603R</t>
  </si>
  <si>
    <t>D+M čistící tvarovka odpadní pro vysoké teploty HTRE DN 110</t>
  </si>
  <si>
    <t>-899769737</t>
  </si>
  <si>
    <t>28615691R</t>
  </si>
  <si>
    <t>D+M zátka hrdlová odpadní HTM DN 110</t>
  </si>
  <si>
    <t>729546658</t>
  </si>
  <si>
    <t>721290111</t>
  </si>
  <si>
    <t>Zkouška těsnosti kanalizace v objektech vodou do DN 125</t>
  </si>
  <si>
    <t>-976910939</t>
  </si>
  <si>
    <t>https://podminky.urs.cz/item/CS_URS_2025_01/721290111</t>
  </si>
  <si>
    <t>998721121</t>
  </si>
  <si>
    <t>Přesun hmot pro vnitřní kanalizaci stanovený z hmotnosti přesunovaného materiálu vodorovná dopravní vzdálenost do 50 m ruční (bez užití mechanizace) v objektech výšky do 6 m</t>
  </si>
  <si>
    <t>-1277806158</t>
  </si>
  <si>
    <t>https://podminky.urs.cz/item/CS_URS_2025_01/998721121</t>
  </si>
  <si>
    <t>722</t>
  </si>
  <si>
    <t>Zdravotechnika - vnitřní vodovod</t>
  </si>
  <si>
    <t>722174002</t>
  </si>
  <si>
    <t>Potrubí z plastových trubek z polypropylenu PPR svařovaných polyfúzně PN 16 (SDR 7,4) D 20 x 2,8</t>
  </si>
  <si>
    <t>2083866087</t>
  </si>
  <si>
    <t>https://podminky.urs.cz/item/CS_URS_2025_01/722174002</t>
  </si>
  <si>
    <t>"vedeno v drážce" 9,6</t>
  </si>
  <si>
    <t>722174003</t>
  </si>
  <si>
    <t>Potrubí z plastových trubek z polypropylenu PPR svařovaných polyfúzně PN 16 (SDR 7,4) D 25 x 3,5</t>
  </si>
  <si>
    <t>-1794242583</t>
  </si>
  <si>
    <t>https://podminky.urs.cz/item/CS_URS_2025_01/722174003</t>
  </si>
  <si>
    <t>"vedeno volně" 0,6</t>
  </si>
  <si>
    <t>722174004</t>
  </si>
  <si>
    <t>Potrubí z plastových trubek z polypropylenu PPR svařovaných polyfúzně PN 16 (SDR 7,4) D 32 x 4,4</t>
  </si>
  <si>
    <t>1627329707</t>
  </si>
  <si>
    <t>https://podminky.urs.cz/item/CS_URS_2025_01/722174004</t>
  </si>
  <si>
    <t>"vedeno v drážce" 2,3</t>
  </si>
  <si>
    <t>"vedeno volně" 1</t>
  </si>
  <si>
    <t>722175002</t>
  </si>
  <si>
    <t>Potrubí z plastových trubek z polypropylenu PP-RCT svařovaných polyfúzně D 20 x 2,8</t>
  </si>
  <si>
    <t>794315198</t>
  </si>
  <si>
    <t>https://podminky.urs.cz/item/CS_URS_2025_01/722175002</t>
  </si>
  <si>
    <t>"vedeno v drážce" 5,4</t>
  </si>
  <si>
    <t>722175003</t>
  </si>
  <si>
    <t>Potrubí z plastových trubek z polypropylenu PP-RCT svařovaných polyfúzně D 25 x 3,5</t>
  </si>
  <si>
    <t>-448491158</t>
  </si>
  <si>
    <t>https://podminky.urs.cz/item/CS_URS_2025_01/722175003</t>
  </si>
  <si>
    <t>722179191</t>
  </si>
  <si>
    <t>Příplatek k ceně rozvody vody z plastů za práce malého rozsahu na zakázce do 20 m rozvodu</t>
  </si>
  <si>
    <t>928427976</t>
  </si>
  <si>
    <t>https://podminky.urs.cz/item/CS_URS_2025_01/722179191</t>
  </si>
  <si>
    <t>722179192</t>
  </si>
  <si>
    <t>Příplatek k ceně rozvody vody z plastů za práce malého rozsahu na zakázce při průměru trubek do 32 mm, do 15 svarů</t>
  </si>
  <si>
    <t>-1607574401</t>
  </si>
  <si>
    <t>https://podminky.urs.cz/item/CS_URS_2025_01/722179192</t>
  </si>
  <si>
    <t>722181211</t>
  </si>
  <si>
    <t>Ochrana potrubí termoizolačními trubicemi z pěnového polyetylenu PE přilepenými v příčných a podélných spojích, tloušťky izolace do 6 mm, vnitřního průměru izolace DN do 22 mm</t>
  </si>
  <si>
    <t>1844561534</t>
  </si>
  <si>
    <t>https://podminky.urs.cz/item/CS_URS_2025_01/722181211</t>
  </si>
  <si>
    <t>9,6+0,6</t>
  </si>
  <si>
    <t>722181222</t>
  </si>
  <si>
    <t>Ochrana potrubí termoizolačními trubicemi z pěnového polyetylenu PE přilepenými v příčných a podélných spojích, tloušťky izolace přes 6 do 9 mm, vnitřního průměru izolace DN přes 22 do 45 mm</t>
  </si>
  <si>
    <t>-411785575</t>
  </si>
  <si>
    <t>https://podminky.urs.cz/item/CS_URS_2025_01/722181222</t>
  </si>
  <si>
    <t>2,3+1</t>
  </si>
  <si>
    <t>722181231</t>
  </si>
  <si>
    <t>Ochrana potrubí termoizolačními trubicemi z pěnového polyetylenu PE přilepenými v příčných a podélných spojích, tloušťky izolace přes 9 do 13 mm, vnitřního průměru izolace DN do 22 mm</t>
  </si>
  <si>
    <t>-914519671</t>
  </si>
  <si>
    <t>https://podminky.urs.cz/item/CS_URS_2025_01/722181231</t>
  </si>
  <si>
    <t>722181242</t>
  </si>
  <si>
    <t>Ochrana potrubí termoizolačními trubicemi z pěnového polyetylenu PE přilepenými v příčných a podélných spojích, tloušťky izolace přes 13 do 20 mm, vnitřního průměru izolace DN přes 22 do 45 mm</t>
  </si>
  <si>
    <t>-1159327883</t>
  </si>
  <si>
    <t>https://podminky.urs.cz/item/CS_URS_2025_01/722181242</t>
  </si>
  <si>
    <t>722190401</t>
  </si>
  <si>
    <t>Zřízení přípojek na potrubí vyvedení a upevnění výpustek do DN 25</t>
  </si>
  <si>
    <t>1446954932</t>
  </si>
  <si>
    <t>https://podminky.urs.cz/item/CS_URS_2025_01/722190401</t>
  </si>
  <si>
    <t>10+1*2</t>
  </si>
  <si>
    <t>722219191</t>
  </si>
  <si>
    <t>Armatury přírubové montáž zemních souprav ostatních typů</t>
  </si>
  <si>
    <t>-1668999423</t>
  </si>
  <si>
    <t>https://podminky.urs.cz/item/CS_URS_2025_01/722219191</t>
  </si>
  <si>
    <t>42291045</t>
  </si>
  <si>
    <t>souprava zemní pro domovní šoupátka 3/4"-2" Rd 1,8-2,5m</t>
  </si>
  <si>
    <t>-1674430551</t>
  </si>
  <si>
    <t>722220111</t>
  </si>
  <si>
    <t>Armatury s jedním závitem nástěnky pro výtokový ventil G 1/2"</t>
  </si>
  <si>
    <t>463005034</t>
  </si>
  <si>
    <t>https://podminky.urs.cz/item/CS_URS_2025_01/722220111</t>
  </si>
  <si>
    <t>722220121</t>
  </si>
  <si>
    <t>Armatury s jedním závitem nástěnky pro baterii G 1/2"</t>
  </si>
  <si>
    <t>pár</t>
  </si>
  <si>
    <t>-10584368</t>
  </si>
  <si>
    <t>https://podminky.urs.cz/item/CS_URS_2025_01/722220121</t>
  </si>
  <si>
    <t>722224152</t>
  </si>
  <si>
    <t>Armatury s jedním závitem ventily kulové zahradní uzávěry PN 15 do 120° C G 1/2" - 3/4"</t>
  </si>
  <si>
    <t>-522470415</t>
  </si>
  <si>
    <t>https://podminky.urs.cz/item/CS_URS_2025_01/722224152</t>
  </si>
  <si>
    <t>722232044</t>
  </si>
  <si>
    <t>Armatury se dvěma závity kulové kohouty PN 42 do 185 °C přímé vnitřní závit G 3/4"</t>
  </si>
  <si>
    <t>-237487805</t>
  </si>
  <si>
    <t>https://podminky.urs.cz/item/CS_URS_2025_01/722232044</t>
  </si>
  <si>
    <t>722232063</t>
  </si>
  <si>
    <t>Armatury se dvěma závity kulové kohouty PN 42 do 185 °C přímé vnitřní závit s vypouštěním G 1"</t>
  </si>
  <si>
    <t>1873755968</t>
  </si>
  <si>
    <t>https://podminky.urs.cz/item/CS_URS_2025_01/722232063</t>
  </si>
  <si>
    <t>722270102</t>
  </si>
  <si>
    <t>Vodoměrové sestavy závitové G 1"</t>
  </si>
  <si>
    <t>1413385921</t>
  </si>
  <si>
    <t>https://podminky.urs.cz/item/CS_URS_2025_01/722270102</t>
  </si>
  <si>
    <t>"sestava umístěná ve vodoměrné šachtě" 1</t>
  </si>
  <si>
    <t>722290234</t>
  </si>
  <si>
    <t>Zkoušky, proplach a desinfekce vodovodního potrubí proplach a desinfekce vodovodního potrubí do DN 80</t>
  </si>
  <si>
    <t>1880214130</t>
  </si>
  <si>
    <t>https://podminky.urs.cz/item/CS_URS_2025_01/722290234</t>
  </si>
  <si>
    <t>722290246</t>
  </si>
  <si>
    <t>Zkoušky, proplach a desinfekce vodovodního potrubí zkoušky těsnosti vodovodního potrubí plastového do DN 40</t>
  </si>
  <si>
    <t>-1805845234</t>
  </si>
  <si>
    <t>https://podminky.urs.cz/item/CS_URS_2025_01/722290246</t>
  </si>
  <si>
    <t>998722121</t>
  </si>
  <si>
    <t>Přesun hmot pro vnitřní vodovod stanovený z hmotnosti přesunovaného materiálu vodorovná dopravní vzdálenost do 50 m ruční (bez užití mechanizace) v objektech výšky do 6 m</t>
  </si>
  <si>
    <t>1444062319</t>
  </si>
  <si>
    <t>https://podminky.urs.cz/item/CS_URS_2025_01/998722121</t>
  </si>
  <si>
    <t>725119124</t>
  </si>
  <si>
    <t>Zařízení záchodů montáž klozetových mís nerezových</t>
  </si>
  <si>
    <t>-895707803</t>
  </si>
  <si>
    <t>https://podminky.urs.cz/item/CS_URS_2025_01/725119124</t>
  </si>
  <si>
    <t>"WC" 2</t>
  </si>
  <si>
    <t>"WCi" 1</t>
  </si>
  <si>
    <t>55231345</t>
  </si>
  <si>
    <t>klozet nerezový k postavení na zem bez automatiky</t>
  </si>
  <si>
    <t>1256865626</t>
  </si>
  <si>
    <t>nerezové na podlaze stojící WC s nádržkou k uchycení na stěnu a podlahu</t>
  </si>
  <si>
    <t>antivandalové provedení, odpad do podlahy, manuální splachování 4/6 l</t>
  </si>
  <si>
    <t>montáž přes servisní otvor, materiál nerez AISI - 304, povrch matný</t>
  </si>
  <si>
    <t>55231352R</t>
  </si>
  <si>
    <t>klozet nerezový k postavení na zem bez automatiky pro handicapované</t>
  </si>
  <si>
    <t>1894138260</t>
  </si>
  <si>
    <t>725119131</t>
  </si>
  <si>
    <t>Zařízení záchodů montáž klozetových sedátek standardních</t>
  </si>
  <si>
    <t>-1134307891</t>
  </si>
  <si>
    <t>https://podminky.urs.cz/item/CS_URS_2025_01/725119131</t>
  </si>
  <si>
    <t>55167381R</t>
  </si>
  <si>
    <t>sedátko klozetové černé bez poklopu včetně nerezových pantů</t>
  </si>
  <si>
    <t>-1564350594</t>
  </si>
  <si>
    <t>725129103</t>
  </si>
  <si>
    <t>Pisoárové záchodky montáž ostatních typů nerezových</t>
  </si>
  <si>
    <t>-832679785</t>
  </si>
  <si>
    <t>https://podminky.urs.cz/item/CS_URS_2025_01/725129103</t>
  </si>
  <si>
    <t>"P" 1</t>
  </si>
  <si>
    <t>60002206R</t>
  </si>
  <si>
    <t>pisoár nerezový se skrytým splachováním, 24 V DC</t>
  </si>
  <si>
    <t>-1560820940</t>
  </si>
  <si>
    <t>nerezový závěsný pisoár s automatickým skrytým splachováním, antivandalové</t>
  </si>
  <si>
    <t>provedení, integrovaná elektronika, montáž přes servisní otvor a speciální šrouby,</t>
  </si>
  <si>
    <t>reaguje pouze na použití pisoáru, doba splachování je nastavitelná 0,5-15,5 s,</t>
  </si>
  <si>
    <t>samočinné spláchnutí po 6 hodinách, nerez AISI - 304, povrch matný, součást dodávky</t>
  </si>
  <si>
    <t>pisoáru 1x elektromagnetický ventil, sifon DN40 a úchytová sada</t>
  </si>
  <si>
    <t>hrany osazení pisoáru 650 mm nad čistou podlahou</t>
  </si>
  <si>
    <t>725219102</t>
  </si>
  <si>
    <t>Umyvadla montáž umyvadel ostatních typů na šrouby</t>
  </si>
  <si>
    <t>-332833582</t>
  </si>
  <si>
    <t>https://podminky.urs.cz/item/CS_URS_2025_01/725219102</t>
  </si>
  <si>
    <t>"U" 2</t>
  </si>
  <si>
    <t>"Ui" 1</t>
  </si>
  <si>
    <t>60002204R</t>
  </si>
  <si>
    <t>automatické závěsné umyvadlo, nerezové</t>
  </si>
  <si>
    <t>-1333704933</t>
  </si>
  <si>
    <t>závěsné nerezové umyvadlo s elektronikou</t>
  </si>
  <si>
    <t>a speciálním ramínkem anti-suicide proti</t>
  </si>
  <si>
    <t>sebepoškozování, úsporný perlátor, průtok</t>
  </si>
  <si>
    <t>6 l/min, přívod studené i teplé vody,</t>
  </si>
  <si>
    <t>nastavení teploty ručně termostatickým</t>
  </si>
  <si>
    <t>ventilem, nerez AISI-304, povrch matný,</t>
  </si>
  <si>
    <t>montáž přes servisní otvor, automatické</t>
  </si>
  <si>
    <t>spuštění vody při přítomnosti rukou ve</t>
  </si>
  <si>
    <t>snímané zóně, vypnutí je možné nastavit v</t>
  </si>
  <si>
    <t>rozsahu 0,25-7,75 s, bezpečnostní funkce</t>
  </si>
  <si>
    <t>vypnutí vody po 5 minutách, součástí</t>
  </si>
  <si>
    <t>dodávky umyvadla je 1x elektromagnetický</t>
  </si>
  <si>
    <t>ventil, 1x termostatický ventil</t>
  </si>
  <si>
    <t>60002205R</t>
  </si>
  <si>
    <t>umyvadlo pro handicapované, nerezové</t>
  </si>
  <si>
    <t>501028480</t>
  </si>
  <si>
    <t>závěsné nerezové umyvadlo pro osoby s</t>
  </si>
  <si>
    <t>tělesným postižením a sníženou</t>
  </si>
  <si>
    <t>pohyblivostí s otvorem pro baterii, nerez</t>
  </si>
  <si>
    <t>AISI-304, povrch matný, součástí dodávky</t>
  </si>
  <si>
    <t>umyvadla je sifon DN40, přepadová sada a</t>
  </si>
  <si>
    <t>úchytová sada ; výška osazení umyvadla 800 mm</t>
  </si>
  <si>
    <t>nad čistou podlahou</t>
  </si>
  <si>
    <t>72529166R</t>
  </si>
  <si>
    <t>Montáž doplňků zařízení koupelen a záchodů zrcadlo sklopné</t>
  </si>
  <si>
    <t>-1674365077</t>
  </si>
  <si>
    <t>60002209R</t>
  </si>
  <si>
    <t>sklopné nerezové zrcadlo 600x450mm bez páčky</t>
  </si>
  <si>
    <t>-810189828</t>
  </si>
  <si>
    <t>725291670</t>
  </si>
  <si>
    <t>Montáž doplňků zařízení koupelen a záchodů madla invalidního krakorcového sklopného</t>
  </si>
  <si>
    <t>444161656</t>
  </si>
  <si>
    <t>https://podminky.urs.cz/item/CS_URS_2025_01/725291670</t>
  </si>
  <si>
    <t>"WCi" 2</t>
  </si>
  <si>
    <t>55147116R</t>
  </si>
  <si>
    <t>madlo invalidní krakorcové sklopné nerez mat 550mm</t>
  </si>
  <si>
    <t>1006021928</t>
  </si>
  <si>
    <t>55147117R</t>
  </si>
  <si>
    <t>madlo invalidní krakorcové sklopné nerez mat 834mm</t>
  </si>
  <si>
    <t>1564599303</t>
  </si>
  <si>
    <t>55147121R</t>
  </si>
  <si>
    <t>madlo invalidní krakorcové sklopné s držákem toaletního papíru nerez mat 834mm</t>
  </si>
  <si>
    <t>-1452991010</t>
  </si>
  <si>
    <t>725339111</t>
  </si>
  <si>
    <t>Výlevky montáž výlevky</t>
  </si>
  <si>
    <t>-431189667</t>
  </si>
  <si>
    <t>https://podminky.urs.cz/item/CS_URS_2025_01/725339111</t>
  </si>
  <si>
    <t>"VL" 1</t>
  </si>
  <si>
    <t>55231307</t>
  </si>
  <si>
    <t>výlevka nerezová nástěnná s přepadem</t>
  </si>
  <si>
    <t>-366052051</t>
  </si>
  <si>
    <t>závěsná nerezová výlevka s mřížkou a zadní stěnou, přepadová sada, sifon DN40,</t>
  </si>
  <si>
    <t>úchytová sada, nerez AISI-304, povrch matný</t>
  </si>
  <si>
    <t>725535212</t>
  </si>
  <si>
    <t>Elektrické ohřívače zásobníkové pojistné armatury pojistný ventil G 3/4"</t>
  </si>
  <si>
    <t>-824400926</t>
  </si>
  <si>
    <t>https://podminky.urs.cz/item/CS_URS_2025_01/725535212</t>
  </si>
  <si>
    <t>725539204</t>
  </si>
  <si>
    <t>Elektrické ohřívače zásobníkové montáž tlakových ohřívačů závěsných (svislých nebo vodorovných) přes 80 do 125 l</t>
  </si>
  <si>
    <t>-504546887</t>
  </si>
  <si>
    <t>https://podminky.urs.cz/item/CS_URS_2025_01/725539204</t>
  </si>
  <si>
    <t>48438691</t>
  </si>
  <si>
    <t>ohřívač vody elektrický zásobníkový závěsný akumulační svislý příkon 125L 2kW</t>
  </si>
  <si>
    <t>590562908</t>
  </si>
  <si>
    <t>725819401</t>
  </si>
  <si>
    <t>Ventily montáž ventilů ostatních typů rohových s připojovací trubičkou G 1/2"</t>
  </si>
  <si>
    <t>1732137484</t>
  </si>
  <si>
    <t>https://podminky.urs.cz/item/CS_URS_2025_01/725819401</t>
  </si>
  <si>
    <t>"U" 2*2</t>
  </si>
  <si>
    <t>"Ui" 1*2</t>
  </si>
  <si>
    <t>55141001</t>
  </si>
  <si>
    <t>kohout kulový rohový mosazný R 1/2"x3/8"</t>
  </si>
  <si>
    <t>-201058757</t>
  </si>
  <si>
    <t>55141002</t>
  </si>
  <si>
    <t>ventil kulový rohový s filtrem 1/2"x3/8" s celokovovým kulatým designem</t>
  </si>
  <si>
    <t>-1437150016</t>
  </si>
  <si>
    <t>55190003</t>
  </si>
  <si>
    <t>flexi hadice ohebná sanitární D 9x13mm FF 1/2" 500mm</t>
  </si>
  <si>
    <t>627152203</t>
  </si>
  <si>
    <t>55190005</t>
  </si>
  <si>
    <t>flexi hadice ohebná k baterii D 8x12mm F 1/2"xM10 500mm</t>
  </si>
  <si>
    <t>-19834158</t>
  </si>
  <si>
    <t>725829101</t>
  </si>
  <si>
    <t>Baterie dřezové montáž ostatních typů nástěnných pákových nebo klasických</t>
  </si>
  <si>
    <t>-1955364229</t>
  </si>
  <si>
    <t>https://podminky.urs.cz/item/CS_URS_2025_01/725829101</t>
  </si>
  <si>
    <t>55143976R</t>
  </si>
  <si>
    <t>baterie dřezová páková nástěnná s kulatým ústím 300mm</t>
  </si>
  <si>
    <t>-1693368627</t>
  </si>
  <si>
    <t>nástěnná dřezová baterie páková s otočným ramínkem</t>
  </si>
  <si>
    <t>kartuší a perlátorem ; max. průtok vody u baterie 6 l/min</t>
  </si>
  <si>
    <t>725829132</t>
  </si>
  <si>
    <t>Baterie umyvadlové montáž ostatních typů stojánkových automatických senzorových</t>
  </si>
  <si>
    <t>-269141830</t>
  </si>
  <si>
    <t>https://podminky.urs.cz/item/CS_URS_2025_01/725829132</t>
  </si>
  <si>
    <t>60002210R</t>
  </si>
  <si>
    <t>baterie automatická stojánková 24 V DC nerez</t>
  </si>
  <si>
    <t>284814578</t>
  </si>
  <si>
    <t>automatická nerezová umyvadlová nerezová baterie,</t>
  </si>
  <si>
    <t>antivandalové provedení, úsporný perlátor, průtok 6 l/min,</t>
  </si>
  <si>
    <t>přívod studené i teplé vody, nastavení teploty ručně rohovými ventily,</t>
  </si>
  <si>
    <t>automatické spuštění vody při přítomnosti rukou ve snímané zóně,</t>
  </si>
  <si>
    <t>vypnutí je možné nastavit v rozsahu 0,25-7,75 s, bezpečnostní</t>
  </si>
  <si>
    <t>funkce vypnutí vody po 5 minutách, součástí dodávky baterie je</t>
  </si>
  <si>
    <t>1x elektromagnetický ventil</t>
  </si>
  <si>
    <t>998725121</t>
  </si>
  <si>
    <t>Přesun hmot pro zařizovací předměty stanovený z hmotnosti přesunovaného materiálu vodorovná dopravní vzdálenost do 50 m ruční (bez užití mechanizace) v objektech výšky do 6 m</t>
  </si>
  <si>
    <t>-743741794</t>
  </si>
  <si>
    <t>https://podminky.urs.cz/item/CS_URS_2025_01/998725121</t>
  </si>
  <si>
    <t>741</t>
  </si>
  <si>
    <t>Elektroinstalace - silnoproud</t>
  </si>
  <si>
    <t>741311081</t>
  </si>
  <si>
    <t>Montáž spínačů speciálních napájecí zdroj pro sanitární zařízení na omítku nebo pevný podklad</t>
  </si>
  <si>
    <t>1629826725</t>
  </si>
  <si>
    <t>https://podminky.urs.cz/item/CS_URS_2025_01/741311081</t>
  </si>
  <si>
    <t>60000275R</t>
  </si>
  <si>
    <t>napájecí zdroj 230V AC/24V DC pro max. 5 splachovačů IP55</t>
  </si>
  <si>
    <t>192003024</t>
  </si>
  <si>
    <t>napájecí zdroj 230 V AC / 24 V DC pro max. 5 ks splachovačů nebo baterií, montáž na</t>
  </si>
  <si>
    <t>stěnu, 140x100x60 mm</t>
  </si>
  <si>
    <t>60000741R</t>
  </si>
  <si>
    <t>ovládání dálkové pro nastavení parametrů automatických umyvadel a baterií</t>
  </si>
  <si>
    <t>-221257732</t>
  </si>
  <si>
    <t>60000276R</t>
  </si>
  <si>
    <t>ovládání dálkové pro nastavení parametrů automatického pisoáru</t>
  </si>
  <si>
    <t>-1223237616</t>
  </si>
  <si>
    <t>998741121</t>
  </si>
  <si>
    <t>Přesun hmot pro silnoproud stanovený z hmotnosti přesunovaného materiálu vodorovná dopravní vzdálenost do 50 m ruční (bez užití mechanizace) v objektech výšky do 6 m</t>
  </si>
  <si>
    <t>-1239594112</t>
  </si>
  <si>
    <t>https://podminky.urs.cz/item/CS_URS_2025_01/998741121</t>
  </si>
  <si>
    <t>767646411</t>
  </si>
  <si>
    <t>Montáž revizních dveří a dvířek hliníkových, ocelových nebo plastových s rámem jednokřídlových, plochy do 0,5 m2</t>
  </si>
  <si>
    <t>-1541393626</t>
  </si>
  <si>
    <t>https://podminky.urs.cz/item/CS_URS_2025_01/767646411</t>
  </si>
  <si>
    <t>3*0,15*0,3</t>
  </si>
  <si>
    <t>56245709R</t>
  </si>
  <si>
    <t>dvířka revizní kovová magnetická bílá 150x300</t>
  </si>
  <si>
    <t>1450052562</t>
  </si>
  <si>
    <t>767995101</t>
  </si>
  <si>
    <t>Montáž ostatních atypických zámečnických konstrukcí hmotnosti do 1 kg</t>
  </si>
  <si>
    <t>1794603195</t>
  </si>
  <si>
    <t>https://podminky.urs.cz/item/CS_URS_2025_01/767995101</t>
  </si>
  <si>
    <t>42390144</t>
  </si>
  <si>
    <t>objímka potrubí dvoušroubová M8 31-38 1"</t>
  </si>
  <si>
    <t>-216147340</t>
  </si>
  <si>
    <t>42390146</t>
  </si>
  <si>
    <t>objímka potrubí dvoušroubová M8 48-53 6/4"</t>
  </si>
  <si>
    <t>482592284</t>
  </si>
  <si>
    <t>42390149</t>
  </si>
  <si>
    <t>objímka potrubí dvoušroubová M8/M10 67-71</t>
  </si>
  <si>
    <t>892841515</t>
  </si>
  <si>
    <t>31197002</t>
  </si>
  <si>
    <t>tyč závitová Pz 4.6 M8</t>
  </si>
  <si>
    <t>1426983835</t>
  </si>
  <si>
    <t>6*0,2</t>
  </si>
  <si>
    <t>998767121</t>
  </si>
  <si>
    <t>Přesun hmot pro zámečnické konstrukce stanovený z hmotnosti přesunovaného materiálu vodorovná dopravní vzdálenost do 50 m ruční (bez užití mechanizace) v objektech výšky do 6 m</t>
  </si>
  <si>
    <t>-1422305347</t>
  </si>
  <si>
    <t>https://podminky.urs.cz/item/CS_URS_2025_01/998767121</t>
  </si>
  <si>
    <t>012434000</t>
  </si>
  <si>
    <t>Geodetická aktualizační dokumentace (GAD DTM)</t>
  </si>
  <si>
    <t>Kč</t>
  </si>
  <si>
    <t>-1125315391</t>
  </si>
  <si>
    <t>https://podminky.urs.cz/item/CS_URS_2025_01/012434000</t>
  </si>
  <si>
    <t>"zaměření přípojek" 1</t>
  </si>
  <si>
    <t>012444000</t>
  </si>
  <si>
    <t>Geodetické měření skutečného provedení stavby</t>
  </si>
  <si>
    <t>-1365687780</t>
  </si>
  <si>
    <t>https://podminky.urs.cz/item/CS_URS_2025_01/012444000</t>
  </si>
  <si>
    <t>SO 701.4 - Vzduchotechnika</t>
  </si>
  <si>
    <t xml:space="preserve">    751 - Vzduchotechnika</t>
  </si>
  <si>
    <t>751</t>
  </si>
  <si>
    <t>751-x1</t>
  </si>
  <si>
    <t>D+M Ventilátor axiální odtahový na zeď s nastavitelným doběhem</t>
  </si>
  <si>
    <t>165282972</t>
  </si>
  <si>
    <t>Poznámka k položce:_x000d_
Množství vzduchu: Q = 100 m3/hod.; Při externí tlakové ztrátě: p = 30 Pa_x000d_
P = 0,020 KW; U = 230 V</t>
  </si>
  <si>
    <t>751-x2</t>
  </si>
  <si>
    <t>864975274</t>
  </si>
  <si>
    <t>Poznámka k položce:_x000d_
Množství vzduchu: Q = 50 m3/hod.; Při externí tlakové ztrátě: p = 25 Pa_x000d_
P = 0,013 KW; U = 230 V</t>
  </si>
  <si>
    <t>751-x3</t>
  </si>
  <si>
    <t>D+M Žaluziová klapka samotížná PER 125 W</t>
  </si>
  <si>
    <t>591446992</t>
  </si>
  <si>
    <t>751-x4</t>
  </si>
  <si>
    <t>D+M Žaluziová klapka samotížná PER 100 W</t>
  </si>
  <si>
    <t>-1967951168</t>
  </si>
  <si>
    <t>751-x5</t>
  </si>
  <si>
    <t>D+M Kruhové potrubí Spiro zhotovené z ocelového pozinkovaného plechu. Rovné potrubí: průměru 125</t>
  </si>
  <si>
    <t>-1368412888</t>
  </si>
  <si>
    <t>751-x6</t>
  </si>
  <si>
    <t>D+M Kruhové potrubí Spiro zhotovené z ocelového pozinkovaného plechu. Rovné potrubí: průměru 100</t>
  </si>
  <si>
    <t>-1455458427</t>
  </si>
  <si>
    <t>751-x7</t>
  </si>
  <si>
    <t>D+M Montážní materiál</t>
  </si>
  <si>
    <t>2099745625</t>
  </si>
  <si>
    <t>751-x8</t>
  </si>
  <si>
    <t>Zaregulování, provozní zkoušky, spuštění zařízení, doprava</t>
  </si>
  <si>
    <t>2121210913</t>
  </si>
  <si>
    <t>998751311</t>
  </si>
  <si>
    <t>Přesun hmot pro vzduchotechniku stanovený procentní sazbou (%) z ceny vodorovná dopravní vzdálenost do 50 m ruční (bez užití mechanizace) v objektech výšky do 12 m</t>
  </si>
  <si>
    <t>-2054345597</t>
  </si>
  <si>
    <t>https://podminky.urs.cz/item/CS_URS_2025_01/998751311</t>
  </si>
  <si>
    <t>SO 701.5 - Elektronická komunikace</t>
  </si>
  <si>
    <t>D2 - Elektromontáže</t>
  </si>
  <si>
    <t>D3 - Ostatní</t>
  </si>
  <si>
    <t>000203301</t>
  </si>
  <si>
    <t>kabel JYTY 2x1</t>
  </si>
  <si>
    <t>1430043840</t>
  </si>
  <si>
    <t>CSJYSTY32</t>
  </si>
  <si>
    <t>Kabel sdělovací J-Y(St)Y 3x2x0,8 mm, v tr.PVC</t>
  </si>
  <si>
    <t>1125285687</t>
  </si>
  <si>
    <t>000168003</t>
  </si>
  <si>
    <t>šňůra CMSM 2x0,75 v tr.PVC</t>
  </si>
  <si>
    <t>-1598881054</t>
  </si>
  <si>
    <t>000321122</t>
  </si>
  <si>
    <t>trubka ohebná PVC monoflex 1416E</t>
  </si>
  <si>
    <t>742207863</t>
  </si>
  <si>
    <t>000311212</t>
  </si>
  <si>
    <t>krabice přístrojová KP68</t>
  </si>
  <si>
    <t>777212706</t>
  </si>
  <si>
    <t>000311116</t>
  </si>
  <si>
    <t>krabice univerzální/odbočná KU68-1902 vč.KO68</t>
  </si>
  <si>
    <t>-393967673</t>
  </si>
  <si>
    <t>11.102.40</t>
  </si>
  <si>
    <t>ABB Sada Reflex 3280B-C10001 B pro nouzovou signal</t>
  </si>
  <si>
    <t>-616957453</t>
  </si>
  <si>
    <t>001211543</t>
  </si>
  <si>
    <t>JEDNORAMECEK 2511-214 1725-0-0928</t>
  </si>
  <si>
    <t>1246517482</t>
  </si>
  <si>
    <t>210800103</t>
  </si>
  <si>
    <t>kabel Cu(-CYKY) pod omítkou do 2x4/3x2,5/5x1,5</t>
  </si>
  <si>
    <t>699511976</t>
  </si>
  <si>
    <t>210850010</t>
  </si>
  <si>
    <t>kabel NCEY/JYTY volně uložený do 19x1</t>
  </si>
  <si>
    <t>771154923</t>
  </si>
  <si>
    <t>210802224</t>
  </si>
  <si>
    <t>šňůra lehká volně ulož.do 5x2,5/7x1,5/12x1/19x0,5</t>
  </si>
  <si>
    <t>-491368852</t>
  </si>
  <si>
    <t>1101995620</t>
  </si>
  <si>
    <t>210010002</t>
  </si>
  <si>
    <t>trubka plast ohebná,pod omítkou,typ 2316/pr.16</t>
  </si>
  <si>
    <t>1125417440</t>
  </si>
  <si>
    <t>210010301</t>
  </si>
  <si>
    <t>krabice přístrojová bez zapojení</t>
  </si>
  <si>
    <t>1141240590</t>
  </si>
  <si>
    <t>210010311</t>
  </si>
  <si>
    <t>krabice odbočná bez svorkovnice a zapojení(-KO68)</t>
  </si>
  <si>
    <t>407998673</t>
  </si>
  <si>
    <t>210140481</t>
  </si>
  <si>
    <t>ovládací nebo signální přístroj modul vč.zapojení</t>
  </si>
  <si>
    <t>-1506042958</t>
  </si>
  <si>
    <t>210170031</t>
  </si>
  <si>
    <t>trafo NN 1fáz.kryté vč.zapoj.1xprim/1xsek do 200VA</t>
  </si>
  <si>
    <t>1506544382</t>
  </si>
  <si>
    <t>210290271</t>
  </si>
  <si>
    <t>prověrka signál zaříz/hotely,nemocnice/do 10vývodů</t>
  </si>
  <si>
    <t>-1714165906</t>
  </si>
  <si>
    <t>1347755214</t>
  </si>
  <si>
    <t>SO 701.6 - Přípojka NN</t>
  </si>
  <si>
    <t>D2 - Materiál zemní+stavební</t>
  </si>
  <si>
    <t>D5 - Revize</t>
  </si>
  <si>
    <t>-440990219</t>
  </si>
  <si>
    <t>-1775402760</t>
  </si>
  <si>
    <t>1725752214</t>
  </si>
  <si>
    <t>000720745</t>
  </si>
  <si>
    <t>PER 11/1f/40 33.1.3 pilíř elměr pro 2x přímé měření + HDO</t>
  </si>
  <si>
    <t>735810427</t>
  </si>
  <si>
    <t>Materiál zemní+stavební</t>
  </si>
  <si>
    <t>285426047</t>
  </si>
  <si>
    <t>000046514</t>
  </si>
  <si>
    <t>roura korugovaná KOPODUR KD09090 pr.90/75mm</t>
  </si>
  <si>
    <t>-1929678296</t>
  </si>
  <si>
    <t>000046524</t>
  </si>
  <si>
    <t>/roura korugovaná 09090/ spojka 02090</t>
  </si>
  <si>
    <t>-1517184418</t>
  </si>
  <si>
    <t>1871007002</t>
  </si>
  <si>
    <t>-1309339282</t>
  </si>
  <si>
    <t>-1447939584</t>
  </si>
  <si>
    <t>-1972454367</t>
  </si>
  <si>
    <t>359395042</t>
  </si>
  <si>
    <t>210191513</t>
  </si>
  <si>
    <t>kabelová skříň plast SPR2-SPR5 /osazení bez ukonč.</t>
  </si>
  <si>
    <t>-699792662</t>
  </si>
  <si>
    <t>100287132</t>
  </si>
  <si>
    <t>základ v terénu</t>
  </si>
  <si>
    <t>179040887</t>
  </si>
  <si>
    <t>1346802780</t>
  </si>
  <si>
    <t>výkop kabel.rýhy šířka 50/hloubka 120cm tz.II/ko1.0</t>
  </si>
  <si>
    <t>138671323</t>
  </si>
  <si>
    <t>490931043</t>
  </si>
  <si>
    <t>-1357889808</t>
  </si>
  <si>
    <t>99649433</t>
  </si>
  <si>
    <t>460600001.1</t>
  </si>
  <si>
    <t>881975091</t>
  </si>
  <si>
    <t>-1877798780</t>
  </si>
  <si>
    <t>-1400349930</t>
  </si>
  <si>
    <t>SO 701.7 - Silnoproud</t>
  </si>
  <si>
    <t>Úroveň 3:</t>
  </si>
  <si>
    <t>SO 707.1.1 - Rozvaděč R1</t>
  </si>
  <si>
    <t>HSV - HSV</t>
  </si>
  <si>
    <t xml:space="preserve">    D1 - Rozpis rozvaděče R1</t>
  </si>
  <si>
    <t>Rozpis rozvaděče R1</t>
  </si>
  <si>
    <t>000764804</t>
  </si>
  <si>
    <t>rozvaděč zapuštěný FW512FT,IP40,60mod 992x406x110</t>
  </si>
  <si>
    <t>-1280296326</t>
  </si>
  <si>
    <t>000781153</t>
  </si>
  <si>
    <t>sběrnice hřebenová S1L-1000-10mm2 57vývod kolíky</t>
  </si>
  <si>
    <t>-1646742647</t>
  </si>
  <si>
    <t>000173105</t>
  </si>
  <si>
    <t>vodič CYA 1,5 /H07V-K/</t>
  </si>
  <si>
    <t>922261106</t>
  </si>
  <si>
    <t>000173106</t>
  </si>
  <si>
    <t>vodič CYA 2,5 /H07V-K/</t>
  </si>
  <si>
    <t>2025054164</t>
  </si>
  <si>
    <t>000173108</t>
  </si>
  <si>
    <t>vodič CYA 6 /H07V-K/</t>
  </si>
  <si>
    <t>-786583067</t>
  </si>
  <si>
    <t>000783311</t>
  </si>
  <si>
    <t>propojení pomocných obvodů do 25 vodičů (obec.pol)</t>
  </si>
  <si>
    <t>507205059</t>
  </si>
  <si>
    <t>000784112</t>
  </si>
  <si>
    <t>svorka řadová RSA 4 A šroubová bílá A131111</t>
  </si>
  <si>
    <t>-1316707961</t>
  </si>
  <si>
    <t>000784142</t>
  </si>
  <si>
    <t>koncová přepážka RSA 4 A(bílá)</t>
  </si>
  <si>
    <t>-1438434538</t>
  </si>
  <si>
    <t>000784143</t>
  </si>
  <si>
    <t>středová přepážka RSA 4 A(bílá)</t>
  </si>
  <si>
    <t>142991750</t>
  </si>
  <si>
    <t>000784114</t>
  </si>
  <si>
    <t>svorka řadová RSA 10 A šroubová bílá A151111</t>
  </si>
  <si>
    <t>-278103389</t>
  </si>
  <si>
    <t>000784146</t>
  </si>
  <si>
    <t>koncová přepážka RSA 10 A(bílá)</t>
  </si>
  <si>
    <t>1583273080</t>
  </si>
  <si>
    <t>000764882</t>
  </si>
  <si>
    <t>svorkovnice KM07N 3x16+4x10mm2 na lištu modrá</t>
  </si>
  <si>
    <t>-1774474326</t>
  </si>
  <si>
    <t>000347113</t>
  </si>
  <si>
    <t>kanál propojovací VK-BA6 30015/33x20mm vč.víka</t>
  </si>
  <si>
    <t>-1913429733</t>
  </si>
  <si>
    <t>000434062</t>
  </si>
  <si>
    <t>jistič PL6 1pól/ch.C/6kA 6A</t>
  </si>
  <si>
    <t>-861585640</t>
  </si>
  <si>
    <t>000434043</t>
  </si>
  <si>
    <t>jistič PL6 1pól/ch.B/6kA 10A</t>
  </si>
  <si>
    <t>-1002842648</t>
  </si>
  <si>
    <t>000434045</t>
  </si>
  <si>
    <t>jistič PL6 1pól/ch.B/6kA 16A</t>
  </si>
  <si>
    <t>219013650</t>
  </si>
  <si>
    <t>000438411</t>
  </si>
  <si>
    <t>proudový chránič 2pol PFL7-10/1N/003-A</t>
  </si>
  <si>
    <t>-1418308726</t>
  </si>
  <si>
    <t>000462511</t>
  </si>
  <si>
    <t>relé multifu časové CRM-181J/1P/0,25s-64min/AC230V/1M</t>
  </si>
  <si>
    <t>1522655151</t>
  </si>
  <si>
    <t>000438426</t>
  </si>
  <si>
    <t>proudový chránič 2pol PF7-40/2/003-A</t>
  </si>
  <si>
    <t>1803691731</t>
  </si>
  <si>
    <t>10.074.89</t>
  </si>
  <si>
    <t>ELEKTRO BEČOV Svorka RSP řadová pojistková</t>
  </si>
  <si>
    <t>1495352884</t>
  </si>
  <si>
    <t>001665310</t>
  </si>
  <si>
    <t>POJISTKA T1 1A/ ,poj.keramická</t>
  </si>
  <si>
    <t>-2145941252</t>
  </si>
  <si>
    <t>000453111</t>
  </si>
  <si>
    <t>napájecí zdroj na lištu SLZ04Y</t>
  </si>
  <si>
    <t>1588086907</t>
  </si>
  <si>
    <t>000415042</t>
  </si>
  <si>
    <t>vypínač MSO-32-1 32A/AC250V/1pol na lištu</t>
  </si>
  <si>
    <t>-1468420277</t>
  </si>
  <si>
    <t>000471034</t>
  </si>
  <si>
    <t>zákl kombi sv přep DEHNshield pro 1fáz TN s 941200</t>
  </si>
  <si>
    <t>-1609328655</t>
  </si>
  <si>
    <t>SO 707.1.2 - Rozvaděč R2</t>
  </si>
  <si>
    <t xml:space="preserve">    D1 - Rozpis rozvaděče R2</t>
  </si>
  <si>
    <t>Rozpis rozvaděče R2</t>
  </si>
  <si>
    <t>2118970163</t>
  </si>
  <si>
    <t>-803027651</t>
  </si>
  <si>
    <t>-925541002</t>
  </si>
  <si>
    <t>2088432753</t>
  </si>
  <si>
    <t>-352386928</t>
  </si>
  <si>
    <t>1057421578</t>
  </si>
  <si>
    <t>-1967252110</t>
  </si>
  <si>
    <t>-957453749</t>
  </si>
  <si>
    <t>-1422650498</t>
  </si>
  <si>
    <t>627361322</t>
  </si>
  <si>
    <t>-2147281215</t>
  </si>
  <si>
    <t>000441111</t>
  </si>
  <si>
    <t>stykač 1pól RSI-20-10/20A na lištu</t>
  </si>
  <si>
    <t>-317123686</t>
  </si>
  <si>
    <t>1508405713</t>
  </si>
  <si>
    <t>000434042</t>
  </si>
  <si>
    <t>jistič PL6 1pól/ch.B/6kA 6A</t>
  </si>
  <si>
    <t>-1685620387</t>
  </si>
  <si>
    <t>-676486402</t>
  </si>
  <si>
    <t>1835603931</t>
  </si>
  <si>
    <t>1036907110</t>
  </si>
  <si>
    <t>785130045</t>
  </si>
  <si>
    <t>SO 707.1.3 - Silnoproudá instalace</t>
  </si>
  <si>
    <t>D3 - Materiál zemní+stavební</t>
  </si>
  <si>
    <t>D4 - Elektromontáže</t>
  </si>
  <si>
    <t>001773160</t>
  </si>
  <si>
    <t>A-SVITIDLO CLUMBER2-LED-OP-2650-4K IP64</t>
  </si>
  <si>
    <t>-1828880199</t>
  </si>
  <si>
    <t>OZN/ETS/2</t>
  </si>
  <si>
    <t>N1-EXIT S 2W LED STANDARD IP65 1h , stále svítící, test. tlačítko, bílé, univ. piktogram</t>
  </si>
  <si>
    <t>-518436055</t>
  </si>
  <si>
    <t>849534542</t>
  </si>
  <si>
    <t>B-SVITIDLO Ecolite ZSE5-CR,EAN:8590849534542,230V/6W</t>
  </si>
  <si>
    <t>352199624</t>
  </si>
  <si>
    <t>000295767</t>
  </si>
  <si>
    <t>svorka zkušební SZa 2šrouby nerez lisovaná</t>
  </si>
  <si>
    <t>1041310416</t>
  </si>
  <si>
    <t>000298381</t>
  </si>
  <si>
    <t>Štítek pro označení svodu</t>
  </si>
  <si>
    <t>700589597</t>
  </si>
  <si>
    <t>000295151</t>
  </si>
  <si>
    <t>Praporec Nerez pr.10mm(0,63kg/m) pro SZ,0.3m nad terénem</t>
  </si>
  <si>
    <t>291760859</t>
  </si>
  <si>
    <t>000295455</t>
  </si>
  <si>
    <t>ochranná trubka svodu OT délka 1,7m</t>
  </si>
  <si>
    <t>-1359563790</t>
  </si>
  <si>
    <t>000295882</t>
  </si>
  <si>
    <t>označovací štítek zemního svodu</t>
  </si>
  <si>
    <t>1828500227</t>
  </si>
  <si>
    <t>000171108</t>
  </si>
  <si>
    <t>vodič CY 6 /H07V-U/</t>
  </si>
  <si>
    <t>-1609698109</t>
  </si>
  <si>
    <t>000171110</t>
  </si>
  <si>
    <t>vodič CY 16 /H07V-U/</t>
  </si>
  <si>
    <t>1912405475</t>
  </si>
  <si>
    <t>000101106</t>
  </si>
  <si>
    <t>kabel CYKY 3x2,5</t>
  </si>
  <si>
    <t>792567389</t>
  </si>
  <si>
    <t>-465704195</t>
  </si>
  <si>
    <t>000101305</t>
  </si>
  <si>
    <t>kabel CYKY 5x1,5</t>
  </si>
  <si>
    <t>-2069331035</t>
  </si>
  <si>
    <t>000199097</t>
  </si>
  <si>
    <t>ekvipotenciální svorkovnice EPS 3 v krabici KO100E</t>
  </si>
  <si>
    <t>-345875892</t>
  </si>
  <si>
    <t>000199224</t>
  </si>
  <si>
    <t>svorka Wago 273-105 5x2,5mm2 krabicová bezšroubo</t>
  </si>
  <si>
    <t>272633557</t>
  </si>
  <si>
    <t>000295442</t>
  </si>
  <si>
    <t>svorka zemnicí Bernard/ZSA16 nerez</t>
  </si>
  <si>
    <t>1924340338</t>
  </si>
  <si>
    <t>000295444</t>
  </si>
  <si>
    <t>páska nerez uzemňovací ZSA16-délka 0,5 m</t>
  </si>
  <si>
    <t>-1717325444</t>
  </si>
  <si>
    <t>10.079.37</t>
  </si>
  <si>
    <t>OBO BETTERMANN Svorkovnice 1809 ekvipotenciální</t>
  </si>
  <si>
    <t>-480435530</t>
  </si>
  <si>
    <t>000311332</t>
  </si>
  <si>
    <t>skříň rozvodná KT250/1 vč. VKT250/L</t>
  </si>
  <si>
    <t>-901656274</t>
  </si>
  <si>
    <t>000311117</t>
  </si>
  <si>
    <t>krabice univerz/rozvodka KU68-1903 vč.KO68 +S66</t>
  </si>
  <si>
    <t>1456978953</t>
  </si>
  <si>
    <t>-260739297</t>
  </si>
  <si>
    <t>10.647.45</t>
  </si>
  <si>
    <t>KOPOS Deska MDZ_KB, montážní, do zateplení, pro tl</t>
  </si>
  <si>
    <t>-1078551985</t>
  </si>
  <si>
    <t>000321123</t>
  </si>
  <si>
    <t>trubka ohebná PVC monoflex 1420</t>
  </si>
  <si>
    <t>1911540124</t>
  </si>
  <si>
    <t>000409820</t>
  </si>
  <si>
    <t>spínač/strojek 10A/250Vstř 3558-A01340 řaz. 1,1So</t>
  </si>
  <si>
    <t>1214294918</t>
  </si>
  <si>
    <t>000410101</t>
  </si>
  <si>
    <t>kryt spínače 1-duchý 3558A-A651 pro ř.1,6,7,1/0</t>
  </si>
  <si>
    <t>-298665851</t>
  </si>
  <si>
    <t>000420091</t>
  </si>
  <si>
    <t>rámeček pro 1 přístroj Tango 3901A-B10</t>
  </si>
  <si>
    <t>1110707456</t>
  </si>
  <si>
    <t>000423002</t>
  </si>
  <si>
    <t>zásuvka 16A/250Vstř Tango 5518A-2999 IP44 clonky</t>
  </si>
  <si>
    <t>254131218</t>
  </si>
  <si>
    <t>001200534</t>
  </si>
  <si>
    <t>OCHRANNY KOS CIDLA BSK/BILA</t>
  </si>
  <si>
    <t>-1965870636</t>
  </si>
  <si>
    <t>000682284</t>
  </si>
  <si>
    <t>DP-CIDLO+DETEKTOR PRITOMNOSTI MS10-DP-W 230V,</t>
  </si>
  <si>
    <t>1623287181</t>
  </si>
  <si>
    <t>001655963</t>
  </si>
  <si>
    <t>NAPAJEZI ZDROJ ZAC 1/50 PRO 8 ZARIZENI</t>
  </si>
  <si>
    <t>1730892644</t>
  </si>
  <si>
    <t>000295001</t>
  </si>
  <si>
    <t>vedení FeZn 30/4 (0,96kg/m)</t>
  </si>
  <si>
    <t>-1324471681</t>
  </si>
  <si>
    <t>000295151.1</t>
  </si>
  <si>
    <t>vedení Nerez pr.10mm(0,63kg/m)</t>
  </si>
  <si>
    <t>1943041597</t>
  </si>
  <si>
    <t>000295162</t>
  </si>
  <si>
    <t>svorka pásku drátu zemnící SR3 2šrouby nerez</t>
  </si>
  <si>
    <t>-2126287254</t>
  </si>
  <si>
    <t>smršťovací trubice RPK 30/8</t>
  </si>
  <si>
    <t>-542251968</t>
  </si>
  <si>
    <t>10.047.53</t>
  </si>
  <si>
    <t>V-SYSTÉM Rohož HM 150/1</t>
  </si>
  <si>
    <t>-2009041965</t>
  </si>
  <si>
    <t>10.047.48</t>
  </si>
  <si>
    <t>V-SYSTÉM Rohož HM 150/2</t>
  </si>
  <si>
    <t>-1530875422</t>
  </si>
  <si>
    <t>10.047.55</t>
  </si>
  <si>
    <t>V-SYSTÉM Rohož HM 150/2,5</t>
  </si>
  <si>
    <t>1872040579</t>
  </si>
  <si>
    <t>10.466.63</t>
  </si>
  <si>
    <t>V-SYSTÉM Rohož HM 150/5</t>
  </si>
  <si>
    <t>-653969235</t>
  </si>
  <si>
    <t>ELIPOS054</t>
  </si>
  <si>
    <t>PT712-EI Termostat pro podlahu</t>
  </si>
  <si>
    <t>1447107465</t>
  </si>
  <si>
    <t>10.602.43</t>
  </si>
  <si>
    <t>ELEKTROBOCK Čidlo CT04-10k C teploty kovové</t>
  </si>
  <si>
    <t>-1082696386</t>
  </si>
  <si>
    <t>N000504</t>
  </si>
  <si>
    <t>Ochr.mřížka eibabo N000504 pro termostat PT712</t>
  </si>
  <si>
    <t>-2069382945</t>
  </si>
  <si>
    <t>10.616.59</t>
  </si>
  <si>
    <t>TV1-Termostat TEV-4 AC 230V IP65, pro střešní</t>
  </si>
  <si>
    <t>685237188</t>
  </si>
  <si>
    <t>000046221</t>
  </si>
  <si>
    <t>uzemnění - asfalt 80</t>
  </si>
  <si>
    <t>-876902949</t>
  </si>
  <si>
    <t>865075041</t>
  </si>
  <si>
    <t>210220401</t>
  </si>
  <si>
    <t>označení svodu štítkem</t>
  </si>
  <si>
    <t>676408883</t>
  </si>
  <si>
    <t>210020661</t>
  </si>
  <si>
    <t>Zhotovení praporce z drátu Nerez D10 /svařeno/</t>
  </si>
  <si>
    <t>-1484977758</t>
  </si>
  <si>
    <t>210220111</t>
  </si>
  <si>
    <t>svod bez podpěr drát do pr.10mm</t>
  </si>
  <si>
    <t>848832539</t>
  </si>
  <si>
    <t>210220372</t>
  </si>
  <si>
    <t>ochranný úhelník nebo trubka/ držáky do zdiva</t>
  </si>
  <si>
    <t>-204885471</t>
  </si>
  <si>
    <t>684380714</t>
  </si>
  <si>
    <t>210800006</t>
  </si>
  <si>
    <t>vodič Cu(-CY) pod omítkou do 1x16</t>
  </si>
  <si>
    <t>66010969</t>
  </si>
  <si>
    <t>184252215</t>
  </si>
  <si>
    <t>1709469239</t>
  </si>
  <si>
    <t>1544083515</t>
  </si>
  <si>
    <t>517925305</t>
  </si>
  <si>
    <t>-11164012</t>
  </si>
  <si>
    <t>210100002</t>
  </si>
  <si>
    <t>ukončení v rozvaděči vč.zapojení vodiče do 6mm2</t>
  </si>
  <si>
    <t>1070183525</t>
  </si>
  <si>
    <t>-2009220515</t>
  </si>
  <si>
    <t>210192562</t>
  </si>
  <si>
    <t>ochranná svorkovnice(nulový můstek)vč.zapoj.do 63A</t>
  </si>
  <si>
    <t>-1828032125</t>
  </si>
  <si>
    <t>210220321</t>
  </si>
  <si>
    <t>svorka na potrubí vč.pásku (Bernard)</t>
  </si>
  <si>
    <t>121265112</t>
  </si>
  <si>
    <t>29223639</t>
  </si>
  <si>
    <t>210010315</t>
  </si>
  <si>
    <t>skříň rozvodná bez svorkovnice a zapojení(-KT250)</t>
  </si>
  <si>
    <t>-436094592</t>
  </si>
  <si>
    <t>210010321</t>
  </si>
  <si>
    <t>krabicová rozvodka vč.svorkovn.a zapojení(-KR68)</t>
  </si>
  <si>
    <t>-90885154</t>
  </si>
  <si>
    <t>419571552</t>
  </si>
  <si>
    <t>210010351</t>
  </si>
  <si>
    <t>krabicová rozvodka MDZ vč.ukonč.a zapojení</t>
  </si>
  <si>
    <t>-1247605247</t>
  </si>
  <si>
    <t>210010003</t>
  </si>
  <si>
    <t>trubka plast ohebná,pod omítkou,typ 2323/pr.23</t>
  </si>
  <si>
    <t>-138216308</t>
  </si>
  <si>
    <t>210110041</t>
  </si>
  <si>
    <t>spínač zapuštěný vč.zapojení 1pólový/řazení 1</t>
  </si>
  <si>
    <t>-1323839926</t>
  </si>
  <si>
    <t>210111011</t>
  </si>
  <si>
    <t>zásuvka domovní zapuštěná vč.zapojení</t>
  </si>
  <si>
    <t>-1494100152</t>
  </si>
  <si>
    <t>210192531</t>
  </si>
  <si>
    <t>příruba , nástavec , ochranný koš</t>
  </si>
  <si>
    <t>1207294137</t>
  </si>
  <si>
    <t>210110071</t>
  </si>
  <si>
    <t>schodišťový automat vč.zapojení</t>
  </si>
  <si>
    <t>1485971801</t>
  </si>
  <si>
    <t>-514637543</t>
  </si>
  <si>
    <t>210201101</t>
  </si>
  <si>
    <t>A-svítidlo zářivkové průmyslové stropní/1 zdroj</t>
  </si>
  <si>
    <t>1574847627</t>
  </si>
  <si>
    <t>210201201</t>
  </si>
  <si>
    <t>N1-nouzové orientační svítidlo zářivkové</t>
  </si>
  <si>
    <t>-799959459</t>
  </si>
  <si>
    <t>210201101.1</t>
  </si>
  <si>
    <t>B-svítidlo zářivkové průmyslové stropní/1 zdroj</t>
  </si>
  <si>
    <t>273332379</t>
  </si>
  <si>
    <t>210220025</t>
  </si>
  <si>
    <t>uzemň.vedení v zemi/město úplná mtž FeZn do 120mm2</t>
  </si>
  <si>
    <t>157407370</t>
  </si>
  <si>
    <t>210220002</t>
  </si>
  <si>
    <t>uzemňov.vedení úplná mtž FeZn pr.10mm</t>
  </si>
  <si>
    <t>143816013</t>
  </si>
  <si>
    <t>210220441</t>
  </si>
  <si>
    <t>ochrana zemní svorky asfaltovým nátěrem</t>
  </si>
  <si>
    <t>-1038370856</t>
  </si>
  <si>
    <t>ochrana zemní svorky smršťovací trubicí 30/8mm</t>
  </si>
  <si>
    <t>2134751359</t>
  </si>
  <si>
    <t>210860351</t>
  </si>
  <si>
    <t>topná rohož</t>
  </si>
  <si>
    <t>97566592</t>
  </si>
  <si>
    <t>-431348630</t>
  </si>
  <si>
    <t>1953824494</t>
  </si>
  <si>
    <t>406020814</t>
  </si>
  <si>
    <t>210110024</t>
  </si>
  <si>
    <t>přepínač nástěnný od IP.2 vč.zapojení střídavý/ř.6</t>
  </si>
  <si>
    <t>-1719071951</t>
  </si>
  <si>
    <t>-1256667982</t>
  </si>
  <si>
    <t>-1702748794</t>
  </si>
  <si>
    <t>219001231</t>
  </si>
  <si>
    <t>vybour.otvoru ve zdi/cihla/ do 0,09m2/tl.do 0,15m</t>
  </si>
  <si>
    <t>-264037877</t>
  </si>
  <si>
    <t>219002261</t>
  </si>
  <si>
    <t>vysekání kapsy/zeď cihla/ do 0,25m2/hl.do 0,15m</t>
  </si>
  <si>
    <t>1676360842</t>
  </si>
  <si>
    <t>219002611</t>
  </si>
  <si>
    <t>vysekání rýhy/zeď cihla/ hl.do 30mm/š.do 30mm</t>
  </si>
  <si>
    <t>-823525098</t>
  </si>
  <si>
    <t>219003591</t>
  </si>
  <si>
    <t>omítka hladká rýhy ve stropě do 30mm vč.malty MV</t>
  </si>
  <si>
    <t>14839741</t>
  </si>
  <si>
    <t>219003691</t>
  </si>
  <si>
    <t>omítka hladká rýhy ve stěně do 30mm vč.malty MV</t>
  </si>
  <si>
    <t>-1309709995</t>
  </si>
  <si>
    <t>219002612</t>
  </si>
  <si>
    <t>vysekání rýhy/zeď cihla/ hl.do 30mm/š.do 70mm</t>
  </si>
  <si>
    <t>864408910</t>
  </si>
  <si>
    <t>219003692</t>
  </si>
  <si>
    <t>omítka hladká rýhy ve stěně do 70mm vč.malty MV</t>
  </si>
  <si>
    <t>-1460798240</t>
  </si>
  <si>
    <t>219002614</t>
  </si>
  <si>
    <t>vysekání rýhy/zeď cihla/ hl.do 30mm/š.do 150mm</t>
  </si>
  <si>
    <t>-843614894</t>
  </si>
  <si>
    <t>219003694</t>
  </si>
  <si>
    <t>omítka hladká rýhy ve stěně do 150mm vč.malty MV</t>
  </si>
  <si>
    <t>2029206606</t>
  </si>
  <si>
    <t>219990012</t>
  </si>
  <si>
    <t>přesun stavebních hmot vodorovně</t>
  </si>
  <si>
    <t>tuna</t>
  </si>
  <si>
    <t>-1421889337</t>
  </si>
  <si>
    <t>219990015</t>
  </si>
  <si>
    <t>odvoz suti a vybour.hmot na skládku do 1km</t>
  </si>
  <si>
    <t>-1653010708</t>
  </si>
  <si>
    <t>219990016</t>
  </si>
  <si>
    <t>odvoz suti a vybour.hmot na skládku přes 1km</t>
  </si>
  <si>
    <t>-752018838</t>
  </si>
  <si>
    <t>219990020</t>
  </si>
  <si>
    <t>Poplatek za skládku-STAVEBNÍ SMĚS.odpadu</t>
  </si>
  <si>
    <t>-574804336</t>
  </si>
  <si>
    <t>-1659105541</t>
  </si>
  <si>
    <t>217306010</t>
  </si>
  <si>
    <t>měření zemního přechod.odporu ochran/prac.uzemnění</t>
  </si>
  <si>
    <t>-2000743334</t>
  </si>
  <si>
    <t>217309013</t>
  </si>
  <si>
    <t>vypracování zprávy VR/cena akce do 1.000.000 kč</t>
  </si>
  <si>
    <t>-595938531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</si>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</sst>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3" fillId="0" borderId="0" applyNumberFormat="0" applyFill="0" applyBorder="0" applyAlignment="0" applyProtection="0"/>
  </cellStyleXfs>
  <cellXfs count="393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166" fontId="1" fillId="0" borderId="21" xfId="0" applyNumberFormat="1" applyFont="1" applyBorder="1" applyAlignment="1" applyProtection="1">
      <alignment vertical="center"/>
    </xf>
    <xf numFmtId="4" fontId="1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4" fillId="0" borderId="13" xfId="0" applyNumberFormat="1" applyFont="1" applyBorder="1" applyAlignment="1" applyProtection="1"/>
    <xf numFmtId="166" fontId="34" fillId="0" borderId="14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24" fillId="2" borderId="20" xfId="0" applyFont="1" applyFill="1" applyBorder="1" applyAlignment="1" applyProtection="1">
      <alignment horizontal="left" vertical="center"/>
      <protection locked="0"/>
    </xf>
    <xf numFmtId="0" fontId="24" fillId="0" borderId="21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vertical="center"/>
    </xf>
    <xf numFmtId="166" fontId="24" fillId="0" borderId="21" xfId="0" applyNumberFormat="1" applyFont="1" applyBorder="1" applyAlignment="1" applyProtection="1">
      <alignment vertical="center"/>
    </xf>
    <xf numFmtId="166" fontId="24" fillId="0" borderId="22" xfId="0" applyNumberFormat="1" applyFont="1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9" fillId="0" borderId="23" xfId="0" applyFont="1" applyBorder="1" applyAlignment="1" applyProtection="1">
      <alignment horizontal="center" vertical="center"/>
    </xf>
    <xf numFmtId="49" fontId="39" fillId="0" borderId="23" xfId="0" applyNumberFormat="1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center" vertical="center" wrapText="1"/>
    </xf>
    <xf numFmtId="167" fontId="39" fillId="0" borderId="23" xfId="0" applyNumberFormat="1" applyFont="1" applyBorder="1" applyAlignment="1" applyProtection="1">
      <alignment vertical="center"/>
    </xf>
    <xf numFmtId="4" fontId="39" fillId="2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</xf>
    <xf numFmtId="0" fontId="40" fillId="0" borderId="4" xfId="0" applyFont="1" applyBorder="1" applyAlignment="1">
      <alignment vertical="center"/>
    </xf>
    <xf numFmtId="0" fontId="39" fillId="2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41" fillId="0" borderId="0" xfId="0" applyFont="1" applyAlignment="1" applyProtection="1">
      <alignment vertical="center" wrapText="1"/>
    </xf>
    <xf numFmtId="167" fontId="23" fillId="2" borderId="23" xfId="0" applyNumberFormat="1" applyFont="1" applyFill="1" applyBorder="1" applyAlignment="1" applyProtection="1">
      <alignment vertical="center"/>
      <protection locked="0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2" fillId="0" borderId="0" xfId="0" applyFont="1" applyAlignment="1" applyProtection="1">
      <alignment horizontal="left" vertical="center"/>
    </xf>
    <xf numFmtId="0" fontId="0" fillId="0" borderId="0" xfId="0" applyAlignment="1">
      <alignment vertical="top"/>
    </xf>
    <xf numFmtId="0" fontId="42" fillId="0" borderId="24" xfId="0" applyFont="1" applyBorder="1" applyAlignment="1">
      <alignment vertical="center" wrapText="1"/>
    </xf>
    <xf numFmtId="0" fontId="42" fillId="0" borderId="25" xfId="0" applyFont="1" applyBorder="1" applyAlignment="1">
      <alignment vertical="center" wrapText="1"/>
    </xf>
    <xf numFmtId="0" fontId="42" fillId="0" borderId="26" xfId="0" applyFont="1" applyBorder="1" applyAlignment="1">
      <alignment vertical="center" wrapText="1"/>
    </xf>
    <xf numFmtId="0" fontId="42" fillId="0" borderId="27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42" fillId="0" borderId="28" xfId="0" applyFont="1" applyBorder="1" applyAlignment="1">
      <alignment horizontal="center" vertical="center" wrapText="1"/>
    </xf>
    <xf numFmtId="0" fontId="42" fillId="0" borderId="27" xfId="0" applyFont="1" applyBorder="1" applyAlignment="1">
      <alignment vertical="center" wrapText="1"/>
    </xf>
    <xf numFmtId="0" fontId="44" fillId="0" borderId="29" xfId="0" applyFont="1" applyBorder="1" applyAlignment="1">
      <alignment horizontal="left" wrapText="1"/>
    </xf>
    <xf numFmtId="0" fontId="42" fillId="0" borderId="28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27" xfId="0" applyFont="1" applyBorder="1" applyAlignment="1">
      <alignment vertical="center" wrapText="1"/>
    </xf>
    <xf numFmtId="0" fontId="45" fillId="0" borderId="1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vertical="center"/>
    </xf>
    <xf numFmtId="49" fontId="45" fillId="0" borderId="1" xfId="0" applyNumberFormat="1" applyFont="1" applyBorder="1" applyAlignment="1">
      <alignment horizontal="left" vertical="center" wrapText="1"/>
    </xf>
    <xf numFmtId="49" fontId="45" fillId="0" borderId="1" xfId="0" applyNumberFormat="1" applyFont="1" applyBorder="1" applyAlignment="1">
      <alignment vertical="center" wrapText="1"/>
    </xf>
    <xf numFmtId="0" fontId="42" fillId="0" borderId="30" xfId="0" applyFont="1" applyBorder="1" applyAlignment="1">
      <alignment vertical="center" wrapText="1"/>
    </xf>
    <xf numFmtId="0" fontId="47" fillId="0" borderId="29" xfId="0" applyFont="1" applyBorder="1" applyAlignment="1">
      <alignment vertical="center" wrapText="1"/>
    </xf>
    <xf numFmtId="0" fontId="42" fillId="0" borderId="31" xfId="0" applyFont="1" applyBorder="1" applyAlignment="1">
      <alignment vertical="center" wrapText="1"/>
    </xf>
    <xf numFmtId="0" fontId="42" fillId="0" borderId="1" xfId="0" applyFont="1" applyBorder="1" applyAlignment="1">
      <alignment vertical="top"/>
    </xf>
    <xf numFmtId="0" fontId="42" fillId="0" borderId="0" xfId="0" applyFont="1" applyAlignment="1">
      <alignment vertical="top"/>
    </xf>
    <xf numFmtId="0" fontId="42" fillId="0" borderId="24" xfId="0" applyFont="1" applyBorder="1" applyAlignment="1">
      <alignment horizontal="left" vertical="center"/>
    </xf>
    <xf numFmtId="0" fontId="42" fillId="0" borderId="25" xfId="0" applyFont="1" applyBorder="1" applyAlignment="1">
      <alignment horizontal="left" vertical="center"/>
    </xf>
    <xf numFmtId="0" fontId="42" fillId="0" borderId="26" xfId="0" applyFont="1" applyBorder="1" applyAlignment="1">
      <alignment horizontal="left" vertical="center"/>
    </xf>
    <xf numFmtId="0" fontId="42" fillId="0" borderId="27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2" fillId="0" borderId="28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4" fillId="0" borderId="29" xfId="0" applyFont="1" applyBorder="1" applyAlignment="1">
      <alignment horizontal="center" vertical="center"/>
    </xf>
    <xf numFmtId="0" fontId="48" fillId="0" borderId="29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5" fillId="0" borderId="0" xfId="0" applyFont="1" applyAlignment="1">
      <alignment horizontal="left" vertical="center"/>
    </xf>
    <xf numFmtId="0" fontId="46" fillId="0" borderId="27" xfId="0" applyFont="1" applyBorder="1" applyAlignment="1">
      <alignment horizontal="left" vertical="center"/>
    </xf>
    <xf numFmtId="0" fontId="45" fillId="0" borderId="1" xfId="0" applyFont="1" applyFill="1" applyBorder="1" applyAlignment="1">
      <alignment horizontal="left" vertical="center"/>
    </xf>
    <xf numFmtId="0" fontId="45" fillId="0" borderId="1" xfId="0" applyFont="1" applyFill="1" applyBorder="1" applyAlignment="1">
      <alignment horizontal="center" vertical="center"/>
    </xf>
    <xf numFmtId="0" fontId="42" fillId="0" borderId="30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2" fillId="0" borderId="31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center" vertical="center" wrapText="1"/>
    </xf>
    <xf numFmtId="0" fontId="42" fillId="0" borderId="24" xfId="0" applyFont="1" applyBorder="1" applyAlignment="1">
      <alignment horizontal="left" vertical="center" wrapText="1"/>
    </xf>
    <xf numFmtId="0" fontId="42" fillId="0" borderId="25" xfId="0" applyFont="1" applyBorder="1" applyAlignment="1">
      <alignment horizontal="left" vertical="center" wrapText="1"/>
    </xf>
    <xf numFmtId="0" fontId="42" fillId="0" borderId="26" xfId="0" applyFont="1" applyBorder="1" applyAlignment="1">
      <alignment horizontal="left" vertical="center" wrapText="1"/>
    </xf>
    <xf numFmtId="0" fontId="42" fillId="0" borderId="27" xfId="0" applyFont="1" applyBorder="1" applyAlignment="1">
      <alignment horizontal="left" vertical="center" wrapText="1"/>
    </xf>
    <xf numFmtId="0" fontId="42" fillId="0" borderId="28" xfId="0" applyFont="1" applyBorder="1" applyAlignment="1">
      <alignment horizontal="left" vertical="center" wrapText="1"/>
    </xf>
    <xf numFmtId="0" fontId="48" fillId="0" borderId="27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/>
    </xf>
    <xf numFmtId="0" fontId="46" fillId="0" borderId="28" xfId="0" applyFont="1" applyBorder="1" applyAlignment="1">
      <alignment horizontal="left" vertical="center" wrapText="1"/>
    </xf>
    <xf numFmtId="0" fontId="46" fillId="0" borderId="28" xfId="0" applyFont="1" applyBorder="1" applyAlignment="1">
      <alignment horizontal="left" vertical="center"/>
    </xf>
    <xf numFmtId="0" fontId="46" fillId="0" borderId="30" xfId="0" applyFont="1" applyBorder="1" applyAlignment="1">
      <alignment horizontal="left" vertical="center" wrapText="1"/>
    </xf>
    <xf numFmtId="0" fontId="46" fillId="0" borderId="29" xfId="0" applyFont="1" applyBorder="1" applyAlignment="1">
      <alignment horizontal="left" vertical="center" wrapText="1"/>
    </xf>
    <xf numFmtId="0" fontId="46" fillId="0" borderId="3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top"/>
    </xf>
    <xf numFmtId="0" fontId="45" fillId="0" borderId="1" xfId="0" applyFont="1" applyBorder="1" applyAlignment="1">
      <alignment horizontal="center" vertical="top"/>
    </xf>
    <xf numFmtId="0" fontId="46" fillId="0" borderId="30" xfId="0" applyFont="1" applyBorder="1" applyAlignment="1">
      <alignment horizontal="left" vertical="center"/>
    </xf>
    <xf numFmtId="0" fontId="46" fillId="0" borderId="3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8" fillId="0" borderId="0" xfId="0" applyFont="1" applyAlignment="1">
      <alignment vertical="center"/>
    </xf>
    <xf numFmtId="0" fontId="44" fillId="0" borderId="1" xfId="0" applyFont="1" applyBorder="1" applyAlignment="1">
      <alignment vertical="center"/>
    </xf>
    <xf numFmtId="0" fontId="48" fillId="0" borderId="29" xfId="0" applyFont="1" applyBorder="1" applyAlignment="1">
      <alignment vertical="center"/>
    </xf>
    <xf numFmtId="0" fontId="44" fillId="0" borderId="29" xfId="0" applyFont="1" applyBorder="1" applyAlignment="1">
      <alignment vertical="center"/>
    </xf>
    <xf numFmtId="0" fontId="45" fillId="0" borderId="1" xfId="0" applyFont="1" applyBorder="1" applyAlignment="1">
      <alignment vertical="top"/>
    </xf>
    <xf numFmtId="49" fontId="45" fillId="0" borderId="1" xfId="0" applyNumberFormat="1" applyFont="1" applyBorder="1" applyAlignment="1">
      <alignment horizontal="left" vertical="center"/>
    </xf>
    <xf numFmtId="0" fontId="51" fillId="0" borderId="27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vertical="top"/>
    </xf>
    <xf numFmtId="0" fontId="52" fillId="0" borderId="1" xfId="0" applyFont="1" applyBorder="1" applyAlignment="1" applyProtection="1">
      <alignment horizontal="left" vertical="center"/>
    </xf>
    <xf numFmtId="0" fontId="52" fillId="0" borderId="1" xfId="0" applyFont="1" applyBorder="1" applyAlignment="1" applyProtection="1">
      <alignment horizontal="center" vertical="center"/>
    </xf>
    <xf numFmtId="49" fontId="52" fillId="0" borderId="1" xfId="0" applyNumberFormat="1" applyFont="1" applyBorder="1" applyAlignment="1" applyProtection="1">
      <alignment horizontal="left" vertical="center"/>
    </xf>
    <xf numFmtId="0" fontId="51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4" fillId="0" borderId="29" xfId="0" applyFont="1" applyBorder="1" applyAlignment="1">
      <alignment horizontal="left"/>
    </xf>
    <xf numFmtId="0" fontId="48" fillId="0" borderId="29" xfId="0" applyFont="1" applyBorder="1" applyAlignment="1"/>
    <xf numFmtId="0" fontId="42" fillId="0" borderId="27" xfId="0" applyFont="1" applyBorder="1" applyAlignment="1">
      <alignment vertical="top"/>
    </xf>
    <xf numFmtId="0" fontId="42" fillId="0" borderId="28" xfId="0" applyFont="1" applyBorder="1" applyAlignment="1">
      <alignment vertical="top"/>
    </xf>
    <xf numFmtId="0" fontId="42" fillId="0" borderId="30" xfId="0" applyFont="1" applyBorder="1" applyAlignment="1">
      <alignment vertical="top"/>
    </xf>
    <xf numFmtId="0" fontId="42" fillId="0" borderId="29" xfId="0" applyFont="1" applyBorder="1" applyAlignment="1">
      <alignment vertical="top"/>
    </xf>
    <xf numFmtId="0" fontId="42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styles" Target="styles.xml" /><Relationship Id="rId17" Type="http://schemas.openxmlformats.org/officeDocument/2006/relationships/theme" Target="theme/theme1.xml" /><Relationship Id="rId18" Type="http://schemas.openxmlformats.org/officeDocument/2006/relationships/calcChain" Target="calcChain.xml" /><Relationship Id="rId1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072103000" TargetMode="External" /><Relationship Id="rId2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22251104" TargetMode="External" /><Relationship Id="rId2" Type="http://schemas.openxmlformats.org/officeDocument/2006/relationships/hyperlink" Target="https://podminky.urs.cz/item/CS_URS_2025_01/132251104" TargetMode="External" /><Relationship Id="rId3" Type="http://schemas.openxmlformats.org/officeDocument/2006/relationships/hyperlink" Target="https://podminky.urs.cz/item/CS_URS_2025_01/162751117" TargetMode="External" /><Relationship Id="rId4" Type="http://schemas.openxmlformats.org/officeDocument/2006/relationships/hyperlink" Target="https://podminky.urs.cz/item/CS_URS_2025_01/162751119" TargetMode="External" /><Relationship Id="rId5" Type="http://schemas.openxmlformats.org/officeDocument/2006/relationships/hyperlink" Target="https://podminky.urs.cz/item/CS_URS_2025_01/171251201" TargetMode="External" /><Relationship Id="rId6" Type="http://schemas.openxmlformats.org/officeDocument/2006/relationships/hyperlink" Target="https://podminky.urs.cz/item/CS_URS_2025_01/171201231" TargetMode="External" /><Relationship Id="rId7" Type="http://schemas.openxmlformats.org/officeDocument/2006/relationships/hyperlink" Target="https://podminky.urs.cz/item/CS_URS_2025_01/997013869" TargetMode="External" /><Relationship Id="rId8" Type="http://schemas.openxmlformats.org/officeDocument/2006/relationships/hyperlink" Target="https://podminky.urs.cz/item/CS_URS_2025_01/181951112" TargetMode="External" /><Relationship Id="rId9" Type="http://schemas.openxmlformats.org/officeDocument/2006/relationships/hyperlink" Target="https://podminky.urs.cz/item/CS_URS_2025_01/175151101" TargetMode="External" /><Relationship Id="rId10" Type="http://schemas.openxmlformats.org/officeDocument/2006/relationships/hyperlink" Target="https://podminky.urs.cz/item/CS_URS_2025_01/181351103" TargetMode="External" /><Relationship Id="rId11" Type="http://schemas.openxmlformats.org/officeDocument/2006/relationships/hyperlink" Target="https://podminky.urs.cz/item/CS_URS_2025_01/181411131" TargetMode="External" /><Relationship Id="rId12" Type="http://schemas.openxmlformats.org/officeDocument/2006/relationships/hyperlink" Target="https://podminky.urs.cz/item/CS_URS_2025_01/183403153" TargetMode="External" /><Relationship Id="rId13" Type="http://schemas.openxmlformats.org/officeDocument/2006/relationships/hyperlink" Target="https://podminky.urs.cz/item/CS_URS_2025_01/211971121" TargetMode="External" /><Relationship Id="rId14" Type="http://schemas.openxmlformats.org/officeDocument/2006/relationships/hyperlink" Target="https://podminky.urs.cz/item/CS_URS_2025_01/212532111" TargetMode="External" /><Relationship Id="rId15" Type="http://schemas.openxmlformats.org/officeDocument/2006/relationships/hyperlink" Target="https://podminky.urs.cz/item/CS_URS_2025_01/212755214" TargetMode="External" /><Relationship Id="rId16" Type="http://schemas.openxmlformats.org/officeDocument/2006/relationships/hyperlink" Target="https://podminky.urs.cz/item/CS_URS_2025_01/211531111" TargetMode="External" /><Relationship Id="rId17" Type="http://schemas.openxmlformats.org/officeDocument/2006/relationships/hyperlink" Target="https://podminky.urs.cz/item/CS_URS_2025_01/219991115" TargetMode="External" /><Relationship Id="rId18" Type="http://schemas.openxmlformats.org/officeDocument/2006/relationships/hyperlink" Target="https://podminky.urs.cz/item/CS_URS_2025_01/451541111" TargetMode="External" /><Relationship Id="rId19" Type="http://schemas.openxmlformats.org/officeDocument/2006/relationships/hyperlink" Target="https://podminky.urs.cz/item/CS_URS_2025_01/564861111" TargetMode="External" /><Relationship Id="rId20" Type="http://schemas.openxmlformats.org/officeDocument/2006/relationships/hyperlink" Target="https://podminky.urs.cz/item/CS_URS_2025_01/564871116" TargetMode="External" /><Relationship Id="rId21" Type="http://schemas.openxmlformats.org/officeDocument/2006/relationships/hyperlink" Target="https://podminky.urs.cz/item/CS_URS_2025_01/591211111" TargetMode="External" /><Relationship Id="rId22" Type="http://schemas.openxmlformats.org/officeDocument/2006/relationships/hyperlink" Target="https://podminky.urs.cz/item/CS_URS_2025_01/591411111" TargetMode="External" /><Relationship Id="rId23" Type="http://schemas.openxmlformats.org/officeDocument/2006/relationships/hyperlink" Target="https://podminky.urs.cz/item/CS_URS_2025_01/591441111" TargetMode="External" /><Relationship Id="rId24" Type="http://schemas.openxmlformats.org/officeDocument/2006/relationships/hyperlink" Target="https://podminky.urs.cz/item/CS_URS_2025_01/596212210" TargetMode="External" /><Relationship Id="rId25" Type="http://schemas.openxmlformats.org/officeDocument/2006/relationships/hyperlink" Target="https://podminky.urs.cz/item/CS_URS_2025_01/596412115" TargetMode="External" /><Relationship Id="rId26" Type="http://schemas.openxmlformats.org/officeDocument/2006/relationships/hyperlink" Target="https://podminky.urs.cz/item/CS_URS_2025_01/622131101" TargetMode="External" /><Relationship Id="rId27" Type="http://schemas.openxmlformats.org/officeDocument/2006/relationships/hyperlink" Target="https://podminky.urs.cz/item/CS_URS_2025_01/622321111" TargetMode="External" /><Relationship Id="rId28" Type="http://schemas.openxmlformats.org/officeDocument/2006/relationships/hyperlink" Target="https://podminky.urs.cz/item/CS_URS_2025_01/622321191" TargetMode="External" /><Relationship Id="rId29" Type="http://schemas.openxmlformats.org/officeDocument/2006/relationships/hyperlink" Target="https://podminky.urs.cz/item/CS_URS_2025_01/916241213" TargetMode="External" /><Relationship Id="rId30" Type="http://schemas.openxmlformats.org/officeDocument/2006/relationships/hyperlink" Target="https://podminky.urs.cz/item/CS_URS_2025_01/914511112" TargetMode="External" /><Relationship Id="rId31" Type="http://schemas.openxmlformats.org/officeDocument/2006/relationships/hyperlink" Target="https://podminky.urs.cz/item/CS_URS_2025_01/914111111" TargetMode="External" /><Relationship Id="rId32" Type="http://schemas.openxmlformats.org/officeDocument/2006/relationships/hyperlink" Target="https://podminky.urs.cz/item/CS_URS_2025_01/915621111" TargetMode="External" /><Relationship Id="rId33" Type="http://schemas.openxmlformats.org/officeDocument/2006/relationships/hyperlink" Target="https://podminky.urs.cz/item/CS_URS_2025_01/915131111" TargetMode="External" /><Relationship Id="rId34" Type="http://schemas.openxmlformats.org/officeDocument/2006/relationships/hyperlink" Target="https://podminky.urs.cz/item/CS_URS_2025_01/919791011" TargetMode="External" /><Relationship Id="rId35" Type="http://schemas.openxmlformats.org/officeDocument/2006/relationships/hyperlink" Target="https://podminky.urs.cz/item/CS_URS_2025_01/997013501" TargetMode="External" /><Relationship Id="rId36" Type="http://schemas.openxmlformats.org/officeDocument/2006/relationships/hyperlink" Target="https://podminky.urs.cz/item/CS_URS_2025_01/997013509" TargetMode="External" /><Relationship Id="rId37" Type="http://schemas.openxmlformats.org/officeDocument/2006/relationships/hyperlink" Target="https://podminky.urs.cz/item/CS_URS_2025_01/997013869" TargetMode="External" /><Relationship Id="rId38" Type="http://schemas.openxmlformats.org/officeDocument/2006/relationships/hyperlink" Target="https://podminky.urs.cz/item/CS_URS_2025_01/998223011" TargetMode="External" /><Relationship Id="rId39" Type="http://schemas.openxmlformats.org/officeDocument/2006/relationships/hyperlink" Target="https://podminky.urs.cz/item/CS_URS_2025_01/711161222" TargetMode="External" /><Relationship Id="rId40" Type="http://schemas.openxmlformats.org/officeDocument/2006/relationships/hyperlink" Target="https://podminky.urs.cz/item/CS_URS_2025_01/711161383" TargetMode="External" /><Relationship Id="rId41" Type="http://schemas.openxmlformats.org/officeDocument/2006/relationships/hyperlink" Target="https://podminky.urs.cz/item/CS_URS_2025_01/711161391" TargetMode="External" /><Relationship Id="rId42" Type="http://schemas.openxmlformats.org/officeDocument/2006/relationships/hyperlink" Target="https://podminky.urs.cz/item/CS_URS_2025_01/998711201" TargetMode="External" /><Relationship Id="rId43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072103000" TargetMode="External" /><Relationship Id="rId2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21151103" TargetMode="External" /><Relationship Id="rId2" Type="http://schemas.openxmlformats.org/officeDocument/2006/relationships/hyperlink" Target="https://podminky.urs.cz/item/CS_URS_2025_01/122251102" TargetMode="External" /><Relationship Id="rId3" Type="http://schemas.openxmlformats.org/officeDocument/2006/relationships/hyperlink" Target="https://podminky.urs.cz/item/CS_URS_2025_01/174151101" TargetMode="External" /><Relationship Id="rId4" Type="http://schemas.openxmlformats.org/officeDocument/2006/relationships/hyperlink" Target="https://podminky.urs.cz/item/CS_URS_2025_01/162751117" TargetMode="External" /><Relationship Id="rId5" Type="http://schemas.openxmlformats.org/officeDocument/2006/relationships/hyperlink" Target="https://podminky.urs.cz/item/CS_URS_2025_01/162751119" TargetMode="External" /><Relationship Id="rId6" Type="http://schemas.openxmlformats.org/officeDocument/2006/relationships/hyperlink" Target="https://podminky.urs.cz/item/CS_URS_2025_01/171251201" TargetMode="External" /><Relationship Id="rId7" Type="http://schemas.openxmlformats.org/officeDocument/2006/relationships/hyperlink" Target="https://podminky.urs.cz/item/CS_URS_2025_01/171201231" TargetMode="External" /><Relationship Id="rId8" Type="http://schemas.openxmlformats.org/officeDocument/2006/relationships/hyperlink" Target="https://podminky.urs.cz/item/CS_URS_2025_01/181912112" TargetMode="External" /><Relationship Id="rId9" Type="http://schemas.openxmlformats.org/officeDocument/2006/relationships/hyperlink" Target="https://podminky.urs.cz/item/CS_URS_2025_01/181351003" TargetMode="External" /><Relationship Id="rId10" Type="http://schemas.openxmlformats.org/officeDocument/2006/relationships/hyperlink" Target="https://podminky.urs.cz/item/CS_URS_2025_01/181411131" TargetMode="External" /><Relationship Id="rId11" Type="http://schemas.openxmlformats.org/officeDocument/2006/relationships/hyperlink" Target="https://podminky.urs.cz/item/CS_URS_2025_01/213311113" TargetMode="External" /><Relationship Id="rId12" Type="http://schemas.openxmlformats.org/officeDocument/2006/relationships/hyperlink" Target="https://podminky.urs.cz/item/CS_URS_2025_01/273351121" TargetMode="External" /><Relationship Id="rId13" Type="http://schemas.openxmlformats.org/officeDocument/2006/relationships/hyperlink" Target="https://podminky.urs.cz/item/CS_URS_2025_01/273351122" TargetMode="External" /><Relationship Id="rId14" Type="http://schemas.openxmlformats.org/officeDocument/2006/relationships/hyperlink" Target="https://podminky.urs.cz/item/CS_URS_2025_01/273361821" TargetMode="External" /><Relationship Id="rId15" Type="http://schemas.openxmlformats.org/officeDocument/2006/relationships/hyperlink" Target="https://podminky.urs.cz/item/CS_URS_2025_01/273362021" TargetMode="External" /><Relationship Id="rId16" Type="http://schemas.openxmlformats.org/officeDocument/2006/relationships/hyperlink" Target="https://podminky.urs.cz/item/CS_URS_2025_01/273313611" TargetMode="External" /><Relationship Id="rId17" Type="http://schemas.openxmlformats.org/officeDocument/2006/relationships/hyperlink" Target="https://podminky.urs.cz/item/CS_URS_2025_01/273322611" TargetMode="External" /><Relationship Id="rId18" Type="http://schemas.openxmlformats.org/officeDocument/2006/relationships/hyperlink" Target="https://podminky.urs.cz/item/CS_URS_2025_01/311237110" TargetMode="External" /><Relationship Id="rId19" Type="http://schemas.openxmlformats.org/officeDocument/2006/relationships/hyperlink" Target="https://podminky.urs.cz/item/CS_URS_2025_01/342244221" TargetMode="External" /><Relationship Id="rId20" Type="http://schemas.openxmlformats.org/officeDocument/2006/relationships/hyperlink" Target="https://podminky.urs.cz/item/CS_URS_2025_01/342291112" TargetMode="External" /><Relationship Id="rId21" Type="http://schemas.openxmlformats.org/officeDocument/2006/relationships/hyperlink" Target="https://podminky.urs.cz/item/CS_URS_2025_01/342291121" TargetMode="External" /><Relationship Id="rId22" Type="http://schemas.openxmlformats.org/officeDocument/2006/relationships/hyperlink" Target="https://podminky.urs.cz/item/CS_URS_2025_01/317168052" TargetMode="External" /><Relationship Id="rId23" Type="http://schemas.openxmlformats.org/officeDocument/2006/relationships/hyperlink" Target="https://podminky.urs.cz/item/CS_URS_2025_01/411121121" TargetMode="External" /><Relationship Id="rId24" Type="http://schemas.openxmlformats.org/officeDocument/2006/relationships/hyperlink" Target="https://podminky.urs.cz/item/CS_URS_2025_01/417351115" TargetMode="External" /><Relationship Id="rId25" Type="http://schemas.openxmlformats.org/officeDocument/2006/relationships/hyperlink" Target="https://podminky.urs.cz/item/CS_URS_2025_01/417351116" TargetMode="External" /><Relationship Id="rId26" Type="http://schemas.openxmlformats.org/officeDocument/2006/relationships/hyperlink" Target="https://podminky.urs.cz/item/CS_URS_2025_01/417361821" TargetMode="External" /><Relationship Id="rId27" Type="http://schemas.openxmlformats.org/officeDocument/2006/relationships/hyperlink" Target="https://podminky.urs.cz/item/CS_URS_2025_01/417362021" TargetMode="External" /><Relationship Id="rId28" Type="http://schemas.openxmlformats.org/officeDocument/2006/relationships/hyperlink" Target="https://podminky.urs.cz/item/CS_URS_2025_01/417321313" TargetMode="External" /><Relationship Id="rId29" Type="http://schemas.openxmlformats.org/officeDocument/2006/relationships/hyperlink" Target="https://podminky.urs.cz/item/CS_URS_2025_01/417321515" TargetMode="External" /><Relationship Id="rId30" Type="http://schemas.openxmlformats.org/officeDocument/2006/relationships/hyperlink" Target="https://podminky.urs.cz/item/CS_URS_2025_01/612131101" TargetMode="External" /><Relationship Id="rId31" Type="http://schemas.openxmlformats.org/officeDocument/2006/relationships/hyperlink" Target="https://podminky.urs.cz/item/CS_URS_2025_01/612321121" TargetMode="External" /><Relationship Id="rId32" Type="http://schemas.openxmlformats.org/officeDocument/2006/relationships/hyperlink" Target="https://podminky.urs.cz/item/CS_URS_2025_01/612131121" TargetMode="External" /><Relationship Id="rId33" Type="http://schemas.openxmlformats.org/officeDocument/2006/relationships/hyperlink" Target="https://podminky.urs.cz/item/CS_URS_2025_01/612311131" TargetMode="External" /><Relationship Id="rId34" Type="http://schemas.openxmlformats.org/officeDocument/2006/relationships/hyperlink" Target="https://podminky.urs.cz/item/CS_URS_2025_01/629991011" TargetMode="External" /><Relationship Id="rId35" Type="http://schemas.openxmlformats.org/officeDocument/2006/relationships/hyperlink" Target="https://podminky.urs.cz/item/CS_URS_2025_01/622131101" TargetMode="External" /><Relationship Id="rId36" Type="http://schemas.openxmlformats.org/officeDocument/2006/relationships/hyperlink" Target="https://podminky.urs.cz/item/CS_URS_2025_01/622811002" TargetMode="External" /><Relationship Id="rId37" Type="http://schemas.openxmlformats.org/officeDocument/2006/relationships/hyperlink" Target="https://podminky.urs.cz/item/CS_URS_2025_01/632451456" TargetMode="External" /><Relationship Id="rId38" Type="http://schemas.openxmlformats.org/officeDocument/2006/relationships/hyperlink" Target="https://podminky.urs.cz/item/CS_URS_2025_01/632481213" TargetMode="External" /><Relationship Id="rId39" Type="http://schemas.openxmlformats.org/officeDocument/2006/relationships/hyperlink" Target="https://podminky.urs.cz/item/CS_URS_2025_01/961044111" TargetMode="External" /><Relationship Id="rId40" Type="http://schemas.openxmlformats.org/officeDocument/2006/relationships/hyperlink" Target="https://podminky.urs.cz/item/CS_URS_2025_01/953961113/R" TargetMode="External" /><Relationship Id="rId41" Type="http://schemas.openxmlformats.org/officeDocument/2006/relationships/hyperlink" Target="https://podminky.urs.cz/item/CS_URS_2025_01/997002611" TargetMode="External" /><Relationship Id="rId42" Type="http://schemas.openxmlformats.org/officeDocument/2006/relationships/hyperlink" Target="https://podminky.urs.cz/item/CS_URS_2025_01/997013111" TargetMode="External" /><Relationship Id="rId43" Type="http://schemas.openxmlformats.org/officeDocument/2006/relationships/hyperlink" Target="https://podminky.urs.cz/item/CS_URS_2025_01/997013501" TargetMode="External" /><Relationship Id="rId44" Type="http://schemas.openxmlformats.org/officeDocument/2006/relationships/hyperlink" Target="https://podminky.urs.cz/item/CS_URS_2025_01/997013509" TargetMode="External" /><Relationship Id="rId45" Type="http://schemas.openxmlformats.org/officeDocument/2006/relationships/hyperlink" Target="https://podminky.urs.cz/item/CS_URS_2025_01/997013861" TargetMode="External" /><Relationship Id="rId46" Type="http://schemas.openxmlformats.org/officeDocument/2006/relationships/hyperlink" Target="https://podminky.urs.cz/item/CS_URS_2025_01/998011001" TargetMode="External" /><Relationship Id="rId47" Type="http://schemas.openxmlformats.org/officeDocument/2006/relationships/hyperlink" Target="https://podminky.urs.cz/item/CS_URS_2025_01/711111001" TargetMode="External" /><Relationship Id="rId48" Type="http://schemas.openxmlformats.org/officeDocument/2006/relationships/hyperlink" Target="https://podminky.urs.cz/item/CS_URS_2025_01/711112001" TargetMode="External" /><Relationship Id="rId49" Type="http://schemas.openxmlformats.org/officeDocument/2006/relationships/hyperlink" Target="https://podminky.urs.cz/item/CS_URS_2025_01/711141559" TargetMode="External" /><Relationship Id="rId50" Type="http://schemas.openxmlformats.org/officeDocument/2006/relationships/hyperlink" Target="https://podminky.urs.cz/item/CS_URS_2025_01/711142559" TargetMode="External" /><Relationship Id="rId51" Type="http://schemas.openxmlformats.org/officeDocument/2006/relationships/hyperlink" Target="https://podminky.urs.cz/item/CS_URS_2025_01/998711201" TargetMode="External" /><Relationship Id="rId52" Type="http://schemas.openxmlformats.org/officeDocument/2006/relationships/hyperlink" Target="https://podminky.urs.cz/item/CS_URS_2025_01/712311101" TargetMode="External" /><Relationship Id="rId53" Type="http://schemas.openxmlformats.org/officeDocument/2006/relationships/hyperlink" Target="https://podminky.urs.cz/item/CS_URS_2025_01/712341559" TargetMode="External" /><Relationship Id="rId54" Type="http://schemas.openxmlformats.org/officeDocument/2006/relationships/hyperlink" Target="https://podminky.urs.cz/item/CS_URS_2025_01/712331111" TargetMode="External" /><Relationship Id="rId55" Type="http://schemas.openxmlformats.org/officeDocument/2006/relationships/hyperlink" Target="https://podminky.urs.cz/item/CS_URS_2025_01/712771333" TargetMode="External" /><Relationship Id="rId56" Type="http://schemas.openxmlformats.org/officeDocument/2006/relationships/hyperlink" Target="https://podminky.urs.cz/item/CS_URS_2025_01/712771401" TargetMode="External" /><Relationship Id="rId57" Type="http://schemas.openxmlformats.org/officeDocument/2006/relationships/hyperlink" Target="https://podminky.urs.cz/item/CS_URS_2025_01/712771521" TargetMode="External" /><Relationship Id="rId58" Type="http://schemas.openxmlformats.org/officeDocument/2006/relationships/hyperlink" Target="https://podminky.urs.cz/item/CS_URS_2025_01/712771601" TargetMode="External" /><Relationship Id="rId59" Type="http://schemas.openxmlformats.org/officeDocument/2006/relationships/hyperlink" Target="https://podminky.urs.cz/item/CS_URS_2025_01/712771613" TargetMode="External" /><Relationship Id="rId60" Type="http://schemas.openxmlformats.org/officeDocument/2006/relationships/hyperlink" Target="https://podminky.urs.cz/item/CS_URS_2025_01/712394001" TargetMode="External" /><Relationship Id="rId61" Type="http://schemas.openxmlformats.org/officeDocument/2006/relationships/hyperlink" Target="https://podminky.urs.cz/item/CS_URS_2025_01/712998201" TargetMode="External" /><Relationship Id="rId62" Type="http://schemas.openxmlformats.org/officeDocument/2006/relationships/hyperlink" Target="https://podminky.urs.cz/item/CS_URS_2025_01/998712201" TargetMode="External" /><Relationship Id="rId63" Type="http://schemas.openxmlformats.org/officeDocument/2006/relationships/hyperlink" Target="https://podminky.urs.cz/item/CS_URS_2025_01/713121111" TargetMode="External" /><Relationship Id="rId64" Type="http://schemas.openxmlformats.org/officeDocument/2006/relationships/hyperlink" Target="https://podminky.urs.cz/item/CS_URS_2025_01/713131141" TargetMode="External" /><Relationship Id="rId65" Type="http://schemas.openxmlformats.org/officeDocument/2006/relationships/hyperlink" Target="https://podminky.urs.cz/item/CS_URS_2025_01/713131151" TargetMode="External" /><Relationship Id="rId66" Type="http://schemas.openxmlformats.org/officeDocument/2006/relationships/hyperlink" Target="https://podminky.urs.cz/item/CS_URS_2025_01/713141138" TargetMode="External" /><Relationship Id="rId67" Type="http://schemas.openxmlformats.org/officeDocument/2006/relationships/hyperlink" Target="https://podminky.urs.cz/item/CS_URS_2025_01/998713201" TargetMode="External" /><Relationship Id="rId68" Type="http://schemas.openxmlformats.org/officeDocument/2006/relationships/hyperlink" Target="https://podminky.urs.cz/item/CS_URS_2025_01/721233142" TargetMode="External" /><Relationship Id="rId69" Type="http://schemas.openxmlformats.org/officeDocument/2006/relationships/hyperlink" Target="https://podminky.urs.cz/item/CS_URS_2025_01/998721201" TargetMode="External" /><Relationship Id="rId70" Type="http://schemas.openxmlformats.org/officeDocument/2006/relationships/hyperlink" Target="https://podminky.urs.cz/item/CS_URS_2025_01/725291652" TargetMode="External" /><Relationship Id="rId71" Type="http://schemas.openxmlformats.org/officeDocument/2006/relationships/hyperlink" Target="https://podminky.urs.cz/item/CS_URS_2025_01/725291653" TargetMode="External" /><Relationship Id="rId72" Type="http://schemas.openxmlformats.org/officeDocument/2006/relationships/hyperlink" Target="https://podminky.urs.cz/item/CS_URS_2025_01/725291655" TargetMode="External" /><Relationship Id="rId73" Type="http://schemas.openxmlformats.org/officeDocument/2006/relationships/hyperlink" Target="https://podminky.urs.cz/item/CS_URS_2025_01/725291664" TargetMode="External" /><Relationship Id="rId74" Type="http://schemas.openxmlformats.org/officeDocument/2006/relationships/hyperlink" Target="https://podminky.urs.cz/item/CS_URS_2025_01/725291680" TargetMode="External" /><Relationship Id="rId75" Type="http://schemas.openxmlformats.org/officeDocument/2006/relationships/hyperlink" Target="https://podminky.urs.cz/item/CS_URS_2025_01/998725201" TargetMode="External" /><Relationship Id="rId76" Type="http://schemas.openxmlformats.org/officeDocument/2006/relationships/hyperlink" Target="https://podminky.urs.cz/item/CS_URS_2025_01/762361332" TargetMode="External" /><Relationship Id="rId77" Type="http://schemas.openxmlformats.org/officeDocument/2006/relationships/hyperlink" Target="https://podminky.urs.cz/item/CS_URS_2025_01/998762201" TargetMode="External" /><Relationship Id="rId78" Type="http://schemas.openxmlformats.org/officeDocument/2006/relationships/hyperlink" Target="https://podminky.urs.cz/item/CS_URS_2025_01/763331113" TargetMode="External" /><Relationship Id="rId79" Type="http://schemas.openxmlformats.org/officeDocument/2006/relationships/hyperlink" Target="https://podminky.urs.cz/item/CS_URS_2025_01/998763401" TargetMode="External" /><Relationship Id="rId80" Type="http://schemas.openxmlformats.org/officeDocument/2006/relationships/hyperlink" Target="https://podminky.urs.cz/item/CS_URS_2025_01/764214606" TargetMode="External" /><Relationship Id="rId81" Type="http://schemas.openxmlformats.org/officeDocument/2006/relationships/hyperlink" Target="https://podminky.urs.cz/item/CS_URS_2025_01/764215646" TargetMode="External" /><Relationship Id="rId82" Type="http://schemas.openxmlformats.org/officeDocument/2006/relationships/hyperlink" Target="https://podminky.urs.cz/item/CS_URS_2025_01/998764201" TargetMode="External" /><Relationship Id="rId83" Type="http://schemas.openxmlformats.org/officeDocument/2006/relationships/hyperlink" Target="https://podminky.urs.cz/item/CS_URS_2025_01/767640111" TargetMode="External" /><Relationship Id="rId84" Type="http://schemas.openxmlformats.org/officeDocument/2006/relationships/hyperlink" Target="https://podminky.urs.cz/item/CS_URS_2025_01/767627306" TargetMode="External" /><Relationship Id="rId85" Type="http://schemas.openxmlformats.org/officeDocument/2006/relationships/hyperlink" Target="https://podminky.urs.cz/item/CS_URS_2025_01/767627307" TargetMode="External" /><Relationship Id="rId86" Type="http://schemas.openxmlformats.org/officeDocument/2006/relationships/hyperlink" Target="https://podminky.urs.cz/item/CS_URS_2025_01/767995112" TargetMode="External" /><Relationship Id="rId87" Type="http://schemas.openxmlformats.org/officeDocument/2006/relationships/hyperlink" Target="https://podminky.urs.cz/item/CS_URS_2025_01/767995113" TargetMode="External" /><Relationship Id="rId88" Type="http://schemas.openxmlformats.org/officeDocument/2006/relationships/hyperlink" Target="https://podminky.urs.cz/item/CS_URS_2025_01/767995114" TargetMode="External" /><Relationship Id="rId89" Type="http://schemas.openxmlformats.org/officeDocument/2006/relationships/hyperlink" Target="https://podminky.urs.cz/item/CS_URS_2025_01/767995116" TargetMode="External" /><Relationship Id="rId90" Type="http://schemas.openxmlformats.org/officeDocument/2006/relationships/hyperlink" Target="https://podminky.urs.cz/item/CS_URS_2025_01/767995117" TargetMode="External" /><Relationship Id="rId91" Type="http://schemas.openxmlformats.org/officeDocument/2006/relationships/hyperlink" Target="https://podminky.urs.cz/item/CS_URS_2025_01/998767201" TargetMode="External" /><Relationship Id="rId92" Type="http://schemas.openxmlformats.org/officeDocument/2006/relationships/hyperlink" Target="https://podminky.urs.cz/item/CS_URS_2025_01/771121011" TargetMode="External" /><Relationship Id="rId93" Type="http://schemas.openxmlformats.org/officeDocument/2006/relationships/hyperlink" Target="https://podminky.urs.cz/item/CS_URS_2025_01/771591112" TargetMode="External" /><Relationship Id="rId94" Type="http://schemas.openxmlformats.org/officeDocument/2006/relationships/hyperlink" Target="https://podminky.urs.cz/item/CS_URS_2025_01/771591241" TargetMode="External" /><Relationship Id="rId95" Type="http://schemas.openxmlformats.org/officeDocument/2006/relationships/hyperlink" Target="https://podminky.urs.cz/item/CS_URS_2025_01/771591242" TargetMode="External" /><Relationship Id="rId96" Type="http://schemas.openxmlformats.org/officeDocument/2006/relationships/hyperlink" Target="https://podminky.urs.cz/item/CS_URS_2025_01/771591264" TargetMode="External" /><Relationship Id="rId97" Type="http://schemas.openxmlformats.org/officeDocument/2006/relationships/hyperlink" Target="https://podminky.urs.cz/item/CS_URS_2025_01/771574413" TargetMode="External" /><Relationship Id="rId98" Type="http://schemas.openxmlformats.org/officeDocument/2006/relationships/hyperlink" Target="https://podminky.urs.cz/item/CS_URS_2025_01/771591115" TargetMode="External" /><Relationship Id="rId99" Type="http://schemas.openxmlformats.org/officeDocument/2006/relationships/hyperlink" Target="https://podminky.urs.cz/item/CS_URS_2025_01/998771201" TargetMode="External" /><Relationship Id="rId100" Type="http://schemas.openxmlformats.org/officeDocument/2006/relationships/hyperlink" Target="https://podminky.urs.cz/item/CS_URS_2025_01/781121011" TargetMode="External" /><Relationship Id="rId101" Type="http://schemas.openxmlformats.org/officeDocument/2006/relationships/hyperlink" Target="https://podminky.urs.cz/item/CS_URS_2025_01/781131112" TargetMode="External" /><Relationship Id="rId102" Type="http://schemas.openxmlformats.org/officeDocument/2006/relationships/hyperlink" Target="https://podminky.urs.cz/item/CS_URS_2025_01/781472214" TargetMode="External" /><Relationship Id="rId103" Type="http://schemas.openxmlformats.org/officeDocument/2006/relationships/hyperlink" Target="https://podminky.urs.cz/item/CS_URS_2025_01/781571131" TargetMode="External" /><Relationship Id="rId104" Type="http://schemas.openxmlformats.org/officeDocument/2006/relationships/hyperlink" Target="https://podminky.urs.cz/item/CS_URS_2025_01/781492211" TargetMode="External" /><Relationship Id="rId105" Type="http://schemas.openxmlformats.org/officeDocument/2006/relationships/hyperlink" Target="https://podminky.urs.cz/item/CS_URS_2025_01/781492251" TargetMode="External" /><Relationship Id="rId106" Type="http://schemas.openxmlformats.org/officeDocument/2006/relationships/hyperlink" Target="https://podminky.urs.cz/item/CS_URS_2025_01/781495115" TargetMode="External" /><Relationship Id="rId107" Type="http://schemas.openxmlformats.org/officeDocument/2006/relationships/hyperlink" Target="https://podminky.urs.cz/item/CS_URS_2025_01/998781201" TargetMode="External" /><Relationship Id="rId108" Type="http://schemas.openxmlformats.org/officeDocument/2006/relationships/hyperlink" Target="https://podminky.urs.cz/item/CS_URS_2025_01/783301303" TargetMode="External" /><Relationship Id="rId109" Type="http://schemas.openxmlformats.org/officeDocument/2006/relationships/hyperlink" Target="https://podminky.urs.cz/item/CS_URS_2025_01/783301313" TargetMode="External" /><Relationship Id="rId110" Type="http://schemas.openxmlformats.org/officeDocument/2006/relationships/hyperlink" Target="https://podminky.urs.cz/item/CS_URS_2025_01/783344101" TargetMode="External" /><Relationship Id="rId111" Type="http://schemas.openxmlformats.org/officeDocument/2006/relationships/hyperlink" Target="https://podminky.urs.cz/item/CS_URS_2025_01/783347101" TargetMode="External" /><Relationship Id="rId112" Type="http://schemas.openxmlformats.org/officeDocument/2006/relationships/hyperlink" Target="https://podminky.urs.cz/item/CS_URS_2025_01/784171001" TargetMode="External" /><Relationship Id="rId113" Type="http://schemas.openxmlformats.org/officeDocument/2006/relationships/hyperlink" Target="https://podminky.urs.cz/item/CS_URS_2025_01/784171111" TargetMode="External" /><Relationship Id="rId114" Type="http://schemas.openxmlformats.org/officeDocument/2006/relationships/hyperlink" Target="https://podminky.urs.cz/item/CS_URS_2025_01/784181101" TargetMode="External" /><Relationship Id="rId115" Type="http://schemas.openxmlformats.org/officeDocument/2006/relationships/hyperlink" Target="https://podminky.urs.cz/item/CS_URS_2025_01/784211101" TargetMode="External" /><Relationship Id="rId116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113107422" TargetMode="External" /><Relationship Id="rId2" Type="http://schemas.openxmlformats.org/officeDocument/2006/relationships/hyperlink" Target="https://podminky.urs.cz/item/CS_URS_2025_01/113107442" TargetMode="External" /><Relationship Id="rId3" Type="http://schemas.openxmlformats.org/officeDocument/2006/relationships/hyperlink" Target="https://podminky.urs.cz/item/CS_URS_2025_01/131351100" TargetMode="External" /><Relationship Id="rId4" Type="http://schemas.openxmlformats.org/officeDocument/2006/relationships/hyperlink" Target="https://podminky.urs.cz/item/CS_URS_2025_01/132351101" TargetMode="External" /><Relationship Id="rId5" Type="http://schemas.openxmlformats.org/officeDocument/2006/relationships/hyperlink" Target="https://podminky.urs.cz/item/CS_URS_2025_01/132351252" TargetMode="External" /><Relationship Id="rId6" Type="http://schemas.openxmlformats.org/officeDocument/2006/relationships/hyperlink" Target="https://podminky.urs.cz/item/CS_URS_2025_01/132354202" TargetMode="External" /><Relationship Id="rId7" Type="http://schemas.openxmlformats.org/officeDocument/2006/relationships/hyperlink" Target="https://podminky.urs.cz/item/CS_URS_2025_01/139001101" TargetMode="External" /><Relationship Id="rId8" Type="http://schemas.openxmlformats.org/officeDocument/2006/relationships/hyperlink" Target="https://podminky.urs.cz/item/CS_URS_2025_01/151101201" TargetMode="External" /><Relationship Id="rId9" Type="http://schemas.openxmlformats.org/officeDocument/2006/relationships/hyperlink" Target="https://podminky.urs.cz/item/CS_URS_2025_01/151101211" TargetMode="External" /><Relationship Id="rId10" Type="http://schemas.openxmlformats.org/officeDocument/2006/relationships/hyperlink" Target="https://podminky.urs.cz/item/CS_URS_2025_01/151101301" TargetMode="External" /><Relationship Id="rId11" Type="http://schemas.openxmlformats.org/officeDocument/2006/relationships/hyperlink" Target="https://podminky.urs.cz/item/CS_URS_2025_01/151101311" TargetMode="External" /><Relationship Id="rId12" Type="http://schemas.openxmlformats.org/officeDocument/2006/relationships/hyperlink" Target="https://podminky.urs.cz/item/CS_URS_2025_01/151201201" TargetMode="External" /><Relationship Id="rId13" Type="http://schemas.openxmlformats.org/officeDocument/2006/relationships/hyperlink" Target="https://podminky.urs.cz/item/CS_URS_2025_01/151201211" TargetMode="External" /><Relationship Id="rId14" Type="http://schemas.openxmlformats.org/officeDocument/2006/relationships/hyperlink" Target="https://podminky.urs.cz/item/CS_URS_2025_01/151201301" TargetMode="External" /><Relationship Id="rId15" Type="http://schemas.openxmlformats.org/officeDocument/2006/relationships/hyperlink" Target="https://podminky.urs.cz/item/CS_URS_2025_01/151201311" TargetMode="External" /><Relationship Id="rId16" Type="http://schemas.openxmlformats.org/officeDocument/2006/relationships/hyperlink" Target="https://podminky.urs.cz/item/CS_URS_2025_01/162751137" TargetMode="External" /><Relationship Id="rId17" Type="http://schemas.openxmlformats.org/officeDocument/2006/relationships/hyperlink" Target="https://podminky.urs.cz/item/CS_URS_2025_01/162751139" TargetMode="External" /><Relationship Id="rId18" Type="http://schemas.openxmlformats.org/officeDocument/2006/relationships/hyperlink" Target="https://podminky.urs.cz/item/CS_URS_2025_01/167151102" TargetMode="External" /><Relationship Id="rId19" Type="http://schemas.openxmlformats.org/officeDocument/2006/relationships/hyperlink" Target="https://podminky.urs.cz/item/CS_URS_2025_01/171201231" TargetMode="External" /><Relationship Id="rId20" Type="http://schemas.openxmlformats.org/officeDocument/2006/relationships/hyperlink" Target="https://podminky.urs.cz/item/CS_URS_2025_01/171251201" TargetMode="External" /><Relationship Id="rId21" Type="http://schemas.openxmlformats.org/officeDocument/2006/relationships/hyperlink" Target="https://podminky.urs.cz/item/CS_URS_2025_01/174151101" TargetMode="External" /><Relationship Id="rId22" Type="http://schemas.openxmlformats.org/officeDocument/2006/relationships/hyperlink" Target="https://podminky.urs.cz/item/CS_URS_2025_01/175111101" TargetMode="External" /><Relationship Id="rId23" Type="http://schemas.openxmlformats.org/officeDocument/2006/relationships/hyperlink" Target="https://podminky.urs.cz/item/CS_URS_2025_01/181951114" TargetMode="External" /><Relationship Id="rId24" Type="http://schemas.openxmlformats.org/officeDocument/2006/relationships/hyperlink" Target="https://podminky.urs.cz/item/CS_URS_2025_01/211531111" TargetMode="External" /><Relationship Id="rId25" Type="http://schemas.openxmlformats.org/officeDocument/2006/relationships/hyperlink" Target="https://podminky.urs.cz/item/CS_URS_2025_01/211971122" TargetMode="External" /><Relationship Id="rId26" Type="http://schemas.openxmlformats.org/officeDocument/2006/relationships/hyperlink" Target="https://podminky.urs.cz/item/CS_URS_2025_01/213141111" TargetMode="External" /><Relationship Id="rId27" Type="http://schemas.openxmlformats.org/officeDocument/2006/relationships/hyperlink" Target="https://podminky.urs.cz/item/CS_URS_2025_01/451572111" TargetMode="External" /><Relationship Id="rId28" Type="http://schemas.openxmlformats.org/officeDocument/2006/relationships/hyperlink" Target="https://podminky.urs.cz/item/CS_URS_2025_01/566901143" TargetMode="External" /><Relationship Id="rId29" Type="http://schemas.openxmlformats.org/officeDocument/2006/relationships/hyperlink" Target="https://podminky.urs.cz/item/CS_URS_2025_01/572330111" TargetMode="External" /><Relationship Id="rId30" Type="http://schemas.openxmlformats.org/officeDocument/2006/relationships/hyperlink" Target="https://podminky.urs.cz/item/CS_URS_2025_01/572340111" TargetMode="External" /><Relationship Id="rId31" Type="http://schemas.openxmlformats.org/officeDocument/2006/relationships/hyperlink" Target="https://podminky.urs.cz/item/CS_URS_2025_01/612325101" TargetMode="External" /><Relationship Id="rId32" Type="http://schemas.openxmlformats.org/officeDocument/2006/relationships/hyperlink" Target="https://podminky.urs.cz/item/CS_URS_2025_01/831312121" TargetMode="External" /><Relationship Id="rId33" Type="http://schemas.openxmlformats.org/officeDocument/2006/relationships/hyperlink" Target="https://podminky.urs.cz/item/CS_URS_2025_01/837395121" TargetMode="External" /><Relationship Id="rId34" Type="http://schemas.openxmlformats.org/officeDocument/2006/relationships/hyperlink" Target="https://podminky.urs.cz/item/CS_URS_2025_01/871161211" TargetMode="External" /><Relationship Id="rId35" Type="http://schemas.openxmlformats.org/officeDocument/2006/relationships/hyperlink" Target="https://podminky.urs.cz/item/CS_URS_2025_01/871273120" TargetMode="External" /><Relationship Id="rId36" Type="http://schemas.openxmlformats.org/officeDocument/2006/relationships/hyperlink" Target="https://podminky.urs.cz/item/CS_URS_2025_01/871313120" TargetMode="External" /><Relationship Id="rId37" Type="http://schemas.openxmlformats.org/officeDocument/2006/relationships/hyperlink" Target="https://podminky.urs.cz/item/CS_URS_2025_01/877161101" TargetMode="External" /><Relationship Id="rId38" Type="http://schemas.openxmlformats.org/officeDocument/2006/relationships/hyperlink" Target="https://podminky.urs.cz/item/CS_URS_2025_01/877270310" TargetMode="External" /><Relationship Id="rId39" Type="http://schemas.openxmlformats.org/officeDocument/2006/relationships/hyperlink" Target="https://podminky.urs.cz/item/CS_URS_2025_01/891152211" TargetMode="External" /><Relationship Id="rId40" Type="http://schemas.openxmlformats.org/officeDocument/2006/relationships/hyperlink" Target="https://podminky.urs.cz/item/CS_URS_2025_01/891161321" TargetMode="External" /><Relationship Id="rId41" Type="http://schemas.openxmlformats.org/officeDocument/2006/relationships/hyperlink" Target="https://podminky.urs.cz/item/CS_URS_2025_01/891269111" TargetMode="External" /><Relationship Id="rId42" Type="http://schemas.openxmlformats.org/officeDocument/2006/relationships/hyperlink" Target="https://podminky.urs.cz/item/CS_URS_2025_01/892241111" TargetMode="External" /><Relationship Id="rId43" Type="http://schemas.openxmlformats.org/officeDocument/2006/relationships/hyperlink" Target="https://podminky.urs.cz/item/CS_URS_2025_01/892351111" TargetMode="External" /><Relationship Id="rId44" Type="http://schemas.openxmlformats.org/officeDocument/2006/relationships/hyperlink" Target="https://podminky.urs.cz/item/CS_URS_2025_01/892372111" TargetMode="External" /><Relationship Id="rId45" Type="http://schemas.openxmlformats.org/officeDocument/2006/relationships/hyperlink" Target="https://podminky.urs.cz/item/CS_URS_2025_01/893811152" TargetMode="External" /><Relationship Id="rId46" Type="http://schemas.openxmlformats.org/officeDocument/2006/relationships/hyperlink" Target="https://podminky.urs.cz/item/CS_URS_2025_01/894812311" TargetMode="External" /><Relationship Id="rId47" Type="http://schemas.openxmlformats.org/officeDocument/2006/relationships/hyperlink" Target="https://podminky.urs.cz/item/CS_URS_2025_01/894812314" TargetMode="External" /><Relationship Id="rId48" Type="http://schemas.openxmlformats.org/officeDocument/2006/relationships/hyperlink" Target="https://podminky.urs.cz/item/CS_URS_2025_01/894812331" TargetMode="External" /><Relationship Id="rId49" Type="http://schemas.openxmlformats.org/officeDocument/2006/relationships/hyperlink" Target="https://podminky.urs.cz/item/CS_URS_2025_01/894812332" TargetMode="External" /><Relationship Id="rId50" Type="http://schemas.openxmlformats.org/officeDocument/2006/relationships/hyperlink" Target="https://podminky.urs.cz/item/CS_URS_2025_01/894812377" TargetMode="External" /><Relationship Id="rId51" Type="http://schemas.openxmlformats.org/officeDocument/2006/relationships/hyperlink" Target="https://podminky.urs.cz/item/CS_URS_2025_01/894812612" TargetMode="External" /><Relationship Id="rId52" Type="http://schemas.openxmlformats.org/officeDocument/2006/relationships/hyperlink" Target="https://podminky.urs.cz/item/CS_URS_2025_01/899401112" TargetMode="External" /><Relationship Id="rId53" Type="http://schemas.openxmlformats.org/officeDocument/2006/relationships/hyperlink" Target="https://podminky.urs.cz/item/CS_URS_2025_01/899721111" TargetMode="External" /><Relationship Id="rId54" Type="http://schemas.openxmlformats.org/officeDocument/2006/relationships/hyperlink" Target="https://podminky.urs.cz/item/CS_URS_2025_01/919735112" TargetMode="External" /><Relationship Id="rId55" Type="http://schemas.openxmlformats.org/officeDocument/2006/relationships/hyperlink" Target="https://podminky.urs.cz/item/CS_URS_2025_01/974031132" TargetMode="External" /><Relationship Id="rId56" Type="http://schemas.openxmlformats.org/officeDocument/2006/relationships/hyperlink" Target="https://podminky.urs.cz/item/CS_URS_2025_01/974031142" TargetMode="External" /><Relationship Id="rId57" Type="http://schemas.openxmlformats.org/officeDocument/2006/relationships/hyperlink" Target="https://podminky.urs.cz/item/CS_URS_2025_01/974031164" TargetMode="External" /><Relationship Id="rId58" Type="http://schemas.openxmlformats.org/officeDocument/2006/relationships/hyperlink" Target="https://podminky.urs.cz/item/CS_URS_2025_01/997013211" TargetMode="External" /><Relationship Id="rId59" Type="http://schemas.openxmlformats.org/officeDocument/2006/relationships/hyperlink" Target="https://podminky.urs.cz/item/CS_URS_2025_01/997013501" TargetMode="External" /><Relationship Id="rId60" Type="http://schemas.openxmlformats.org/officeDocument/2006/relationships/hyperlink" Target="https://podminky.urs.cz/item/CS_URS_2025_01/997013509" TargetMode="External" /><Relationship Id="rId61" Type="http://schemas.openxmlformats.org/officeDocument/2006/relationships/hyperlink" Target="https://podminky.urs.cz/item/CS_URS_2025_01/997013631" TargetMode="External" /><Relationship Id="rId62" Type="http://schemas.openxmlformats.org/officeDocument/2006/relationships/hyperlink" Target="https://podminky.urs.cz/item/CS_URS_2025_01/997013873" TargetMode="External" /><Relationship Id="rId63" Type="http://schemas.openxmlformats.org/officeDocument/2006/relationships/hyperlink" Target="https://podminky.urs.cz/item/CS_URS_2025_01/997013875" TargetMode="External" /><Relationship Id="rId64" Type="http://schemas.openxmlformats.org/officeDocument/2006/relationships/hyperlink" Target="https://podminky.urs.cz/item/CS_URS_2025_01/998011008" TargetMode="External" /><Relationship Id="rId65" Type="http://schemas.openxmlformats.org/officeDocument/2006/relationships/hyperlink" Target="https://podminky.urs.cz/item/CS_URS_2025_01/713463411" TargetMode="External" /><Relationship Id="rId66" Type="http://schemas.openxmlformats.org/officeDocument/2006/relationships/hyperlink" Target="https://podminky.urs.cz/item/CS_URS_2025_01/998713122" TargetMode="External" /><Relationship Id="rId67" Type="http://schemas.openxmlformats.org/officeDocument/2006/relationships/hyperlink" Target="https://podminky.urs.cz/item/CS_URS_2025_01/721173401" TargetMode="External" /><Relationship Id="rId68" Type="http://schemas.openxmlformats.org/officeDocument/2006/relationships/hyperlink" Target="https://podminky.urs.cz/item/CS_URS_2025_01/721173402" TargetMode="External" /><Relationship Id="rId69" Type="http://schemas.openxmlformats.org/officeDocument/2006/relationships/hyperlink" Target="https://podminky.urs.cz/item/CS_URS_2025_01/721173403" TargetMode="External" /><Relationship Id="rId70" Type="http://schemas.openxmlformats.org/officeDocument/2006/relationships/hyperlink" Target="https://podminky.urs.cz/item/CS_URS_2025_01/721174025" TargetMode="External" /><Relationship Id="rId71" Type="http://schemas.openxmlformats.org/officeDocument/2006/relationships/hyperlink" Target="https://podminky.urs.cz/item/CS_URS_2025_01/721174041" TargetMode="External" /><Relationship Id="rId72" Type="http://schemas.openxmlformats.org/officeDocument/2006/relationships/hyperlink" Target="https://podminky.urs.cz/item/CS_URS_2025_01/721174042" TargetMode="External" /><Relationship Id="rId73" Type="http://schemas.openxmlformats.org/officeDocument/2006/relationships/hyperlink" Target="https://podminky.urs.cz/item/CS_URS_2025_01/721174043" TargetMode="External" /><Relationship Id="rId74" Type="http://schemas.openxmlformats.org/officeDocument/2006/relationships/hyperlink" Target="https://podminky.urs.cz/item/CS_URS_2025_01/721194103" TargetMode="External" /><Relationship Id="rId75" Type="http://schemas.openxmlformats.org/officeDocument/2006/relationships/hyperlink" Target="https://podminky.urs.cz/item/CS_URS_2025_01/721194104" TargetMode="External" /><Relationship Id="rId76" Type="http://schemas.openxmlformats.org/officeDocument/2006/relationships/hyperlink" Target="https://podminky.urs.cz/item/CS_URS_2025_01/721194109" TargetMode="External" /><Relationship Id="rId77" Type="http://schemas.openxmlformats.org/officeDocument/2006/relationships/hyperlink" Target="https://podminky.urs.cz/item/CS_URS_2025_01/721229111" TargetMode="External" /><Relationship Id="rId78" Type="http://schemas.openxmlformats.org/officeDocument/2006/relationships/hyperlink" Target="https://podminky.urs.cz/item/CS_URS_2025_01/721290111" TargetMode="External" /><Relationship Id="rId79" Type="http://schemas.openxmlformats.org/officeDocument/2006/relationships/hyperlink" Target="https://podminky.urs.cz/item/CS_URS_2025_01/998721121" TargetMode="External" /><Relationship Id="rId80" Type="http://schemas.openxmlformats.org/officeDocument/2006/relationships/hyperlink" Target="https://podminky.urs.cz/item/CS_URS_2025_01/722174002" TargetMode="External" /><Relationship Id="rId81" Type="http://schemas.openxmlformats.org/officeDocument/2006/relationships/hyperlink" Target="https://podminky.urs.cz/item/CS_URS_2025_01/722174003" TargetMode="External" /><Relationship Id="rId82" Type="http://schemas.openxmlformats.org/officeDocument/2006/relationships/hyperlink" Target="https://podminky.urs.cz/item/CS_URS_2025_01/722174004" TargetMode="External" /><Relationship Id="rId83" Type="http://schemas.openxmlformats.org/officeDocument/2006/relationships/hyperlink" Target="https://podminky.urs.cz/item/CS_URS_2025_01/722175002" TargetMode="External" /><Relationship Id="rId84" Type="http://schemas.openxmlformats.org/officeDocument/2006/relationships/hyperlink" Target="https://podminky.urs.cz/item/CS_URS_2025_01/722175003" TargetMode="External" /><Relationship Id="rId85" Type="http://schemas.openxmlformats.org/officeDocument/2006/relationships/hyperlink" Target="https://podminky.urs.cz/item/CS_URS_2025_01/722179191" TargetMode="External" /><Relationship Id="rId86" Type="http://schemas.openxmlformats.org/officeDocument/2006/relationships/hyperlink" Target="https://podminky.urs.cz/item/CS_URS_2025_01/722179192" TargetMode="External" /><Relationship Id="rId87" Type="http://schemas.openxmlformats.org/officeDocument/2006/relationships/hyperlink" Target="https://podminky.urs.cz/item/CS_URS_2025_01/722181211" TargetMode="External" /><Relationship Id="rId88" Type="http://schemas.openxmlformats.org/officeDocument/2006/relationships/hyperlink" Target="https://podminky.urs.cz/item/CS_URS_2025_01/722181222" TargetMode="External" /><Relationship Id="rId89" Type="http://schemas.openxmlformats.org/officeDocument/2006/relationships/hyperlink" Target="https://podminky.urs.cz/item/CS_URS_2025_01/722181231" TargetMode="External" /><Relationship Id="rId90" Type="http://schemas.openxmlformats.org/officeDocument/2006/relationships/hyperlink" Target="https://podminky.urs.cz/item/CS_URS_2025_01/722181242" TargetMode="External" /><Relationship Id="rId91" Type="http://schemas.openxmlformats.org/officeDocument/2006/relationships/hyperlink" Target="https://podminky.urs.cz/item/CS_URS_2025_01/722190401" TargetMode="External" /><Relationship Id="rId92" Type="http://schemas.openxmlformats.org/officeDocument/2006/relationships/hyperlink" Target="https://podminky.urs.cz/item/CS_URS_2025_01/722219191" TargetMode="External" /><Relationship Id="rId93" Type="http://schemas.openxmlformats.org/officeDocument/2006/relationships/hyperlink" Target="https://podminky.urs.cz/item/CS_URS_2025_01/722220111" TargetMode="External" /><Relationship Id="rId94" Type="http://schemas.openxmlformats.org/officeDocument/2006/relationships/hyperlink" Target="https://podminky.urs.cz/item/CS_URS_2025_01/722220121" TargetMode="External" /><Relationship Id="rId95" Type="http://schemas.openxmlformats.org/officeDocument/2006/relationships/hyperlink" Target="https://podminky.urs.cz/item/CS_URS_2025_01/722224152" TargetMode="External" /><Relationship Id="rId96" Type="http://schemas.openxmlformats.org/officeDocument/2006/relationships/hyperlink" Target="https://podminky.urs.cz/item/CS_URS_2025_01/722232044" TargetMode="External" /><Relationship Id="rId97" Type="http://schemas.openxmlformats.org/officeDocument/2006/relationships/hyperlink" Target="https://podminky.urs.cz/item/CS_URS_2025_01/722232063" TargetMode="External" /><Relationship Id="rId98" Type="http://schemas.openxmlformats.org/officeDocument/2006/relationships/hyperlink" Target="https://podminky.urs.cz/item/CS_URS_2025_01/722270102" TargetMode="External" /><Relationship Id="rId99" Type="http://schemas.openxmlformats.org/officeDocument/2006/relationships/hyperlink" Target="https://podminky.urs.cz/item/CS_URS_2025_01/722290234" TargetMode="External" /><Relationship Id="rId100" Type="http://schemas.openxmlformats.org/officeDocument/2006/relationships/hyperlink" Target="https://podminky.urs.cz/item/CS_URS_2025_01/722290246" TargetMode="External" /><Relationship Id="rId101" Type="http://schemas.openxmlformats.org/officeDocument/2006/relationships/hyperlink" Target="https://podminky.urs.cz/item/CS_URS_2025_01/998722121" TargetMode="External" /><Relationship Id="rId102" Type="http://schemas.openxmlformats.org/officeDocument/2006/relationships/hyperlink" Target="https://podminky.urs.cz/item/CS_URS_2025_01/725119124" TargetMode="External" /><Relationship Id="rId103" Type="http://schemas.openxmlformats.org/officeDocument/2006/relationships/hyperlink" Target="https://podminky.urs.cz/item/CS_URS_2025_01/725119131" TargetMode="External" /><Relationship Id="rId104" Type="http://schemas.openxmlformats.org/officeDocument/2006/relationships/hyperlink" Target="https://podminky.urs.cz/item/CS_URS_2025_01/725129103" TargetMode="External" /><Relationship Id="rId105" Type="http://schemas.openxmlformats.org/officeDocument/2006/relationships/hyperlink" Target="https://podminky.urs.cz/item/CS_URS_2025_01/725219102" TargetMode="External" /><Relationship Id="rId106" Type="http://schemas.openxmlformats.org/officeDocument/2006/relationships/hyperlink" Target="https://podminky.urs.cz/item/CS_URS_2025_01/725291670" TargetMode="External" /><Relationship Id="rId107" Type="http://schemas.openxmlformats.org/officeDocument/2006/relationships/hyperlink" Target="https://podminky.urs.cz/item/CS_URS_2025_01/725339111" TargetMode="External" /><Relationship Id="rId108" Type="http://schemas.openxmlformats.org/officeDocument/2006/relationships/hyperlink" Target="https://podminky.urs.cz/item/CS_URS_2025_01/725535212" TargetMode="External" /><Relationship Id="rId109" Type="http://schemas.openxmlformats.org/officeDocument/2006/relationships/hyperlink" Target="https://podminky.urs.cz/item/CS_URS_2025_01/725539204" TargetMode="External" /><Relationship Id="rId110" Type="http://schemas.openxmlformats.org/officeDocument/2006/relationships/hyperlink" Target="https://podminky.urs.cz/item/CS_URS_2025_01/725819401" TargetMode="External" /><Relationship Id="rId111" Type="http://schemas.openxmlformats.org/officeDocument/2006/relationships/hyperlink" Target="https://podminky.urs.cz/item/CS_URS_2025_01/725829101" TargetMode="External" /><Relationship Id="rId112" Type="http://schemas.openxmlformats.org/officeDocument/2006/relationships/hyperlink" Target="https://podminky.urs.cz/item/CS_URS_2025_01/725829132" TargetMode="External" /><Relationship Id="rId113" Type="http://schemas.openxmlformats.org/officeDocument/2006/relationships/hyperlink" Target="https://podminky.urs.cz/item/CS_URS_2025_01/998725121" TargetMode="External" /><Relationship Id="rId114" Type="http://schemas.openxmlformats.org/officeDocument/2006/relationships/hyperlink" Target="https://podminky.urs.cz/item/CS_URS_2025_01/741311081" TargetMode="External" /><Relationship Id="rId115" Type="http://schemas.openxmlformats.org/officeDocument/2006/relationships/hyperlink" Target="https://podminky.urs.cz/item/CS_URS_2025_01/998741121" TargetMode="External" /><Relationship Id="rId116" Type="http://schemas.openxmlformats.org/officeDocument/2006/relationships/hyperlink" Target="https://podminky.urs.cz/item/CS_URS_2025_01/767646411" TargetMode="External" /><Relationship Id="rId117" Type="http://schemas.openxmlformats.org/officeDocument/2006/relationships/hyperlink" Target="https://podminky.urs.cz/item/CS_URS_2025_01/767995101" TargetMode="External" /><Relationship Id="rId118" Type="http://schemas.openxmlformats.org/officeDocument/2006/relationships/hyperlink" Target="https://podminky.urs.cz/item/CS_URS_2025_01/998767121" TargetMode="External" /><Relationship Id="rId119" Type="http://schemas.openxmlformats.org/officeDocument/2006/relationships/hyperlink" Target="https://podminky.urs.cz/item/CS_URS_2025_01/012434000" TargetMode="External" /><Relationship Id="rId120" Type="http://schemas.openxmlformats.org/officeDocument/2006/relationships/hyperlink" Target="https://podminky.urs.cz/item/CS_URS_2025_01/012444000" TargetMode="External" /><Relationship Id="rId12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1/998751311" TargetMode="External" /><Relationship Id="rId2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19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23</v>
      </c>
      <c r="AL8" s="25"/>
      <c r="AM8" s="25"/>
      <c r="AN8" s="36" t="s">
        <v>24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26</v>
      </c>
      <c r="AL10" s="25"/>
      <c r="AM10" s="25"/>
      <c r="AN10" s="30" t="s">
        <v>19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22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27</v>
      </c>
      <c r="AL11" s="25"/>
      <c r="AM11" s="25"/>
      <c r="AN11" s="30" t="s">
        <v>19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28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26</v>
      </c>
      <c r="AL13" s="25"/>
      <c r="AM13" s="25"/>
      <c r="AN13" s="37" t="s">
        <v>29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29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27</v>
      </c>
      <c r="AL14" s="25"/>
      <c r="AM14" s="25"/>
      <c r="AN14" s="37" t="s">
        <v>29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30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26</v>
      </c>
      <c r="AL16" s="25"/>
      <c r="AM16" s="25"/>
      <c r="AN16" s="30" t="s">
        <v>19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31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27</v>
      </c>
      <c r="AL17" s="25"/>
      <c r="AM17" s="25"/>
      <c r="AN17" s="30" t="s">
        <v>19</v>
      </c>
      <c r="AO17" s="25"/>
      <c r="AP17" s="25"/>
      <c r="AQ17" s="25"/>
      <c r="AR17" s="23"/>
      <c r="BE17" s="34"/>
      <c r="BS17" s="20" t="s">
        <v>32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33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26</v>
      </c>
      <c r="AL19" s="25"/>
      <c r="AM19" s="25"/>
      <c r="AN19" s="30" t="s">
        <v>19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34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27</v>
      </c>
      <c r="AL20" s="25"/>
      <c r="AM20" s="25"/>
      <c r="AN20" s="30" t="s">
        <v>19</v>
      </c>
      <c r="AO20" s="25"/>
      <c r="AP20" s="25"/>
      <c r="AQ20" s="25"/>
      <c r="AR20" s="23"/>
      <c r="BE20" s="34"/>
      <c r="BS20" s="20" t="s">
        <v>4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35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36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37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38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39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40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41</v>
      </c>
      <c r="E29" s="50"/>
      <c r="F29" s="35" t="s">
        <v>42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43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44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45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46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47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48</v>
      </c>
      <c r="U35" s="57"/>
      <c r="V35" s="57"/>
      <c r="W35" s="57"/>
      <c r="X35" s="59" t="s">
        <v>49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50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00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Jáchymov - parkoviště v ulici Mathesiova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21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>Město Jáchymov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23</v>
      </c>
      <c r="AJ47" s="43"/>
      <c r="AK47" s="43"/>
      <c r="AL47" s="43"/>
      <c r="AM47" s="75" t="str">
        <f>IF(AN8= "","",AN8)</f>
        <v>29. 5. 2025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15.15" customHeight="1">
      <c r="A49" s="41"/>
      <c r="B49" s="42"/>
      <c r="C49" s="35" t="s">
        <v>25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Město Jáchymov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30</v>
      </c>
      <c r="AJ49" s="43"/>
      <c r="AK49" s="43"/>
      <c r="AL49" s="43"/>
      <c r="AM49" s="76" t="str">
        <f>IF(E17="","",E17)</f>
        <v>Ing. Jiří Oboznenko</v>
      </c>
      <c r="AN49" s="67"/>
      <c r="AO49" s="67"/>
      <c r="AP49" s="67"/>
      <c r="AQ49" s="43"/>
      <c r="AR49" s="47"/>
      <c r="AS49" s="77" t="s">
        <v>51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28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33</v>
      </c>
      <c r="AJ50" s="43"/>
      <c r="AK50" s="43"/>
      <c r="AL50" s="43"/>
      <c r="AM50" s="76" t="str">
        <f>IF(E20="","",E20)</f>
        <v xml:space="preserve"> 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52</v>
      </c>
      <c r="D52" s="90"/>
      <c r="E52" s="90"/>
      <c r="F52" s="90"/>
      <c r="G52" s="90"/>
      <c r="H52" s="91"/>
      <c r="I52" s="92" t="s">
        <v>53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54</v>
      </c>
      <c r="AH52" s="90"/>
      <c r="AI52" s="90"/>
      <c r="AJ52" s="90"/>
      <c r="AK52" s="90"/>
      <c r="AL52" s="90"/>
      <c r="AM52" s="90"/>
      <c r="AN52" s="92" t="s">
        <v>55</v>
      </c>
      <c r="AO52" s="90"/>
      <c r="AP52" s="90"/>
      <c r="AQ52" s="94" t="s">
        <v>56</v>
      </c>
      <c r="AR52" s="47"/>
      <c r="AS52" s="95" t="s">
        <v>57</v>
      </c>
      <c r="AT52" s="96" t="s">
        <v>58</v>
      </c>
      <c r="AU52" s="96" t="s">
        <v>59</v>
      </c>
      <c r="AV52" s="96" t="s">
        <v>60</v>
      </c>
      <c r="AW52" s="96" t="s">
        <v>61</v>
      </c>
      <c r="AX52" s="96" t="s">
        <v>62</v>
      </c>
      <c r="AY52" s="96" t="s">
        <v>63</v>
      </c>
      <c r="AZ52" s="96" t="s">
        <v>64</v>
      </c>
      <c r="BA52" s="96" t="s">
        <v>65</v>
      </c>
      <c r="BB52" s="96" t="s">
        <v>66</v>
      </c>
      <c r="BC52" s="96" t="s">
        <v>67</v>
      </c>
      <c r="BD52" s="97" t="s">
        <v>68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69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ROUND(AG55+SUM(AG58:AG60),2)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19</v>
      </c>
      <c r="AR54" s="107"/>
      <c r="AS54" s="108">
        <f>ROUND(AS55+SUM(AS58:AS60),2)</f>
        <v>0</v>
      </c>
      <c r="AT54" s="109">
        <f>ROUND(SUM(AV54:AW54),2)</f>
        <v>0</v>
      </c>
      <c r="AU54" s="110">
        <f>ROUND(AU55+SUM(AU58:AU60),5)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ROUND(AZ55+SUM(AZ58:AZ60),2)</f>
        <v>0</v>
      </c>
      <c r="BA54" s="109">
        <f>ROUND(BA55+SUM(BA58:BA60),2)</f>
        <v>0</v>
      </c>
      <c r="BB54" s="109">
        <f>ROUND(BB55+SUM(BB58:BB60),2)</f>
        <v>0</v>
      </c>
      <c r="BC54" s="109">
        <f>ROUND(BC55+SUM(BC58:BC60),2)</f>
        <v>0</v>
      </c>
      <c r="BD54" s="111">
        <f>ROUND(BD55+SUM(BD58:BD60),2)</f>
        <v>0</v>
      </c>
      <c r="BE54" s="6"/>
      <c r="BS54" s="112" t="s">
        <v>70</v>
      </c>
      <c r="BT54" s="112" t="s">
        <v>71</v>
      </c>
      <c r="BU54" s="113" t="s">
        <v>72</v>
      </c>
      <c r="BV54" s="112" t="s">
        <v>73</v>
      </c>
      <c r="BW54" s="112" t="s">
        <v>5</v>
      </c>
      <c r="BX54" s="112" t="s">
        <v>74</v>
      </c>
      <c r="CL54" s="112" t="s">
        <v>19</v>
      </c>
    </row>
    <row r="55" s="7" customFormat="1" ht="16.5" customHeight="1">
      <c r="A55" s="7"/>
      <c r="B55" s="114"/>
      <c r="C55" s="115"/>
      <c r="D55" s="116" t="s">
        <v>75</v>
      </c>
      <c r="E55" s="116"/>
      <c r="F55" s="116"/>
      <c r="G55" s="116"/>
      <c r="H55" s="116"/>
      <c r="I55" s="117"/>
      <c r="J55" s="116" t="s">
        <v>76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ROUND(SUM(AG56:AG57),2)</f>
        <v>0</v>
      </c>
      <c r="AH55" s="117"/>
      <c r="AI55" s="117"/>
      <c r="AJ55" s="117"/>
      <c r="AK55" s="117"/>
      <c r="AL55" s="117"/>
      <c r="AM55" s="117"/>
      <c r="AN55" s="119">
        <f>SUM(AG55,AT55)</f>
        <v>0</v>
      </c>
      <c r="AO55" s="117"/>
      <c r="AP55" s="117"/>
      <c r="AQ55" s="120" t="s">
        <v>77</v>
      </c>
      <c r="AR55" s="121"/>
      <c r="AS55" s="122">
        <f>ROUND(SUM(AS56:AS57),2)</f>
        <v>0</v>
      </c>
      <c r="AT55" s="123">
        <f>ROUND(SUM(AV55:AW55),2)</f>
        <v>0</v>
      </c>
      <c r="AU55" s="124">
        <f>ROUND(SUM(AU56:AU57),5)</f>
        <v>0</v>
      </c>
      <c r="AV55" s="123">
        <f>ROUND(AZ55*L29,2)</f>
        <v>0</v>
      </c>
      <c r="AW55" s="123">
        <f>ROUND(BA55*L30,2)</f>
        <v>0</v>
      </c>
      <c r="AX55" s="123">
        <f>ROUND(BB55*L29,2)</f>
        <v>0</v>
      </c>
      <c r="AY55" s="123">
        <f>ROUND(BC55*L30,2)</f>
        <v>0</v>
      </c>
      <c r="AZ55" s="123">
        <f>ROUND(SUM(AZ56:AZ57),2)</f>
        <v>0</v>
      </c>
      <c r="BA55" s="123">
        <f>ROUND(SUM(BA56:BA57),2)</f>
        <v>0</v>
      </c>
      <c r="BB55" s="123">
        <f>ROUND(SUM(BB56:BB57),2)</f>
        <v>0</v>
      </c>
      <c r="BC55" s="123">
        <f>ROUND(SUM(BC56:BC57),2)</f>
        <v>0</v>
      </c>
      <c r="BD55" s="125">
        <f>ROUND(SUM(BD56:BD57),2)</f>
        <v>0</v>
      </c>
      <c r="BE55" s="7"/>
      <c r="BS55" s="126" t="s">
        <v>70</v>
      </c>
      <c r="BT55" s="126" t="s">
        <v>78</v>
      </c>
      <c r="BU55" s="126" t="s">
        <v>72</v>
      </c>
      <c r="BV55" s="126" t="s">
        <v>73</v>
      </c>
      <c r="BW55" s="126" t="s">
        <v>79</v>
      </c>
      <c r="BX55" s="126" t="s">
        <v>5</v>
      </c>
      <c r="CL55" s="126" t="s">
        <v>19</v>
      </c>
      <c r="CM55" s="126" t="s">
        <v>80</v>
      </c>
    </row>
    <row r="56" s="4" customFormat="1" ht="23.25" customHeight="1">
      <c r="A56" s="127" t="s">
        <v>81</v>
      </c>
      <c r="B56" s="66"/>
      <c r="C56" s="128"/>
      <c r="D56" s="128"/>
      <c r="E56" s="129" t="s">
        <v>82</v>
      </c>
      <c r="F56" s="129"/>
      <c r="G56" s="129"/>
      <c r="H56" s="129"/>
      <c r="I56" s="129"/>
      <c r="J56" s="128"/>
      <c r="K56" s="129" t="s">
        <v>83</v>
      </c>
      <c r="L56" s="129"/>
      <c r="M56" s="129"/>
      <c r="N56" s="129"/>
      <c r="O56" s="129"/>
      <c r="P56" s="129"/>
      <c r="Q56" s="129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9"/>
      <c r="AF56" s="129"/>
      <c r="AG56" s="130">
        <f>'SO 101.1 - Vedlejší rozpo...'!J32</f>
        <v>0</v>
      </c>
      <c r="AH56" s="128"/>
      <c r="AI56" s="128"/>
      <c r="AJ56" s="128"/>
      <c r="AK56" s="128"/>
      <c r="AL56" s="128"/>
      <c r="AM56" s="128"/>
      <c r="AN56" s="130">
        <f>SUM(AG56,AT56)</f>
        <v>0</v>
      </c>
      <c r="AO56" s="128"/>
      <c r="AP56" s="128"/>
      <c r="AQ56" s="131" t="s">
        <v>84</v>
      </c>
      <c r="AR56" s="68"/>
      <c r="AS56" s="132">
        <v>0</v>
      </c>
      <c r="AT56" s="133">
        <f>ROUND(SUM(AV56:AW56),2)</f>
        <v>0</v>
      </c>
      <c r="AU56" s="134">
        <f>'SO 101.1 - Vedlejší rozpo...'!P92</f>
        <v>0</v>
      </c>
      <c r="AV56" s="133">
        <f>'SO 101.1 - Vedlejší rozpo...'!J35</f>
        <v>0</v>
      </c>
      <c r="AW56" s="133">
        <f>'SO 101.1 - Vedlejší rozpo...'!J36</f>
        <v>0</v>
      </c>
      <c r="AX56" s="133">
        <f>'SO 101.1 - Vedlejší rozpo...'!J37</f>
        <v>0</v>
      </c>
      <c r="AY56" s="133">
        <f>'SO 101.1 - Vedlejší rozpo...'!J38</f>
        <v>0</v>
      </c>
      <c r="AZ56" s="133">
        <f>'SO 101.1 - Vedlejší rozpo...'!F35</f>
        <v>0</v>
      </c>
      <c r="BA56" s="133">
        <f>'SO 101.1 - Vedlejší rozpo...'!F36</f>
        <v>0</v>
      </c>
      <c r="BB56" s="133">
        <f>'SO 101.1 - Vedlejší rozpo...'!F37</f>
        <v>0</v>
      </c>
      <c r="BC56" s="133">
        <f>'SO 101.1 - Vedlejší rozpo...'!F38</f>
        <v>0</v>
      </c>
      <c r="BD56" s="135">
        <f>'SO 101.1 - Vedlejší rozpo...'!F39</f>
        <v>0</v>
      </c>
      <c r="BE56" s="4"/>
      <c r="BT56" s="136" t="s">
        <v>80</v>
      </c>
      <c r="BV56" s="136" t="s">
        <v>73</v>
      </c>
      <c r="BW56" s="136" t="s">
        <v>85</v>
      </c>
      <c r="BX56" s="136" t="s">
        <v>79</v>
      </c>
      <c r="CL56" s="136" t="s">
        <v>19</v>
      </c>
    </row>
    <row r="57" s="4" customFormat="1" ht="23.25" customHeight="1">
      <c r="A57" s="127" t="s">
        <v>81</v>
      </c>
      <c r="B57" s="66"/>
      <c r="C57" s="128"/>
      <c r="D57" s="128"/>
      <c r="E57" s="129" t="s">
        <v>86</v>
      </c>
      <c r="F57" s="129"/>
      <c r="G57" s="129"/>
      <c r="H57" s="129"/>
      <c r="I57" s="129"/>
      <c r="J57" s="128"/>
      <c r="K57" s="129" t="s">
        <v>76</v>
      </c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30">
        <f>'SO 101.2 - Parkoviště'!J32</f>
        <v>0</v>
      </c>
      <c r="AH57" s="128"/>
      <c r="AI57" s="128"/>
      <c r="AJ57" s="128"/>
      <c r="AK57" s="128"/>
      <c r="AL57" s="128"/>
      <c r="AM57" s="128"/>
      <c r="AN57" s="130">
        <f>SUM(AG57,AT57)</f>
        <v>0</v>
      </c>
      <c r="AO57" s="128"/>
      <c r="AP57" s="128"/>
      <c r="AQ57" s="131" t="s">
        <v>84</v>
      </c>
      <c r="AR57" s="68"/>
      <c r="AS57" s="132">
        <v>0</v>
      </c>
      <c r="AT57" s="133">
        <f>ROUND(SUM(AV57:AW57),2)</f>
        <v>0</v>
      </c>
      <c r="AU57" s="134">
        <f>'SO 101.2 - Parkoviště'!P100</f>
        <v>0</v>
      </c>
      <c r="AV57" s="133">
        <f>'SO 101.2 - Parkoviště'!J35</f>
        <v>0</v>
      </c>
      <c r="AW57" s="133">
        <f>'SO 101.2 - Parkoviště'!J36</f>
        <v>0</v>
      </c>
      <c r="AX57" s="133">
        <f>'SO 101.2 - Parkoviště'!J37</f>
        <v>0</v>
      </c>
      <c r="AY57" s="133">
        <f>'SO 101.2 - Parkoviště'!J38</f>
        <v>0</v>
      </c>
      <c r="AZ57" s="133">
        <f>'SO 101.2 - Parkoviště'!F35</f>
        <v>0</v>
      </c>
      <c r="BA57" s="133">
        <f>'SO 101.2 - Parkoviště'!F36</f>
        <v>0</v>
      </c>
      <c r="BB57" s="133">
        <f>'SO 101.2 - Parkoviště'!F37</f>
        <v>0</v>
      </c>
      <c r="BC57" s="133">
        <f>'SO 101.2 - Parkoviště'!F38</f>
        <v>0</v>
      </c>
      <c r="BD57" s="135">
        <f>'SO 101.2 - Parkoviště'!F39</f>
        <v>0</v>
      </c>
      <c r="BE57" s="4"/>
      <c r="BT57" s="136" t="s">
        <v>80</v>
      </c>
      <c r="BV57" s="136" t="s">
        <v>73</v>
      </c>
      <c r="BW57" s="136" t="s">
        <v>87</v>
      </c>
      <c r="BX57" s="136" t="s">
        <v>79</v>
      </c>
      <c r="CL57" s="136" t="s">
        <v>19</v>
      </c>
    </row>
    <row r="58" s="7" customFormat="1" ht="24.75" customHeight="1">
      <c r="A58" s="127" t="s">
        <v>81</v>
      </c>
      <c r="B58" s="114"/>
      <c r="C58" s="115"/>
      <c r="D58" s="116" t="s">
        <v>88</v>
      </c>
      <c r="E58" s="116"/>
      <c r="F58" s="116"/>
      <c r="G58" s="116"/>
      <c r="H58" s="116"/>
      <c r="I58" s="117"/>
      <c r="J58" s="116" t="s">
        <v>89</v>
      </c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9">
        <f>'SO 401.1 - VO parkoviště'!J30</f>
        <v>0</v>
      </c>
      <c r="AH58" s="117"/>
      <c r="AI58" s="117"/>
      <c r="AJ58" s="117"/>
      <c r="AK58" s="117"/>
      <c r="AL58" s="117"/>
      <c r="AM58" s="117"/>
      <c r="AN58" s="119">
        <f>SUM(AG58,AT58)</f>
        <v>0</v>
      </c>
      <c r="AO58" s="117"/>
      <c r="AP58" s="117"/>
      <c r="AQ58" s="120" t="s">
        <v>77</v>
      </c>
      <c r="AR58" s="121"/>
      <c r="AS58" s="122">
        <v>0</v>
      </c>
      <c r="AT58" s="123">
        <f>ROUND(SUM(AV58:AW58),2)</f>
        <v>0</v>
      </c>
      <c r="AU58" s="124">
        <f>'SO 401.1 - VO parkoviště'!P88</f>
        <v>0</v>
      </c>
      <c r="AV58" s="123">
        <f>'SO 401.1 - VO parkoviště'!J33</f>
        <v>0</v>
      </c>
      <c r="AW58" s="123">
        <f>'SO 401.1 - VO parkoviště'!J34</f>
        <v>0</v>
      </c>
      <c r="AX58" s="123">
        <f>'SO 401.1 - VO parkoviště'!J35</f>
        <v>0</v>
      </c>
      <c r="AY58" s="123">
        <f>'SO 401.1 - VO parkoviště'!J36</f>
        <v>0</v>
      </c>
      <c r="AZ58" s="123">
        <f>'SO 401.1 - VO parkoviště'!F33</f>
        <v>0</v>
      </c>
      <c r="BA58" s="123">
        <f>'SO 401.1 - VO parkoviště'!F34</f>
        <v>0</v>
      </c>
      <c r="BB58" s="123">
        <f>'SO 401.1 - VO parkoviště'!F35</f>
        <v>0</v>
      </c>
      <c r="BC58" s="123">
        <f>'SO 401.1 - VO parkoviště'!F36</f>
        <v>0</v>
      </c>
      <c r="BD58" s="125">
        <f>'SO 401.1 - VO parkoviště'!F37</f>
        <v>0</v>
      </c>
      <c r="BE58" s="7"/>
      <c r="BT58" s="126" t="s">
        <v>78</v>
      </c>
      <c r="BV58" s="126" t="s">
        <v>73</v>
      </c>
      <c r="BW58" s="126" t="s">
        <v>90</v>
      </c>
      <c r="BX58" s="126" t="s">
        <v>5</v>
      </c>
      <c r="CL58" s="126" t="s">
        <v>19</v>
      </c>
      <c r="CM58" s="126" t="s">
        <v>80</v>
      </c>
    </row>
    <row r="59" s="7" customFormat="1" ht="24.75" customHeight="1">
      <c r="A59" s="127" t="s">
        <v>81</v>
      </c>
      <c r="B59" s="114"/>
      <c r="C59" s="115"/>
      <c r="D59" s="116" t="s">
        <v>91</v>
      </c>
      <c r="E59" s="116"/>
      <c r="F59" s="116"/>
      <c r="G59" s="116"/>
      <c r="H59" s="116"/>
      <c r="I59" s="117"/>
      <c r="J59" s="116" t="s">
        <v>92</v>
      </c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9">
        <f>'SO 402.2 - Sloupek pro na...'!J30</f>
        <v>0</v>
      </c>
      <c r="AH59" s="117"/>
      <c r="AI59" s="117"/>
      <c r="AJ59" s="117"/>
      <c r="AK59" s="117"/>
      <c r="AL59" s="117"/>
      <c r="AM59" s="117"/>
      <c r="AN59" s="119">
        <f>SUM(AG59,AT59)</f>
        <v>0</v>
      </c>
      <c r="AO59" s="117"/>
      <c r="AP59" s="117"/>
      <c r="AQ59" s="120" t="s">
        <v>77</v>
      </c>
      <c r="AR59" s="121"/>
      <c r="AS59" s="122">
        <v>0</v>
      </c>
      <c r="AT59" s="123">
        <f>ROUND(SUM(AV59:AW59),2)</f>
        <v>0</v>
      </c>
      <c r="AU59" s="124">
        <f>'SO 402.2 - Sloupek pro na...'!P85</f>
        <v>0</v>
      </c>
      <c r="AV59" s="123">
        <f>'SO 402.2 - Sloupek pro na...'!J33</f>
        <v>0</v>
      </c>
      <c r="AW59" s="123">
        <f>'SO 402.2 - Sloupek pro na...'!J34</f>
        <v>0</v>
      </c>
      <c r="AX59" s="123">
        <f>'SO 402.2 - Sloupek pro na...'!J35</f>
        <v>0</v>
      </c>
      <c r="AY59" s="123">
        <f>'SO 402.2 - Sloupek pro na...'!J36</f>
        <v>0</v>
      </c>
      <c r="AZ59" s="123">
        <f>'SO 402.2 - Sloupek pro na...'!F33</f>
        <v>0</v>
      </c>
      <c r="BA59" s="123">
        <f>'SO 402.2 - Sloupek pro na...'!F34</f>
        <v>0</v>
      </c>
      <c r="BB59" s="123">
        <f>'SO 402.2 - Sloupek pro na...'!F35</f>
        <v>0</v>
      </c>
      <c r="BC59" s="123">
        <f>'SO 402.2 - Sloupek pro na...'!F36</f>
        <v>0</v>
      </c>
      <c r="BD59" s="125">
        <f>'SO 402.2 - Sloupek pro na...'!F37</f>
        <v>0</v>
      </c>
      <c r="BE59" s="7"/>
      <c r="BT59" s="126" t="s">
        <v>78</v>
      </c>
      <c r="BV59" s="126" t="s">
        <v>73</v>
      </c>
      <c r="BW59" s="126" t="s">
        <v>93</v>
      </c>
      <c r="BX59" s="126" t="s">
        <v>5</v>
      </c>
      <c r="CL59" s="126" t="s">
        <v>19</v>
      </c>
      <c r="CM59" s="126" t="s">
        <v>80</v>
      </c>
    </row>
    <row r="60" s="7" customFormat="1" ht="16.5" customHeight="1">
      <c r="A60" s="7"/>
      <c r="B60" s="114"/>
      <c r="C60" s="115"/>
      <c r="D60" s="116" t="s">
        <v>94</v>
      </c>
      <c r="E60" s="116"/>
      <c r="F60" s="116"/>
      <c r="G60" s="116"/>
      <c r="H60" s="116"/>
      <c r="I60" s="117"/>
      <c r="J60" s="116" t="s">
        <v>95</v>
      </c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8">
        <f>ROUND(AG61+SUM(AG62:AG67),2)</f>
        <v>0</v>
      </c>
      <c r="AH60" s="117"/>
      <c r="AI60" s="117"/>
      <c r="AJ60" s="117"/>
      <c r="AK60" s="117"/>
      <c r="AL60" s="117"/>
      <c r="AM60" s="117"/>
      <c r="AN60" s="119">
        <f>SUM(AG60,AT60)</f>
        <v>0</v>
      </c>
      <c r="AO60" s="117"/>
      <c r="AP60" s="117"/>
      <c r="AQ60" s="120" t="s">
        <v>77</v>
      </c>
      <c r="AR60" s="121"/>
      <c r="AS60" s="122">
        <f>ROUND(AS61+SUM(AS62:AS67),2)</f>
        <v>0</v>
      </c>
      <c r="AT60" s="123">
        <f>ROUND(SUM(AV60:AW60),2)</f>
        <v>0</v>
      </c>
      <c r="AU60" s="124">
        <f>ROUND(AU61+SUM(AU62:AU67),5)</f>
        <v>0</v>
      </c>
      <c r="AV60" s="123">
        <f>ROUND(AZ60*L29,2)</f>
        <v>0</v>
      </c>
      <c r="AW60" s="123">
        <f>ROUND(BA60*L30,2)</f>
        <v>0</v>
      </c>
      <c r="AX60" s="123">
        <f>ROUND(BB60*L29,2)</f>
        <v>0</v>
      </c>
      <c r="AY60" s="123">
        <f>ROUND(BC60*L30,2)</f>
        <v>0</v>
      </c>
      <c r="AZ60" s="123">
        <f>ROUND(AZ61+SUM(AZ62:AZ67),2)</f>
        <v>0</v>
      </c>
      <c r="BA60" s="123">
        <f>ROUND(BA61+SUM(BA62:BA67),2)</f>
        <v>0</v>
      </c>
      <c r="BB60" s="123">
        <f>ROUND(BB61+SUM(BB62:BB67),2)</f>
        <v>0</v>
      </c>
      <c r="BC60" s="123">
        <f>ROUND(BC61+SUM(BC62:BC67),2)</f>
        <v>0</v>
      </c>
      <c r="BD60" s="125">
        <f>ROUND(BD61+SUM(BD62:BD67),2)</f>
        <v>0</v>
      </c>
      <c r="BE60" s="7"/>
      <c r="BS60" s="126" t="s">
        <v>70</v>
      </c>
      <c r="BT60" s="126" t="s">
        <v>78</v>
      </c>
      <c r="BU60" s="126" t="s">
        <v>72</v>
      </c>
      <c r="BV60" s="126" t="s">
        <v>73</v>
      </c>
      <c r="BW60" s="126" t="s">
        <v>96</v>
      </c>
      <c r="BX60" s="126" t="s">
        <v>5</v>
      </c>
      <c r="CL60" s="126" t="s">
        <v>19</v>
      </c>
      <c r="CM60" s="126" t="s">
        <v>80</v>
      </c>
    </row>
    <row r="61" s="4" customFormat="1" ht="23.25" customHeight="1">
      <c r="A61" s="127" t="s">
        <v>81</v>
      </c>
      <c r="B61" s="66"/>
      <c r="C61" s="128"/>
      <c r="D61" s="128"/>
      <c r="E61" s="129" t="s">
        <v>97</v>
      </c>
      <c r="F61" s="129"/>
      <c r="G61" s="129"/>
      <c r="H61" s="129"/>
      <c r="I61" s="129"/>
      <c r="J61" s="128"/>
      <c r="K61" s="129" t="s">
        <v>83</v>
      </c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30">
        <f>'SO 701.1 - Vedlejší rozpo...'!J32</f>
        <v>0</v>
      </c>
      <c r="AH61" s="128"/>
      <c r="AI61" s="128"/>
      <c r="AJ61" s="128"/>
      <c r="AK61" s="128"/>
      <c r="AL61" s="128"/>
      <c r="AM61" s="128"/>
      <c r="AN61" s="130">
        <f>SUM(AG61,AT61)</f>
        <v>0</v>
      </c>
      <c r="AO61" s="128"/>
      <c r="AP61" s="128"/>
      <c r="AQ61" s="131" t="s">
        <v>84</v>
      </c>
      <c r="AR61" s="68"/>
      <c r="AS61" s="132">
        <v>0</v>
      </c>
      <c r="AT61" s="133">
        <f>ROUND(SUM(AV61:AW61),2)</f>
        <v>0</v>
      </c>
      <c r="AU61" s="134">
        <f>'SO 701.1 - Vedlejší rozpo...'!P92</f>
        <v>0</v>
      </c>
      <c r="AV61" s="133">
        <f>'SO 701.1 - Vedlejší rozpo...'!J35</f>
        <v>0</v>
      </c>
      <c r="AW61" s="133">
        <f>'SO 701.1 - Vedlejší rozpo...'!J36</f>
        <v>0</v>
      </c>
      <c r="AX61" s="133">
        <f>'SO 701.1 - Vedlejší rozpo...'!J37</f>
        <v>0</v>
      </c>
      <c r="AY61" s="133">
        <f>'SO 701.1 - Vedlejší rozpo...'!J38</f>
        <v>0</v>
      </c>
      <c r="AZ61" s="133">
        <f>'SO 701.1 - Vedlejší rozpo...'!F35</f>
        <v>0</v>
      </c>
      <c r="BA61" s="133">
        <f>'SO 701.1 - Vedlejší rozpo...'!F36</f>
        <v>0</v>
      </c>
      <c r="BB61" s="133">
        <f>'SO 701.1 - Vedlejší rozpo...'!F37</f>
        <v>0</v>
      </c>
      <c r="BC61" s="133">
        <f>'SO 701.1 - Vedlejší rozpo...'!F38</f>
        <v>0</v>
      </c>
      <c r="BD61" s="135">
        <f>'SO 701.1 - Vedlejší rozpo...'!F39</f>
        <v>0</v>
      </c>
      <c r="BE61" s="4"/>
      <c r="BT61" s="136" t="s">
        <v>80</v>
      </c>
      <c r="BV61" s="136" t="s">
        <v>73</v>
      </c>
      <c r="BW61" s="136" t="s">
        <v>98</v>
      </c>
      <c r="BX61" s="136" t="s">
        <v>96</v>
      </c>
      <c r="CL61" s="136" t="s">
        <v>19</v>
      </c>
    </row>
    <row r="62" s="4" customFormat="1" ht="23.25" customHeight="1">
      <c r="A62" s="127" t="s">
        <v>81</v>
      </c>
      <c r="B62" s="66"/>
      <c r="C62" s="128"/>
      <c r="D62" s="128"/>
      <c r="E62" s="129" t="s">
        <v>99</v>
      </c>
      <c r="F62" s="129"/>
      <c r="G62" s="129"/>
      <c r="H62" s="129"/>
      <c r="I62" s="129"/>
      <c r="J62" s="128"/>
      <c r="K62" s="129" t="s">
        <v>100</v>
      </c>
      <c r="L62" s="129"/>
      <c r="M62" s="129"/>
      <c r="N62" s="129"/>
      <c r="O62" s="129"/>
      <c r="P62" s="129"/>
      <c r="Q62" s="129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9"/>
      <c r="AF62" s="129"/>
      <c r="AG62" s="130">
        <f>'SO 701.2 - Stavební část'!J32</f>
        <v>0</v>
      </c>
      <c r="AH62" s="128"/>
      <c r="AI62" s="128"/>
      <c r="AJ62" s="128"/>
      <c r="AK62" s="128"/>
      <c r="AL62" s="128"/>
      <c r="AM62" s="128"/>
      <c r="AN62" s="130">
        <f>SUM(AG62,AT62)</f>
        <v>0</v>
      </c>
      <c r="AO62" s="128"/>
      <c r="AP62" s="128"/>
      <c r="AQ62" s="131" t="s">
        <v>84</v>
      </c>
      <c r="AR62" s="68"/>
      <c r="AS62" s="132">
        <v>0</v>
      </c>
      <c r="AT62" s="133">
        <f>ROUND(SUM(AV62:AW62),2)</f>
        <v>0</v>
      </c>
      <c r="AU62" s="134">
        <f>'SO 701.2 - Stavební část'!P109</f>
        <v>0</v>
      </c>
      <c r="AV62" s="133">
        <f>'SO 701.2 - Stavební část'!J35</f>
        <v>0</v>
      </c>
      <c r="AW62" s="133">
        <f>'SO 701.2 - Stavební část'!J36</f>
        <v>0</v>
      </c>
      <c r="AX62" s="133">
        <f>'SO 701.2 - Stavební část'!J37</f>
        <v>0</v>
      </c>
      <c r="AY62" s="133">
        <f>'SO 701.2 - Stavební část'!J38</f>
        <v>0</v>
      </c>
      <c r="AZ62" s="133">
        <f>'SO 701.2 - Stavební část'!F35</f>
        <v>0</v>
      </c>
      <c r="BA62" s="133">
        <f>'SO 701.2 - Stavební část'!F36</f>
        <v>0</v>
      </c>
      <c r="BB62" s="133">
        <f>'SO 701.2 - Stavební část'!F37</f>
        <v>0</v>
      </c>
      <c r="BC62" s="133">
        <f>'SO 701.2 - Stavební část'!F38</f>
        <v>0</v>
      </c>
      <c r="BD62" s="135">
        <f>'SO 701.2 - Stavební část'!F39</f>
        <v>0</v>
      </c>
      <c r="BE62" s="4"/>
      <c r="BT62" s="136" t="s">
        <v>80</v>
      </c>
      <c r="BV62" s="136" t="s">
        <v>73</v>
      </c>
      <c r="BW62" s="136" t="s">
        <v>101</v>
      </c>
      <c r="BX62" s="136" t="s">
        <v>96</v>
      </c>
      <c r="CL62" s="136" t="s">
        <v>19</v>
      </c>
    </row>
    <row r="63" s="4" customFormat="1" ht="23.25" customHeight="1">
      <c r="A63" s="127" t="s">
        <v>81</v>
      </c>
      <c r="B63" s="66"/>
      <c r="C63" s="128"/>
      <c r="D63" s="128"/>
      <c r="E63" s="129" t="s">
        <v>102</v>
      </c>
      <c r="F63" s="129"/>
      <c r="G63" s="129"/>
      <c r="H63" s="129"/>
      <c r="I63" s="129"/>
      <c r="J63" s="128"/>
      <c r="K63" s="129" t="s">
        <v>103</v>
      </c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9"/>
      <c r="AF63" s="129"/>
      <c r="AG63" s="130">
        <f>'SO 701.3 - Zdravotně tech...'!J32</f>
        <v>0</v>
      </c>
      <c r="AH63" s="128"/>
      <c r="AI63" s="128"/>
      <c r="AJ63" s="128"/>
      <c r="AK63" s="128"/>
      <c r="AL63" s="128"/>
      <c r="AM63" s="128"/>
      <c r="AN63" s="130">
        <f>SUM(AG63,AT63)</f>
        <v>0</v>
      </c>
      <c r="AO63" s="128"/>
      <c r="AP63" s="128"/>
      <c r="AQ63" s="131" t="s">
        <v>84</v>
      </c>
      <c r="AR63" s="68"/>
      <c r="AS63" s="132">
        <v>0</v>
      </c>
      <c r="AT63" s="133">
        <f>ROUND(SUM(AV63:AW63),2)</f>
        <v>0</v>
      </c>
      <c r="AU63" s="134">
        <f>'SO 701.3 - Zdravotně tech...'!P104</f>
        <v>0</v>
      </c>
      <c r="AV63" s="133">
        <f>'SO 701.3 - Zdravotně tech...'!J35</f>
        <v>0</v>
      </c>
      <c r="AW63" s="133">
        <f>'SO 701.3 - Zdravotně tech...'!J36</f>
        <v>0</v>
      </c>
      <c r="AX63" s="133">
        <f>'SO 701.3 - Zdravotně tech...'!J37</f>
        <v>0</v>
      </c>
      <c r="AY63" s="133">
        <f>'SO 701.3 - Zdravotně tech...'!J38</f>
        <v>0</v>
      </c>
      <c r="AZ63" s="133">
        <f>'SO 701.3 - Zdravotně tech...'!F35</f>
        <v>0</v>
      </c>
      <c r="BA63" s="133">
        <f>'SO 701.3 - Zdravotně tech...'!F36</f>
        <v>0</v>
      </c>
      <c r="BB63" s="133">
        <f>'SO 701.3 - Zdravotně tech...'!F37</f>
        <v>0</v>
      </c>
      <c r="BC63" s="133">
        <f>'SO 701.3 - Zdravotně tech...'!F38</f>
        <v>0</v>
      </c>
      <c r="BD63" s="135">
        <f>'SO 701.3 - Zdravotně tech...'!F39</f>
        <v>0</v>
      </c>
      <c r="BE63" s="4"/>
      <c r="BT63" s="136" t="s">
        <v>80</v>
      </c>
      <c r="BV63" s="136" t="s">
        <v>73</v>
      </c>
      <c r="BW63" s="136" t="s">
        <v>104</v>
      </c>
      <c r="BX63" s="136" t="s">
        <v>96</v>
      </c>
      <c r="CL63" s="136" t="s">
        <v>19</v>
      </c>
    </row>
    <row r="64" s="4" customFormat="1" ht="23.25" customHeight="1">
      <c r="A64" s="127" t="s">
        <v>81</v>
      </c>
      <c r="B64" s="66"/>
      <c r="C64" s="128"/>
      <c r="D64" s="128"/>
      <c r="E64" s="129" t="s">
        <v>105</v>
      </c>
      <c r="F64" s="129"/>
      <c r="G64" s="129"/>
      <c r="H64" s="129"/>
      <c r="I64" s="129"/>
      <c r="J64" s="128"/>
      <c r="K64" s="129" t="s">
        <v>106</v>
      </c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30">
        <f>'SO 701.4 - Vzduchotechnika'!J32</f>
        <v>0</v>
      </c>
      <c r="AH64" s="128"/>
      <c r="AI64" s="128"/>
      <c r="AJ64" s="128"/>
      <c r="AK64" s="128"/>
      <c r="AL64" s="128"/>
      <c r="AM64" s="128"/>
      <c r="AN64" s="130">
        <f>SUM(AG64,AT64)</f>
        <v>0</v>
      </c>
      <c r="AO64" s="128"/>
      <c r="AP64" s="128"/>
      <c r="AQ64" s="131" t="s">
        <v>84</v>
      </c>
      <c r="AR64" s="68"/>
      <c r="AS64" s="132">
        <v>0</v>
      </c>
      <c r="AT64" s="133">
        <f>ROUND(SUM(AV64:AW64),2)</f>
        <v>0</v>
      </c>
      <c r="AU64" s="134">
        <f>'SO 701.4 - Vzduchotechnika'!P87</f>
        <v>0</v>
      </c>
      <c r="AV64" s="133">
        <f>'SO 701.4 - Vzduchotechnika'!J35</f>
        <v>0</v>
      </c>
      <c r="AW64" s="133">
        <f>'SO 701.4 - Vzduchotechnika'!J36</f>
        <v>0</v>
      </c>
      <c r="AX64" s="133">
        <f>'SO 701.4 - Vzduchotechnika'!J37</f>
        <v>0</v>
      </c>
      <c r="AY64" s="133">
        <f>'SO 701.4 - Vzduchotechnika'!J38</f>
        <v>0</v>
      </c>
      <c r="AZ64" s="133">
        <f>'SO 701.4 - Vzduchotechnika'!F35</f>
        <v>0</v>
      </c>
      <c r="BA64" s="133">
        <f>'SO 701.4 - Vzduchotechnika'!F36</f>
        <v>0</v>
      </c>
      <c r="BB64" s="133">
        <f>'SO 701.4 - Vzduchotechnika'!F37</f>
        <v>0</v>
      </c>
      <c r="BC64" s="133">
        <f>'SO 701.4 - Vzduchotechnika'!F38</f>
        <v>0</v>
      </c>
      <c r="BD64" s="135">
        <f>'SO 701.4 - Vzduchotechnika'!F39</f>
        <v>0</v>
      </c>
      <c r="BE64" s="4"/>
      <c r="BT64" s="136" t="s">
        <v>80</v>
      </c>
      <c r="BV64" s="136" t="s">
        <v>73</v>
      </c>
      <c r="BW64" s="136" t="s">
        <v>107</v>
      </c>
      <c r="BX64" s="136" t="s">
        <v>96</v>
      </c>
      <c r="CL64" s="136" t="s">
        <v>19</v>
      </c>
    </row>
    <row r="65" s="4" customFormat="1" ht="23.25" customHeight="1">
      <c r="A65" s="127" t="s">
        <v>81</v>
      </c>
      <c r="B65" s="66"/>
      <c r="C65" s="128"/>
      <c r="D65" s="128"/>
      <c r="E65" s="129" t="s">
        <v>108</v>
      </c>
      <c r="F65" s="129"/>
      <c r="G65" s="129"/>
      <c r="H65" s="129"/>
      <c r="I65" s="129"/>
      <c r="J65" s="128"/>
      <c r="K65" s="129" t="s">
        <v>109</v>
      </c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9"/>
      <c r="AF65" s="129"/>
      <c r="AG65" s="130">
        <f>'SO 701.5 - Elektronická k...'!J32</f>
        <v>0</v>
      </c>
      <c r="AH65" s="128"/>
      <c r="AI65" s="128"/>
      <c r="AJ65" s="128"/>
      <c r="AK65" s="128"/>
      <c r="AL65" s="128"/>
      <c r="AM65" s="128"/>
      <c r="AN65" s="130">
        <f>SUM(AG65,AT65)</f>
        <v>0</v>
      </c>
      <c r="AO65" s="128"/>
      <c r="AP65" s="128"/>
      <c r="AQ65" s="131" t="s">
        <v>84</v>
      </c>
      <c r="AR65" s="68"/>
      <c r="AS65" s="132">
        <v>0</v>
      </c>
      <c r="AT65" s="133">
        <f>ROUND(SUM(AV65:AW65),2)</f>
        <v>0</v>
      </c>
      <c r="AU65" s="134">
        <f>'SO 701.5 - Elektronická k...'!P88</f>
        <v>0</v>
      </c>
      <c r="AV65" s="133">
        <f>'SO 701.5 - Elektronická k...'!J35</f>
        <v>0</v>
      </c>
      <c r="AW65" s="133">
        <f>'SO 701.5 - Elektronická k...'!J36</f>
        <v>0</v>
      </c>
      <c r="AX65" s="133">
        <f>'SO 701.5 - Elektronická k...'!J37</f>
        <v>0</v>
      </c>
      <c r="AY65" s="133">
        <f>'SO 701.5 - Elektronická k...'!J38</f>
        <v>0</v>
      </c>
      <c r="AZ65" s="133">
        <f>'SO 701.5 - Elektronická k...'!F35</f>
        <v>0</v>
      </c>
      <c r="BA65" s="133">
        <f>'SO 701.5 - Elektronická k...'!F36</f>
        <v>0</v>
      </c>
      <c r="BB65" s="133">
        <f>'SO 701.5 - Elektronická k...'!F37</f>
        <v>0</v>
      </c>
      <c r="BC65" s="133">
        <f>'SO 701.5 - Elektronická k...'!F38</f>
        <v>0</v>
      </c>
      <c r="BD65" s="135">
        <f>'SO 701.5 - Elektronická k...'!F39</f>
        <v>0</v>
      </c>
      <c r="BE65" s="4"/>
      <c r="BT65" s="136" t="s">
        <v>80</v>
      </c>
      <c r="BV65" s="136" t="s">
        <v>73</v>
      </c>
      <c r="BW65" s="136" t="s">
        <v>110</v>
      </c>
      <c r="BX65" s="136" t="s">
        <v>96</v>
      </c>
      <c r="CL65" s="136" t="s">
        <v>19</v>
      </c>
    </row>
    <row r="66" s="4" customFormat="1" ht="23.25" customHeight="1">
      <c r="A66" s="127" t="s">
        <v>81</v>
      </c>
      <c r="B66" s="66"/>
      <c r="C66" s="128"/>
      <c r="D66" s="128"/>
      <c r="E66" s="129" t="s">
        <v>111</v>
      </c>
      <c r="F66" s="129"/>
      <c r="G66" s="129"/>
      <c r="H66" s="129"/>
      <c r="I66" s="129"/>
      <c r="J66" s="128"/>
      <c r="K66" s="129" t="s">
        <v>112</v>
      </c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130">
        <f>'SO 701.6 - Přípojka NN'!J32</f>
        <v>0</v>
      </c>
      <c r="AH66" s="128"/>
      <c r="AI66" s="128"/>
      <c r="AJ66" s="128"/>
      <c r="AK66" s="128"/>
      <c r="AL66" s="128"/>
      <c r="AM66" s="128"/>
      <c r="AN66" s="130">
        <f>SUM(AG66,AT66)</f>
        <v>0</v>
      </c>
      <c r="AO66" s="128"/>
      <c r="AP66" s="128"/>
      <c r="AQ66" s="131" t="s">
        <v>84</v>
      </c>
      <c r="AR66" s="68"/>
      <c r="AS66" s="132">
        <v>0</v>
      </c>
      <c r="AT66" s="133">
        <f>ROUND(SUM(AV66:AW66),2)</f>
        <v>0</v>
      </c>
      <c r="AU66" s="134">
        <f>'SO 701.6 - Přípojka NN'!P90</f>
        <v>0</v>
      </c>
      <c r="AV66" s="133">
        <f>'SO 701.6 - Přípojka NN'!J35</f>
        <v>0</v>
      </c>
      <c r="AW66" s="133">
        <f>'SO 701.6 - Přípojka NN'!J36</f>
        <v>0</v>
      </c>
      <c r="AX66" s="133">
        <f>'SO 701.6 - Přípojka NN'!J37</f>
        <v>0</v>
      </c>
      <c r="AY66" s="133">
        <f>'SO 701.6 - Přípojka NN'!J38</f>
        <v>0</v>
      </c>
      <c r="AZ66" s="133">
        <f>'SO 701.6 - Přípojka NN'!F35</f>
        <v>0</v>
      </c>
      <c r="BA66" s="133">
        <f>'SO 701.6 - Přípojka NN'!F36</f>
        <v>0</v>
      </c>
      <c r="BB66" s="133">
        <f>'SO 701.6 - Přípojka NN'!F37</f>
        <v>0</v>
      </c>
      <c r="BC66" s="133">
        <f>'SO 701.6 - Přípojka NN'!F38</f>
        <v>0</v>
      </c>
      <c r="BD66" s="135">
        <f>'SO 701.6 - Přípojka NN'!F39</f>
        <v>0</v>
      </c>
      <c r="BE66" s="4"/>
      <c r="BT66" s="136" t="s">
        <v>80</v>
      </c>
      <c r="BV66" s="136" t="s">
        <v>73</v>
      </c>
      <c r="BW66" s="136" t="s">
        <v>113</v>
      </c>
      <c r="BX66" s="136" t="s">
        <v>96</v>
      </c>
      <c r="CL66" s="136" t="s">
        <v>19</v>
      </c>
    </row>
    <row r="67" s="4" customFormat="1" ht="23.25" customHeight="1">
      <c r="A67" s="4"/>
      <c r="B67" s="66"/>
      <c r="C67" s="128"/>
      <c r="D67" s="128"/>
      <c r="E67" s="129" t="s">
        <v>114</v>
      </c>
      <c r="F67" s="129"/>
      <c r="G67" s="129"/>
      <c r="H67" s="129"/>
      <c r="I67" s="129"/>
      <c r="J67" s="128"/>
      <c r="K67" s="129" t="s">
        <v>115</v>
      </c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9"/>
      <c r="AF67" s="129"/>
      <c r="AG67" s="137">
        <f>ROUND(SUM(AG68:AG70),2)</f>
        <v>0</v>
      </c>
      <c r="AH67" s="128"/>
      <c r="AI67" s="128"/>
      <c r="AJ67" s="128"/>
      <c r="AK67" s="128"/>
      <c r="AL67" s="128"/>
      <c r="AM67" s="128"/>
      <c r="AN67" s="130">
        <f>SUM(AG67,AT67)</f>
        <v>0</v>
      </c>
      <c r="AO67" s="128"/>
      <c r="AP67" s="128"/>
      <c r="AQ67" s="131" t="s">
        <v>84</v>
      </c>
      <c r="AR67" s="68"/>
      <c r="AS67" s="132">
        <f>ROUND(SUM(AS68:AS70),2)</f>
        <v>0</v>
      </c>
      <c r="AT67" s="133">
        <f>ROUND(SUM(AV67:AW67),2)</f>
        <v>0</v>
      </c>
      <c r="AU67" s="134">
        <f>ROUND(SUM(AU68:AU70),5)</f>
        <v>0</v>
      </c>
      <c r="AV67" s="133">
        <f>ROUND(AZ67*L29,2)</f>
        <v>0</v>
      </c>
      <c r="AW67" s="133">
        <f>ROUND(BA67*L30,2)</f>
        <v>0</v>
      </c>
      <c r="AX67" s="133">
        <f>ROUND(BB67*L29,2)</f>
        <v>0</v>
      </c>
      <c r="AY67" s="133">
        <f>ROUND(BC67*L30,2)</f>
        <v>0</v>
      </c>
      <c r="AZ67" s="133">
        <f>ROUND(SUM(AZ68:AZ70),2)</f>
        <v>0</v>
      </c>
      <c r="BA67" s="133">
        <f>ROUND(SUM(BA68:BA70),2)</f>
        <v>0</v>
      </c>
      <c r="BB67" s="133">
        <f>ROUND(SUM(BB68:BB70),2)</f>
        <v>0</v>
      </c>
      <c r="BC67" s="133">
        <f>ROUND(SUM(BC68:BC70),2)</f>
        <v>0</v>
      </c>
      <c r="BD67" s="135">
        <f>ROUND(SUM(BD68:BD70),2)</f>
        <v>0</v>
      </c>
      <c r="BE67" s="4"/>
      <c r="BS67" s="136" t="s">
        <v>70</v>
      </c>
      <c r="BT67" s="136" t="s">
        <v>80</v>
      </c>
      <c r="BU67" s="136" t="s">
        <v>72</v>
      </c>
      <c r="BV67" s="136" t="s">
        <v>73</v>
      </c>
      <c r="BW67" s="136" t="s">
        <v>116</v>
      </c>
      <c r="BX67" s="136" t="s">
        <v>96</v>
      </c>
      <c r="CL67" s="136" t="s">
        <v>19</v>
      </c>
    </row>
    <row r="68" s="4" customFormat="1" ht="23.25" customHeight="1">
      <c r="A68" s="127" t="s">
        <v>81</v>
      </c>
      <c r="B68" s="66"/>
      <c r="C68" s="128"/>
      <c r="D68" s="128"/>
      <c r="E68" s="128"/>
      <c r="F68" s="129" t="s">
        <v>117</v>
      </c>
      <c r="G68" s="129"/>
      <c r="H68" s="129"/>
      <c r="I68" s="129"/>
      <c r="J68" s="129"/>
      <c r="K68" s="128"/>
      <c r="L68" s="129" t="s">
        <v>118</v>
      </c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9"/>
      <c r="AF68" s="129"/>
      <c r="AG68" s="130">
        <f>'SO 707.1.1 - Rozvaděč R1'!J34</f>
        <v>0</v>
      </c>
      <c r="AH68" s="128"/>
      <c r="AI68" s="128"/>
      <c r="AJ68" s="128"/>
      <c r="AK68" s="128"/>
      <c r="AL68" s="128"/>
      <c r="AM68" s="128"/>
      <c r="AN68" s="130">
        <f>SUM(AG68,AT68)</f>
        <v>0</v>
      </c>
      <c r="AO68" s="128"/>
      <c r="AP68" s="128"/>
      <c r="AQ68" s="131" t="s">
        <v>84</v>
      </c>
      <c r="AR68" s="68"/>
      <c r="AS68" s="132">
        <v>0</v>
      </c>
      <c r="AT68" s="133">
        <f>ROUND(SUM(AV68:AW68),2)</f>
        <v>0</v>
      </c>
      <c r="AU68" s="134">
        <f>'SO 707.1.1 - Rozvaděč R1'!P93</f>
        <v>0</v>
      </c>
      <c r="AV68" s="133">
        <f>'SO 707.1.1 - Rozvaděč R1'!J37</f>
        <v>0</v>
      </c>
      <c r="AW68" s="133">
        <f>'SO 707.1.1 - Rozvaděč R1'!J38</f>
        <v>0</v>
      </c>
      <c r="AX68" s="133">
        <f>'SO 707.1.1 - Rozvaděč R1'!J39</f>
        <v>0</v>
      </c>
      <c r="AY68" s="133">
        <f>'SO 707.1.1 - Rozvaděč R1'!J40</f>
        <v>0</v>
      </c>
      <c r="AZ68" s="133">
        <f>'SO 707.1.1 - Rozvaděč R1'!F37</f>
        <v>0</v>
      </c>
      <c r="BA68" s="133">
        <f>'SO 707.1.1 - Rozvaděč R1'!F38</f>
        <v>0</v>
      </c>
      <c r="BB68" s="133">
        <f>'SO 707.1.1 - Rozvaděč R1'!F39</f>
        <v>0</v>
      </c>
      <c r="BC68" s="133">
        <f>'SO 707.1.1 - Rozvaděč R1'!F40</f>
        <v>0</v>
      </c>
      <c r="BD68" s="135">
        <f>'SO 707.1.1 - Rozvaděč R1'!F41</f>
        <v>0</v>
      </c>
      <c r="BE68" s="4"/>
      <c r="BT68" s="136" t="s">
        <v>119</v>
      </c>
      <c r="BV68" s="136" t="s">
        <v>73</v>
      </c>
      <c r="BW68" s="136" t="s">
        <v>120</v>
      </c>
      <c r="BX68" s="136" t="s">
        <v>116</v>
      </c>
      <c r="CL68" s="136" t="s">
        <v>19</v>
      </c>
    </row>
    <row r="69" s="4" customFormat="1" ht="23.25" customHeight="1">
      <c r="A69" s="127" t="s">
        <v>81</v>
      </c>
      <c r="B69" s="66"/>
      <c r="C69" s="128"/>
      <c r="D69" s="128"/>
      <c r="E69" s="128"/>
      <c r="F69" s="129" t="s">
        <v>121</v>
      </c>
      <c r="G69" s="129"/>
      <c r="H69" s="129"/>
      <c r="I69" s="129"/>
      <c r="J69" s="129"/>
      <c r="K69" s="128"/>
      <c r="L69" s="129" t="s">
        <v>122</v>
      </c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30">
        <f>'SO 707.1.2 - Rozvaděč R2'!J34</f>
        <v>0</v>
      </c>
      <c r="AH69" s="128"/>
      <c r="AI69" s="128"/>
      <c r="AJ69" s="128"/>
      <c r="AK69" s="128"/>
      <c r="AL69" s="128"/>
      <c r="AM69" s="128"/>
      <c r="AN69" s="130">
        <f>SUM(AG69,AT69)</f>
        <v>0</v>
      </c>
      <c r="AO69" s="128"/>
      <c r="AP69" s="128"/>
      <c r="AQ69" s="131" t="s">
        <v>84</v>
      </c>
      <c r="AR69" s="68"/>
      <c r="AS69" s="132">
        <v>0</v>
      </c>
      <c r="AT69" s="133">
        <f>ROUND(SUM(AV69:AW69),2)</f>
        <v>0</v>
      </c>
      <c r="AU69" s="134">
        <f>'SO 707.1.2 - Rozvaděč R2'!P93</f>
        <v>0</v>
      </c>
      <c r="AV69" s="133">
        <f>'SO 707.1.2 - Rozvaděč R2'!J37</f>
        <v>0</v>
      </c>
      <c r="AW69" s="133">
        <f>'SO 707.1.2 - Rozvaděč R2'!J38</f>
        <v>0</v>
      </c>
      <c r="AX69" s="133">
        <f>'SO 707.1.2 - Rozvaděč R2'!J39</f>
        <v>0</v>
      </c>
      <c r="AY69" s="133">
        <f>'SO 707.1.2 - Rozvaděč R2'!J40</f>
        <v>0</v>
      </c>
      <c r="AZ69" s="133">
        <f>'SO 707.1.2 - Rozvaděč R2'!F37</f>
        <v>0</v>
      </c>
      <c r="BA69" s="133">
        <f>'SO 707.1.2 - Rozvaděč R2'!F38</f>
        <v>0</v>
      </c>
      <c r="BB69" s="133">
        <f>'SO 707.1.2 - Rozvaděč R2'!F39</f>
        <v>0</v>
      </c>
      <c r="BC69" s="133">
        <f>'SO 707.1.2 - Rozvaděč R2'!F40</f>
        <v>0</v>
      </c>
      <c r="BD69" s="135">
        <f>'SO 707.1.2 - Rozvaděč R2'!F41</f>
        <v>0</v>
      </c>
      <c r="BE69" s="4"/>
      <c r="BT69" s="136" t="s">
        <v>119</v>
      </c>
      <c r="BV69" s="136" t="s">
        <v>73</v>
      </c>
      <c r="BW69" s="136" t="s">
        <v>123</v>
      </c>
      <c r="BX69" s="136" t="s">
        <v>116</v>
      </c>
      <c r="CL69" s="136" t="s">
        <v>19</v>
      </c>
    </row>
    <row r="70" s="4" customFormat="1" ht="23.25" customHeight="1">
      <c r="A70" s="127" t="s">
        <v>81</v>
      </c>
      <c r="B70" s="66"/>
      <c r="C70" s="128"/>
      <c r="D70" s="128"/>
      <c r="E70" s="128"/>
      <c r="F70" s="129" t="s">
        <v>124</v>
      </c>
      <c r="G70" s="129"/>
      <c r="H70" s="129"/>
      <c r="I70" s="129"/>
      <c r="J70" s="129"/>
      <c r="K70" s="128"/>
      <c r="L70" s="129" t="s">
        <v>125</v>
      </c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9"/>
      <c r="AF70" s="129"/>
      <c r="AG70" s="130">
        <f>'SO 707.1.3 - Silnoproudá ...'!J34</f>
        <v>0</v>
      </c>
      <c r="AH70" s="128"/>
      <c r="AI70" s="128"/>
      <c r="AJ70" s="128"/>
      <c r="AK70" s="128"/>
      <c r="AL70" s="128"/>
      <c r="AM70" s="128"/>
      <c r="AN70" s="130">
        <f>SUM(AG70,AT70)</f>
        <v>0</v>
      </c>
      <c r="AO70" s="128"/>
      <c r="AP70" s="128"/>
      <c r="AQ70" s="131" t="s">
        <v>84</v>
      </c>
      <c r="AR70" s="68"/>
      <c r="AS70" s="138">
        <v>0</v>
      </c>
      <c r="AT70" s="139">
        <f>ROUND(SUM(AV70:AW70),2)</f>
        <v>0</v>
      </c>
      <c r="AU70" s="140">
        <f>'SO 707.1.3 - Silnoproudá ...'!P97</f>
        <v>0</v>
      </c>
      <c r="AV70" s="139">
        <f>'SO 707.1.3 - Silnoproudá ...'!J37</f>
        <v>0</v>
      </c>
      <c r="AW70" s="139">
        <f>'SO 707.1.3 - Silnoproudá ...'!J38</f>
        <v>0</v>
      </c>
      <c r="AX70" s="139">
        <f>'SO 707.1.3 - Silnoproudá ...'!J39</f>
        <v>0</v>
      </c>
      <c r="AY70" s="139">
        <f>'SO 707.1.3 - Silnoproudá ...'!J40</f>
        <v>0</v>
      </c>
      <c r="AZ70" s="139">
        <f>'SO 707.1.3 - Silnoproudá ...'!F37</f>
        <v>0</v>
      </c>
      <c r="BA70" s="139">
        <f>'SO 707.1.3 - Silnoproudá ...'!F38</f>
        <v>0</v>
      </c>
      <c r="BB70" s="139">
        <f>'SO 707.1.3 - Silnoproudá ...'!F39</f>
        <v>0</v>
      </c>
      <c r="BC70" s="139">
        <f>'SO 707.1.3 - Silnoproudá ...'!F40</f>
        <v>0</v>
      </c>
      <c r="BD70" s="141">
        <f>'SO 707.1.3 - Silnoproudá ...'!F41</f>
        <v>0</v>
      </c>
      <c r="BE70" s="4"/>
      <c r="BT70" s="136" t="s">
        <v>119</v>
      </c>
      <c r="BV70" s="136" t="s">
        <v>73</v>
      </c>
      <c r="BW70" s="136" t="s">
        <v>126</v>
      </c>
      <c r="BX70" s="136" t="s">
        <v>116</v>
      </c>
      <c r="CL70" s="136" t="s">
        <v>19</v>
      </c>
    </row>
    <row r="71" s="2" customFormat="1" ht="30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7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  <c r="AE72" s="63"/>
      <c r="AF72" s="63"/>
      <c r="AG72" s="63"/>
      <c r="AH72" s="63"/>
      <c r="AI72" s="63"/>
      <c r="AJ72" s="63"/>
      <c r="AK72" s="63"/>
      <c r="AL72" s="63"/>
      <c r="AM72" s="63"/>
      <c r="AN72" s="63"/>
      <c r="AO72" s="63"/>
      <c r="AP72" s="63"/>
      <c r="AQ72" s="63"/>
      <c r="AR72" s="47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</row>
  </sheetData>
  <sheetProtection sheet="1" formatColumns="0" formatRows="0" objects="1" scenarios="1" spinCount="100000" saltValue="YA2eF0ZZrg89rkj4PWXGRd2aqNZlrfJAzVSasSiL90s76c+XnojCuNY9aZx25XHBd8mSzfb58xMWFDCMDuZqcg==" hashValue="Z7ORsoAd9WsnNLozh9NXgCz26YyIrEJ2WLsIVphkjmFkLGSxyPQz0lt4gD/E+ZAea1qXtZTG/4qT8CAXL4FACg==" algorithmName="SHA-512" password="80EB"/>
  <mergeCells count="102">
    <mergeCell ref="C52:G52"/>
    <mergeCell ref="D60:H60"/>
    <mergeCell ref="D58:H58"/>
    <mergeCell ref="D59:H59"/>
    <mergeCell ref="D55:H55"/>
    <mergeCell ref="E56:I56"/>
    <mergeCell ref="E61:I61"/>
    <mergeCell ref="E57:I57"/>
    <mergeCell ref="E62:I62"/>
    <mergeCell ref="E63:I63"/>
    <mergeCell ref="E64:I64"/>
    <mergeCell ref="I52:AF52"/>
    <mergeCell ref="J60:AF60"/>
    <mergeCell ref="J55:AF55"/>
    <mergeCell ref="J59:AF59"/>
    <mergeCell ref="J58:AF58"/>
    <mergeCell ref="K61:AF61"/>
    <mergeCell ref="K62:AF62"/>
    <mergeCell ref="K57:AF57"/>
    <mergeCell ref="K63:AF63"/>
    <mergeCell ref="K56:AF56"/>
    <mergeCell ref="K64:AF64"/>
    <mergeCell ref="L45:AO45"/>
    <mergeCell ref="E65:I65"/>
    <mergeCell ref="K65:AF65"/>
    <mergeCell ref="E66:I66"/>
    <mergeCell ref="K66:AF66"/>
    <mergeCell ref="E67:I67"/>
    <mergeCell ref="K67:AF67"/>
    <mergeCell ref="F68:J68"/>
    <mergeCell ref="L68:AF68"/>
    <mergeCell ref="F69:J69"/>
    <mergeCell ref="L69:AF69"/>
    <mergeCell ref="F70:J70"/>
    <mergeCell ref="L70:AF70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64:AM64"/>
    <mergeCell ref="AG61:AM61"/>
    <mergeCell ref="AG52:AM52"/>
    <mergeCell ref="AG62:AM62"/>
    <mergeCell ref="AG63:AM63"/>
    <mergeCell ref="AG55:AM55"/>
    <mergeCell ref="AG60:AM60"/>
    <mergeCell ref="AG56:AM56"/>
    <mergeCell ref="AG57:AM57"/>
    <mergeCell ref="AG58:AM58"/>
    <mergeCell ref="AG59:AM59"/>
    <mergeCell ref="AM49:AP49"/>
    <mergeCell ref="AM47:AN47"/>
    <mergeCell ref="AM50:AP50"/>
    <mergeCell ref="AN62:AP62"/>
    <mergeCell ref="AN63:AP63"/>
    <mergeCell ref="AN64:AP64"/>
    <mergeCell ref="AN57:AP57"/>
    <mergeCell ref="AN61:AP61"/>
    <mergeCell ref="AN60:AP60"/>
    <mergeCell ref="AN55:AP55"/>
    <mergeCell ref="AN59:AP59"/>
    <mergeCell ref="AN56:AP56"/>
    <mergeCell ref="AN52:AP52"/>
    <mergeCell ref="AN58:AP58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AN69:AP69"/>
    <mergeCell ref="AG69:AM69"/>
    <mergeCell ref="AN70:AP70"/>
    <mergeCell ref="AG70:AM70"/>
    <mergeCell ref="AN54:AP54"/>
  </mergeCells>
  <hyperlinks>
    <hyperlink ref="A56" location="'SO 101.1 - Vedlejší rozpo...'!C2" display="/"/>
    <hyperlink ref="A57" location="'SO 101.2 - Parkoviště'!C2" display="/"/>
    <hyperlink ref="A58" location="'SO 401.1 - VO parkoviště'!C2" display="/"/>
    <hyperlink ref="A59" location="'SO 402.2 - Sloupek pro na...'!C2" display="/"/>
    <hyperlink ref="A61" location="'SO 701.1 - Vedlejší rozpo...'!C2" display="/"/>
    <hyperlink ref="A62" location="'SO 701.2 - Stavební část'!C2" display="/"/>
    <hyperlink ref="A63" location="'SO 701.3 - Zdravotně tech...'!C2" display="/"/>
    <hyperlink ref="A64" location="'SO 701.4 - Vzduchotechnika'!C2" display="/"/>
    <hyperlink ref="A65" location="'SO 701.5 - Elektronická k...'!C2" display="/"/>
    <hyperlink ref="A66" location="'SO 701.6 - Přípojka NN'!C2" display="/"/>
    <hyperlink ref="A68" location="'SO 707.1.1 - Rozvaděč R1'!C2" display="/"/>
    <hyperlink ref="A69" location="'SO 707.1.2 - Rozvaděč R2'!C2" display="/"/>
    <hyperlink ref="A70" location="'SO 707.1.3 - Silnoproudá 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110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 s="1" customFormat="1" ht="12" customHeight="1">
      <c r="B8" s="23"/>
      <c r="D8" s="146" t="s">
        <v>128</v>
      </c>
      <c r="L8" s="23"/>
    </row>
    <row r="9" s="2" customFormat="1" ht="16.5" customHeight="1">
      <c r="A9" s="41"/>
      <c r="B9" s="47"/>
      <c r="C9" s="41"/>
      <c r="D9" s="41"/>
      <c r="E9" s="147" t="s">
        <v>928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130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9" t="s">
        <v>2601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0" t="str">
        <f>'Rekapitulace stavby'!AN8</f>
        <v>29. 5. 2025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19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22</v>
      </c>
      <c r="F17" s="41"/>
      <c r="G17" s="41"/>
      <c r="H17" s="41"/>
      <c r="I17" s="146" t="s">
        <v>27</v>
      </c>
      <c r="J17" s="136" t="s">
        <v>19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28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27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30</v>
      </c>
      <c r="E22" s="41"/>
      <c r="F22" s="41"/>
      <c r="G22" s="41"/>
      <c r="H22" s="41"/>
      <c r="I22" s="146" t="s">
        <v>26</v>
      </c>
      <c r="J22" s="136" t="s">
        <v>19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31</v>
      </c>
      <c r="F23" s="41"/>
      <c r="G23" s="41"/>
      <c r="H23" s="41"/>
      <c r="I23" s="146" t="s">
        <v>27</v>
      </c>
      <c r="J23" s="136" t="s">
        <v>19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33</v>
      </c>
      <c r="E25" s="41"/>
      <c r="F25" s="41"/>
      <c r="G25" s="41"/>
      <c r="H25" s="41"/>
      <c r="I25" s="146" t="s">
        <v>26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27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35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19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37</v>
      </c>
      <c r="E32" s="41"/>
      <c r="F32" s="41"/>
      <c r="G32" s="41"/>
      <c r="H32" s="41"/>
      <c r="I32" s="41"/>
      <c r="J32" s="157">
        <f>ROUND(J88,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39</v>
      </c>
      <c r="G34" s="41"/>
      <c r="H34" s="41"/>
      <c r="I34" s="158" t="s">
        <v>38</v>
      </c>
      <c r="J34" s="158" t="s">
        <v>40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41</v>
      </c>
      <c r="E35" s="146" t="s">
        <v>42</v>
      </c>
      <c r="F35" s="160">
        <f>ROUND((SUM(BE88:BE110)),  2)</f>
        <v>0</v>
      </c>
      <c r="G35" s="41"/>
      <c r="H35" s="41"/>
      <c r="I35" s="161">
        <v>0.20999999999999999</v>
      </c>
      <c r="J35" s="160">
        <f>ROUND(((SUM(BE88:BE110))*I35),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43</v>
      </c>
      <c r="F36" s="160">
        <f>ROUND((SUM(BF88:BF110)),  2)</f>
        <v>0</v>
      </c>
      <c r="G36" s="41"/>
      <c r="H36" s="41"/>
      <c r="I36" s="161">
        <v>0.12</v>
      </c>
      <c r="J36" s="160">
        <f>ROUND(((SUM(BF88:BF110))*I36),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44</v>
      </c>
      <c r="F37" s="160">
        <f>ROUND((SUM(BG88:BG110)),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45</v>
      </c>
      <c r="F38" s="160">
        <f>ROUND((SUM(BH88:BH110)),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46</v>
      </c>
      <c r="F39" s="160">
        <f>ROUND((SUM(BI88:BI110)),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47</v>
      </c>
      <c r="E41" s="164"/>
      <c r="F41" s="164"/>
      <c r="G41" s="165" t="s">
        <v>48</v>
      </c>
      <c r="H41" s="166" t="s">
        <v>49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3" t="str">
        <f>E7</f>
        <v>Jáchymov - parkoviště v ulici Mathesiova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928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SO 701.5 - Elektronická komunikace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Město Jáchymov</v>
      </c>
      <c r="G56" s="43"/>
      <c r="H56" s="43"/>
      <c r="I56" s="35" t="s">
        <v>23</v>
      </c>
      <c r="J56" s="75" t="str">
        <f>IF(J14="","",J14)</f>
        <v>29. 5. 2025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Jáchymov</v>
      </c>
      <c r="G58" s="43"/>
      <c r="H58" s="43"/>
      <c r="I58" s="35" t="s">
        <v>30</v>
      </c>
      <c r="J58" s="39" t="str">
        <f>E23</f>
        <v>Ing. Jiří Oboznenko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28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133</v>
      </c>
      <c r="D61" s="175"/>
      <c r="E61" s="175"/>
      <c r="F61" s="175"/>
      <c r="G61" s="175"/>
      <c r="H61" s="175"/>
      <c r="I61" s="175"/>
      <c r="J61" s="176" t="s">
        <v>134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69</v>
      </c>
      <c r="D63" s="43"/>
      <c r="E63" s="43"/>
      <c r="F63" s="43"/>
      <c r="G63" s="43"/>
      <c r="H63" s="43"/>
      <c r="I63" s="43"/>
      <c r="J63" s="105">
        <f>J88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8"/>
      <c r="C64" s="179"/>
      <c r="D64" s="180" t="s">
        <v>884</v>
      </c>
      <c r="E64" s="181"/>
      <c r="F64" s="181"/>
      <c r="G64" s="181"/>
      <c r="H64" s="181"/>
      <c r="I64" s="181"/>
      <c r="J64" s="182">
        <f>J89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8"/>
      <c r="C65" s="179"/>
      <c r="D65" s="180" t="s">
        <v>2602</v>
      </c>
      <c r="E65" s="181"/>
      <c r="F65" s="181"/>
      <c r="G65" s="181"/>
      <c r="H65" s="181"/>
      <c r="I65" s="181"/>
      <c r="J65" s="182">
        <f>J98</f>
        <v>0</v>
      </c>
      <c r="K65" s="179"/>
      <c r="L65" s="183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8"/>
      <c r="C66" s="179"/>
      <c r="D66" s="180" t="s">
        <v>2603</v>
      </c>
      <c r="E66" s="181"/>
      <c r="F66" s="181"/>
      <c r="G66" s="181"/>
      <c r="H66" s="181"/>
      <c r="I66" s="181"/>
      <c r="J66" s="182">
        <f>J109</f>
        <v>0</v>
      </c>
      <c r="K66" s="179"/>
      <c r="L66" s="183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2" customFormat="1" ht="21.84" customHeight="1">
      <c r="A67" s="41"/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14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62"/>
      <c r="C68" s="63"/>
      <c r="D68" s="63"/>
      <c r="E68" s="63"/>
      <c r="F68" s="63"/>
      <c r="G68" s="63"/>
      <c r="H68" s="63"/>
      <c r="I68" s="63"/>
      <c r="J68" s="63"/>
      <c r="K68" s="63"/>
      <c r="L68" s="148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14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143</v>
      </c>
      <c r="D73" s="43"/>
      <c r="E73" s="43"/>
      <c r="F73" s="43"/>
      <c r="G73" s="43"/>
      <c r="H73" s="43"/>
      <c r="I73" s="43"/>
      <c r="J73" s="43"/>
      <c r="K73" s="43"/>
      <c r="L73" s="14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16</v>
      </c>
      <c r="D75" s="43"/>
      <c r="E75" s="43"/>
      <c r="F75" s="43"/>
      <c r="G75" s="43"/>
      <c r="H75" s="43"/>
      <c r="I75" s="43"/>
      <c r="J75" s="43"/>
      <c r="K75" s="43"/>
      <c r="L75" s="14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173" t="str">
        <f>E7</f>
        <v>Jáchymov - parkoviště v ulici Mathesiova</v>
      </c>
      <c r="F76" s="35"/>
      <c r="G76" s="35"/>
      <c r="H76" s="35"/>
      <c r="I76" s="43"/>
      <c r="J76" s="43"/>
      <c r="K76" s="43"/>
      <c r="L76" s="14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1" customFormat="1" ht="12" customHeight="1">
      <c r="B77" s="24"/>
      <c r="C77" s="35" t="s">
        <v>128</v>
      </c>
      <c r="D77" s="25"/>
      <c r="E77" s="25"/>
      <c r="F77" s="25"/>
      <c r="G77" s="25"/>
      <c r="H77" s="25"/>
      <c r="I77" s="25"/>
      <c r="J77" s="25"/>
      <c r="K77" s="25"/>
      <c r="L77" s="23"/>
    </row>
    <row r="78" s="2" customFormat="1" ht="16.5" customHeight="1">
      <c r="A78" s="41"/>
      <c r="B78" s="42"/>
      <c r="C78" s="43"/>
      <c r="D78" s="43"/>
      <c r="E78" s="173" t="s">
        <v>928</v>
      </c>
      <c r="F78" s="43"/>
      <c r="G78" s="43"/>
      <c r="H78" s="43"/>
      <c r="I78" s="43"/>
      <c r="J78" s="43"/>
      <c r="K78" s="43"/>
      <c r="L78" s="14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130</v>
      </c>
      <c r="D79" s="43"/>
      <c r="E79" s="43"/>
      <c r="F79" s="43"/>
      <c r="G79" s="43"/>
      <c r="H79" s="43"/>
      <c r="I79" s="43"/>
      <c r="J79" s="43"/>
      <c r="K79" s="43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72" t="str">
        <f>E11</f>
        <v>SO 701.5 - Elektronická komunikace</v>
      </c>
      <c r="F80" s="43"/>
      <c r="G80" s="43"/>
      <c r="H80" s="43"/>
      <c r="I80" s="43"/>
      <c r="J80" s="43"/>
      <c r="K80" s="4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21</v>
      </c>
      <c r="D82" s="43"/>
      <c r="E82" s="43"/>
      <c r="F82" s="30" t="str">
        <f>F14</f>
        <v>Město Jáchymov</v>
      </c>
      <c r="G82" s="43"/>
      <c r="H82" s="43"/>
      <c r="I82" s="35" t="s">
        <v>23</v>
      </c>
      <c r="J82" s="75" t="str">
        <f>IF(J14="","",J14)</f>
        <v>29. 5. 2025</v>
      </c>
      <c r="K82" s="43"/>
      <c r="L82" s="14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25</v>
      </c>
      <c r="D84" s="43"/>
      <c r="E84" s="43"/>
      <c r="F84" s="30" t="str">
        <f>E17</f>
        <v>Město Jáchymov</v>
      </c>
      <c r="G84" s="43"/>
      <c r="H84" s="43"/>
      <c r="I84" s="35" t="s">
        <v>30</v>
      </c>
      <c r="J84" s="39" t="str">
        <f>E23</f>
        <v>Ing. Jiří Oboznenko</v>
      </c>
      <c r="K84" s="4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28</v>
      </c>
      <c r="D85" s="43"/>
      <c r="E85" s="43"/>
      <c r="F85" s="30" t="str">
        <f>IF(E20="","",E20)</f>
        <v>Vyplň údaj</v>
      </c>
      <c r="G85" s="43"/>
      <c r="H85" s="43"/>
      <c r="I85" s="35" t="s">
        <v>33</v>
      </c>
      <c r="J85" s="39" t="str">
        <f>E26</f>
        <v xml:space="preserve"> </v>
      </c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0.32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1" customFormat="1" ht="29.28" customHeight="1">
      <c r="A87" s="189"/>
      <c r="B87" s="190"/>
      <c r="C87" s="191" t="s">
        <v>144</v>
      </c>
      <c r="D87" s="192" t="s">
        <v>56</v>
      </c>
      <c r="E87" s="192" t="s">
        <v>52</v>
      </c>
      <c r="F87" s="192" t="s">
        <v>53</v>
      </c>
      <c r="G87" s="192" t="s">
        <v>145</v>
      </c>
      <c r="H87" s="192" t="s">
        <v>146</v>
      </c>
      <c r="I87" s="192" t="s">
        <v>147</v>
      </c>
      <c r="J87" s="192" t="s">
        <v>134</v>
      </c>
      <c r="K87" s="193" t="s">
        <v>148</v>
      </c>
      <c r="L87" s="194"/>
      <c r="M87" s="95" t="s">
        <v>19</v>
      </c>
      <c r="N87" s="96" t="s">
        <v>41</v>
      </c>
      <c r="O87" s="96" t="s">
        <v>149</v>
      </c>
      <c r="P87" s="96" t="s">
        <v>150</v>
      </c>
      <c r="Q87" s="96" t="s">
        <v>151</v>
      </c>
      <c r="R87" s="96" t="s">
        <v>152</v>
      </c>
      <c r="S87" s="96" t="s">
        <v>153</v>
      </c>
      <c r="T87" s="97" t="s">
        <v>154</v>
      </c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</row>
    <row r="88" s="2" customFormat="1" ht="22.8" customHeight="1">
      <c r="A88" s="41"/>
      <c r="B88" s="42"/>
      <c r="C88" s="102" t="s">
        <v>155</v>
      </c>
      <c r="D88" s="43"/>
      <c r="E88" s="43"/>
      <c r="F88" s="43"/>
      <c r="G88" s="43"/>
      <c r="H88" s="43"/>
      <c r="I88" s="43"/>
      <c r="J88" s="195">
        <f>BK88</f>
        <v>0</v>
      </c>
      <c r="K88" s="43"/>
      <c r="L88" s="47"/>
      <c r="M88" s="98"/>
      <c r="N88" s="196"/>
      <c r="O88" s="99"/>
      <c r="P88" s="197">
        <f>P89+P98+P109</f>
        <v>0</v>
      </c>
      <c r="Q88" s="99"/>
      <c r="R88" s="197">
        <f>R89+R98+R109</f>
        <v>0</v>
      </c>
      <c r="S88" s="99"/>
      <c r="T88" s="198">
        <f>T89+T98+T109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70</v>
      </c>
      <c r="AU88" s="20" t="s">
        <v>135</v>
      </c>
      <c r="BK88" s="199">
        <f>BK89+BK98+BK109</f>
        <v>0</v>
      </c>
    </row>
    <row r="89" s="12" customFormat="1" ht="25.92" customHeight="1">
      <c r="A89" s="12"/>
      <c r="B89" s="200"/>
      <c r="C89" s="201"/>
      <c r="D89" s="202" t="s">
        <v>70</v>
      </c>
      <c r="E89" s="203" t="s">
        <v>683</v>
      </c>
      <c r="F89" s="203" t="s">
        <v>690</v>
      </c>
      <c r="G89" s="201"/>
      <c r="H89" s="201"/>
      <c r="I89" s="204"/>
      <c r="J89" s="205">
        <f>BK89</f>
        <v>0</v>
      </c>
      <c r="K89" s="201"/>
      <c r="L89" s="206"/>
      <c r="M89" s="207"/>
      <c r="N89" s="208"/>
      <c r="O89" s="208"/>
      <c r="P89" s="209">
        <f>SUM(P90:P97)</f>
        <v>0</v>
      </c>
      <c r="Q89" s="208"/>
      <c r="R89" s="209">
        <f>SUM(R90:R97)</f>
        <v>0</v>
      </c>
      <c r="S89" s="208"/>
      <c r="T89" s="210">
        <f>SUM(T90:T97)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1" t="s">
        <v>78</v>
      </c>
      <c r="AT89" s="212" t="s">
        <v>70</v>
      </c>
      <c r="AU89" s="212" t="s">
        <v>71</v>
      </c>
      <c r="AY89" s="211" t="s">
        <v>158</v>
      </c>
      <c r="BK89" s="213">
        <f>SUM(BK90:BK97)</f>
        <v>0</v>
      </c>
    </row>
    <row r="90" s="2" customFormat="1" ht="16.5" customHeight="1">
      <c r="A90" s="41"/>
      <c r="B90" s="42"/>
      <c r="C90" s="216" t="s">
        <v>78</v>
      </c>
      <c r="D90" s="216" t="s">
        <v>161</v>
      </c>
      <c r="E90" s="217" t="s">
        <v>2604</v>
      </c>
      <c r="F90" s="218" t="s">
        <v>2605</v>
      </c>
      <c r="G90" s="219" t="s">
        <v>373</v>
      </c>
      <c r="H90" s="220">
        <v>80</v>
      </c>
      <c r="I90" s="221"/>
      <c r="J90" s="222">
        <f>ROUND(I90*H90,2)</f>
        <v>0</v>
      </c>
      <c r="K90" s="218" t="s">
        <v>19</v>
      </c>
      <c r="L90" s="47"/>
      <c r="M90" s="223" t="s">
        <v>19</v>
      </c>
      <c r="N90" s="224" t="s">
        <v>42</v>
      </c>
      <c r="O90" s="87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7" t="s">
        <v>173</v>
      </c>
      <c r="AT90" s="227" t="s">
        <v>161</v>
      </c>
      <c r="AU90" s="227" t="s">
        <v>78</v>
      </c>
      <c r="AY90" s="20" t="s">
        <v>158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20" t="s">
        <v>78</v>
      </c>
      <c r="BK90" s="228">
        <f>ROUND(I90*H90,2)</f>
        <v>0</v>
      </c>
      <c r="BL90" s="20" t="s">
        <v>173</v>
      </c>
      <c r="BM90" s="227" t="s">
        <v>2606</v>
      </c>
    </row>
    <row r="91" s="2" customFormat="1" ht="16.5" customHeight="1">
      <c r="A91" s="41"/>
      <c r="B91" s="42"/>
      <c r="C91" s="216" t="s">
        <v>80</v>
      </c>
      <c r="D91" s="216" t="s">
        <v>161</v>
      </c>
      <c r="E91" s="217" t="s">
        <v>2607</v>
      </c>
      <c r="F91" s="218" t="s">
        <v>2608</v>
      </c>
      <c r="G91" s="219" t="s">
        <v>373</v>
      </c>
      <c r="H91" s="220">
        <v>25</v>
      </c>
      <c r="I91" s="221"/>
      <c r="J91" s="222">
        <f>ROUND(I91*H91,2)</f>
        <v>0</v>
      </c>
      <c r="K91" s="218" t="s">
        <v>19</v>
      </c>
      <c r="L91" s="47"/>
      <c r="M91" s="223" t="s">
        <v>19</v>
      </c>
      <c r="N91" s="224" t="s">
        <v>42</v>
      </c>
      <c r="O91" s="87"/>
      <c r="P91" s="225">
        <f>O91*H91</f>
        <v>0</v>
      </c>
      <c r="Q91" s="225">
        <v>0</v>
      </c>
      <c r="R91" s="225">
        <f>Q91*H91</f>
        <v>0</v>
      </c>
      <c r="S91" s="225">
        <v>0</v>
      </c>
      <c r="T91" s="226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7" t="s">
        <v>173</v>
      </c>
      <c r="AT91" s="227" t="s">
        <v>161</v>
      </c>
      <c r="AU91" s="227" t="s">
        <v>78</v>
      </c>
      <c r="AY91" s="20" t="s">
        <v>158</v>
      </c>
      <c r="BE91" s="228">
        <f>IF(N91="základní",J91,0)</f>
        <v>0</v>
      </c>
      <c r="BF91" s="228">
        <f>IF(N91="snížená",J91,0)</f>
        <v>0</v>
      </c>
      <c r="BG91" s="228">
        <f>IF(N91="zákl. přenesená",J91,0)</f>
        <v>0</v>
      </c>
      <c r="BH91" s="228">
        <f>IF(N91="sníž. přenesená",J91,0)</f>
        <v>0</v>
      </c>
      <c r="BI91" s="228">
        <f>IF(N91="nulová",J91,0)</f>
        <v>0</v>
      </c>
      <c r="BJ91" s="20" t="s">
        <v>78</v>
      </c>
      <c r="BK91" s="228">
        <f>ROUND(I91*H91,2)</f>
        <v>0</v>
      </c>
      <c r="BL91" s="20" t="s">
        <v>173</v>
      </c>
      <c r="BM91" s="227" t="s">
        <v>2609</v>
      </c>
    </row>
    <row r="92" s="2" customFormat="1" ht="16.5" customHeight="1">
      <c r="A92" s="41"/>
      <c r="B92" s="42"/>
      <c r="C92" s="216" t="s">
        <v>119</v>
      </c>
      <c r="D92" s="216" t="s">
        <v>161</v>
      </c>
      <c r="E92" s="217" t="s">
        <v>2610</v>
      </c>
      <c r="F92" s="218" t="s">
        <v>2611</v>
      </c>
      <c r="G92" s="219" t="s">
        <v>373</v>
      </c>
      <c r="H92" s="220">
        <v>30</v>
      </c>
      <c r="I92" s="221"/>
      <c r="J92" s="222">
        <f>ROUND(I92*H92,2)</f>
        <v>0</v>
      </c>
      <c r="K92" s="218" t="s">
        <v>19</v>
      </c>
      <c r="L92" s="47"/>
      <c r="M92" s="223" t="s">
        <v>19</v>
      </c>
      <c r="N92" s="224" t="s">
        <v>42</v>
      </c>
      <c r="O92" s="87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7" t="s">
        <v>173</v>
      </c>
      <c r="AT92" s="227" t="s">
        <v>161</v>
      </c>
      <c r="AU92" s="227" t="s">
        <v>78</v>
      </c>
      <c r="AY92" s="20" t="s">
        <v>158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20" t="s">
        <v>78</v>
      </c>
      <c r="BK92" s="228">
        <f>ROUND(I92*H92,2)</f>
        <v>0</v>
      </c>
      <c r="BL92" s="20" t="s">
        <v>173</v>
      </c>
      <c r="BM92" s="227" t="s">
        <v>2612</v>
      </c>
    </row>
    <row r="93" s="2" customFormat="1" ht="16.5" customHeight="1">
      <c r="A93" s="41"/>
      <c r="B93" s="42"/>
      <c r="C93" s="216" t="s">
        <v>173</v>
      </c>
      <c r="D93" s="216" t="s">
        <v>161</v>
      </c>
      <c r="E93" s="217" t="s">
        <v>2613</v>
      </c>
      <c r="F93" s="218" t="s">
        <v>2614</v>
      </c>
      <c r="G93" s="219" t="s">
        <v>373</v>
      </c>
      <c r="H93" s="220">
        <v>25</v>
      </c>
      <c r="I93" s="221"/>
      <c r="J93" s="222">
        <f>ROUND(I93*H93,2)</f>
        <v>0</v>
      </c>
      <c r="K93" s="218" t="s">
        <v>19</v>
      </c>
      <c r="L93" s="47"/>
      <c r="M93" s="223" t="s">
        <v>19</v>
      </c>
      <c r="N93" s="224" t="s">
        <v>42</v>
      </c>
      <c r="O93" s="87"/>
      <c r="P93" s="225">
        <f>O93*H93</f>
        <v>0</v>
      </c>
      <c r="Q93" s="225">
        <v>0</v>
      </c>
      <c r="R93" s="225">
        <f>Q93*H93</f>
        <v>0</v>
      </c>
      <c r="S93" s="225">
        <v>0</v>
      </c>
      <c r="T93" s="226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7" t="s">
        <v>173</v>
      </c>
      <c r="AT93" s="227" t="s">
        <v>161</v>
      </c>
      <c r="AU93" s="227" t="s">
        <v>78</v>
      </c>
      <c r="AY93" s="20" t="s">
        <v>158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20" t="s">
        <v>78</v>
      </c>
      <c r="BK93" s="228">
        <f>ROUND(I93*H93,2)</f>
        <v>0</v>
      </c>
      <c r="BL93" s="20" t="s">
        <v>173</v>
      </c>
      <c r="BM93" s="227" t="s">
        <v>2615</v>
      </c>
    </row>
    <row r="94" s="2" customFormat="1" ht="16.5" customHeight="1">
      <c r="A94" s="41"/>
      <c r="B94" s="42"/>
      <c r="C94" s="216" t="s">
        <v>157</v>
      </c>
      <c r="D94" s="216" t="s">
        <v>161</v>
      </c>
      <c r="E94" s="217" t="s">
        <v>2616</v>
      </c>
      <c r="F94" s="218" t="s">
        <v>2617</v>
      </c>
      <c r="G94" s="219" t="s">
        <v>687</v>
      </c>
      <c r="H94" s="220">
        <v>6</v>
      </c>
      <c r="I94" s="221"/>
      <c r="J94" s="222">
        <f>ROUND(I94*H94,2)</f>
        <v>0</v>
      </c>
      <c r="K94" s="218" t="s">
        <v>19</v>
      </c>
      <c r="L94" s="47"/>
      <c r="M94" s="223" t="s">
        <v>19</v>
      </c>
      <c r="N94" s="224" t="s">
        <v>42</v>
      </c>
      <c r="O94" s="87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7" t="s">
        <v>173</v>
      </c>
      <c r="AT94" s="227" t="s">
        <v>161</v>
      </c>
      <c r="AU94" s="227" t="s">
        <v>78</v>
      </c>
      <c r="AY94" s="20" t="s">
        <v>158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20" t="s">
        <v>78</v>
      </c>
      <c r="BK94" s="228">
        <f>ROUND(I94*H94,2)</f>
        <v>0</v>
      </c>
      <c r="BL94" s="20" t="s">
        <v>173</v>
      </c>
      <c r="BM94" s="227" t="s">
        <v>2618</v>
      </c>
    </row>
    <row r="95" s="2" customFormat="1" ht="16.5" customHeight="1">
      <c r="A95" s="41"/>
      <c r="B95" s="42"/>
      <c r="C95" s="216" t="s">
        <v>182</v>
      </c>
      <c r="D95" s="216" t="s">
        <v>161</v>
      </c>
      <c r="E95" s="217" t="s">
        <v>2619</v>
      </c>
      <c r="F95" s="218" t="s">
        <v>2620</v>
      </c>
      <c r="G95" s="219" t="s">
        <v>687</v>
      </c>
      <c r="H95" s="220">
        <v>10</v>
      </c>
      <c r="I95" s="221"/>
      <c r="J95" s="222">
        <f>ROUND(I95*H95,2)</f>
        <v>0</v>
      </c>
      <c r="K95" s="218" t="s">
        <v>19</v>
      </c>
      <c r="L95" s="47"/>
      <c r="M95" s="223" t="s">
        <v>19</v>
      </c>
      <c r="N95" s="224" t="s">
        <v>42</v>
      </c>
      <c r="O95" s="87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7" t="s">
        <v>173</v>
      </c>
      <c r="AT95" s="227" t="s">
        <v>161</v>
      </c>
      <c r="AU95" s="227" t="s">
        <v>78</v>
      </c>
      <c r="AY95" s="20" t="s">
        <v>158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20" t="s">
        <v>78</v>
      </c>
      <c r="BK95" s="228">
        <f>ROUND(I95*H95,2)</f>
        <v>0</v>
      </c>
      <c r="BL95" s="20" t="s">
        <v>173</v>
      </c>
      <c r="BM95" s="227" t="s">
        <v>2621</v>
      </c>
    </row>
    <row r="96" s="2" customFormat="1" ht="16.5" customHeight="1">
      <c r="A96" s="41"/>
      <c r="B96" s="42"/>
      <c r="C96" s="216" t="s">
        <v>186</v>
      </c>
      <c r="D96" s="216" t="s">
        <v>161</v>
      </c>
      <c r="E96" s="217" t="s">
        <v>2622</v>
      </c>
      <c r="F96" s="218" t="s">
        <v>2623</v>
      </c>
      <c r="G96" s="219" t="s">
        <v>687</v>
      </c>
      <c r="H96" s="220">
        <v>1</v>
      </c>
      <c r="I96" s="221"/>
      <c r="J96" s="222">
        <f>ROUND(I96*H96,2)</f>
        <v>0</v>
      </c>
      <c r="K96" s="218" t="s">
        <v>19</v>
      </c>
      <c r="L96" s="47"/>
      <c r="M96" s="223" t="s">
        <v>19</v>
      </c>
      <c r="N96" s="224" t="s">
        <v>42</v>
      </c>
      <c r="O96" s="87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7" t="s">
        <v>173</v>
      </c>
      <c r="AT96" s="227" t="s">
        <v>161</v>
      </c>
      <c r="AU96" s="227" t="s">
        <v>78</v>
      </c>
      <c r="AY96" s="20" t="s">
        <v>158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20" t="s">
        <v>78</v>
      </c>
      <c r="BK96" s="228">
        <f>ROUND(I96*H96,2)</f>
        <v>0</v>
      </c>
      <c r="BL96" s="20" t="s">
        <v>173</v>
      </c>
      <c r="BM96" s="227" t="s">
        <v>2624</v>
      </c>
    </row>
    <row r="97" s="2" customFormat="1" ht="16.5" customHeight="1">
      <c r="A97" s="41"/>
      <c r="B97" s="42"/>
      <c r="C97" s="216" t="s">
        <v>190</v>
      </c>
      <c r="D97" s="216" t="s">
        <v>161</v>
      </c>
      <c r="E97" s="217" t="s">
        <v>2625</v>
      </c>
      <c r="F97" s="218" t="s">
        <v>2626</v>
      </c>
      <c r="G97" s="219" t="s">
        <v>687</v>
      </c>
      <c r="H97" s="220">
        <v>2</v>
      </c>
      <c r="I97" s="221"/>
      <c r="J97" s="222">
        <f>ROUND(I97*H97,2)</f>
        <v>0</v>
      </c>
      <c r="K97" s="218" t="s">
        <v>19</v>
      </c>
      <c r="L97" s="47"/>
      <c r="M97" s="223" t="s">
        <v>19</v>
      </c>
      <c r="N97" s="224" t="s">
        <v>42</v>
      </c>
      <c r="O97" s="87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7" t="s">
        <v>173</v>
      </c>
      <c r="AT97" s="227" t="s">
        <v>161</v>
      </c>
      <c r="AU97" s="227" t="s">
        <v>78</v>
      </c>
      <c r="AY97" s="20" t="s">
        <v>158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0" t="s">
        <v>78</v>
      </c>
      <c r="BK97" s="228">
        <f>ROUND(I97*H97,2)</f>
        <v>0</v>
      </c>
      <c r="BL97" s="20" t="s">
        <v>173</v>
      </c>
      <c r="BM97" s="227" t="s">
        <v>2627</v>
      </c>
    </row>
    <row r="98" s="12" customFormat="1" ht="25.92" customHeight="1">
      <c r="A98" s="12"/>
      <c r="B98" s="200"/>
      <c r="C98" s="201"/>
      <c r="D98" s="202" t="s">
        <v>70</v>
      </c>
      <c r="E98" s="203" t="s">
        <v>689</v>
      </c>
      <c r="F98" s="203" t="s">
        <v>735</v>
      </c>
      <c r="G98" s="201"/>
      <c r="H98" s="201"/>
      <c r="I98" s="204"/>
      <c r="J98" s="205">
        <f>BK98</f>
        <v>0</v>
      </c>
      <c r="K98" s="201"/>
      <c r="L98" s="206"/>
      <c r="M98" s="207"/>
      <c r="N98" s="208"/>
      <c r="O98" s="208"/>
      <c r="P98" s="209">
        <f>SUM(P99:P108)</f>
        <v>0</v>
      </c>
      <c r="Q98" s="208"/>
      <c r="R98" s="209">
        <f>SUM(R99:R108)</f>
        <v>0</v>
      </c>
      <c r="S98" s="208"/>
      <c r="T98" s="210">
        <f>SUM(T99:T108)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1" t="s">
        <v>78</v>
      </c>
      <c r="AT98" s="212" t="s">
        <v>70</v>
      </c>
      <c r="AU98" s="212" t="s">
        <v>71</v>
      </c>
      <c r="AY98" s="211" t="s">
        <v>158</v>
      </c>
      <c r="BK98" s="213">
        <f>SUM(BK99:BK108)</f>
        <v>0</v>
      </c>
    </row>
    <row r="99" s="2" customFormat="1" ht="16.5" customHeight="1">
      <c r="A99" s="41"/>
      <c r="B99" s="42"/>
      <c r="C99" s="216" t="s">
        <v>196</v>
      </c>
      <c r="D99" s="216" t="s">
        <v>161</v>
      </c>
      <c r="E99" s="217" t="s">
        <v>2628</v>
      </c>
      <c r="F99" s="218" t="s">
        <v>2629</v>
      </c>
      <c r="G99" s="219" t="s">
        <v>373</v>
      </c>
      <c r="H99" s="220">
        <v>80</v>
      </c>
      <c r="I99" s="221"/>
      <c r="J99" s="222">
        <f>ROUND(I99*H99,2)</f>
        <v>0</v>
      </c>
      <c r="K99" s="218" t="s">
        <v>19</v>
      </c>
      <c r="L99" s="47"/>
      <c r="M99" s="223" t="s">
        <v>19</v>
      </c>
      <c r="N99" s="224" t="s">
        <v>42</v>
      </c>
      <c r="O99" s="87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7" t="s">
        <v>173</v>
      </c>
      <c r="AT99" s="227" t="s">
        <v>161</v>
      </c>
      <c r="AU99" s="227" t="s">
        <v>78</v>
      </c>
      <c r="AY99" s="20" t="s">
        <v>158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0" t="s">
        <v>78</v>
      </c>
      <c r="BK99" s="228">
        <f>ROUND(I99*H99,2)</f>
        <v>0</v>
      </c>
      <c r="BL99" s="20" t="s">
        <v>173</v>
      </c>
      <c r="BM99" s="227" t="s">
        <v>2630</v>
      </c>
    </row>
    <row r="100" s="2" customFormat="1" ht="16.5" customHeight="1">
      <c r="A100" s="41"/>
      <c r="B100" s="42"/>
      <c r="C100" s="216" t="s">
        <v>201</v>
      </c>
      <c r="D100" s="216" t="s">
        <v>161</v>
      </c>
      <c r="E100" s="217" t="s">
        <v>2631</v>
      </c>
      <c r="F100" s="218" t="s">
        <v>2632</v>
      </c>
      <c r="G100" s="219" t="s">
        <v>373</v>
      </c>
      <c r="H100" s="220">
        <v>25</v>
      </c>
      <c r="I100" s="221"/>
      <c r="J100" s="222">
        <f>ROUND(I100*H100,2)</f>
        <v>0</v>
      </c>
      <c r="K100" s="218" t="s">
        <v>19</v>
      </c>
      <c r="L100" s="47"/>
      <c r="M100" s="223" t="s">
        <v>19</v>
      </c>
      <c r="N100" s="224" t="s">
        <v>42</v>
      </c>
      <c r="O100" s="87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7" t="s">
        <v>173</v>
      </c>
      <c r="AT100" s="227" t="s">
        <v>161</v>
      </c>
      <c r="AU100" s="227" t="s">
        <v>78</v>
      </c>
      <c r="AY100" s="20" t="s">
        <v>158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0" t="s">
        <v>78</v>
      </c>
      <c r="BK100" s="228">
        <f>ROUND(I100*H100,2)</f>
        <v>0</v>
      </c>
      <c r="BL100" s="20" t="s">
        <v>173</v>
      </c>
      <c r="BM100" s="227" t="s">
        <v>2633</v>
      </c>
    </row>
    <row r="101" s="2" customFormat="1" ht="16.5" customHeight="1">
      <c r="A101" s="41"/>
      <c r="B101" s="42"/>
      <c r="C101" s="216" t="s">
        <v>205</v>
      </c>
      <c r="D101" s="216" t="s">
        <v>161</v>
      </c>
      <c r="E101" s="217" t="s">
        <v>2634</v>
      </c>
      <c r="F101" s="218" t="s">
        <v>2635</v>
      </c>
      <c r="G101" s="219" t="s">
        <v>373</v>
      </c>
      <c r="H101" s="220">
        <v>30</v>
      </c>
      <c r="I101" s="221"/>
      <c r="J101" s="222">
        <f>ROUND(I101*H101,2)</f>
        <v>0</v>
      </c>
      <c r="K101" s="218" t="s">
        <v>19</v>
      </c>
      <c r="L101" s="47"/>
      <c r="M101" s="223" t="s">
        <v>19</v>
      </c>
      <c r="N101" s="224" t="s">
        <v>42</v>
      </c>
      <c r="O101" s="87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7" t="s">
        <v>173</v>
      </c>
      <c r="AT101" s="227" t="s">
        <v>161</v>
      </c>
      <c r="AU101" s="227" t="s">
        <v>78</v>
      </c>
      <c r="AY101" s="20" t="s">
        <v>158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0" t="s">
        <v>78</v>
      </c>
      <c r="BK101" s="228">
        <f>ROUND(I101*H101,2)</f>
        <v>0</v>
      </c>
      <c r="BL101" s="20" t="s">
        <v>173</v>
      </c>
      <c r="BM101" s="227" t="s">
        <v>2636</v>
      </c>
    </row>
    <row r="102" s="2" customFormat="1" ht="16.5" customHeight="1">
      <c r="A102" s="41"/>
      <c r="B102" s="42"/>
      <c r="C102" s="216" t="s">
        <v>8</v>
      </c>
      <c r="D102" s="216" t="s">
        <v>161</v>
      </c>
      <c r="E102" s="217" t="s">
        <v>740</v>
      </c>
      <c r="F102" s="218" t="s">
        <v>741</v>
      </c>
      <c r="G102" s="219" t="s">
        <v>687</v>
      </c>
      <c r="H102" s="220">
        <v>22</v>
      </c>
      <c r="I102" s="221"/>
      <c r="J102" s="222">
        <f>ROUND(I102*H102,2)</f>
        <v>0</v>
      </c>
      <c r="K102" s="218" t="s">
        <v>19</v>
      </c>
      <c r="L102" s="47"/>
      <c r="M102" s="223" t="s">
        <v>19</v>
      </c>
      <c r="N102" s="224" t="s">
        <v>42</v>
      </c>
      <c r="O102" s="87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7" t="s">
        <v>173</v>
      </c>
      <c r="AT102" s="227" t="s">
        <v>161</v>
      </c>
      <c r="AU102" s="227" t="s">
        <v>78</v>
      </c>
      <c r="AY102" s="20" t="s">
        <v>158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0" t="s">
        <v>78</v>
      </c>
      <c r="BK102" s="228">
        <f>ROUND(I102*H102,2)</f>
        <v>0</v>
      </c>
      <c r="BL102" s="20" t="s">
        <v>173</v>
      </c>
      <c r="BM102" s="227" t="s">
        <v>2637</v>
      </c>
    </row>
    <row r="103" s="2" customFormat="1" ht="16.5" customHeight="1">
      <c r="A103" s="41"/>
      <c r="B103" s="42"/>
      <c r="C103" s="216" t="s">
        <v>216</v>
      </c>
      <c r="D103" s="216" t="s">
        <v>161</v>
      </c>
      <c r="E103" s="217" t="s">
        <v>2638</v>
      </c>
      <c r="F103" s="218" t="s">
        <v>2639</v>
      </c>
      <c r="G103" s="219" t="s">
        <v>373</v>
      </c>
      <c r="H103" s="220">
        <v>50</v>
      </c>
      <c r="I103" s="221"/>
      <c r="J103" s="222">
        <f>ROUND(I103*H103,2)</f>
        <v>0</v>
      </c>
      <c r="K103" s="218" t="s">
        <v>19</v>
      </c>
      <c r="L103" s="47"/>
      <c r="M103" s="223" t="s">
        <v>19</v>
      </c>
      <c r="N103" s="224" t="s">
        <v>42</v>
      </c>
      <c r="O103" s="87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173</v>
      </c>
      <c r="AT103" s="227" t="s">
        <v>161</v>
      </c>
      <c r="AU103" s="227" t="s">
        <v>78</v>
      </c>
      <c r="AY103" s="20" t="s">
        <v>158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78</v>
      </c>
      <c r="BK103" s="228">
        <f>ROUND(I103*H103,2)</f>
        <v>0</v>
      </c>
      <c r="BL103" s="20" t="s">
        <v>173</v>
      </c>
      <c r="BM103" s="227" t="s">
        <v>2640</v>
      </c>
    </row>
    <row r="104" s="2" customFormat="1" ht="16.5" customHeight="1">
      <c r="A104" s="41"/>
      <c r="B104" s="42"/>
      <c r="C104" s="216" t="s">
        <v>223</v>
      </c>
      <c r="D104" s="216" t="s">
        <v>161</v>
      </c>
      <c r="E104" s="217" t="s">
        <v>2641</v>
      </c>
      <c r="F104" s="218" t="s">
        <v>2642</v>
      </c>
      <c r="G104" s="219" t="s">
        <v>687</v>
      </c>
      <c r="H104" s="220">
        <v>6</v>
      </c>
      <c r="I104" s="221"/>
      <c r="J104" s="222">
        <f>ROUND(I104*H104,2)</f>
        <v>0</v>
      </c>
      <c r="K104" s="218" t="s">
        <v>19</v>
      </c>
      <c r="L104" s="47"/>
      <c r="M104" s="223" t="s">
        <v>19</v>
      </c>
      <c r="N104" s="224" t="s">
        <v>42</v>
      </c>
      <c r="O104" s="87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7" t="s">
        <v>173</v>
      </c>
      <c r="AT104" s="227" t="s">
        <v>161</v>
      </c>
      <c r="AU104" s="227" t="s">
        <v>78</v>
      </c>
      <c r="AY104" s="20" t="s">
        <v>158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20" t="s">
        <v>78</v>
      </c>
      <c r="BK104" s="228">
        <f>ROUND(I104*H104,2)</f>
        <v>0</v>
      </c>
      <c r="BL104" s="20" t="s">
        <v>173</v>
      </c>
      <c r="BM104" s="227" t="s">
        <v>2643</v>
      </c>
    </row>
    <row r="105" s="2" customFormat="1" ht="16.5" customHeight="1">
      <c r="A105" s="41"/>
      <c r="B105" s="42"/>
      <c r="C105" s="216" t="s">
        <v>229</v>
      </c>
      <c r="D105" s="216" t="s">
        <v>161</v>
      </c>
      <c r="E105" s="217" t="s">
        <v>2644</v>
      </c>
      <c r="F105" s="218" t="s">
        <v>2645</v>
      </c>
      <c r="G105" s="219" t="s">
        <v>687</v>
      </c>
      <c r="H105" s="220">
        <v>10</v>
      </c>
      <c r="I105" s="221"/>
      <c r="J105" s="222">
        <f>ROUND(I105*H105,2)</f>
        <v>0</v>
      </c>
      <c r="K105" s="218" t="s">
        <v>19</v>
      </c>
      <c r="L105" s="47"/>
      <c r="M105" s="223" t="s">
        <v>19</v>
      </c>
      <c r="N105" s="224" t="s">
        <v>42</v>
      </c>
      <c r="O105" s="87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7" t="s">
        <v>173</v>
      </c>
      <c r="AT105" s="227" t="s">
        <v>161</v>
      </c>
      <c r="AU105" s="227" t="s">
        <v>78</v>
      </c>
      <c r="AY105" s="20" t="s">
        <v>158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0" t="s">
        <v>78</v>
      </c>
      <c r="BK105" s="228">
        <f>ROUND(I105*H105,2)</f>
        <v>0</v>
      </c>
      <c r="BL105" s="20" t="s">
        <v>173</v>
      </c>
      <c r="BM105" s="227" t="s">
        <v>2646</v>
      </c>
    </row>
    <row r="106" s="2" customFormat="1" ht="16.5" customHeight="1">
      <c r="A106" s="41"/>
      <c r="B106" s="42"/>
      <c r="C106" s="216" t="s">
        <v>338</v>
      </c>
      <c r="D106" s="216" t="s">
        <v>161</v>
      </c>
      <c r="E106" s="217" t="s">
        <v>2647</v>
      </c>
      <c r="F106" s="218" t="s">
        <v>2648</v>
      </c>
      <c r="G106" s="219" t="s">
        <v>687</v>
      </c>
      <c r="H106" s="220">
        <v>3</v>
      </c>
      <c r="I106" s="221"/>
      <c r="J106" s="222">
        <f>ROUND(I106*H106,2)</f>
        <v>0</v>
      </c>
      <c r="K106" s="218" t="s">
        <v>19</v>
      </c>
      <c r="L106" s="47"/>
      <c r="M106" s="223" t="s">
        <v>19</v>
      </c>
      <c r="N106" s="224" t="s">
        <v>42</v>
      </c>
      <c r="O106" s="87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7" t="s">
        <v>173</v>
      </c>
      <c r="AT106" s="227" t="s">
        <v>161</v>
      </c>
      <c r="AU106" s="227" t="s">
        <v>78</v>
      </c>
      <c r="AY106" s="20" t="s">
        <v>158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0" t="s">
        <v>78</v>
      </c>
      <c r="BK106" s="228">
        <f>ROUND(I106*H106,2)</f>
        <v>0</v>
      </c>
      <c r="BL106" s="20" t="s">
        <v>173</v>
      </c>
      <c r="BM106" s="227" t="s">
        <v>2649</v>
      </c>
    </row>
    <row r="107" s="2" customFormat="1" ht="16.5" customHeight="1">
      <c r="A107" s="41"/>
      <c r="B107" s="42"/>
      <c r="C107" s="216" t="s">
        <v>342</v>
      </c>
      <c r="D107" s="216" t="s">
        <v>161</v>
      </c>
      <c r="E107" s="217" t="s">
        <v>2650</v>
      </c>
      <c r="F107" s="218" t="s">
        <v>2651</v>
      </c>
      <c r="G107" s="219" t="s">
        <v>687</v>
      </c>
      <c r="H107" s="220">
        <v>1</v>
      </c>
      <c r="I107" s="221"/>
      <c r="J107" s="222">
        <f>ROUND(I107*H107,2)</f>
        <v>0</v>
      </c>
      <c r="K107" s="218" t="s">
        <v>19</v>
      </c>
      <c r="L107" s="47"/>
      <c r="M107" s="223" t="s">
        <v>19</v>
      </c>
      <c r="N107" s="224" t="s">
        <v>42</v>
      </c>
      <c r="O107" s="87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7" t="s">
        <v>173</v>
      </c>
      <c r="AT107" s="227" t="s">
        <v>161</v>
      </c>
      <c r="AU107" s="227" t="s">
        <v>78</v>
      </c>
      <c r="AY107" s="20" t="s">
        <v>158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0" t="s">
        <v>78</v>
      </c>
      <c r="BK107" s="228">
        <f>ROUND(I107*H107,2)</f>
        <v>0</v>
      </c>
      <c r="BL107" s="20" t="s">
        <v>173</v>
      </c>
      <c r="BM107" s="227" t="s">
        <v>2652</v>
      </c>
    </row>
    <row r="108" s="2" customFormat="1" ht="16.5" customHeight="1">
      <c r="A108" s="41"/>
      <c r="B108" s="42"/>
      <c r="C108" s="216" t="s">
        <v>346</v>
      </c>
      <c r="D108" s="216" t="s">
        <v>161</v>
      </c>
      <c r="E108" s="217" t="s">
        <v>2653</v>
      </c>
      <c r="F108" s="218" t="s">
        <v>2654</v>
      </c>
      <c r="G108" s="219" t="s">
        <v>687</v>
      </c>
      <c r="H108" s="220">
        <v>1</v>
      </c>
      <c r="I108" s="221"/>
      <c r="J108" s="222">
        <f>ROUND(I108*H108,2)</f>
        <v>0</v>
      </c>
      <c r="K108" s="218" t="s">
        <v>19</v>
      </c>
      <c r="L108" s="47"/>
      <c r="M108" s="223" t="s">
        <v>19</v>
      </c>
      <c r="N108" s="224" t="s">
        <v>42</v>
      </c>
      <c r="O108" s="87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7" t="s">
        <v>173</v>
      </c>
      <c r="AT108" s="227" t="s">
        <v>161</v>
      </c>
      <c r="AU108" s="227" t="s">
        <v>78</v>
      </c>
      <c r="AY108" s="20" t="s">
        <v>158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0" t="s">
        <v>78</v>
      </c>
      <c r="BK108" s="228">
        <f>ROUND(I108*H108,2)</f>
        <v>0</v>
      </c>
      <c r="BL108" s="20" t="s">
        <v>173</v>
      </c>
      <c r="BM108" s="227" t="s">
        <v>2655</v>
      </c>
    </row>
    <row r="109" s="12" customFormat="1" ht="25.92" customHeight="1">
      <c r="A109" s="12"/>
      <c r="B109" s="200"/>
      <c r="C109" s="201"/>
      <c r="D109" s="202" t="s">
        <v>70</v>
      </c>
      <c r="E109" s="203" t="s">
        <v>711</v>
      </c>
      <c r="F109" s="203" t="s">
        <v>667</v>
      </c>
      <c r="G109" s="201"/>
      <c r="H109" s="201"/>
      <c r="I109" s="204"/>
      <c r="J109" s="205">
        <f>BK109</f>
        <v>0</v>
      </c>
      <c r="K109" s="201"/>
      <c r="L109" s="206"/>
      <c r="M109" s="207"/>
      <c r="N109" s="208"/>
      <c r="O109" s="208"/>
      <c r="P109" s="209">
        <f>P110</f>
        <v>0</v>
      </c>
      <c r="Q109" s="208"/>
      <c r="R109" s="209">
        <f>R110</f>
        <v>0</v>
      </c>
      <c r="S109" s="208"/>
      <c r="T109" s="210">
        <f>T110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11" t="s">
        <v>78</v>
      </c>
      <c r="AT109" s="212" t="s">
        <v>70</v>
      </c>
      <c r="AU109" s="212" t="s">
        <v>71</v>
      </c>
      <c r="AY109" s="211" t="s">
        <v>158</v>
      </c>
      <c r="BK109" s="213">
        <f>BK110</f>
        <v>0</v>
      </c>
    </row>
    <row r="110" s="2" customFormat="1" ht="16.5" customHeight="1">
      <c r="A110" s="41"/>
      <c r="B110" s="42"/>
      <c r="C110" s="216" t="s">
        <v>301</v>
      </c>
      <c r="D110" s="216" t="s">
        <v>161</v>
      </c>
      <c r="E110" s="217" t="s">
        <v>880</v>
      </c>
      <c r="F110" s="218" t="s">
        <v>881</v>
      </c>
      <c r="G110" s="219" t="s">
        <v>687</v>
      </c>
      <c r="H110" s="220">
        <v>1</v>
      </c>
      <c r="I110" s="221"/>
      <c r="J110" s="222">
        <f>ROUND(I110*H110,2)</f>
        <v>0</v>
      </c>
      <c r="K110" s="218" t="s">
        <v>19</v>
      </c>
      <c r="L110" s="47"/>
      <c r="M110" s="234" t="s">
        <v>19</v>
      </c>
      <c r="N110" s="235" t="s">
        <v>42</v>
      </c>
      <c r="O110" s="236"/>
      <c r="P110" s="237">
        <f>O110*H110</f>
        <v>0</v>
      </c>
      <c r="Q110" s="237">
        <v>0</v>
      </c>
      <c r="R110" s="237">
        <f>Q110*H110</f>
        <v>0</v>
      </c>
      <c r="S110" s="237">
        <v>0</v>
      </c>
      <c r="T110" s="238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7" t="s">
        <v>173</v>
      </c>
      <c r="AT110" s="227" t="s">
        <v>161</v>
      </c>
      <c r="AU110" s="227" t="s">
        <v>78</v>
      </c>
      <c r="AY110" s="20" t="s">
        <v>158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0" t="s">
        <v>78</v>
      </c>
      <c r="BK110" s="228">
        <f>ROUND(I110*H110,2)</f>
        <v>0</v>
      </c>
      <c r="BL110" s="20" t="s">
        <v>173</v>
      </c>
      <c r="BM110" s="227" t="s">
        <v>2656</v>
      </c>
    </row>
    <row r="111" s="2" customFormat="1" ht="6.96" customHeight="1">
      <c r="A111" s="41"/>
      <c r="B111" s="62"/>
      <c r="C111" s="63"/>
      <c r="D111" s="63"/>
      <c r="E111" s="63"/>
      <c r="F111" s="63"/>
      <c r="G111" s="63"/>
      <c r="H111" s="63"/>
      <c r="I111" s="63"/>
      <c r="J111" s="63"/>
      <c r="K111" s="63"/>
      <c r="L111" s="47"/>
      <c r="M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</row>
  </sheetData>
  <sheetProtection sheet="1" autoFilter="0" formatColumns="0" formatRows="0" objects="1" scenarios="1" spinCount="100000" saltValue="Vhsn0wGYvR4kfBha4hPRtQm9dT3+vcaSpzloUDBM/VK4gX0ovsfANIZfKl54c6Edj4Caiw+2Q54RFRnxdltC/w==" hashValue="9aGeDm0oVeCWnU4QIYCKfeq+F8sjp49GoY2ERZK70r8jiyZYuneVRRHIaBZgt9C3wSiObqP9zZGXe0/IWZzASg==" algorithmName="SHA-512" password="80EB"/>
  <autoFilter ref="C87:K11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113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 s="1" customFormat="1" ht="12" customHeight="1">
      <c r="B8" s="23"/>
      <c r="D8" s="146" t="s">
        <v>128</v>
      </c>
      <c r="L8" s="23"/>
    </row>
    <row r="9" s="2" customFormat="1" ht="16.5" customHeight="1">
      <c r="A9" s="41"/>
      <c r="B9" s="47"/>
      <c r="C9" s="41"/>
      <c r="D9" s="41"/>
      <c r="E9" s="147" t="s">
        <v>928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130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9" t="s">
        <v>2657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0" t="str">
        <f>'Rekapitulace stavby'!AN8</f>
        <v>29. 5. 2025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19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22</v>
      </c>
      <c r="F17" s="41"/>
      <c r="G17" s="41"/>
      <c r="H17" s="41"/>
      <c r="I17" s="146" t="s">
        <v>27</v>
      </c>
      <c r="J17" s="136" t="s">
        <v>19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28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27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30</v>
      </c>
      <c r="E22" s="41"/>
      <c r="F22" s="41"/>
      <c r="G22" s="41"/>
      <c r="H22" s="41"/>
      <c r="I22" s="146" t="s">
        <v>26</v>
      </c>
      <c r="J22" s="136" t="s">
        <v>19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31</v>
      </c>
      <c r="F23" s="41"/>
      <c r="G23" s="41"/>
      <c r="H23" s="41"/>
      <c r="I23" s="146" t="s">
        <v>27</v>
      </c>
      <c r="J23" s="136" t="s">
        <v>19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33</v>
      </c>
      <c r="E25" s="41"/>
      <c r="F25" s="41"/>
      <c r="G25" s="41"/>
      <c r="H25" s="41"/>
      <c r="I25" s="146" t="s">
        <v>26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27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35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19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37</v>
      </c>
      <c r="E32" s="41"/>
      <c r="F32" s="41"/>
      <c r="G32" s="41"/>
      <c r="H32" s="41"/>
      <c r="I32" s="41"/>
      <c r="J32" s="157">
        <f>ROUND(J90,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39</v>
      </c>
      <c r="G34" s="41"/>
      <c r="H34" s="41"/>
      <c r="I34" s="158" t="s">
        <v>38</v>
      </c>
      <c r="J34" s="158" t="s">
        <v>40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41</v>
      </c>
      <c r="E35" s="146" t="s">
        <v>42</v>
      </c>
      <c r="F35" s="160">
        <f>ROUND((SUM(BE90:BE118)),  2)</f>
        <v>0</v>
      </c>
      <c r="G35" s="41"/>
      <c r="H35" s="41"/>
      <c r="I35" s="161">
        <v>0.20999999999999999</v>
      </c>
      <c r="J35" s="160">
        <f>ROUND(((SUM(BE90:BE118))*I35),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43</v>
      </c>
      <c r="F36" s="160">
        <f>ROUND((SUM(BF90:BF118)),  2)</f>
        <v>0</v>
      </c>
      <c r="G36" s="41"/>
      <c r="H36" s="41"/>
      <c r="I36" s="161">
        <v>0.12</v>
      </c>
      <c r="J36" s="160">
        <f>ROUND(((SUM(BF90:BF118))*I36),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44</v>
      </c>
      <c r="F37" s="160">
        <f>ROUND((SUM(BG90:BG118)),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45</v>
      </c>
      <c r="F38" s="160">
        <f>ROUND((SUM(BH90:BH118)),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46</v>
      </c>
      <c r="F39" s="160">
        <f>ROUND((SUM(BI90:BI118)),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47</v>
      </c>
      <c r="E41" s="164"/>
      <c r="F41" s="164"/>
      <c r="G41" s="165" t="s">
        <v>48</v>
      </c>
      <c r="H41" s="166" t="s">
        <v>49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3" t="str">
        <f>E7</f>
        <v>Jáchymov - parkoviště v ulici Mathesiova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928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SO 701.6 - Přípojka NN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Město Jáchymov</v>
      </c>
      <c r="G56" s="43"/>
      <c r="H56" s="43"/>
      <c r="I56" s="35" t="s">
        <v>23</v>
      </c>
      <c r="J56" s="75" t="str">
        <f>IF(J14="","",J14)</f>
        <v>29. 5. 2025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Jáchymov</v>
      </c>
      <c r="G58" s="43"/>
      <c r="H58" s="43"/>
      <c r="I58" s="35" t="s">
        <v>30</v>
      </c>
      <c r="J58" s="39" t="str">
        <f>E23</f>
        <v>Ing. Jiří Oboznenko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28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133</v>
      </c>
      <c r="D61" s="175"/>
      <c r="E61" s="175"/>
      <c r="F61" s="175"/>
      <c r="G61" s="175"/>
      <c r="H61" s="175"/>
      <c r="I61" s="175"/>
      <c r="J61" s="176" t="s">
        <v>134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69</v>
      </c>
      <c r="D63" s="43"/>
      <c r="E63" s="43"/>
      <c r="F63" s="43"/>
      <c r="G63" s="43"/>
      <c r="H63" s="43"/>
      <c r="I63" s="43"/>
      <c r="J63" s="105">
        <f>J90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8"/>
      <c r="C64" s="179"/>
      <c r="D64" s="180" t="s">
        <v>884</v>
      </c>
      <c r="E64" s="181"/>
      <c r="F64" s="181"/>
      <c r="G64" s="181"/>
      <c r="H64" s="181"/>
      <c r="I64" s="181"/>
      <c r="J64" s="182">
        <f>J91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8"/>
      <c r="C65" s="179"/>
      <c r="D65" s="180" t="s">
        <v>2658</v>
      </c>
      <c r="E65" s="181"/>
      <c r="F65" s="181"/>
      <c r="G65" s="181"/>
      <c r="H65" s="181"/>
      <c r="I65" s="181"/>
      <c r="J65" s="182">
        <f>J96</f>
        <v>0</v>
      </c>
      <c r="K65" s="179"/>
      <c r="L65" s="183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8"/>
      <c r="C66" s="179"/>
      <c r="D66" s="180" t="s">
        <v>886</v>
      </c>
      <c r="E66" s="181"/>
      <c r="F66" s="181"/>
      <c r="G66" s="181"/>
      <c r="H66" s="181"/>
      <c r="I66" s="181"/>
      <c r="J66" s="182">
        <f>J100</f>
        <v>0</v>
      </c>
      <c r="K66" s="179"/>
      <c r="L66" s="183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8"/>
      <c r="C67" s="179"/>
      <c r="D67" s="180" t="s">
        <v>887</v>
      </c>
      <c r="E67" s="181"/>
      <c r="F67" s="181"/>
      <c r="G67" s="181"/>
      <c r="H67" s="181"/>
      <c r="I67" s="181"/>
      <c r="J67" s="182">
        <f>J107</f>
        <v>0</v>
      </c>
      <c r="K67" s="179"/>
      <c r="L67" s="183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8"/>
      <c r="C68" s="179"/>
      <c r="D68" s="180" t="s">
        <v>2659</v>
      </c>
      <c r="E68" s="181"/>
      <c r="F68" s="181"/>
      <c r="G68" s="181"/>
      <c r="H68" s="181"/>
      <c r="I68" s="181"/>
      <c r="J68" s="182">
        <f>J117</f>
        <v>0</v>
      </c>
      <c r="K68" s="179"/>
      <c r="L68" s="183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2" customFormat="1" ht="21.84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4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62"/>
      <c r="C70" s="63"/>
      <c r="D70" s="63"/>
      <c r="E70" s="63"/>
      <c r="F70" s="63"/>
      <c r="G70" s="63"/>
      <c r="H70" s="63"/>
      <c r="I70" s="63"/>
      <c r="J70" s="63"/>
      <c r="K70" s="63"/>
      <c r="L70" s="14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4"/>
      <c r="C74" s="65"/>
      <c r="D74" s="65"/>
      <c r="E74" s="65"/>
      <c r="F74" s="65"/>
      <c r="G74" s="65"/>
      <c r="H74" s="65"/>
      <c r="I74" s="65"/>
      <c r="J74" s="65"/>
      <c r="K74" s="65"/>
      <c r="L74" s="14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143</v>
      </c>
      <c r="D75" s="43"/>
      <c r="E75" s="43"/>
      <c r="F75" s="43"/>
      <c r="G75" s="43"/>
      <c r="H75" s="43"/>
      <c r="I75" s="43"/>
      <c r="J75" s="43"/>
      <c r="K75" s="43"/>
      <c r="L75" s="14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16</v>
      </c>
      <c r="D77" s="43"/>
      <c r="E77" s="43"/>
      <c r="F77" s="43"/>
      <c r="G77" s="43"/>
      <c r="H77" s="43"/>
      <c r="I77" s="43"/>
      <c r="J77" s="43"/>
      <c r="K77" s="43"/>
      <c r="L77" s="14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173" t="str">
        <f>E7</f>
        <v>Jáchymov - parkoviště v ulici Mathesiova</v>
      </c>
      <c r="F78" s="35"/>
      <c r="G78" s="35"/>
      <c r="H78" s="35"/>
      <c r="I78" s="43"/>
      <c r="J78" s="43"/>
      <c r="K78" s="43"/>
      <c r="L78" s="14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4"/>
      <c r="C79" s="35" t="s">
        <v>128</v>
      </c>
      <c r="D79" s="25"/>
      <c r="E79" s="25"/>
      <c r="F79" s="25"/>
      <c r="G79" s="25"/>
      <c r="H79" s="25"/>
      <c r="I79" s="25"/>
      <c r="J79" s="25"/>
      <c r="K79" s="25"/>
      <c r="L79" s="23"/>
    </row>
    <row r="80" s="2" customFormat="1" ht="16.5" customHeight="1">
      <c r="A80" s="41"/>
      <c r="B80" s="42"/>
      <c r="C80" s="43"/>
      <c r="D80" s="43"/>
      <c r="E80" s="173" t="s">
        <v>928</v>
      </c>
      <c r="F80" s="43"/>
      <c r="G80" s="43"/>
      <c r="H80" s="43"/>
      <c r="I80" s="43"/>
      <c r="J80" s="43"/>
      <c r="K80" s="4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130</v>
      </c>
      <c r="D81" s="43"/>
      <c r="E81" s="43"/>
      <c r="F81" s="43"/>
      <c r="G81" s="43"/>
      <c r="H81" s="43"/>
      <c r="I81" s="43"/>
      <c r="J81" s="43"/>
      <c r="K81" s="43"/>
      <c r="L81" s="14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72" t="str">
        <f>E11</f>
        <v>SO 701.6 - Přípojka NN</v>
      </c>
      <c r="F82" s="43"/>
      <c r="G82" s="43"/>
      <c r="H82" s="43"/>
      <c r="I82" s="43"/>
      <c r="J82" s="43"/>
      <c r="K82" s="43"/>
      <c r="L82" s="14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3"/>
      <c r="E84" s="43"/>
      <c r="F84" s="30" t="str">
        <f>F14</f>
        <v>Město Jáchymov</v>
      </c>
      <c r="G84" s="43"/>
      <c r="H84" s="43"/>
      <c r="I84" s="35" t="s">
        <v>23</v>
      </c>
      <c r="J84" s="75" t="str">
        <f>IF(J14="","",J14)</f>
        <v>29. 5. 2025</v>
      </c>
      <c r="K84" s="4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3"/>
      <c r="E86" s="43"/>
      <c r="F86" s="30" t="str">
        <f>E17</f>
        <v>Město Jáchymov</v>
      </c>
      <c r="G86" s="43"/>
      <c r="H86" s="43"/>
      <c r="I86" s="35" t="s">
        <v>30</v>
      </c>
      <c r="J86" s="39" t="str">
        <f>E23</f>
        <v>Ing. Jiří Oboznenko</v>
      </c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28</v>
      </c>
      <c r="D87" s="43"/>
      <c r="E87" s="43"/>
      <c r="F87" s="30" t="str">
        <f>IF(E20="","",E20)</f>
        <v>Vyplň údaj</v>
      </c>
      <c r="G87" s="43"/>
      <c r="H87" s="43"/>
      <c r="I87" s="35" t="s">
        <v>33</v>
      </c>
      <c r="J87" s="39" t="str">
        <f>E26</f>
        <v xml:space="preserve"> </v>
      </c>
      <c r="K87" s="43"/>
      <c r="L87" s="14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89"/>
      <c r="B89" s="190"/>
      <c r="C89" s="191" t="s">
        <v>144</v>
      </c>
      <c r="D89" s="192" t="s">
        <v>56</v>
      </c>
      <c r="E89" s="192" t="s">
        <v>52</v>
      </c>
      <c r="F89" s="192" t="s">
        <v>53</v>
      </c>
      <c r="G89" s="192" t="s">
        <v>145</v>
      </c>
      <c r="H89" s="192" t="s">
        <v>146</v>
      </c>
      <c r="I89" s="192" t="s">
        <v>147</v>
      </c>
      <c r="J89" s="192" t="s">
        <v>134</v>
      </c>
      <c r="K89" s="193" t="s">
        <v>148</v>
      </c>
      <c r="L89" s="194"/>
      <c r="M89" s="95" t="s">
        <v>19</v>
      </c>
      <c r="N89" s="96" t="s">
        <v>41</v>
      </c>
      <c r="O89" s="96" t="s">
        <v>149</v>
      </c>
      <c r="P89" s="96" t="s">
        <v>150</v>
      </c>
      <c r="Q89" s="96" t="s">
        <v>151</v>
      </c>
      <c r="R89" s="96" t="s">
        <v>152</v>
      </c>
      <c r="S89" s="96" t="s">
        <v>153</v>
      </c>
      <c r="T89" s="97" t="s">
        <v>154</v>
      </c>
      <c r="U89" s="189"/>
      <c r="V89" s="189"/>
      <c r="W89" s="189"/>
      <c r="X89" s="189"/>
      <c r="Y89" s="189"/>
      <c r="Z89" s="189"/>
      <c r="AA89" s="189"/>
      <c r="AB89" s="189"/>
      <c r="AC89" s="189"/>
      <c r="AD89" s="189"/>
      <c r="AE89" s="189"/>
    </row>
    <row r="90" s="2" customFormat="1" ht="22.8" customHeight="1">
      <c r="A90" s="41"/>
      <c r="B90" s="42"/>
      <c r="C90" s="102" t="s">
        <v>155</v>
      </c>
      <c r="D90" s="43"/>
      <c r="E90" s="43"/>
      <c r="F90" s="43"/>
      <c r="G90" s="43"/>
      <c r="H90" s="43"/>
      <c r="I90" s="43"/>
      <c r="J90" s="195">
        <f>BK90</f>
        <v>0</v>
      </c>
      <c r="K90" s="43"/>
      <c r="L90" s="47"/>
      <c r="M90" s="98"/>
      <c r="N90" s="196"/>
      <c r="O90" s="99"/>
      <c r="P90" s="197">
        <f>P91+P96+P100+P107+P117</f>
        <v>0</v>
      </c>
      <c r="Q90" s="99"/>
      <c r="R90" s="197">
        <f>R91+R96+R100+R107+R117</f>
        <v>0</v>
      </c>
      <c r="S90" s="99"/>
      <c r="T90" s="198">
        <f>T91+T96+T100+T107+T117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70</v>
      </c>
      <c r="AU90" s="20" t="s">
        <v>135</v>
      </c>
      <c r="BK90" s="199">
        <f>BK91+BK96+BK100+BK107+BK117</f>
        <v>0</v>
      </c>
    </row>
    <row r="91" s="12" customFormat="1" ht="25.92" customHeight="1">
      <c r="A91" s="12"/>
      <c r="B91" s="200"/>
      <c r="C91" s="201"/>
      <c r="D91" s="202" t="s">
        <v>70</v>
      </c>
      <c r="E91" s="203" t="s">
        <v>683</v>
      </c>
      <c r="F91" s="203" t="s">
        <v>690</v>
      </c>
      <c r="G91" s="201"/>
      <c r="H91" s="201"/>
      <c r="I91" s="204"/>
      <c r="J91" s="205">
        <f>BK91</f>
        <v>0</v>
      </c>
      <c r="K91" s="201"/>
      <c r="L91" s="206"/>
      <c r="M91" s="207"/>
      <c r="N91" s="208"/>
      <c r="O91" s="208"/>
      <c r="P91" s="209">
        <f>SUM(P92:P95)</f>
        <v>0</v>
      </c>
      <c r="Q91" s="208"/>
      <c r="R91" s="209">
        <f>SUM(R92:R95)</f>
        <v>0</v>
      </c>
      <c r="S91" s="208"/>
      <c r="T91" s="210">
        <f>SUM(T92:T95)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1" t="s">
        <v>78</v>
      </c>
      <c r="AT91" s="212" t="s">
        <v>70</v>
      </c>
      <c r="AU91" s="212" t="s">
        <v>71</v>
      </c>
      <c r="AY91" s="211" t="s">
        <v>158</v>
      </c>
      <c r="BK91" s="213">
        <f>SUM(BK92:BK95)</f>
        <v>0</v>
      </c>
    </row>
    <row r="92" s="2" customFormat="1" ht="16.5" customHeight="1">
      <c r="A92" s="41"/>
      <c r="B92" s="42"/>
      <c r="C92" s="216" t="s">
        <v>78</v>
      </c>
      <c r="D92" s="216" t="s">
        <v>161</v>
      </c>
      <c r="E92" s="217" t="s">
        <v>691</v>
      </c>
      <c r="F92" s="218" t="s">
        <v>692</v>
      </c>
      <c r="G92" s="219" t="s">
        <v>373</v>
      </c>
      <c r="H92" s="220">
        <v>80</v>
      </c>
      <c r="I92" s="221"/>
      <c r="J92" s="222">
        <f>ROUND(I92*H92,2)</f>
        <v>0</v>
      </c>
      <c r="K92" s="218" t="s">
        <v>19</v>
      </c>
      <c r="L92" s="47"/>
      <c r="M92" s="223" t="s">
        <v>19</v>
      </c>
      <c r="N92" s="224" t="s">
        <v>42</v>
      </c>
      <c r="O92" s="87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7" t="s">
        <v>173</v>
      </c>
      <c r="AT92" s="227" t="s">
        <v>161</v>
      </c>
      <c r="AU92" s="227" t="s">
        <v>78</v>
      </c>
      <c r="AY92" s="20" t="s">
        <v>158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20" t="s">
        <v>78</v>
      </c>
      <c r="BK92" s="228">
        <f>ROUND(I92*H92,2)</f>
        <v>0</v>
      </c>
      <c r="BL92" s="20" t="s">
        <v>173</v>
      </c>
      <c r="BM92" s="227" t="s">
        <v>2660</v>
      </c>
    </row>
    <row r="93" s="2" customFormat="1" ht="16.5" customHeight="1">
      <c r="A93" s="41"/>
      <c r="B93" s="42"/>
      <c r="C93" s="216" t="s">
        <v>80</v>
      </c>
      <c r="D93" s="216" t="s">
        <v>161</v>
      </c>
      <c r="E93" s="217" t="s">
        <v>693</v>
      </c>
      <c r="F93" s="218" t="s">
        <v>694</v>
      </c>
      <c r="G93" s="219" t="s">
        <v>373</v>
      </c>
      <c r="H93" s="220">
        <v>82</v>
      </c>
      <c r="I93" s="221"/>
      <c r="J93" s="222">
        <f>ROUND(I93*H93,2)</f>
        <v>0</v>
      </c>
      <c r="K93" s="218" t="s">
        <v>19</v>
      </c>
      <c r="L93" s="47"/>
      <c r="M93" s="223" t="s">
        <v>19</v>
      </c>
      <c r="N93" s="224" t="s">
        <v>42</v>
      </c>
      <c r="O93" s="87"/>
      <c r="P93" s="225">
        <f>O93*H93</f>
        <v>0</v>
      </c>
      <c r="Q93" s="225">
        <v>0</v>
      </c>
      <c r="R93" s="225">
        <f>Q93*H93</f>
        <v>0</v>
      </c>
      <c r="S93" s="225">
        <v>0</v>
      </c>
      <c r="T93" s="226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7" t="s">
        <v>173</v>
      </c>
      <c r="AT93" s="227" t="s">
        <v>161</v>
      </c>
      <c r="AU93" s="227" t="s">
        <v>78</v>
      </c>
      <c r="AY93" s="20" t="s">
        <v>158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20" t="s">
        <v>78</v>
      </c>
      <c r="BK93" s="228">
        <f>ROUND(I93*H93,2)</f>
        <v>0</v>
      </c>
      <c r="BL93" s="20" t="s">
        <v>173</v>
      </c>
      <c r="BM93" s="227" t="s">
        <v>2661</v>
      </c>
    </row>
    <row r="94" s="2" customFormat="1" ht="16.5" customHeight="1">
      <c r="A94" s="41"/>
      <c r="B94" s="42"/>
      <c r="C94" s="216" t="s">
        <v>119</v>
      </c>
      <c r="D94" s="216" t="s">
        <v>161</v>
      </c>
      <c r="E94" s="217" t="s">
        <v>695</v>
      </c>
      <c r="F94" s="218" t="s">
        <v>696</v>
      </c>
      <c r="G94" s="219" t="s">
        <v>687</v>
      </c>
      <c r="H94" s="220">
        <v>3</v>
      </c>
      <c r="I94" s="221"/>
      <c r="J94" s="222">
        <f>ROUND(I94*H94,2)</f>
        <v>0</v>
      </c>
      <c r="K94" s="218" t="s">
        <v>19</v>
      </c>
      <c r="L94" s="47"/>
      <c r="M94" s="223" t="s">
        <v>19</v>
      </c>
      <c r="N94" s="224" t="s">
        <v>42</v>
      </c>
      <c r="O94" s="87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7" t="s">
        <v>173</v>
      </c>
      <c r="AT94" s="227" t="s">
        <v>161</v>
      </c>
      <c r="AU94" s="227" t="s">
        <v>78</v>
      </c>
      <c r="AY94" s="20" t="s">
        <v>158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20" t="s">
        <v>78</v>
      </c>
      <c r="BK94" s="228">
        <f>ROUND(I94*H94,2)</f>
        <v>0</v>
      </c>
      <c r="BL94" s="20" t="s">
        <v>173</v>
      </c>
      <c r="BM94" s="227" t="s">
        <v>2662</v>
      </c>
    </row>
    <row r="95" s="2" customFormat="1" ht="16.5" customHeight="1">
      <c r="A95" s="41"/>
      <c r="B95" s="42"/>
      <c r="C95" s="216" t="s">
        <v>173</v>
      </c>
      <c r="D95" s="216" t="s">
        <v>161</v>
      </c>
      <c r="E95" s="217" t="s">
        <v>2663</v>
      </c>
      <c r="F95" s="218" t="s">
        <v>2664</v>
      </c>
      <c r="G95" s="219" t="s">
        <v>687</v>
      </c>
      <c r="H95" s="220">
        <v>1</v>
      </c>
      <c r="I95" s="221"/>
      <c r="J95" s="222">
        <f>ROUND(I95*H95,2)</f>
        <v>0</v>
      </c>
      <c r="K95" s="218" t="s">
        <v>19</v>
      </c>
      <c r="L95" s="47"/>
      <c r="M95" s="223" t="s">
        <v>19</v>
      </c>
      <c r="N95" s="224" t="s">
        <v>42</v>
      </c>
      <c r="O95" s="87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7" t="s">
        <v>173</v>
      </c>
      <c r="AT95" s="227" t="s">
        <v>161</v>
      </c>
      <c r="AU95" s="227" t="s">
        <v>78</v>
      </c>
      <c r="AY95" s="20" t="s">
        <v>158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20" t="s">
        <v>78</v>
      </c>
      <c r="BK95" s="228">
        <f>ROUND(I95*H95,2)</f>
        <v>0</v>
      </c>
      <c r="BL95" s="20" t="s">
        <v>173</v>
      </c>
      <c r="BM95" s="227" t="s">
        <v>2665</v>
      </c>
    </row>
    <row r="96" s="12" customFormat="1" ht="25.92" customHeight="1">
      <c r="A96" s="12"/>
      <c r="B96" s="200"/>
      <c r="C96" s="201"/>
      <c r="D96" s="202" t="s">
        <v>70</v>
      </c>
      <c r="E96" s="203" t="s">
        <v>689</v>
      </c>
      <c r="F96" s="203" t="s">
        <v>2666</v>
      </c>
      <c r="G96" s="201"/>
      <c r="H96" s="201"/>
      <c r="I96" s="204"/>
      <c r="J96" s="205">
        <f>BK96</f>
        <v>0</v>
      </c>
      <c r="K96" s="201"/>
      <c r="L96" s="206"/>
      <c r="M96" s="207"/>
      <c r="N96" s="208"/>
      <c r="O96" s="208"/>
      <c r="P96" s="209">
        <f>SUM(P97:P99)</f>
        <v>0</v>
      </c>
      <c r="Q96" s="208"/>
      <c r="R96" s="209">
        <f>SUM(R97:R99)</f>
        <v>0</v>
      </c>
      <c r="S96" s="208"/>
      <c r="T96" s="210">
        <f>SUM(T97:T99)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1" t="s">
        <v>78</v>
      </c>
      <c r="AT96" s="212" t="s">
        <v>70</v>
      </c>
      <c r="AU96" s="212" t="s">
        <v>71</v>
      </c>
      <c r="AY96" s="211" t="s">
        <v>158</v>
      </c>
      <c r="BK96" s="213">
        <f>SUM(BK97:BK99)</f>
        <v>0</v>
      </c>
    </row>
    <row r="97" s="2" customFormat="1" ht="16.5" customHeight="1">
      <c r="A97" s="41"/>
      <c r="B97" s="42"/>
      <c r="C97" s="216" t="s">
        <v>157</v>
      </c>
      <c r="D97" s="216" t="s">
        <v>161</v>
      </c>
      <c r="E97" s="217" t="s">
        <v>719</v>
      </c>
      <c r="F97" s="218" t="s">
        <v>720</v>
      </c>
      <c r="G97" s="219" t="s">
        <v>373</v>
      </c>
      <c r="H97" s="220">
        <v>24</v>
      </c>
      <c r="I97" s="221"/>
      <c r="J97" s="222">
        <f>ROUND(I97*H97,2)</f>
        <v>0</v>
      </c>
      <c r="K97" s="218" t="s">
        <v>19</v>
      </c>
      <c r="L97" s="47"/>
      <c r="M97" s="223" t="s">
        <v>19</v>
      </c>
      <c r="N97" s="224" t="s">
        <v>42</v>
      </c>
      <c r="O97" s="87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7" t="s">
        <v>173</v>
      </c>
      <c r="AT97" s="227" t="s">
        <v>161</v>
      </c>
      <c r="AU97" s="227" t="s">
        <v>78</v>
      </c>
      <c r="AY97" s="20" t="s">
        <v>158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0" t="s">
        <v>78</v>
      </c>
      <c r="BK97" s="228">
        <f>ROUND(I97*H97,2)</f>
        <v>0</v>
      </c>
      <c r="BL97" s="20" t="s">
        <v>173</v>
      </c>
      <c r="BM97" s="227" t="s">
        <v>2667</v>
      </c>
    </row>
    <row r="98" s="2" customFormat="1" ht="16.5" customHeight="1">
      <c r="A98" s="41"/>
      <c r="B98" s="42"/>
      <c r="C98" s="216" t="s">
        <v>182</v>
      </c>
      <c r="D98" s="216" t="s">
        <v>161</v>
      </c>
      <c r="E98" s="217" t="s">
        <v>2668</v>
      </c>
      <c r="F98" s="218" t="s">
        <v>2669</v>
      </c>
      <c r="G98" s="219" t="s">
        <v>373</v>
      </c>
      <c r="H98" s="220">
        <v>24</v>
      </c>
      <c r="I98" s="221"/>
      <c r="J98" s="222">
        <f>ROUND(I98*H98,2)</f>
        <v>0</v>
      </c>
      <c r="K98" s="218" t="s">
        <v>19</v>
      </c>
      <c r="L98" s="47"/>
      <c r="M98" s="223" t="s">
        <v>19</v>
      </c>
      <c r="N98" s="224" t="s">
        <v>42</v>
      </c>
      <c r="O98" s="87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7" t="s">
        <v>173</v>
      </c>
      <c r="AT98" s="227" t="s">
        <v>161</v>
      </c>
      <c r="AU98" s="227" t="s">
        <v>78</v>
      </c>
      <c r="AY98" s="20" t="s">
        <v>158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0" t="s">
        <v>78</v>
      </c>
      <c r="BK98" s="228">
        <f>ROUND(I98*H98,2)</f>
        <v>0</v>
      </c>
      <c r="BL98" s="20" t="s">
        <v>173</v>
      </c>
      <c r="BM98" s="227" t="s">
        <v>2670</v>
      </c>
    </row>
    <row r="99" s="2" customFormat="1" ht="16.5" customHeight="1">
      <c r="A99" s="41"/>
      <c r="B99" s="42"/>
      <c r="C99" s="216" t="s">
        <v>186</v>
      </c>
      <c r="D99" s="216" t="s">
        <v>161</v>
      </c>
      <c r="E99" s="217" t="s">
        <v>2671</v>
      </c>
      <c r="F99" s="218" t="s">
        <v>2672</v>
      </c>
      <c r="G99" s="219" t="s">
        <v>687</v>
      </c>
      <c r="H99" s="220">
        <v>4</v>
      </c>
      <c r="I99" s="221"/>
      <c r="J99" s="222">
        <f>ROUND(I99*H99,2)</f>
        <v>0</v>
      </c>
      <c r="K99" s="218" t="s">
        <v>19</v>
      </c>
      <c r="L99" s="47"/>
      <c r="M99" s="223" t="s">
        <v>19</v>
      </c>
      <c r="N99" s="224" t="s">
        <v>42</v>
      </c>
      <c r="O99" s="87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7" t="s">
        <v>173</v>
      </c>
      <c r="AT99" s="227" t="s">
        <v>161</v>
      </c>
      <c r="AU99" s="227" t="s">
        <v>78</v>
      </c>
      <c r="AY99" s="20" t="s">
        <v>158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0" t="s">
        <v>78</v>
      </c>
      <c r="BK99" s="228">
        <f>ROUND(I99*H99,2)</f>
        <v>0</v>
      </c>
      <c r="BL99" s="20" t="s">
        <v>173</v>
      </c>
      <c r="BM99" s="227" t="s">
        <v>2673</v>
      </c>
    </row>
    <row r="100" s="12" customFormat="1" ht="25.92" customHeight="1">
      <c r="A100" s="12"/>
      <c r="B100" s="200"/>
      <c r="C100" s="201"/>
      <c r="D100" s="202" t="s">
        <v>70</v>
      </c>
      <c r="E100" s="203" t="s">
        <v>711</v>
      </c>
      <c r="F100" s="203" t="s">
        <v>735</v>
      </c>
      <c r="G100" s="201"/>
      <c r="H100" s="201"/>
      <c r="I100" s="204"/>
      <c r="J100" s="205">
        <f>BK100</f>
        <v>0</v>
      </c>
      <c r="K100" s="201"/>
      <c r="L100" s="206"/>
      <c r="M100" s="207"/>
      <c r="N100" s="208"/>
      <c r="O100" s="208"/>
      <c r="P100" s="209">
        <f>SUM(P101:P106)</f>
        <v>0</v>
      </c>
      <c r="Q100" s="208"/>
      <c r="R100" s="209">
        <f>SUM(R101:R106)</f>
        <v>0</v>
      </c>
      <c r="S100" s="208"/>
      <c r="T100" s="210">
        <f>SUM(T101:T106)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1" t="s">
        <v>78</v>
      </c>
      <c r="AT100" s="212" t="s">
        <v>70</v>
      </c>
      <c r="AU100" s="212" t="s">
        <v>71</v>
      </c>
      <c r="AY100" s="211" t="s">
        <v>158</v>
      </c>
      <c r="BK100" s="213">
        <f>SUM(BK101:BK106)</f>
        <v>0</v>
      </c>
    </row>
    <row r="101" s="2" customFormat="1" ht="16.5" customHeight="1">
      <c r="A101" s="41"/>
      <c r="B101" s="42"/>
      <c r="C101" s="216" t="s">
        <v>190</v>
      </c>
      <c r="D101" s="216" t="s">
        <v>161</v>
      </c>
      <c r="E101" s="217" t="s">
        <v>736</v>
      </c>
      <c r="F101" s="218" t="s">
        <v>737</v>
      </c>
      <c r="G101" s="219" t="s">
        <v>373</v>
      </c>
      <c r="H101" s="220">
        <v>80</v>
      </c>
      <c r="I101" s="221"/>
      <c r="J101" s="222">
        <f>ROUND(I101*H101,2)</f>
        <v>0</v>
      </c>
      <c r="K101" s="218" t="s">
        <v>19</v>
      </c>
      <c r="L101" s="47"/>
      <c r="M101" s="223" t="s">
        <v>19</v>
      </c>
      <c r="N101" s="224" t="s">
        <v>42</v>
      </c>
      <c r="O101" s="87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7" t="s">
        <v>173</v>
      </c>
      <c r="AT101" s="227" t="s">
        <v>161</v>
      </c>
      <c r="AU101" s="227" t="s">
        <v>78</v>
      </c>
      <c r="AY101" s="20" t="s">
        <v>158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0" t="s">
        <v>78</v>
      </c>
      <c r="BK101" s="228">
        <f>ROUND(I101*H101,2)</f>
        <v>0</v>
      </c>
      <c r="BL101" s="20" t="s">
        <v>173</v>
      </c>
      <c r="BM101" s="227" t="s">
        <v>2674</v>
      </c>
    </row>
    <row r="102" s="2" customFormat="1" ht="16.5" customHeight="1">
      <c r="A102" s="41"/>
      <c r="B102" s="42"/>
      <c r="C102" s="216" t="s">
        <v>196</v>
      </c>
      <c r="D102" s="216" t="s">
        <v>161</v>
      </c>
      <c r="E102" s="217" t="s">
        <v>738</v>
      </c>
      <c r="F102" s="218" t="s">
        <v>739</v>
      </c>
      <c r="G102" s="219" t="s">
        <v>373</v>
      </c>
      <c r="H102" s="220">
        <v>82</v>
      </c>
      <c r="I102" s="221"/>
      <c r="J102" s="222">
        <f>ROUND(I102*H102,2)</f>
        <v>0</v>
      </c>
      <c r="K102" s="218" t="s">
        <v>19</v>
      </c>
      <c r="L102" s="47"/>
      <c r="M102" s="223" t="s">
        <v>19</v>
      </c>
      <c r="N102" s="224" t="s">
        <v>42</v>
      </c>
      <c r="O102" s="87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7" t="s">
        <v>173</v>
      </c>
      <c r="AT102" s="227" t="s">
        <v>161</v>
      </c>
      <c r="AU102" s="227" t="s">
        <v>78</v>
      </c>
      <c r="AY102" s="20" t="s">
        <v>158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0" t="s">
        <v>78</v>
      </c>
      <c r="BK102" s="228">
        <f>ROUND(I102*H102,2)</f>
        <v>0</v>
      </c>
      <c r="BL102" s="20" t="s">
        <v>173</v>
      </c>
      <c r="BM102" s="227" t="s">
        <v>2675</v>
      </c>
    </row>
    <row r="103" s="2" customFormat="1" ht="16.5" customHeight="1">
      <c r="A103" s="41"/>
      <c r="B103" s="42"/>
      <c r="C103" s="216" t="s">
        <v>201</v>
      </c>
      <c r="D103" s="216" t="s">
        <v>161</v>
      </c>
      <c r="E103" s="217" t="s">
        <v>740</v>
      </c>
      <c r="F103" s="218" t="s">
        <v>741</v>
      </c>
      <c r="G103" s="219" t="s">
        <v>687</v>
      </c>
      <c r="H103" s="220">
        <v>12</v>
      </c>
      <c r="I103" s="221"/>
      <c r="J103" s="222">
        <f>ROUND(I103*H103,2)</f>
        <v>0</v>
      </c>
      <c r="K103" s="218" t="s">
        <v>19</v>
      </c>
      <c r="L103" s="47"/>
      <c r="M103" s="223" t="s">
        <v>19</v>
      </c>
      <c r="N103" s="224" t="s">
        <v>42</v>
      </c>
      <c r="O103" s="87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173</v>
      </c>
      <c r="AT103" s="227" t="s">
        <v>161</v>
      </c>
      <c r="AU103" s="227" t="s">
        <v>78</v>
      </c>
      <c r="AY103" s="20" t="s">
        <v>158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78</v>
      </c>
      <c r="BK103" s="228">
        <f>ROUND(I103*H103,2)</f>
        <v>0</v>
      </c>
      <c r="BL103" s="20" t="s">
        <v>173</v>
      </c>
      <c r="BM103" s="227" t="s">
        <v>2676</v>
      </c>
    </row>
    <row r="104" s="2" customFormat="1" ht="16.5" customHeight="1">
      <c r="A104" s="41"/>
      <c r="B104" s="42"/>
      <c r="C104" s="216" t="s">
        <v>205</v>
      </c>
      <c r="D104" s="216" t="s">
        <v>161</v>
      </c>
      <c r="E104" s="217" t="s">
        <v>742</v>
      </c>
      <c r="F104" s="218" t="s">
        <v>743</v>
      </c>
      <c r="G104" s="219" t="s">
        <v>687</v>
      </c>
      <c r="H104" s="220">
        <v>24</v>
      </c>
      <c r="I104" s="221"/>
      <c r="J104" s="222">
        <f>ROUND(I104*H104,2)</f>
        <v>0</v>
      </c>
      <c r="K104" s="218" t="s">
        <v>19</v>
      </c>
      <c r="L104" s="47"/>
      <c r="M104" s="223" t="s">
        <v>19</v>
      </c>
      <c r="N104" s="224" t="s">
        <v>42</v>
      </c>
      <c r="O104" s="87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7" t="s">
        <v>173</v>
      </c>
      <c r="AT104" s="227" t="s">
        <v>161</v>
      </c>
      <c r="AU104" s="227" t="s">
        <v>78</v>
      </c>
      <c r="AY104" s="20" t="s">
        <v>158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20" t="s">
        <v>78</v>
      </c>
      <c r="BK104" s="228">
        <f>ROUND(I104*H104,2)</f>
        <v>0</v>
      </c>
      <c r="BL104" s="20" t="s">
        <v>173</v>
      </c>
      <c r="BM104" s="227" t="s">
        <v>2677</v>
      </c>
    </row>
    <row r="105" s="2" customFormat="1" ht="16.5" customHeight="1">
      <c r="A105" s="41"/>
      <c r="B105" s="42"/>
      <c r="C105" s="216" t="s">
        <v>8</v>
      </c>
      <c r="D105" s="216" t="s">
        <v>161</v>
      </c>
      <c r="E105" s="217" t="s">
        <v>746</v>
      </c>
      <c r="F105" s="218" t="s">
        <v>747</v>
      </c>
      <c r="G105" s="219" t="s">
        <v>687</v>
      </c>
      <c r="H105" s="220">
        <v>3</v>
      </c>
      <c r="I105" s="221"/>
      <c r="J105" s="222">
        <f>ROUND(I105*H105,2)</f>
        <v>0</v>
      </c>
      <c r="K105" s="218" t="s">
        <v>19</v>
      </c>
      <c r="L105" s="47"/>
      <c r="M105" s="223" t="s">
        <v>19</v>
      </c>
      <c r="N105" s="224" t="s">
        <v>42</v>
      </c>
      <c r="O105" s="87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7" t="s">
        <v>173</v>
      </c>
      <c r="AT105" s="227" t="s">
        <v>161</v>
      </c>
      <c r="AU105" s="227" t="s">
        <v>78</v>
      </c>
      <c r="AY105" s="20" t="s">
        <v>158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0" t="s">
        <v>78</v>
      </c>
      <c r="BK105" s="228">
        <f>ROUND(I105*H105,2)</f>
        <v>0</v>
      </c>
      <c r="BL105" s="20" t="s">
        <v>173</v>
      </c>
      <c r="BM105" s="227" t="s">
        <v>2678</v>
      </c>
    </row>
    <row r="106" s="2" customFormat="1" ht="16.5" customHeight="1">
      <c r="A106" s="41"/>
      <c r="B106" s="42"/>
      <c r="C106" s="216" t="s">
        <v>216</v>
      </c>
      <c r="D106" s="216" t="s">
        <v>161</v>
      </c>
      <c r="E106" s="217" t="s">
        <v>2679</v>
      </c>
      <c r="F106" s="218" t="s">
        <v>2680</v>
      </c>
      <c r="G106" s="219" t="s">
        <v>687</v>
      </c>
      <c r="H106" s="220">
        <v>1</v>
      </c>
      <c r="I106" s="221"/>
      <c r="J106" s="222">
        <f>ROUND(I106*H106,2)</f>
        <v>0</v>
      </c>
      <c r="K106" s="218" t="s">
        <v>19</v>
      </c>
      <c r="L106" s="47"/>
      <c r="M106" s="223" t="s">
        <v>19</v>
      </c>
      <c r="N106" s="224" t="s">
        <v>42</v>
      </c>
      <c r="O106" s="87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7" t="s">
        <v>173</v>
      </c>
      <c r="AT106" s="227" t="s">
        <v>161</v>
      </c>
      <c r="AU106" s="227" t="s">
        <v>78</v>
      </c>
      <c r="AY106" s="20" t="s">
        <v>158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0" t="s">
        <v>78</v>
      </c>
      <c r="BK106" s="228">
        <f>ROUND(I106*H106,2)</f>
        <v>0</v>
      </c>
      <c r="BL106" s="20" t="s">
        <v>173</v>
      </c>
      <c r="BM106" s="227" t="s">
        <v>2681</v>
      </c>
    </row>
    <row r="107" s="12" customFormat="1" ht="25.92" customHeight="1">
      <c r="A107" s="12"/>
      <c r="B107" s="200"/>
      <c r="C107" s="201"/>
      <c r="D107" s="202" t="s">
        <v>70</v>
      </c>
      <c r="E107" s="203" t="s">
        <v>715</v>
      </c>
      <c r="F107" s="203" t="s">
        <v>251</v>
      </c>
      <c r="G107" s="201"/>
      <c r="H107" s="201"/>
      <c r="I107" s="204"/>
      <c r="J107" s="205">
        <f>BK107</f>
        <v>0</v>
      </c>
      <c r="K107" s="201"/>
      <c r="L107" s="206"/>
      <c r="M107" s="207"/>
      <c r="N107" s="208"/>
      <c r="O107" s="208"/>
      <c r="P107" s="209">
        <f>SUM(P108:P116)</f>
        <v>0</v>
      </c>
      <c r="Q107" s="208"/>
      <c r="R107" s="209">
        <f>SUM(R108:R116)</f>
        <v>0</v>
      </c>
      <c r="S107" s="208"/>
      <c r="T107" s="210">
        <f>SUM(T108:T116)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1" t="s">
        <v>78</v>
      </c>
      <c r="AT107" s="212" t="s">
        <v>70</v>
      </c>
      <c r="AU107" s="212" t="s">
        <v>71</v>
      </c>
      <c r="AY107" s="211" t="s">
        <v>158</v>
      </c>
      <c r="BK107" s="213">
        <f>SUM(BK108:BK116)</f>
        <v>0</v>
      </c>
    </row>
    <row r="108" s="2" customFormat="1" ht="16.5" customHeight="1">
      <c r="A108" s="41"/>
      <c r="B108" s="42"/>
      <c r="C108" s="216" t="s">
        <v>223</v>
      </c>
      <c r="D108" s="216" t="s">
        <v>161</v>
      </c>
      <c r="E108" s="217" t="s">
        <v>922</v>
      </c>
      <c r="F108" s="218" t="s">
        <v>923</v>
      </c>
      <c r="G108" s="219" t="s">
        <v>254</v>
      </c>
      <c r="H108" s="220">
        <v>0.28999999999999998</v>
      </c>
      <c r="I108" s="221"/>
      <c r="J108" s="222">
        <f>ROUND(I108*H108,2)</f>
        <v>0</v>
      </c>
      <c r="K108" s="218" t="s">
        <v>19</v>
      </c>
      <c r="L108" s="47"/>
      <c r="M108" s="223" t="s">
        <v>19</v>
      </c>
      <c r="N108" s="224" t="s">
        <v>42</v>
      </c>
      <c r="O108" s="87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7" t="s">
        <v>173</v>
      </c>
      <c r="AT108" s="227" t="s">
        <v>161</v>
      </c>
      <c r="AU108" s="227" t="s">
        <v>78</v>
      </c>
      <c r="AY108" s="20" t="s">
        <v>158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0" t="s">
        <v>78</v>
      </c>
      <c r="BK108" s="228">
        <f>ROUND(I108*H108,2)</f>
        <v>0</v>
      </c>
      <c r="BL108" s="20" t="s">
        <v>173</v>
      </c>
      <c r="BM108" s="227" t="s">
        <v>2682</v>
      </c>
    </row>
    <row r="109" s="2" customFormat="1" ht="16.5" customHeight="1">
      <c r="A109" s="41"/>
      <c r="B109" s="42"/>
      <c r="C109" s="216" t="s">
        <v>229</v>
      </c>
      <c r="D109" s="216" t="s">
        <v>161</v>
      </c>
      <c r="E109" s="217" t="s">
        <v>924</v>
      </c>
      <c r="F109" s="218" t="s">
        <v>2683</v>
      </c>
      <c r="G109" s="219" t="s">
        <v>254</v>
      </c>
      <c r="H109" s="220">
        <v>0.23999999999999999</v>
      </c>
      <c r="I109" s="221"/>
      <c r="J109" s="222">
        <f>ROUND(I109*H109,2)</f>
        <v>0</v>
      </c>
      <c r="K109" s="218" t="s">
        <v>19</v>
      </c>
      <c r="L109" s="47"/>
      <c r="M109" s="223" t="s">
        <v>19</v>
      </c>
      <c r="N109" s="224" t="s">
        <v>42</v>
      </c>
      <c r="O109" s="87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7" t="s">
        <v>173</v>
      </c>
      <c r="AT109" s="227" t="s">
        <v>161</v>
      </c>
      <c r="AU109" s="227" t="s">
        <v>78</v>
      </c>
      <c r="AY109" s="20" t="s">
        <v>158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0" t="s">
        <v>78</v>
      </c>
      <c r="BK109" s="228">
        <f>ROUND(I109*H109,2)</f>
        <v>0</v>
      </c>
      <c r="BL109" s="20" t="s">
        <v>173</v>
      </c>
      <c r="BM109" s="227" t="s">
        <v>2684</v>
      </c>
    </row>
    <row r="110" s="2" customFormat="1" ht="16.5" customHeight="1">
      <c r="A110" s="41"/>
      <c r="B110" s="42"/>
      <c r="C110" s="216" t="s">
        <v>338</v>
      </c>
      <c r="D110" s="216" t="s">
        <v>161</v>
      </c>
      <c r="E110" s="217" t="s">
        <v>798</v>
      </c>
      <c r="F110" s="218" t="s">
        <v>799</v>
      </c>
      <c r="G110" s="219" t="s">
        <v>254</v>
      </c>
      <c r="H110" s="220">
        <v>0.28999999999999998</v>
      </c>
      <c r="I110" s="221"/>
      <c r="J110" s="222">
        <f>ROUND(I110*H110,2)</f>
        <v>0</v>
      </c>
      <c r="K110" s="218" t="s">
        <v>19</v>
      </c>
      <c r="L110" s="47"/>
      <c r="M110" s="223" t="s">
        <v>19</v>
      </c>
      <c r="N110" s="224" t="s">
        <v>42</v>
      </c>
      <c r="O110" s="87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7" t="s">
        <v>173</v>
      </c>
      <c r="AT110" s="227" t="s">
        <v>161</v>
      </c>
      <c r="AU110" s="227" t="s">
        <v>78</v>
      </c>
      <c r="AY110" s="20" t="s">
        <v>158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0" t="s">
        <v>78</v>
      </c>
      <c r="BK110" s="228">
        <f>ROUND(I110*H110,2)</f>
        <v>0</v>
      </c>
      <c r="BL110" s="20" t="s">
        <v>173</v>
      </c>
      <c r="BM110" s="227" t="s">
        <v>2685</v>
      </c>
    </row>
    <row r="111" s="2" customFormat="1" ht="16.5" customHeight="1">
      <c r="A111" s="41"/>
      <c r="B111" s="42"/>
      <c r="C111" s="216" t="s">
        <v>342</v>
      </c>
      <c r="D111" s="216" t="s">
        <v>161</v>
      </c>
      <c r="E111" s="217" t="s">
        <v>914</v>
      </c>
      <c r="F111" s="218" t="s">
        <v>2686</v>
      </c>
      <c r="G111" s="219" t="s">
        <v>373</v>
      </c>
      <c r="H111" s="220">
        <v>24</v>
      </c>
      <c r="I111" s="221"/>
      <c r="J111" s="222">
        <f>ROUND(I111*H111,2)</f>
        <v>0</v>
      </c>
      <c r="K111" s="218" t="s">
        <v>19</v>
      </c>
      <c r="L111" s="47"/>
      <c r="M111" s="223" t="s">
        <v>19</v>
      </c>
      <c r="N111" s="224" t="s">
        <v>42</v>
      </c>
      <c r="O111" s="87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7" t="s">
        <v>173</v>
      </c>
      <c r="AT111" s="227" t="s">
        <v>161</v>
      </c>
      <c r="AU111" s="227" t="s">
        <v>78</v>
      </c>
      <c r="AY111" s="20" t="s">
        <v>158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0" t="s">
        <v>78</v>
      </c>
      <c r="BK111" s="228">
        <f>ROUND(I111*H111,2)</f>
        <v>0</v>
      </c>
      <c r="BL111" s="20" t="s">
        <v>173</v>
      </c>
      <c r="BM111" s="227" t="s">
        <v>2687</v>
      </c>
    </row>
    <row r="112" s="2" customFormat="1" ht="16.5" customHeight="1">
      <c r="A112" s="41"/>
      <c r="B112" s="42"/>
      <c r="C112" s="216" t="s">
        <v>346</v>
      </c>
      <c r="D112" s="216" t="s">
        <v>161</v>
      </c>
      <c r="E112" s="217" t="s">
        <v>786</v>
      </c>
      <c r="F112" s="218" t="s">
        <v>787</v>
      </c>
      <c r="G112" s="219" t="s">
        <v>373</v>
      </c>
      <c r="H112" s="220">
        <v>24</v>
      </c>
      <c r="I112" s="221"/>
      <c r="J112" s="222">
        <f>ROUND(I112*H112,2)</f>
        <v>0</v>
      </c>
      <c r="K112" s="218" t="s">
        <v>19</v>
      </c>
      <c r="L112" s="47"/>
      <c r="M112" s="223" t="s">
        <v>19</v>
      </c>
      <c r="N112" s="224" t="s">
        <v>42</v>
      </c>
      <c r="O112" s="87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173</v>
      </c>
      <c r="AT112" s="227" t="s">
        <v>161</v>
      </c>
      <c r="AU112" s="227" t="s">
        <v>78</v>
      </c>
      <c r="AY112" s="20" t="s">
        <v>158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78</v>
      </c>
      <c r="BK112" s="228">
        <f>ROUND(I112*H112,2)</f>
        <v>0</v>
      </c>
      <c r="BL112" s="20" t="s">
        <v>173</v>
      </c>
      <c r="BM112" s="227" t="s">
        <v>2688</v>
      </c>
    </row>
    <row r="113" s="2" customFormat="1" ht="16.5" customHeight="1">
      <c r="A113" s="41"/>
      <c r="B113" s="42"/>
      <c r="C113" s="216" t="s">
        <v>301</v>
      </c>
      <c r="D113" s="216" t="s">
        <v>161</v>
      </c>
      <c r="E113" s="217" t="s">
        <v>790</v>
      </c>
      <c r="F113" s="218" t="s">
        <v>791</v>
      </c>
      <c r="G113" s="219" t="s">
        <v>373</v>
      </c>
      <c r="H113" s="220">
        <v>24</v>
      </c>
      <c r="I113" s="221"/>
      <c r="J113" s="222">
        <f>ROUND(I113*H113,2)</f>
        <v>0</v>
      </c>
      <c r="K113" s="218" t="s">
        <v>19</v>
      </c>
      <c r="L113" s="47"/>
      <c r="M113" s="223" t="s">
        <v>19</v>
      </c>
      <c r="N113" s="224" t="s">
        <v>42</v>
      </c>
      <c r="O113" s="87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7" t="s">
        <v>173</v>
      </c>
      <c r="AT113" s="227" t="s">
        <v>161</v>
      </c>
      <c r="AU113" s="227" t="s">
        <v>78</v>
      </c>
      <c r="AY113" s="20" t="s">
        <v>158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0" t="s">
        <v>78</v>
      </c>
      <c r="BK113" s="228">
        <f>ROUND(I113*H113,2)</f>
        <v>0</v>
      </c>
      <c r="BL113" s="20" t="s">
        <v>173</v>
      </c>
      <c r="BM113" s="227" t="s">
        <v>2689</v>
      </c>
    </row>
    <row r="114" s="2" customFormat="1" ht="16.5" customHeight="1">
      <c r="A114" s="41"/>
      <c r="B114" s="42"/>
      <c r="C114" s="216" t="s">
        <v>354</v>
      </c>
      <c r="D114" s="216" t="s">
        <v>161</v>
      </c>
      <c r="E114" s="217" t="s">
        <v>918</v>
      </c>
      <c r="F114" s="218" t="s">
        <v>919</v>
      </c>
      <c r="G114" s="219" t="s">
        <v>373</v>
      </c>
      <c r="H114" s="220">
        <v>24</v>
      </c>
      <c r="I114" s="221"/>
      <c r="J114" s="222">
        <f>ROUND(I114*H114,2)</f>
        <v>0</v>
      </c>
      <c r="K114" s="218" t="s">
        <v>19</v>
      </c>
      <c r="L114" s="47"/>
      <c r="M114" s="223" t="s">
        <v>19</v>
      </c>
      <c r="N114" s="224" t="s">
        <v>42</v>
      </c>
      <c r="O114" s="87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7" t="s">
        <v>173</v>
      </c>
      <c r="AT114" s="227" t="s">
        <v>161</v>
      </c>
      <c r="AU114" s="227" t="s">
        <v>78</v>
      </c>
      <c r="AY114" s="20" t="s">
        <v>158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0" t="s">
        <v>78</v>
      </c>
      <c r="BK114" s="228">
        <f>ROUND(I114*H114,2)</f>
        <v>0</v>
      </c>
      <c r="BL114" s="20" t="s">
        <v>173</v>
      </c>
      <c r="BM114" s="227" t="s">
        <v>2690</v>
      </c>
    </row>
    <row r="115" s="2" customFormat="1" ht="16.5" customHeight="1">
      <c r="A115" s="41"/>
      <c r="B115" s="42"/>
      <c r="C115" s="216" t="s">
        <v>7</v>
      </c>
      <c r="D115" s="216" t="s">
        <v>161</v>
      </c>
      <c r="E115" s="217" t="s">
        <v>2691</v>
      </c>
      <c r="F115" s="218" t="s">
        <v>799</v>
      </c>
      <c r="G115" s="219" t="s">
        <v>254</v>
      </c>
      <c r="H115" s="220">
        <v>0.17000000000000001</v>
      </c>
      <c r="I115" s="221"/>
      <c r="J115" s="222">
        <f>ROUND(I115*H115,2)</f>
        <v>0</v>
      </c>
      <c r="K115" s="218" t="s">
        <v>19</v>
      </c>
      <c r="L115" s="47"/>
      <c r="M115" s="223" t="s">
        <v>19</v>
      </c>
      <c r="N115" s="224" t="s">
        <v>42</v>
      </c>
      <c r="O115" s="87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7" t="s">
        <v>173</v>
      </c>
      <c r="AT115" s="227" t="s">
        <v>161</v>
      </c>
      <c r="AU115" s="227" t="s">
        <v>78</v>
      </c>
      <c r="AY115" s="20" t="s">
        <v>158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0" t="s">
        <v>78</v>
      </c>
      <c r="BK115" s="228">
        <f>ROUND(I115*H115,2)</f>
        <v>0</v>
      </c>
      <c r="BL115" s="20" t="s">
        <v>173</v>
      </c>
      <c r="BM115" s="227" t="s">
        <v>2692</v>
      </c>
    </row>
    <row r="116" s="2" customFormat="1" ht="16.5" customHeight="1">
      <c r="A116" s="41"/>
      <c r="B116" s="42"/>
      <c r="C116" s="216" t="s">
        <v>364</v>
      </c>
      <c r="D116" s="216" t="s">
        <v>161</v>
      </c>
      <c r="E116" s="217" t="s">
        <v>920</v>
      </c>
      <c r="F116" s="218" t="s">
        <v>921</v>
      </c>
      <c r="G116" s="219" t="s">
        <v>295</v>
      </c>
      <c r="H116" s="220">
        <v>12</v>
      </c>
      <c r="I116" s="221"/>
      <c r="J116" s="222">
        <f>ROUND(I116*H116,2)</f>
        <v>0</v>
      </c>
      <c r="K116" s="218" t="s">
        <v>19</v>
      </c>
      <c r="L116" s="47"/>
      <c r="M116" s="223" t="s">
        <v>19</v>
      </c>
      <c r="N116" s="224" t="s">
        <v>42</v>
      </c>
      <c r="O116" s="87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7" t="s">
        <v>173</v>
      </c>
      <c r="AT116" s="227" t="s">
        <v>161</v>
      </c>
      <c r="AU116" s="227" t="s">
        <v>78</v>
      </c>
      <c r="AY116" s="20" t="s">
        <v>158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20" t="s">
        <v>78</v>
      </c>
      <c r="BK116" s="228">
        <f>ROUND(I116*H116,2)</f>
        <v>0</v>
      </c>
      <c r="BL116" s="20" t="s">
        <v>173</v>
      </c>
      <c r="BM116" s="227" t="s">
        <v>2693</v>
      </c>
    </row>
    <row r="117" s="12" customFormat="1" ht="25.92" customHeight="1">
      <c r="A117" s="12"/>
      <c r="B117" s="200"/>
      <c r="C117" s="201"/>
      <c r="D117" s="202" t="s">
        <v>70</v>
      </c>
      <c r="E117" s="203" t="s">
        <v>734</v>
      </c>
      <c r="F117" s="203" t="s">
        <v>878</v>
      </c>
      <c r="G117" s="201"/>
      <c r="H117" s="201"/>
      <c r="I117" s="204"/>
      <c r="J117" s="205">
        <f>BK117</f>
        <v>0</v>
      </c>
      <c r="K117" s="201"/>
      <c r="L117" s="206"/>
      <c r="M117" s="207"/>
      <c r="N117" s="208"/>
      <c r="O117" s="208"/>
      <c r="P117" s="209">
        <f>P118</f>
        <v>0</v>
      </c>
      <c r="Q117" s="208"/>
      <c r="R117" s="209">
        <f>R118</f>
        <v>0</v>
      </c>
      <c r="S117" s="208"/>
      <c r="T117" s="210">
        <f>T118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11" t="s">
        <v>78</v>
      </c>
      <c r="AT117" s="212" t="s">
        <v>70</v>
      </c>
      <c r="AU117" s="212" t="s">
        <v>71</v>
      </c>
      <c r="AY117" s="211" t="s">
        <v>158</v>
      </c>
      <c r="BK117" s="213">
        <f>BK118</f>
        <v>0</v>
      </c>
    </row>
    <row r="118" s="2" customFormat="1" ht="16.5" customHeight="1">
      <c r="A118" s="41"/>
      <c r="B118" s="42"/>
      <c r="C118" s="216" t="s">
        <v>370</v>
      </c>
      <c r="D118" s="216" t="s">
        <v>161</v>
      </c>
      <c r="E118" s="217" t="s">
        <v>880</v>
      </c>
      <c r="F118" s="218" t="s">
        <v>881</v>
      </c>
      <c r="G118" s="219" t="s">
        <v>687</v>
      </c>
      <c r="H118" s="220">
        <v>1</v>
      </c>
      <c r="I118" s="221"/>
      <c r="J118" s="222">
        <f>ROUND(I118*H118,2)</f>
        <v>0</v>
      </c>
      <c r="K118" s="218" t="s">
        <v>19</v>
      </c>
      <c r="L118" s="47"/>
      <c r="M118" s="234" t="s">
        <v>19</v>
      </c>
      <c r="N118" s="235" t="s">
        <v>42</v>
      </c>
      <c r="O118" s="236"/>
      <c r="P118" s="237">
        <f>O118*H118</f>
        <v>0</v>
      </c>
      <c r="Q118" s="237">
        <v>0</v>
      </c>
      <c r="R118" s="237">
        <f>Q118*H118</f>
        <v>0</v>
      </c>
      <c r="S118" s="237">
        <v>0</v>
      </c>
      <c r="T118" s="238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7" t="s">
        <v>173</v>
      </c>
      <c r="AT118" s="227" t="s">
        <v>161</v>
      </c>
      <c r="AU118" s="227" t="s">
        <v>78</v>
      </c>
      <c r="AY118" s="20" t="s">
        <v>158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20" t="s">
        <v>78</v>
      </c>
      <c r="BK118" s="228">
        <f>ROUND(I118*H118,2)</f>
        <v>0</v>
      </c>
      <c r="BL118" s="20" t="s">
        <v>173</v>
      </c>
      <c r="BM118" s="227" t="s">
        <v>2694</v>
      </c>
    </row>
    <row r="119" s="2" customFormat="1" ht="6.96" customHeight="1">
      <c r="A119" s="41"/>
      <c r="B119" s="62"/>
      <c r="C119" s="63"/>
      <c r="D119" s="63"/>
      <c r="E119" s="63"/>
      <c r="F119" s="63"/>
      <c r="G119" s="63"/>
      <c r="H119" s="63"/>
      <c r="I119" s="63"/>
      <c r="J119" s="63"/>
      <c r="K119" s="63"/>
      <c r="L119" s="47"/>
      <c r="M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</row>
  </sheetData>
  <sheetProtection sheet="1" autoFilter="0" formatColumns="0" formatRows="0" objects="1" scenarios="1" spinCount="100000" saltValue="EYUBPoCIta1lp5t3lSSQsj0n9E4u8zwl2f5WVi3FLHuTzJtej3EpTjW1faCZVx8QAb3VXCsdnaYlLrKfy8SeQA==" hashValue="678HeiYPs4pcCj44rDJg71+EXoMFrWWpHybNdB7BxXTmr3uOX8DpACgx6H/RDyrww1H4o9he4bNca5WHO36/DQ==" algorithmName="SHA-512" password="80EB"/>
  <autoFilter ref="C89:K11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120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>
      <c r="B8" s="23"/>
      <c r="D8" s="146" t="s">
        <v>128</v>
      </c>
      <c r="L8" s="23"/>
    </row>
    <row r="9" s="1" customFormat="1" ht="16.5" customHeight="1">
      <c r="B9" s="23"/>
      <c r="E9" s="147" t="s">
        <v>928</v>
      </c>
      <c r="F9" s="1"/>
      <c r="G9" s="1"/>
      <c r="H9" s="1"/>
      <c r="L9" s="23"/>
    </row>
    <row r="10" s="1" customFormat="1" ht="12" customHeight="1">
      <c r="B10" s="23"/>
      <c r="D10" s="146" t="s">
        <v>130</v>
      </c>
      <c r="L10" s="23"/>
    </row>
    <row r="11" s="2" customFormat="1" ht="16.5" customHeight="1">
      <c r="A11" s="41"/>
      <c r="B11" s="47"/>
      <c r="C11" s="41"/>
      <c r="D11" s="41"/>
      <c r="E11" s="159" t="s">
        <v>2695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2696</v>
      </c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49" t="s">
        <v>2697</v>
      </c>
      <c r="F13" s="41"/>
      <c r="G13" s="41"/>
      <c r="H13" s="41"/>
      <c r="I13" s="41"/>
      <c r="J13" s="41"/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0" t="str">
        <f>'Rekapitulace stavby'!AN8</f>
        <v>29. 5. 2025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19</v>
      </c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22</v>
      </c>
      <c r="F19" s="41"/>
      <c r="G19" s="41"/>
      <c r="H19" s="41"/>
      <c r="I19" s="146" t="s">
        <v>27</v>
      </c>
      <c r="J19" s="136" t="s">
        <v>19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28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27</v>
      </c>
      <c r="J22" s="36" t="str">
        <f>'Rekapitulace stavby'!AN14</f>
        <v>Vyplň údaj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30</v>
      </c>
      <c r="E24" s="41"/>
      <c r="F24" s="41"/>
      <c r="G24" s="41"/>
      <c r="H24" s="41"/>
      <c r="I24" s="146" t="s">
        <v>26</v>
      </c>
      <c r="J24" s="136" t="s">
        <v>19</v>
      </c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31</v>
      </c>
      <c r="F25" s="41"/>
      <c r="G25" s="41"/>
      <c r="H25" s="41"/>
      <c r="I25" s="146" t="s">
        <v>27</v>
      </c>
      <c r="J25" s="136" t="s">
        <v>19</v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33</v>
      </c>
      <c r="E27" s="41"/>
      <c r="F27" s="41"/>
      <c r="G27" s="41"/>
      <c r="H27" s="41"/>
      <c r="I27" s="146" t="s">
        <v>26</v>
      </c>
      <c r="J27" s="136" t="str">
        <f>IF('Rekapitulace stavby'!AN19="","",'Rekapitulace stavby'!AN19)</f>
        <v/>
      </c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tr">
        <f>IF('Rekapitulace stavby'!E20="","",'Rekapitulace stavby'!E20)</f>
        <v xml:space="preserve"> </v>
      </c>
      <c r="F28" s="41"/>
      <c r="G28" s="41"/>
      <c r="H28" s="41"/>
      <c r="I28" s="146" t="s">
        <v>27</v>
      </c>
      <c r="J28" s="136" t="str">
        <f>IF('Rekapitulace stavby'!AN20="","",'Rekapitulace stavby'!AN20)</f>
        <v/>
      </c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35</v>
      </c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1"/>
      <c r="B31" s="152"/>
      <c r="C31" s="151"/>
      <c r="D31" s="151"/>
      <c r="E31" s="153" t="s">
        <v>19</v>
      </c>
      <c r="F31" s="153"/>
      <c r="G31" s="153"/>
      <c r="H31" s="153"/>
      <c r="I31" s="151"/>
      <c r="J31" s="151"/>
      <c r="K31" s="151"/>
      <c r="L31" s="154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6" t="s">
        <v>37</v>
      </c>
      <c r="E34" s="41"/>
      <c r="F34" s="41"/>
      <c r="G34" s="41"/>
      <c r="H34" s="41"/>
      <c r="I34" s="41"/>
      <c r="J34" s="157">
        <f>ROUND(J93, 2)</f>
        <v>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5"/>
      <c r="E35" s="155"/>
      <c r="F35" s="155"/>
      <c r="G35" s="155"/>
      <c r="H35" s="155"/>
      <c r="I35" s="155"/>
      <c r="J35" s="155"/>
      <c r="K35" s="155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8" t="s">
        <v>39</v>
      </c>
      <c r="G36" s="41"/>
      <c r="H36" s="41"/>
      <c r="I36" s="158" t="s">
        <v>38</v>
      </c>
      <c r="J36" s="158" t="s">
        <v>40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59" t="s">
        <v>41</v>
      </c>
      <c r="E37" s="146" t="s">
        <v>42</v>
      </c>
      <c r="F37" s="160">
        <f>ROUND((SUM(BE93:BE119)),  2)</f>
        <v>0</v>
      </c>
      <c r="G37" s="41"/>
      <c r="H37" s="41"/>
      <c r="I37" s="161">
        <v>0.20999999999999999</v>
      </c>
      <c r="J37" s="160">
        <f>ROUND(((SUM(BE93:BE119))*I37),  2)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43</v>
      </c>
      <c r="F38" s="160">
        <f>ROUND((SUM(BF93:BF119)),  2)</f>
        <v>0</v>
      </c>
      <c r="G38" s="41"/>
      <c r="H38" s="41"/>
      <c r="I38" s="161">
        <v>0.12</v>
      </c>
      <c r="J38" s="160">
        <f>ROUND(((SUM(BF93:BF119))*I38),  2)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44</v>
      </c>
      <c r="F39" s="160">
        <f>ROUND((SUM(BG93:BG119)),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45</v>
      </c>
      <c r="F40" s="160">
        <f>ROUND((SUM(BH93:BH119)),  2)</f>
        <v>0</v>
      </c>
      <c r="G40" s="41"/>
      <c r="H40" s="41"/>
      <c r="I40" s="161">
        <v>0.12</v>
      </c>
      <c r="J40" s="160">
        <f>0</f>
        <v>0</v>
      </c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46</v>
      </c>
      <c r="F41" s="160">
        <f>ROUND((SUM(BI93:BI119)),  2)</f>
        <v>0</v>
      </c>
      <c r="G41" s="41"/>
      <c r="H41" s="41"/>
      <c r="I41" s="161">
        <v>0</v>
      </c>
      <c r="J41" s="160">
        <f>0</f>
        <v>0</v>
      </c>
      <c r="K41" s="41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47</v>
      </c>
      <c r="E43" s="164"/>
      <c r="F43" s="164"/>
      <c r="G43" s="165" t="s">
        <v>48</v>
      </c>
      <c r="H43" s="166" t="s">
        <v>49</v>
      </c>
      <c r="I43" s="164"/>
      <c r="J43" s="167">
        <f>SUM(J34:J41)</f>
        <v>0</v>
      </c>
      <c r="K43" s="168"/>
      <c r="L43" s="148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132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6.5" customHeight="1">
      <c r="A52" s="41"/>
      <c r="B52" s="42"/>
      <c r="C52" s="43"/>
      <c r="D52" s="43"/>
      <c r="E52" s="173" t="str">
        <f>E7</f>
        <v>Jáchymov - parkoviště v ulici Mathesiova</v>
      </c>
      <c r="F52" s="35"/>
      <c r="G52" s="35"/>
      <c r="H52" s="35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128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928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130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301" t="s">
        <v>2695</v>
      </c>
      <c r="F56" s="43"/>
      <c r="G56" s="43"/>
      <c r="H56" s="43"/>
      <c r="I56" s="43"/>
      <c r="J56" s="43"/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2696</v>
      </c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SO 707.1.1 - Rozvaděč R1</v>
      </c>
      <c r="F58" s="43"/>
      <c r="G58" s="43"/>
      <c r="H58" s="43"/>
      <c r="I58" s="43"/>
      <c r="J58" s="43"/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Město Jáchymov</v>
      </c>
      <c r="G60" s="43"/>
      <c r="H60" s="43"/>
      <c r="I60" s="35" t="s">
        <v>23</v>
      </c>
      <c r="J60" s="75" t="str">
        <f>IF(J16="","",J16)</f>
        <v>29. 5. 2025</v>
      </c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Jáchymov</v>
      </c>
      <c r="G62" s="43"/>
      <c r="H62" s="43"/>
      <c r="I62" s="35" t="s">
        <v>30</v>
      </c>
      <c r="J62" s="39" t="str">
        <f>E25</f>
        <v>Ing. Jiří Oboznenko</v>
      </c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28</v>
      </c>
      <c r="D63" s="43"/>
      <c r="E63" s="43"/>
      <c r="F63" s="30" t="str">
        <f>IF(E22="","",E22)</f>
        <v>Vyplň údaj</v>
      </c>
      <c r="G63" s="43"/>
      <c r="H63" s="43"/>
      <c r="I63" s="35" t="s">
        <v>33</v>
      </c>
      <c r="J63" s="39" t="str">
        <f>E28</f>
        <v xml:space="preserve"> 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4" t="s">
        <v>133</v>
      </c>
      <c r="D65" s="175"/>
      <c r="E65" s="175"/>
      <c r="F65" s="175"/>
      <c r="G65" s="175"/>
      <c r="H65" s="175"/>
      <c r="I65" s="175"/>
      <c r="J65" s="176" t="s">
        <v>134</v>
      </c>
      <c r="K65" s="175"/>
      <c r="L65" s="14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7" t="s">
        <v>69</v>
      </c>
      <c r="D67" s="43"/>
      <c r="E67" s="43"/>
      <c r="F67" s="43"/>
      <c r="G67" s="43"/>
      <c r="H67" s="43"/>
      <c r="I67" s="43"/>
      <c r="J67" s="105">
        <f>J93</f>
        <v>0</v>
      </c>
      <c r="K67" s="43"/>
      <c r="L67" s="14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135</v>
      </c>
    </row>
    <row r="68" s="9" customFormat="1" ht="24.96" customHeight="1">
      <c r="A68" s="9"/>
      <c r="B68" s="178"/>
      <c r="C68" s="179"/>
      <c r="D68" s="180" t="s">
        <v>2698</v>
      </c>
      <c r="E68" s="181"/>
      <c r="F68" s="181"/>
      <c r="G68" s="181"/>
      <c r="H68" s="181"/>
      <c r="I68" s="181"/>
      <c r="J68" s="182">
        <f>J94</f>
        <v>0</v>
      </c>
      <c r="K68" s="179"/>
      <c r="L68" s="183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4"/>
      <c r="C69" s="128"/>
      <c r="D69" s="185" t="s">
        <v>2699</v>
      </c>
      <c r="E69" s="186"/>
      <c r="F69" s="186"/>
      <c r="G69" s="186"/>
      <c r="H69" s="186"/>
      <c r="I69" s="186"/>
      <c r="J69" s="187">
        <f>J95</f>
        <v>0</v>
      </c>
      <c r="K69" s="128"/>
      <c r="L69" s="18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14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5" s="2" customFormat="1" ht="6.96" customHeight="1">
      <c r="A75" s="41"/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14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24.96" customHeight="1">
      <c r="A76" s="41"/>
      <c r="B76" s="42"/>
      <c r="C76" s="26" t="s">
        <v>143</v>
      </c>
      <c r="D76" s="43"/>
      <c r="E76" s="43"/>
      <c r="F76" s="43"/>
      <c r="G76" s="43"/>
      <c r="H76" s="43"/>
      <c r="I76" s="43"/>
      <c r="J76" s="43"/>
      <c r="K76" s="43"/>
      <c r="L76" s="14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16</v>
      </c>
      <c r="D78" s="43"/>
      <c r="E78" s="43"/>
      <c r="F78" s="43"/>
      <c r="G78" s="43"/>
      <c r="H78" s="43"/>
      <c r="I78" s="43"/>
      <c r="J78" s="43"/>
      <c r="K78" s="43"/>
      <c r="L78" s="14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173" t="str">
        <f>E7</f>
        <v>Jáchymov - parkoviště v ulici Mathesiova</v>
      </c>
      <c r="F79" s="35"/>
      <c r="G79" s="35"/>
      <c r="H79" s="35"/>
      <c r="I79" s="43"/>
      <c r="J79" s="43"/>
      <c r="K79" s="43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" customFormat="1" ht="12" customHeight="1">
      <c r="B80" s="24"/>
      <c r="C80" s="35" t="s">
        <v>128</v>
      </c>
      <c r="D80" s="25"/>
      <c r="E80" s="25"/>
      <c r="F80" s="25"/>
      <c r="G80" s="25"/>
      <c r="H80" s="25"/>
      <c r="I80" s="25"/>
      <c r="J80" s="25"/>
      <c r="K80" s="25"/>
      <c r="L80" s="23"/>
    </row>
    <row r="81" s="1" customFormat="1" ht="16.5" customHeight="1">
      <c r="B81" s="24"/>
      <c r="C81" s="25"/>
      <c r="D81" s="25"/>
      <c r="E81" s="173" t="s">
        <v>928</v>
      </c>
      <c r="F81" s="25"/>
      <c r="G81" s="25"/>
      <c r="H81" s="25"/>
      <c r="I81" s="25"/>
      <c r="J81" s="25"/>
      <c r="K81" s="25"/>
      <c r="L81" s="23"/>
    </row>
    <row r="82" s="1" customFormat="1" ht="12" customHeight="1">
      <c r="B82" s="24"/>
      <c r="C82" s="35" t="s">
        <v>130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301" t="s">
        <v>2695</v>
      </c>
      <c r="F83" s="43"/>
      <c r="G83" s="43"/>
      <c r="H83" s="43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2696</v>
      </c>
      <c r="D84" s="43"/>
      <c r="E84" s="43"/>
      <c r="F84" s="43"/>
      <c r="G84" s="43"/>
      <c r="H84" s="43"/>
      <c r="I84" s="43"/>
      <c r="J84" s="43"/>
      <c r="K84" s="4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E13</f>
        <v>SO 707.1.1 - Rozvaděč R1</v>
      </c>
      <c r="F85" s="43"/>
      <c r="G85" s="43"/>
      <c r="H85" s="43"/>
      <c r="I85" s="43"/>
      <c r="J85" s="43"/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F16</f>
        <v>Město Jáchymov</v>
      </c>
      <c r="G87" s="43"/>
      <c r="H87" s="43"/>
      <c r="I87" s="35" t="s">
        <v>23</v>
      </c>
      <c r="J87" s="75" t="str">
        <f>IF(J16="","",J16)</f>
        <v>29. 5. 2025</v>
      </c>
      <c r="K87" s="43"/>
      <c r="L87" s="14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3"/>
      <c r="E89" s="43"/>
      <c r="F89" s="30" t="str">
        <f>E19</f>
        <v>Město Jáchymov</v>
      </c>
      <c r="G89" s="43"/>
      <c r="H89" s="43"/>
      <c r="I89" s="35" t="s">
        <v>30</v>
      </c>
      <c r="J89" s="39" t="str">
        <f>E25</f>
        <v>Ing. Jiří Oboznenko</v>
      </c>
      <c r="K89" s="43"/>
      <c r="L89" s="14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28</v>
      </c>
      <c r="D90" s="43"/>
      <c r="E90" s="43"/>
      <c r="F90" s="30" t="str">
        <f>IF(E22="","",E22)</f>
        <v>Vyplň údaj</v>
      </c>
      <c r="G90" s="43"/>
      <c r="H90" s="43"/>
      <c r="I90" s="35" t="s">
        <v>33</v>
      </c>
      <c r="J90" s="39" t="str">
        <f>E28</f>
        <v xml:space="preserve"> </v>
      </c>
      <c r="K90" s="43"/>
      <c r="L90" s="14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89"/>
      <c r="B92" s="190"/>
      <c r="C92" s="191" t="s">
        <v>144</v>
      </c>
      <c r="D92" s="192" t="s">
        <v>56</v>
      </c>
      <c r="E92" s="192" t="s">
        <v>52</v>
      </c>
      <c r="F92" s="192" t="s">
        <v>53</v>
      </c>
      <c r="G92" s="192" t="s">
        <v>145</v>
      </c>
      <c r="H92" s="192" t="s">
        <v>146</v>
      </c>
      <c r="I92" s="192" t="s">
        <v>147</v>
      </c>
      <c r="J92" s="192" t="s">
        <v>134</v>
      </c>
      <c r="K92" s="193" t="s">
        <v>148</v>
      </c>
      <c r="L92" s="194"/>
      <c r="M92" s="95" t="s">
        <v>19</v>
      </c>
      <c r="N92" s="96" t="s">
        <v>41</v>
      </c>
      <c r="O92" s="96" t="s">
        <v>149</v>
      </c>
      <c r="P92" s="96" t="s">
        <v>150</v>
      </c>
      <c r="Q92" s="96" t="s">
        <v>151</v>
      </c>
      <c r="R92" s="96" t="s">
        <v>152</v>
      </c>
      <c r="S92" s="96" t="s">
        <v>153</v>
      </c>
      <c r="T92" s="97" t="s">
        <v>154</v>
      </c>
      <c r="U92" s="189"/>
      <c r="V92" s="189"/>
      <c r="W92" s="189"/>
      <c r="X92" s="189"/>
      <c r="Y92" s="189"/>
      <c r="Z92" s="189"/>
      <c r="AA92" s="189"/>
      <c r="AB92" s="189"/>
      <c r="AC92" s="189"/>
      <c r="AD92" s="189"/>
      <c r="AE92" s="189"/>
    </row>
    <row r="93" s="2" customFormat="1" ht="22.8" customHeight="1">
      <c r="A93" s="41"/>
      <c r="B93" s="42"/>
      <c r="C93" s="102" t="s">
        <v>155</v>
      </c>
      <c r="D93" s="43"/>
      <c r="E93" s="43"/>
      <c r="F93" s="43"/>
      <c r="G93" s="43"/>
      <c r="H93" s="43"/>
      <c r="I93" s="43"/>
      <c r="J93" s="195">
        <f>BK93</f>
        <v>0</v>
      </c>
      <c r="K93" s="43"/>
      <c r="L93" s="47"/>
      <c r="M93" s="98"/>
      <c r="N93" s="196"/>
      <c r="O93" s="99"/>
      <c r="P93" s="197">
        <f>P94</f>
        <v>0</v>
      </c>
      <c r="Q93" s="99"/>
      <c r="R93" s="197">
        <f>R94</f>
        <v>0</v>
      </c>
      <c r="S93" s="99"/>
      <c r="T93" s="198">
        <f>T94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70</v>
      </c>
      <c r="AU93" s="20" t="s">
        <v>135</v>
      </c>
      <c r="BK93" s="199">
        <f>BK94</f>
        <v>0</v>
      </c>
    </row>
    <row r="94" s="12" customFormat="1" ht="25.92" customHeight="1">
      <c r="A94" s="12"/>
      <c r="B94" s="200"/>
      <c r="C94" s="201"/>
      <c r="D94" s="202" t="s">
        <v>70</v>
      </c>
      <c r="E94" s="203" t="s">
        <v>249</v>
      </c>
      <c r="F94" s="203" t="s">
        <v>249</v>
      </c>
      <c r="G94" s="201"/>
      <c r="H94" s="201"/>
      <c r="I94" s="204"/>
      <c r="J94" s="205">
        <f>BK94</f>
        <v>0</v>
      </c>
      <c r="K94" s="201"/>
      <c r="L94" s="206"/>
      <c r="M94" s="207"/>
      <c r="N94" s="208"/>
      <c r="O94" s="208"/>
      <c r="P94" s="209">
        <f>P95</f>
        <v>0</v>
      </c>
      <c r="Q94" s="208"/>
      <c r="R94" s="209">
        <f>R95</f>
        <v>0</v>
      </c>
      <c r="S94" s="208"/>
      <c r="T94" s="210">
        <f>T95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1" t="s">
        <v>78</v>
      </c>
      <c r="AT94" s="212" t="s">
        <v>70</v>
      </c>
      <c r="AU94" s="212" t="s">
        <v>71</v>
      </c>
      <c r="AY94" s="211" t="s">
        <v>158</v>
      </c>
      <c r="BK94" s="213">
        <f>BK95</f>
        <v>0</v>
      </c>
    </row>
    <row r="95" s="12" customFormat="1" ht="22.8" customHeight="1">
      <c r="A95" s="12"/>
      <c r="B95" s="200"/>
      <c r="C95" s="201"/>
      <c r="D95" s="202" t="s">
        <v>70</v>
      </c>
      <c r="E95" s="214" t="s">
        <v>683</v>
      </c>
      <c r="F95" s="214" t="s">
        <v>2700</v>
      </c>
      <c r="G95" s="201"/>
      <c r="H95" s="201"/>
      <c r="I95" s="204"/>
      <c r="J95" s="215">
        <f>BK95</f>
        <v>0</v>
      </c>
      <c r="K95" s="201"/>
      <c r="L95" s="206"/>
      <c r="M95" s="207"/>
      <c r="N95" s="208"/>
      <c r="O95" s="208"/>
      <c r="P95" s="209">
        <f>SUM(P96:P119)</f>
        <v>0</v>
      </c>
      <c r="Q95" s="208"/>
      <c r="R95" s="209">
        <f>SUM(R96:R119)</f>
        <v>0</v>
      </c>
      <c r="S95" s="208"/>
      <c r="T95" s="210">
        <f>SUM(T96:T119)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1" t="s">
        <v>78</v>
      </c>
      <c r="AT95" s="212" t="s">
        <v>70</v>
      </c>
      <c r="AU95" s="212" t="s">
        <v>78</v>
      </c>
      <c r="AY95" s="211" t="s">
        <v>158</v>
      </c>
      <c r="BK95" s="213">
        <f>SUM(BK96:BK119)</f>
        <v>0</v>
      </c>
    </row>
    <row r="96" s="2" customFormat="1" ht="16.5" customHeight="1">
      <c r="A96" s="41"/>
      <c r="B96" s="42"/>
      <c r="C96" s="216" t="s">
        <v>78</v>
      </c>
      <c r="D96" s="216" t="s">
        <v>161</v>
      </c>
      <c r="E96" s="217" t="s">
        <v>2701</v>
      </c>
      <c r="F96" s="218" t="s">
        <v>2702</v>
      </c>
      <c r="G96" s="219" t="s">
        <v>687</v>
      </c>
      <c r="H96" s="220">
        <v>1</v>
      </c>
      <c r="I96" s="221"/>
      <c r="J96" s="222">
        <f>ROUND(I96*H96,2)</f>
        <v>0</v>
      </c>
      <c r="K96" s="218" t="s">
        <v>19</v>
      </c>
      <c r="L96" s="47"/>
      <c r="M96" s="223" t="s">
        <v>19</v>
      </c>
      <c r="N96" s="224" t="s">
        <v>42</v>
      </c>
      <c r="O96" s="87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7" t="s">
        <v>173</v>
      </c>
      <c r="AT96" s="227" t="s">
        <v>161</v>
      </c>
      <c r="AU96" s="227" t="s">
        <v>80</v>
      </c>
      <c r="AY96" s="20" t="s">
        <v>158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20" t="s">
        <v>78</v>
      </c>
      <c r="BK96" s="228">
        <f>ROUND(I96*H96,2)</f>
        <v>0</v>
      </c>
      <c r="BL96" s="20" t="s">
        <v>173</v>
      </c>
      <c r="BM96" s="227" t="s">
        <v>2703</v>
      </c>
    </row>
    <row r="97" s="2" customFormat="1" ht="16.5" customHeight="1">
      <c r="A97" s="41"/>
      <c r="B97" s="42"/>
      <c r="C97" s="216" t="s">
        <v>80</v>
      </c>
      <c r="D97" s="216" t="s">
        <v>161</v>
      </c>
      <c r="E97" s="217" t="s">
        <v>2704</v>
      </c>
      <c r="F97" s="218" t="s">
        <v>2705</v>
      </c>
      <c r="G97" s="219" t="s">
        <v>687</v>
      </c>
      <c r="H97" s="220">
        <v>1</v>
      </c>
      <c r="I97" s="221"/>
      <c r="J97" s="222">
        <f>ROUND(I97*H97,2)</f>
        <v>0</v>
      </c>
      <c r="K97" s="218" t="s">
        <v>19</v>
      </c>
      <c r="L97" s="47"/>
      <c r="M97" s="223" t="s">
        <v>19</v>
      </c>
      <c r="N97" s="224" t="s">
        <v>42</v>
      </c>
      <c r="O97" s="87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7" t="s">
        <v>173</v>
      </c>
      <c r="AT97" s="227" t="s">
        <v>161</v>
      </c>
      <c r="AU97" s="227" t="s">
        <v>80</v>
      </c>
      <c r="AY97" s="20" t="s">
        <v>158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0" t="s">
        <v>78</v>
      </c>
      <c r="BK97" s="228">
        <f>ROUND(I97*H97,2)</f>
        <v>0</v>
      </c>
      <c r="BL97" s="20" t="s">
        <v>173</v>
      </c>
      <c r="BM97" s="227" t="s">
        <v>2706</v>
      </c>
    </row>
    <row r="98" s="2" customFormat="1" ht="16.5" customHeight="1">
      <c r="A98" s="41"/>
      <c r="B98" s="42"/>
      <c r="C98" s="216" t="s">
        <v>119</v>
      </c>
      <c r="D98" s="216" t="s">
        <v>161</v>
      </c>
      <c r="E98" s="217" t="s">
        <v>2707</v>
      </c>
      <c r="F98" s="218" t="s">
        <v>2708</v>
      </c>
      <c r="G98" s="219" t="s">
        <v>373</v>
      </c>
      <c r="H98" s="220">
        <v>25</v>
      </c>
      <c r="I98" s="221"/>
      <c r="J98" s="222">
        <f>ROUND(I98*H98,2)</f>
        <v>0</v>
      </c>
      <c r="K98" s="218" t="s">
        <v>19</v>
      </c>
      <c r="L98" s="47"/>
      <c r="M98" s="223" t="s">
        <v>19</v>
      </c>
      <c r="N98" s="224" t="s">
        <v>42</v>
      </c>
      <c r="O98" s="87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7" t="s">
        <v>173</v>
      </c>
      <c r="AT98" s="227" t="s">
        <v>161</v>
      </c>
      <c r="AU98" s="227" t="s">
        <v>80</v>
      </c>
      <c r="AY98" s="20" t="s">
        <v>158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0" t="s">
        <v>78</v>
      </c>
      <c r="BK98" s="228">
        <f>ROUND(I98*H98,2)</f>
        <v>0</v>
      </c>
      <c r="BL98" s="20" t="s">
        <v>173</v>
      </c>
      <c r="BM98" s="227" t="s">
        <v>2709</v>
      </c>
    </row>
    <row r="99" s="2" customFormat="1" ht="16.5" customHeight="1">
      <c r="A99" s="41"/>
      <c r="B99" s="42"/>
      <c r="C99" s="216" t="s">
        <v>173</v>
      </c>
      <c r="D99" s="216" t="s">
        <v>161</v>
      </c>
      <c r="E99" s="217" t="s">
        <v>2710</v>
      </c>
      <c r="F99" s="218" t="s">
        <v>2711</v>
      </c>
      <c r="G99" s="219" t="s">
        <v>373</v>
      </c>
      <c r="H99" s="220">
        <v>2</v>
      </c>
      <c r="I99" s="221"/>
      <c r="J99" s="222">
        <f>ROUND(I99*H99,2)</f>
        <v>0</v>
      </c>
      <c r="K99" s="218" t="s">
        <v>19</v>
      </c>
      <c r="L99" s="47"/>
      <c r="M99" s="223" t="s">
        <v>19</v>
      </c>
      <c r="N99" s="224" t="s">
        <v>42</v>
      </c>
      <c r="O99" s="87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7" t="s">
        <v>173</v>
      </c>
      <c r="AT99" s="227" t="s">
        <v>161</v>
      </c>
      <c r="AU99" s="227" t="s">
        <v>80</v>
      </c>
      <c r="AY99" s="20" t="s">
        <v>158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0" t="s">
        <v>78</v>
      </c>
      <c r="BK99" s="228">
        <f>ROUND(I99*H99,2)</f>
        <v>0</v>
      </c>
      <c r="BL99" s="20" t="s">
        <v>173</v>
      </c>
      <c r="BM99" s="227" t="s">
        <v>2712</v>
      </c>
    </row>
    <row r="100" s="2" customFormat="1" ht="16.5" customHeight="1">
      <c r="A100" s="41"/>
      <c r="B100" s="42"/>
      <c r="C100" s="216" t="s">
        <v>157</v>
      </c>
      <c r="D100" s="216" t="s">
        <v>161</v>
      </c>
      <c r="E100" s="217" t="s">
        <v>2713</v>
      </c>
      <c r="F100" s="218" t="s">
        <v>2714</v>
      </c>
      <c r="G100" s="219" t="s">
        <v>373</v>
      </c>
      <c r="H100" s="220">
        <v>4</v>
      </c>
      <c r="I100" s="221"/>
      <c r="J100" s="222">
        <f>ROUND(I100*H100,2)</f>
        <v>0</v>
      </c>
      <c r="K100" s="218" t="s">
        <v>19</v>
      </c>
      <c r="L100" s="47"/>
      <c r="M100" s="223" t="s">
        <v>19</v>
      </c>
      <c r="N100" s="224" t="s">
        <v>42</v>
      </c>
      <c r="O100" s="87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7" t="s">
        <v>173</v>
      </c>
      <c r="AT100" s="227" t="s">
        <v>161</v>
      </c>
      <c r="AU100" s="227" t="s">
        <v>80</v>
      </c>
      <c r="AY100" s="20" t="s">
        <v>158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0" t="s">
        <v>78</v>
      </c>
      <c r="BK100" s="228">
        <f>ROUND(I100*H100,2)</f>
        <v>0</v>
      </c>
      <c r="BL100" s="20" t="s">
        <v>173</v>
      </c>
      <c r="BM100" s="227" t="s">
        <v>2715</v>
      </c>
    </row>
    <row r="101" s="2" customFormat="1" ht="16.5" customHeight="1">
      <c r="A101" s="41"/>
      <c r="B101" s="42"/>
      <c r="C101" s="216" t="s">
        <v>182</v>
      </c>
      <c r="D101" s="216" t="s">
        <v>161</v>
      </c>
      <c r="E101" s="217" t="s">
        <v>2716</v>
      </c>
      <c r="F101" s="218" t="s">
        <v>2717</v>
      </c>
      <c r="G101" s="219" t="s">
        <v>687</v>
      </c>
      <c r="H101" s="220">
        <v>4</v>
      </c>
      <c r="I101" s="221"/>
      <c r="J101" s="222">
        <f>ROUND(I101*H101,2)</f>
        <v>0</v>
      </c>
      <c r="K101" s="218" t="s">
        <v>19</v>
      </c>
      <c r="L101" s="47"/>
      <c r="M101" s="223" t="s">
        <v>19</v>
      </c>
      <c r="N101" s="224" t="s">
        <v>42</v>
      </c>
      <c r="O101" s="87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7" t="s">
        <v>173</v>
      </c>
      <c r="AT101" s="227" t="s">
        <v>161</v>
      </c>
      <c r="AU101" s="227" t="s">
        <v>80</v>
      </c>
      <c r="AY101" s="20" t="s">
        <v>158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0" t="s">
        <v>78</v>
      </c>
      <c r="BK101" s="228">
        <f>ROUND(I101*H101,2)</f>
        <v>0</v>
      </c>
      <c r="BL101" s="20" t="s">
        <v>173</v>
      </c>
      <c r="BM101" s="227" t="s">
        <v>2718</v>
      </c>
    </row>
    <row r="102" s="2" customFormat="1" ht="16.5" customHeight="1">
      <c r="A102" s="41"/>
      <c r="B102" s="42"/>
      <c r="C102" s="216" t="s">
        <v>186</v>
      </c>
      <c r="D102" s="216" t="s">
        <v>161</v>
      </c>
      <c r="E102" s="217" t="s">
        <v>2719</v>
      </c>
      <c r="F102" s="218" t="s">
        <v>2720</v>
      </c>
      <c r="G102" s="219" t="s">
        <v>687</v>
      </c>
      <c r="H102" s="220">
        <v>46</v>
      </c>
      <c r="I102" s="221"/>
      <c r="J102" s="222">
        <f>ROUND(I102*H102,2)</f>
        <v>0</v>
      </c>
      <c r="K102" s="218" t="s">
        <v>19</v>
      </c>
      <c r="L102" s="47"/>
      <c r="M102" s="223" t="s">
        <v>19</v>
      </c>
      <c r="N102" s="224" t="s">
        <v>42</v>
      </c>
      <c r="O102" s="87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7" t="s">
        <v>173</v>
      </c>
      <c r="AT102" s="227" t="s">
        <v>161</v>
      </c>
      <c r="AU102" s="227" t="s">
        <v>80</v>
      </c>
      <c r="AY102" s="20" t="s">
        <v>158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0" t="s">
        <v>78</v>
      </c>
      <c r="BK102" s="228">
        <f>ROUND(I102*H102,2)</f>
        <v>0</v>
      </c>
      <c r="BL102" s="20" t="s">
        <v>173</v>
      </c>
      <c r="BM102" s="227" t="s">
        <v>2721</v>
      </c>
    </row>
    <row r="103" s="2" customFormat="1" ht="16.5" customHeight="1">
      <c r="A103" s="41"/>
      <c r="B103" s="42"/>
      <c r="C103" s="216" t="s">
        <v>190</v>
      </c>
      <c r="D103" s="216" t="s">
        <v>161</v>
      </c>
      <c r="E103" s="217" t="s">
        <v>2722</v>
      </c>
      <c r="F103" s="218" t="s">
        <v>2723</v>
      </c>
      <c r="G103" s="219" t="s">
        <v>687</v>
      </c>
      <c r="H103" s="220">
        <v>8</v>
      </c>
      <c r="I103" s="221"/>
      <c r="J103" s="222">
        <f>ROUND(I103*H103,2)</f>
        <v>0</v>
      </c>
      <c r="K103" s="218" t="s">
        <v>19</v>
      </c>
      <c r="L103" s="47"/>
      <c r="M103" s="223" t="s">
        <v>19</v>
      </c>
      <c r="N103" s="224" t="s">
        <v>42</v>
      </c>
      <c r="O103" s="87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173</v>
      </c>
      <c r="AT103" s="227" t="s">
        <v>161</v>
      </c>
      <c r="AU103" s="227" t="s">
        <v>80</v>
      </c>
      <c r="AY103" s="20" t="s">
        <v>158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78</v>
      </c>
      <c r="BK103" s="228">
        <f>ROUND(I103*H103,2)</f>
        <v>0</v>
      </c>
      <c r="BL103" s="20" t="s">
        <v>173</v>
      </c>
      <c r="BM103" s="227" t="s">
        <v>2724</v>
      </c>
    </row>
    <row r="104" s="2" customFormat="1" ht="16.5" customHeight="1">
      <c r="A104" s="41"/>
      <c r="B104" s="42"/>
      <c r="C104" s="216" t="s">
        <v>196</v>
      </c>
      <c r="D104" s="216" t="s">
        <v>161</v>
      </c>
      <c r="E104" s="217" t="s">
        <v>2725</v>
      </c>
      <c r="F104" s="218" t="s">
        <v>2726</v>
      </c>
      <c r="G104" s="219" t="s">
        <v>687</v>
      </c>
      <c r="H104" s="220">
        <v>12</v>
      </c>
      <c r="I104" s="221"/>
      <c r="J104" s="222">
        <f>ROUND(I104*H104,2)</f>
        <v>0</v>
      </c>
      <c r="K104" s="218" t="s">
        <v>19</v>
      </c>
      <c r="L104" s="47"/>
      <c r="M104" s="223" t="s">
        <v>19</v>
      </c>
      <c r="N104" s="224" t="s">
        <v>42</v>
      </c>
      <c r="O104" s="87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7" t="s">
        <v>173</v>
      </c>
      <c r="AT104" s="227" t="s">
        <v>161</v>
      </c>
      <c r="AU104" s="227" t="s">
        <v>80</v>
      </c>
      <c r="AY104" s="20" t="s">
        <v>158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20" t="s">
        <v>78</v>
      </c>
      <c r="BK104" s="228">
        <f>ROUND(I104*H104,2)</f>
        <v>0</v>
      </c>
      <c r="BL104" s="20" t="s">
        <v>173</v>
      </c>
      <c r="BM104" s="227" t="s">
        <v>2727</v>
      </c>
    </row>
    <row r="105" s="2" customFormat="1" ht="16.5" customHeight="1">
      <c r="A105" s="41"/>
      <c r="B105" s="42"/>
      <c r="C105" s="216" t="s">
        <v>201</v>
      </c>
      <c r="D105" s="216" t="s">
        <v>161</v>
      </c>
      <c r="E105" s="217" t="s">
        <v>2728</v>
      </c>
      <c r="F105" s="218" t="s">
        <v>2729</v>
      </c>
      <c r="G105" s="219" t="s">
        <v>687</v>
      </c>
      <c r="H105" s="220">
        <v>3</v>
      </c>
      <c r="I105" s="221"/>
      <c r="J105" s="222">
        <f>ROUND(I105*H105,2)</f>
        <v>0</v>
      </c>
      <c r="K105" s="218" t="s">
        <v>19</v>
      </c>
      <c r="L105" s="47"/>
      <c r="M105" s="223" t="s">
        <v>19</v>
      </c>
      <c r="N105" s="224" t="s">
        <v>42</v>
      </c>
      <c r="O105" s="87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7" t="s">
        <v>173</v>
      </c>
      <c r="AT105" s="227" t="s">
        <v>161</v>
      </c>
      <c r="AU105" s="227" t="s">
        <v>80</v>
      </c>
      <c r="AY105" s="20" t="s">
        <v>158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0" t="s">
        <v>78</v>
      </c>
      <c r="BK105" s="228">
        <f>ROUND(I105*H105,2)</f>
        <v>0</v>
      </c>
      <c r="BL105" s="20" t="s">
        <v>173</v>
      </c>
      <c r="BM105" s="227" t="s">
        <v>2730</v>
      </c>
    </row>
    <row r="106" s="2" customFormat="1" ht="16.5" customHeight="1">
      <c r="A106" s="41"/>
      <c r="B106" s="42"/>
      <c r="C106" s="216" t="s">
        <v>205</v>
      </c>
      <c r="D106" s="216" t="s">
        <v>161</v>
      </c>
      <c r="E106" s="217" t="s">
        <v>2731</v>
      </c>
      <c r="F106" s="218" t="s">
        <v>2732</v>
      </c>
      <c r="G106" s="219" t="s">
        <v>687</v>
      </c>
      <c r="H106" s="220">
        <v>2</v>
      </c>
      <c r="I106" s="221"/>
      <c r="J106" s="222">
        <f>ROUND(I106*H106,2)</f>
        <v>0</v>
      </c>
      <c r="K106" s="218" t="s">
        <v>19</v>
      </c>
      <c r="L106" s="47"/>
      <c r="M106" s="223" t="s">
        <v>19</v>
      </c>
      <c r="N106" s="224" t="s">
        <v>42</v>
      </c>
      <c r="O106" s="87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7" t="s">
        <v>173</v>
      </c>
      <c r="AT106" s="227" t="s">
        <v>161</v>
      </c>
      <c r="AU106" s="227" t="s">
        <v>80</v>
      </c>
      <c r="AY106" s="20" t="s">
        <v>158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0" t="s">
        <v>78</v>
      </c>
      <c r="BK106" s="228">
        <f>ROUND(I106*H106,2)</f>
        <v>0</v>
      </c>
      <c r="BL106" s="20" t="s">
        <v>173</v>
      </c>
      <c r="BM106" s="227" t="s">
        <v>2733</v>
      </c>
    </row>
    <row r="107" s="2" customFormat="1" ht="16.5" customHeight="1">
      <c r="A107" s="41"/>
      <c r="B107" s="42"/>
      <c r="C107" s="216" t="s">
        <v>8</v>
      </c>
      <c r="D107" s="216" t="s">
        <v>161</v>
      </c>
      <c r="E107" s="217" t="s">
        <v>2734</v>
      </c>
      <c r="F107" s="218" t="s">
        <v>2735</v>
      </c>
      <c r="G107" s="219" t="s">
        <v>687</v>
      </c>
      <c r="H107" s="220">
        <v>1</v>
      </c>
      <c r="I107" s="221"/>
      <c r="J107" s="222">
        <f>ROUND(I107*H107,2)</f>
        <v>0</v>
      </c>
      <c r="K107" s="218" t="s">
        <v>19</v>
      </c>
      <c r="L107" s="47"/>
      <c r="M107" s="223" t="s">
        <v>19</v>
      </c>
      <c r="N107" s="224" t="s">
        <v>42</v>
      </c>
      <c r="O107" s="87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7" t="s">
        <v>173</v>
      </c>
      <c r="AT107" s="227" t="s">
        <v>161</v>
      </c>
      <c r="AU107" s="227" t="s">
        <v>80</v>
      </c>
      <c r="AY107" s="20" t="s">
        <v>158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0" t="s">
        <v>78</v>
      </c>
      <c r="BK107" s="228">
        <f>ROUND(I107*H107,2)</f>
        <v>0</v>
      </c>
      <c r="BL107" s="20" t="s">
        <v>173</v>
      </c>
      <c r="BM107" s="227" t="s">
        <v>2736</v>
      </c>
    </row>
    <row r="108" s="2" customFormat="1" ht="16.5" customHeight="1">
      <c r="A108" s="41"/>
      <c r="B108" s="42"/>
      <c r="C108" s="216" t="s">
        <v>216</v>
      </c>
      <c r="D108" s="216" t="s">
        <v>161</v>
      </c>
      <c r="E108" s="217" t="s">
        <v>2737</v>
      </c>
      <c r="F108" s="218" t="s">
        <v>2738</v>
      </c>
      <c r="G108" s="219" t="s">
        <v>373</v>
      </c>
      <c r="H108" s="220">
        <v>1</v>
      </c>
      <c r="I108" s="221"/>
      <c r="J108" s="222">
        <f>ROUND(I108*H108,2)</f>
        <v>0</v>
      </c>
      <c r="K108" s="218" t="s">
        <v>19</v>
      </c>
      <c r="L108" s="47"/>
      <c r="M108" s="223" t="s">
        <v>19</v>
      </c>
      <c r="N108" s="224" t="s">
        <v>42</v>
      </c>
      <c r="O108" s="87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7" t="s">
        <v>173</v>
      </c>
      <c r="AT108" s="227" t="s">
        <v>161</v>
      </c>
      <c r="AU108" s="227" t="s">
        <v>80</v>
      </c>
      <c r="AY108" s="20" t="s">
        <v>158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0" t="s">
        <v>78</v>
      </c>
      <c r="BK108" s="228">
        <f>ROUND(I108*H108,2)</f>
        <v>0</v>
      </c>
      <c r="BL108" s="20" t="s">
        <v>173</v>
      </c>
      <c r="BM108" s="227" t="s">
        <v>2739</v>
      </c>
    </row>
    <row r="109" s="2" customFormat="1" ht="16.5" customHeight="1">
      <c r="A109" s="41"/>
      <c r="B109" s="42"/>
      <c r="C109" s="216" t="s">
        <v>223</v>
      </c>
      <c r="D109" s="216" t="s">
        <v>161</v>
      </c>
      <c r="E109" s="217" t="s">
        <v>2740</v>
      </c>
      <c r="F109" s="218" t="s">
        <v>2741</v>
      </c>
      <c r="G109" s="219" t="s">
        <v>687</v>
      </c>
      <c r="H109" s="220">
        <v>5</v>
      </c>
      <c r="I109" s="221"/>
      <c r="J109" s="222">
        <f>ROUND(I109*H109,2)</f>
        <v>0</v>
      </c>
      <c r="K109" s="218" t="s">
        <v>19</v>
      </c>
      <c r="L109" s="47"/>
      <c r="M109" s="223" t="s">
        <v>19</v>
      </c>
      <c r="N109" s="224" t="s">
        <v>42</v>
      </c>
      <c r="O109" s="87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7" t="s">
        <v>173</v>
      </c>
      <c r="AT109" s="227" t="s">
        <v>161</v>
      </c>
      <c r="AU109" s="227" t="s">
        <v>80</v>
      </c>
      <c r="AY109" s="20" t="s">
        <v>158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0" t="s">
        <v>78</v>
      </c>
      <c r="BK109" s="228">
        <f>ROUND(I109*H109,2)</f>
        <v>0</v>
      </c>
      <c r="BL109" s="20" t="s">
        <v>173</v>
      </c>
      <c r="BM109" s="227" t="s">
        <v>2742</v>
      </c>
    </row>
    <row r="110" s="2" customFormat="1" ht="16.5" customHeight="1">
      <c r="A110" s="41"/>
      <c r="B110" s="42"/>
      <c r="C110" s="216" t="s">
        <v>229</v>
      </c>
      <c r="D110" s="216" t="s">
        <v>161</v>
      </c>
      <c r="E110" s="217" t="s">
        <v>2743</v>
      </c>
      <c r="F110" s="218" t="s">
        <v>2744</v>
      </c>
      <c r="G110" s="219" t="s">
        <v>687</v>
      </c>
      <c r="H110" s="220">
        <v>1</v>
      </c>
      <c r="I110" s="221"/>
      <c r="J110" s="222">
        <f>ROUND(I110*H110,2)</f>
        <v>0</v>
      </c>
      <c r="K110" s="218" t="s">
        <v>19</v>
      </c>
      <c r="L110" s="47"/>
      <c r="M110" s="223" t="s">
        <v>19</v>
      </c>
      <c r="N110" s="224" t="s">
        <v>42</v>
      </c>
      <c r="O110" s="87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7" t="s">
        <v>173</v>
      </c>
      <c r="AT110" s="227" t="s">
        <v>161</v>
      </c>
      <c r="AU110" s="227" t="s">
        <v>80</v>
      </c>
      <c r="AY110" s="20" t="s">
        <v>158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0" t="s">
        <v>78</v>
      </c>
      <c r="BK110" s="228">
        <f>ROUND(I110*H110,2)</f>
        <v>0</v>
      </c>
      <c r="BL110" s="20" t="s">
        <v>173</v>
      </c>
      <c r="BM110" s="227" t="s">
        <v>2745</v>
      </c>
    </row>
    <row r="111" s="2" customFormat="1" ht="16.5" customHeight="1">
      <c r="A111" s="41"/>
      <c r="B111" s="42"/>
      <c r="C111" s="216" t="s">
        <v>338</v>
      </c>
      <c r="D111" s="216" t="s">
        <v>161</v>
      </c>
      <c r="E111" s="217" t="s">
        <v>2746</v>
      </c>
      <c r="F111" s="218" t="s">
        <v>2747</v>
      </c>
      <c r="G111" s="219" t="s">
        <v>687</v>
      </c>
      <c r="H111" s="220">
        <v>1</v>
      </c>
      <c r="I111" s="221"/>
      <c r="J111" s="222">
        <f>ROUND(I111*H111,2)</f>
        <v>0</v>
      </c>
      <c r="K111" s="218" t="s">
        <v>19</v>
      </c>
      <c r="L111" s="47"/>
      <c r="M111" s="223" t="s">
        <v>19</v>
      </c>
      <c r="N111" s="224" t="s">
        <v>42</v>
      </c>
      <c r="O111" s="87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7" t="s">
        <v>173</v>
      </c>
      <c r="AT111" s="227" t="s">
        <v>161</v>
      </c>
      <c r="AU111" s="227" t="s">
        <v>80</v>
      </c>
      <c r="AY111" s="20" t="s">
        <v>158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0" t="s">
        <v>78</v>
      </c>
      <c r="BK111" s="228">
        <f>ROUND(I111*H111,2)</f>
        <v>0</v>
      </c>
      <c r="BL111" s="20" t="s">
        <v>173</v>
      </c>
      <c r="BM111" s="227" t="s">
        <v>2748</v>
      </c>
    </row>
    <row r="112" s="2" customFormat="1" ht="16.5" customHeight="1">
      <c r="A112" s="41"/>
      <c r="B112" s="42"/>
      <c r="C112" s="216" t="s">
        <v>342</v>
      </c>
      <c r="D112" s="216" t="s">
        <v>161</v>
      </c>
      <c r="E112" s="217" t="s">
        <v>2749</v>
      </c>
      <c r="F112" s="218" t="s">
        <v>2750</v>
      </c>
      <c r="G112" s="219" t="s">
        <v>687</v>
      </c>
      <c r="H112" s="220">
        <v>3</v>
      </c>
      <c r="I112" s="221"/>
      <c r="J112" s="222">
        <f>ROUND(I112*H112,2)</f>
        <v>0</v>
      </c>
      <c r="K112" s="218" t="s">
        <v>19</v>
      </c>
      <c r="L112" s="47"/>
      <c r="M112" s="223" t="s">
        <v>19</v>
      </c>
      <c r="N112" s="224" t="s">
        <v>42</v>
      </c>
      <c r="O112" s="87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173</v>
      </c>
      <c r="AT112" s="227" t="s">
        <v>161</v>
      </c>
      <c r="AU112" s="227" t="s">
        <v>80</v>
      </c>
      <c r="AY112" s="20" t="s">
        <v>158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78</v>
      </c>
      <c r="BK112" s="228">
        <f>ROUND(I112*H112,2)</f>
        <v>0</v>
      </c>
      <c r="BL112" s="20" t="s">
        <v>173</v>
      </c>
      <c r="BM112" s="227" t="s">
        <v>2751</v>
      </c>
    </row>
    <row r="113" s="2" customFormat="1" ht="16.5" customHeight="1">
      <c r="A113" s="41"/>
      <c r="B113" s="42"/>
      <c r="C113" s="216" t="s">
        <v>346</v>
      </c>
      <c r="D113" s="216" t="s">
        <v>161</v>
      </c>
      <c r="E113" s="217" t="s">
        <v>2752</v>
      </c>
      <c r="F113" s="218" t="s">
        <v>2753</v>
      </c>
      <c r="G113" s="219" t="s">
        <v>687</v>
      </c>
      <c r="H113" s="220">
        <v>3</v>
      </c>
      <c r="I113" s="221"/>
      <c r="J113" s="222">
        <f>ROUND(I113*H113,2)</f>
        <v>0</v>
      </c>
      <c r="K113" s="218" t="s">
        <v>19</v>
      </c>
      <c r="L113" s="47"/>
      <c r="M113" s="223" t="s">
        <v>19</v>
      </c>
      <c r="N113" s="224" t="s">
        <v>42</v>
      </c>
      <c r="O113" s="87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7" t="s">
        <v>173</v>
      </c>
      <c r="AT113" s="227" t="s">
        <v>161</v>
      </c>
      <c r="AU113" s="227" t="s">
        <v>80</v>
      </c>
      <c r="AY113" s="20" t="s">
        <v>158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0" t="s">
        <v>78</v>
      </c>
      <c r="BK113" s="228">
        <f>ROUND(I113*H113,2)</f>
        <v>0</v>
      </c>
      <c r="BL113" s="20" t="s">
        <v>173</v>
      </c>
      <c r="BM113" s="227" t="s">
        <v>2754</v>
      </c>
    </row>
    <row r="114" s="2" customFormat="1" ht="16.5" customHeight="1">
      <c r="A114" s="41"/>
      <c r="B114" s="42"/>
      <c r="C114" s="216" t="s">
        <v>301</v>
      </c>
      <c r="D114" s="216" t="s">
        <v>161</v>
      </c>
      <c r="E114" s="217" t="s">
        <v>2755</v>
      </c>
      <c r="F114" s="218" t="s">
        <v>2756</v>
      </c>
      <c r="G114" s="219" t="s">
        <v>687</v>
      </c>
      <c r="H114" s="220">
        <v>1</v>
      </c>
      <c r="I114" s="221"/>
      <c r="J114" s="222">
        <f>ROUND(I114*H114,2)</f>
        <v>0</v>
      </c>
      <c r="K114" s="218" t="s">
        <v>19</v>
      </c>
      <c r="L114" s="47"/>
      <c r="M114" s="223" t="s">
        <v>19</v>
      </c>
      <c r="N114" s="224" t="s">
        <v>42</v>
      </c>
      <c r="O114" s="87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7" t="s">
        <v>173</v>
      </c>
      <c r="AT114" s="227" t="s">
        <v>161</v>
      </c>
      <c r="AU114" s="227" t="s">
        <v>80</v>
      </c>
      <c r="AY114" s="20" t="s">
        <v>158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0" t="s">
        <v>78</v>
      </c>
      <c r="BK114" s="228">
        <f>ROUND(I114*H114,2)</f>
        <v>0</v>
      </c>
      <c r="BL114" s="20" t="s">
        <v>173</v>
      </c>
      <c r="BM114" s="227" t="s">
        <v>2757</v>
      </c>
    </row>
    <row r="115" s="2" customFormat="1" ht="16.5" customHeight="1">
      <c r="A115" s="41"/>
      <c r="B115" s="42"/>
      <c r="C115" s="216" t="s">
        <v>354</v>
      </c>
      <c r="D115" s="216" t="s">
        <v>161</v>
      </c>
      <c r="E115" s="217" t="s">
        <v>2758</v>
      </c>
      <c r="F115" s="218" t="s">
        <v>2759</v>
      </c>
      <c r="G115" s="219" t="s">
        <v>899</v>
      </c>
      <c r="H115" s="220">
        <v>4</v>
      </c>
      <c r="I115" s="221"/>
      <c r="J115" s="222">
        <f>ROUND(I115*H115,2)</f>
        <v>0</v>
      </c>
      <c r="K115" s="218" t="s">
        <v>19</v>
      </c>
      <c r="L115" s="47"/>
      <c r="M115" s="223" t="s">
        <v>19</v>
      </c>
      <c r="N115" s="224" t="s">
        <v>42</v>
      </c>
      <c r="O115" s="87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7" t="s">
        <v>173</v>
      </c>
      <c r="AT115" s="227" t="s">
        <v>161</v>
      </c>
      <c r="AU115" s="227" t="s">
        <v>80</v>
      </c>
      <c r="AY115" s="20" t="s">
        <v>158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0" t="s">
        <v>78</v>
      </c>
      <c r="BK115" s="228">
        <f>ROUND(I115*H115,2)</f>
        <v>0</v>
      </c>
      <c r="BL115" s="20" t="s">
        <v>173</v>
      </c>
      <c r="BM115" s="227" t="s">
        <v>2760</v>
      </c>
    </row>
    <row r="116" s="2" customFormat="1" ht="16.5" customHeight="1">
      <c r="A116" s="41"/>
      <c r="B116" s="42"/>
      <c r="C116" s="216" t="s">
        <v>7</v>
      </c>
      <c r="D116" s="216" t="s">
        <v>161</v>
      </c>
      <c r="E116" s="217" t="s">
        <v>2761</v>
      </c>
      <c r="F116" s="218" t="s">
        <v>2762</v>
      </c>
      <c r="G116" s="219" t="s">
        <v>687</v>
      </c>
      <c r="H116" s="220">
        <v>4</v>
      </c>
      <c r="I116" s="221"/>
      <c r="J116" s="222">
        <f>ROUND(I116*H116,2)</f>
        <v>0</v>
      </c>
      <c r="K116" s="218" t="s">
        <v>19</v>
      </c>
      <c r="L116" s="47"/>
      <c r="M116" s="223" t="s">
        <v>19</v>
      </c>
      <c r="N116" s="224" t="s">
        <v>42</v>
      </c>
      <c r="O116" s="87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7" t="s">
        <v>173</v>
      </c>
      <c r="AT116" s="227" t="s">
        <v>161</v>
      </c>
      <c r="AU116" s="227" t="s">
        <v>80</v>
      </c>
      <c r="AY116" s="20" t="s">
        <v>158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20" t="s">
        <v>78</v>
      </c>
      <c r="BK116" s="228">
        <f>ROUND(I116*H116,2)</f>
        <v>0</v>
      </c>
      <c r="BL116" s="20" t="s">
        <v>173</v>
      </c>
      <c r="BM116" s="227" t="s">
        <v>2763</v>
      </c>
    </row>
    <row r="117" s="2" customFormat="1" ht="16.5" customHeight="1">
      <c r="A117" s="41"/>
      <c r="B117" s="42"/>
      <c r="C117" s="216" t="s">
        <v>364</v>
      </c>
      <c r="D117" s="216" t="s">
        <v>161</v>
      </c>
      <c r="E117" s="217" t="s">
        <v>2764</v>
      </c>
      <c r="F117" s="218" t="s">
        <v>2765</v>
      </c>
      <c r="G117" s="219" t="s">
        <v>687</v>
      </c>
      <c r="H117" s="220">
        <v>1</v>
      </c>
      <c r="I117" s="221"/>
      <c r="J117" s="222">
        <f>ROUND(I117*H117,2)</f>
        <v>0</v>
      </c>
      <c r="K117" s="218" t="s">
        <v>19</v>
      </c>
      <c r="L117" s="47"/>
      <c r="M117" s="223" t="s">
        <v>19</v>
      </c>
      <c r="N117" s="224" t="s">
        <v>42</v>
      </c>
      <c r="O117" s="87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7" t="s">
        <v>173</v>
      </c>
      <c r="AT117" s="227" t="s">
        <v>161</v>
      </c>
      <c r="AU117" s="227" t="s">
        <v>80</v>
      </c>
      <c r="AY117" s="20" t="s">
        <v>158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0" t="s">
        <v>78</v>
      </c>
      <c r="BK117" s="228">
        <f>ROUND(I117*H117,2)</f>
        <v>0</v>
      </c>
      <c r="BL117" s="20" t="s">
        <v>173</v>
      </c>
      <c r="BM117" s="227" t="s">
        <v>2766</v>
      </c>
    </row>
    <row r="118" s="2" customFormat="1" ht="16.5" customHeight="1">
      <c r="A118" s="41"/>
      <c r="B118" s="42"/>
      <c r="C118" s="216" t="s">
        <v>370</v>
      </c>
      <c r="D118" s="216" t="s">
        <v>161</v>
      </c>
      <c r="E118" s="217" t="s">
        <v>2767</v>
      </c>
      <c r="F118" s="218" t="s">
        <v>2768</v>
      </c>
      <c r="G118" s="219" t="s">
        <v>687</v>
      </c>
      <c r="H118" s="220">
        <v>1</v>
      </c>
      <c r="I118" s="221"/>
      <c r="J118" s="222">
        <f>ROUND(I118*H118,2)</f>
        <v>0</v>
      </c>
      <c r="K118" s="218" t="s">
        <v>19</v>
      </c>
      <c r="L118" s="47"/>
      <c r="M118" s="223" t="s">
        <v>19</v>
      </c>
      <c r="N118" s="224" t="s">
        <v>42</v>
      </c>
      <c r="O118" s="87"/>
      <c r="P118" s="225">
        <f>O118*H118</f>
        <v>0</v>
      </c>
      <c r="Q118" s="225">
        <v>0</v>
      </c>
      <c r="R118" s="225">
        <f>Q118*H118</f>
        <v>0</v>
      </c>
      <c r="S118" s="225">
        <v>0</v>
      </c>
      <c r="T118" s="226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7" t="s">
        <v>173</v>
      </c>
      <c r="AT118" s="227" t="s">
        <v>161</v>
      </c>
      <c r="AU118" s="227" t="s">
        <v>80</v>
      </c>
      <c r="AY118" s="20" t="s">
        <v>158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20" t="s">
        <v>78</v>
      </c>
      <c r="BK118" s="228">
        <f>ROUND(I118*H118,2)</f>
        <v>0</v>
      </c>
      <c r="BL118" s="20" t="s">
        <v>173</v>
      </c>
      <c r="BM118" s="227" t="s">
        <v>2769</v>
      </c>
    </row>
    <row r="119" s="2" customFormat="1" ht="16.5" customHeight="1">
      <c r="A119" s="41"/>
      <c r="B119" s="42"/>
      <c r="C119" s="216" t="s">
        <v>376</v>
      </c>
      <c r="D119" s="216" t="s">
        <v>161</v>
      </c>
      <c r="E119" s="217" t="s">
        <v>2770</v>
      </c>
      <c r="F119" s="218" t="s">
        <v>2771</v>
      </c>
      <c r="G119" s="219" t="s">
        <v>687</v>
      </c>
      <c r="H119" s="220">
        <v>1</v>
      </c>
      <c r="I119" s="221"/>
      <c r="J119" s="222">
        <f>ROUND(I119*H119,2)</f>
        <v>0</v>
      </c>
      <c r="K119" s="218" t="s">
        <v>19</v>
      </c>
      <c r="L119" s="47"/>
      <c r="M119" s="234" t="s">
        <v>19</v>
      </c>
      <c r="N119" s="235" t="s">
        <v>42</v>
      </c>
      <c r="O119" s="236"/>
      <c r="P119" s="237">
        <f>O119*H119</f>
        <v>0</v>
      </c>
      <c r="Q119" s="237">
        <v>0</v>
      </c>
      <c r="R119" s="237">
        <f>Q119*H119</f>
        <v>0</v>
      </c>
      <c r="S119" s="237">
        <v>0</v>
      </c>
      <c r="T119" s="238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7" t="s">
        <v>173</v>
      </c>
      <c r="AT119" s="227" t="s">
        <v>161</v>
      </c>
      <c r="AU119" s="227" t="s">
        <v>80</v>
      </c>
      <c r="AY119" s="20" t="s">
        <v>158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20" t="s">
        <v>78</v>
      </c>
      <c r="BK119" s="228">
        <f>ROUND(I119*H119,2)</f>
        <v>0</v>
      </c>
      <c r="BL119" s="20" t="s">
        <v>173</v>
      </c>
      <c r="BM119" s="227" t="s">
        <v>2772</v>
      </c>
    </row>
    <row r="120" s="2" customFormat="1" ht="6.96" customHeight="1">
      <c r="A120" s="41"/>
      <c r="B120" s="62"/>
      <c r="C120" s="63"/>
      <c r="D120" s="63"/>
      <c r="E120" s="63"/>
      <c r="F120" s="63"/>
      <c r="G120" s="63"/>
      <c r="H120" s="63"/>
      <c r="I120" s="63"/>
      <c r="J120" s="63"/>
      <c r="K120" s="63"/>
      <c r="L120" s="47"/>
      <c r="M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</row>
  </sheetData>
  <sheetProtection sheet="1" autoFilter="0" formatColumns="0" formatRows="0" objects="1" scenarios="1" spinCount="100000" saltValue="qkgzPA6B82cxMAmu1ep8nCkpH1gMoxGo9263nXRq3+9+snMPhmFj+yEu3c56JjTZYRmMq/M139jMFqNHu875Gg==" hashValue="X+6MYCsSKW9hMqA4/3BJPM9E2tsMnl+SQAatLIGyNaf5Op19fjv/snw5AznSiJQQpZ0BB1mRkWlS3gq2s0fjqQ==" algorithmName="SHA-512" password="80EB"/>
  <autoFilter ref="C92:K119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79:H79"/>
    <mergeCell ref="E83:H83"/>
    <mergeCell ref="E81:H81"/>
    <mergeCell ref="E85:H8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123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>
      <c r="B8" s="23"/>
      <c r="D8" s="146" t="s">
        <v>128</v>
      </c>
      <c r="L8" s="23"/>
    </row>
    <row r="9" s="1" customFormat="1" ht="16.5" customHeight="1">
      <c r="B9" s="23"/>
      <c r="E9" s="147" t="s">
        <v>928</v>
      </c>
      <c r="F9" s="1"/>
      <c r="G9" s="1"/>
      <c r="H9" s="1"/>
      <c r="L9" s="23"/>
    </row>
    <row r="10" s="1" customFormat="1" ht="12" customHeight="1">
      <c r="B10" s="23"/>
      <c r="D10" s="146" t="s">
        <v>130</v>
      </c>
      <c r="L10" s="23"/>
    </row>
    <row r="11" s="2" customFormat="1" ht="16.5" customHeight="1">
      <c r="A11" s="41"/>
      <c r="B11" s="47"/>
      <c r="C11" s="41"/>
      <c r="D11" s="41"/>
      <c r="E11" s="159" t="s">
        <v>2695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2696</v>
      </c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49" t="s">
        <v>2773</v>
      </c>
      <c r="F13" s="41"/>
      <c r="G13" s="41"/>
      <c r="H13" s="41"/>
      <c r="I13" s="41"/>
      <c r="J13" s="41"/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0" t="str">
        <f>'Rekapitulace stavby'!AN8</f>
        <v>29. 5. 2025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19</v>
      </c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22</v>
      </c>
      <c r="F19" s="41"/>
      <c r="G19" s="41"/>
      <c r="H19" s="41"/>
      <c r="I19" s="146" t="s">
        <v>27</v>
      </c>
      <c r="J19" s="136" t="s">
        <v>19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28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27</v>
      </c>
      <c r="J22" s="36" t="str">
        <f>'Rekapitulace stavby'!AN14</f>
        <v>Vyplň údaj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30</v>
      </c>
      <c r="E24" s="41"/>
      <c r="F24" s="41"/>
      <c r="G24" s="41"/>
      <c r="H24" s="41"/>
      <c r="I24" s="146" t="s">
        <v>26</v>
      </c>
      <c r="J24" s="136" t="s">
        <v>19</v>
      </c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31</v>
      </c>
      <c r="F25" s="41"/>
      <c r="G25" s="41"/>
      <c r="H25" s="41"/>
      <c r="I25" s="146" t="s">
        <v>27</v>
      </c>
      <c r="J25" s="136" t="s">
        <v>19</v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33</v>
      </c>
      <c r="E27" s="41"/>
      <c r="F27" s="41"/>
      <c r="G27" s="41"/>
      <c r="H27" s="41"/>
      <c r="I27" s="146" t="s">
        <v>26</v>
      </c>
      <c r="J27" s="136" t="str">
        <f>IF('Rekapitulace stavby'!AN19="","",'Rekapitulace stavby'!AN19)</f>
        <v/>
      </c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tr">
        <f>IF('Rekapitulace stavby'!E20="","",'Rekapitulace stavby'!E20)</f>
        <v xml:space="preserve"> </v>
      </c>
      <c r="F28" s="41"/>
      <c r="G28" s="41"/>
      <c r="H28" s="41"/>
      <c r="I28" s="146" t="s">
        <v>27</v>
      </c>
      <c r="J28" s="136" t="str">
        <f>IF('Rekapitulace stavby'!AN20="","",'Rekapitulace stavby'!AN20)</f>
        <v/>
      </c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35</v>
      </c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1"/>
      <c r="B31" s="152"/>
      <c r="C31" s="151"/>
      <c r="D31" s="151"/>
      <c r="E31" s="153" t="s">
        <v>19</v>
      </c>
      <c r="F31" s="153"/>
      <c r="G31" s="153"/>
      <c r="H31" s="153"/>
      <c r="I31" s="151"/>
      <c r="J31" s="151"/>
      <c r="K31" s="151"/>
      <c r="L31" s="154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6" t="s">
        <v>37</v>
      </c>
      <c r="E34" s="41"/>
      <c r="F34" s="41"/>
      <c r="G34" s="41"/>
      <c r="H34" s="41"/>
      <c r="I34" s="41"/>
      <c r="J34" s="157">
        <f>ROUND(J93, 2)</f>
        <v>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5"/>
      <c r="E35" s="155"/>
      <c r="F35" s="155"/>
      <c r="G35" s="155"/>
      <c r="H35" s="155"/>
      <c r="I35" s="155"/>
      <c r="J35" s="155"/>
      <c r="K35" s="155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8" t="s">
        <v>39</v>
      </c>
      <c r="G36" s="41"/>
      <c r="H36" s="41"/>
      <c r="I36" s="158" t="s">
        <v>38</v>
      </c>
      <c r="J36" s="158" t="s">
        <v>40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59" t="s">
        <v>41</v>
      </c>
      <c r="E37" s="146" t="s">
        <v>42</v>
      </c>
      <c r="F37" s="160">
        <f>ROUND((SUM(BE93:BE113)),  2)</f>
        <v>0</v>
      </c>
      <c r="G37" s="41"/>
      <c r="H37" s="41"/>
      <c r="I37" s="161">
        <v>0.20999999999999999</v>
      </c>
      <c r="J37" s="160">
        <f>ROUND(((SUM(BE93:BE113))*I37),  2)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43</v>
      </c>
      <c r="F38" s="160">
        <f>ROUND((SUM(BF93:BF113)),  2)</f>
        <v>0</v>
      </c>
      <c r="G38" s="41"/>
      <c r="H38" s="41"/>
      <c r="I38" s="161">
        <v>0.12</v>
      </c>
      <c r="J38" s="160">
        <f>ROUND(((SUM(BF93:BF113))*I38),  2)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44</v>
      </c>
      <c r="F39" s="160">
        <f>ROUND((SUM(BG93:BG113)),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45</v>
      </c>
      <c r="F40" s="160">
        <f>ROUND((SUM(BH93:BH113)),  2)</f>
        <v>0</v>
      </c>
      <c r="G40" s="41"/>
      <c r="H40" s="41"/>
      <c r="I40" s="161">
        <v>0.12</v>
      </c>
      <c r="J40" s="160">
        <f>0</f>
        <v>0</v>
      </c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46</v>
      </c>
      <c r="F41" s="160">
        <f>ROUND((SUM(BI93:BI113)),  2)</f>
        <v>0</v>
      </c>
      <c r="G41" s="41"/>
      <c r="H41" s="41"/>
      <c r="I41" s="161">
        <v>0</v>
      </c>
      <c r="J41" s="160">
        <f>0</f>
        <v>0</v>
      </c>
      <c r="K41" s="41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47</v>
      </c>
      <c r="E43" s="164"/>
      <c r="F43" s="164"/>
      <c r="G43" s="165" t="s">
        <v>48</v>
      </c>
      <c r="H43" s="166" t="s">
        <v>49</v>
      </c>
      <c r="I43" s="164"/>
      <c r="J43" s="167">
        <f>SUM(J34:J41)</f>
        <v>0</v>
      </c>
      <c r="K43" s="168"/>
      <c r="L43" s="148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132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6.5" customHeight="1">
      <c r="A52" s="41"/>
      <c r="B52" s="42"/>
      <c r="C52" s="43"/>
      <c r="D52" s="43"/>
      <c r="E52" s="173" t="str">
        <f>E7</f>
        <v>Jáchymov - parkoviště v ulici Mathesiova</v>
      </c>
      <c r="F52" s="35"/>
      <c r="G52" s="35"/>
      <c r="H52" s="35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128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928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130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301" t="s">
        <v>2695</v>
      </c>
      <c r="F56" s="43"/>
      <c r="G56" s="43"/>
      <c r="H56" s="43"/>
      <c r="I56" s="43"/>
      <c r="J56" s="43"/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2696</v>
      </c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SO 707.1.2 - Rozvaděč R2</v>
      </c>
      <c r="F58" s="43"/>
      <c r="G58" s="43"/>
      <c r="H58" s="43"/>
      <c r="I58" s="43"/>
      <c r="J58" s="43"/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Město Jáchymov</v>
      </c>
      <c r="G60" s="43"/>
      <c r="H60" s="43"/>
      <c r="I60" s="35" t="s">
        <v>23</v>
      </c>
      <c r="J60" s="75" t="str">
        <f>IF(J16="","",J16)</f>
        <v>29. 5. 2025</v>
      </c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Jáchymov</v>
      </c>
      <c r="G62" s="43"/>
      <c r="H62" s="43"/>
      <c r="I62" s="35" t="s">
        <v>30</v>
      </c>
      <c r="J62" s="39" t="str">
        <f>E25</f>
        <v>Ing. Jiří Oboznenko</v>
      </c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28</v>
      </c>
      <c r="D63" s="43"/>
      <c r="E63" s="43"/>
      <c r="F63" s="30" t="str">
        <f>IF(E22="","",E22)</f>
        <v>Vyplň údaj</v>
      </c>
      <c r="G63" s="43"/>
      <c r="H63" s="43"/>
      <c r="I63" s="35" t="s">
        <v>33</v>
      </c>
      <c r="J63" s="39" t="str">
        <f>E28</f>
        <v xml:space="preserve"> 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4" t="s">
        <v>133</v>
      </c>
      <c r="D65" s="175"/>
      <c r="E65" s="175"/>
      <c r="F65" s="175"/>
      <c r="G65" s="175"/>
      <c r="H65" s="175"/>
      <c r="I65" s="175"/>
      <c r="J65" s="176" t="s">
        <v>134</v>
      </c>
      <c r="K65" s="175"/>
      <c r="L65" s="14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7" t="s">
        <v>69</v>
      </c>
      <c r="D67" s="43"/>
      <c r="E67" s="43"/>
      <c r="F67" s="43"/>
      <c r="G67" s="43"/>
      <c r="H67" s="43"/>
      <c r="I67" s="43"/>
      <c r="J67" s="105">
        <f>J93</f>
        <v>0</v>
      </c>
      <c r="K67" s="43"/>
      <c r="L67" s="14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135</v>
      </c>
    </row>
    <row r="68" s="9" customFormat="1" ht="24.96" customHeight="1">
      <c r="A68" s="9"/>
      <c r="B68" s="178"/>
      <c r="C68" s="179"/>
      <c r="D68" s="180" t="s">
        <v>2698</v>
      </c>
      <c r="E68" s="181"/>
      <c r="F68" s="181"/>
      <c r="G68" s="181"/>
      <c r="H68" s="181"/>
      <c r="I68" s="181"/>
      <c r="J68" s="182">
        <f>J94</f>
        <v>0</v>
      </c>
      <c r="K68" s="179"/>
      <c r="L68" s="183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4"/>
      <c r="C69" s="128"/>
      <c r="D69" s="185" t="s">
        <v>2774</v>
      </c>
      <c r="E69" s="186"/>
      <c r="F69" s="186"/>
      <c r="G69" s="186"/>
      <c r="H69" s="186"/>
      <c r="I69" s="186"/>
      <c r="J69" s="187">
        <f>J95</f>
        <v>0</v>
      </c>
      <c r="K69" s="128"/>
      <c r="L69" s="18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14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5" s="2" customFormat="1" ht="6.96" customHeight="1">
      <c r="A75" s="41"/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14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24.96" customHeight="1">
      <c r="A76" s="41"/>
      <c r="B76" s="42"/>
      <c r="C76" s="26" t="s">
        <v>143</v>
      </c>
      <c r="D76" s="43"/>
      <c r="E76" s="43"/>
      <c r="F76" s="43"/>
      <c r="G76" s="43"/>
      <c r="H76" s="43"/>
      <c r="I76" s="43"/>
      <c r="J76" s="43"/>
      <c r="K76" s="43"/>
      <c r="L76" s="14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16</v>
      </c>
      <c r="D78" s="43"/>
      <c r="E78" s="43"/>
      <c r="F78" s="43"/>
      <c r="G78" s="43"/>
      <c r="H78" s="43"/>
      <c r="I78" s="43"/>
      <c r="J78" s="43"/>
      <c r="K78" s="43"/>
      <c r="L78" s="14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173" t="str">
        <f>E7</f>
        <v>Jáchymov - parkoviště v ulici Mathesiova</v>
      </c>
      <c r="F79" s="35"/>
      <c r="G79" s="35"/>
      <c r="H79" s="35"/>
      <c r="I79" s="43"/>
      <c r="J79" s="43"/>
      <c r="K79" s="43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" customFormat="1" ht="12" customHeight="1">
      <c r="B80" s="24"/>
      <c r="C80" s="35" t="s">
        <v>128</v>
      </c>
      <c r="D80" s="25"/>
      <c r="E80" s="25"/>
      <c r="F80" s="25"/>
      <c r="G80" s="25"/>
      <c r="H80" s="25"/>
      <c r="I80" s="25"/>
      <c r="J80" s="25"/>
      <c r="K80" s="25"/>
      <c r="L80" s="23"/>
    </row>
    <row r="81" s="1" customFormat="1" ht="16.5" customHeight="1">
      <c r="B81" s="24"/>
      <c r="C81" s="25"/>
      <c r="D81" s="25"/>
      <c r="E81" s="173" t="s">
        <v>928</v>
      </c>
      <c r="F81" s="25"/>
      <c r="G81" s="25"/>
      <c r="H81" s="25"/>
      <c r="I81" s="25"/>
      <c r="J81" s="25"/>
      <c r="K81" s="25"/>
      <c r="L81" s="23"/>
    </row>
    <row r="82" s="1" customFormat="1" ht="12" customHeight="1">
      <c r="B82" s="24"/>
      <c r="C82" s="35" t="s">
        <v>130</v>
      </c>
      <c r="D82" s="25"/>
      <c r="E82" s="25"/>
      <c r="F82" s="25"/>
      <c r="G82" s="25"/>
      <c r="H82" s="25"/>
      <c r="I82" s="25"/>
      <c r="J82" s="25"/>
      <c r="K82" s="25"/>
      <c r="L82" s="23"/>
    </row>
    <row r="83" s="2" customFormat="1" ht="16.5" customHeight="1">
      <c r="A83" s="41"/>
      <c r="B83" s="42"/>
      <c r="C83" s="43"/>
      <c r="D83" s="43"/>
      <c r="E83" s="301" t="s">
        <v>2695</v>
      </c>
      <c r="F83" s="43"/>
      <c r="G83" s="43"/>
      <c r="H83" s="43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2696</v>
      </c>
      <c r="D84" s="43"/>
      <c r="E84" s="43"/>
      <c r="F84" s="43"/>
      <c r="G84" s="43"/>
      <c r="H84" s="43"/>
      <c r="I84" s="43"/>
      <c r="J84" s="43"/>
      <c r="K84" s="4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6.5" customHeight="1">
      <c r="A85" s="41"/>
      <c r="B85" s="42"/>
      <c r="C85" s="43"/>
      <c r="D85" s="43"/>
      <c r="E85" s="72" t="str">
        <f>E13</f>
        <v>SO 707.1.2 - Rozvaděč R2</v>
      </c>
      <c r="F85" s="43"/>
      <c r="G85" s="43"/>
      <c r="H85" s="43"/>
      <c r="I85" s="43"/>
      <c r="J85" s="43"/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21</v>
      </c>
      <c r="D87" s="43"/>
      <c r="E87" s="43"/>
      <c r="F87" s="30" t="str">
        <f>F16</f>
        <v>Město Jáchymov</v>
      </c>
      <c r="G87" s="43"/>
      <c r="H87" s="43"/>
      <c r="I87" s="35" t="s">
        <v>23</v>
      </c>
      <c r="J87" s="75" t="str">
        <f>IF(J16="","",J16)</f>
        <v>29. 5. 2025</v>
      </c>
      <c r="K87" s="43"/>
      <c r="L87" s="14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25</v>
      </c>
      <c r="D89" s="43"/>
      <c r="E89" s="43"/>
      <c r="F89" s="30" t="str">
        <f>E19</f>
        <v>Město Jáchymov</v>
      </c>
      <c r="G89" s="43"/>
      <c r="H89" s="43"/>
      <c r="I89" s="35" t="s">
        <v>30</v>
      </c>
      <c r="J89" s="39" t="str">
        <f>E25</f>
        <v>Ing. Jiří Oboznenko</v>
      </c>
      <c r="K89" s="43"/>
      <c r="L89" s="14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28</v>
      </c>
      <c r="D90" s="43"/>
      <c r="E90" s="43"/>
      <c r="F90" s="30" t="str">
        <f>IF(E22="","",E22)</f>
        <v>Vyplň údaj</v>
      </c>
      <c r="G90" s="43"/>
      <c r="H90" s="43"/>
      <c r="I90" s="35" t="s">
        <v>33</v>
      </c>
      <c r="J90" s="39" t="str">
        <f>E28</f>
        <v xml:space="preserve"> </v>
      </c>
      <c r="K90" s="43"/>
      <c r="L90" s="14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0.32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11" customFormat="1" ht="29.28" customHeight="1">
      <c r="A92" s="189"/>
      <c r="B92" s="190"/>
      <c r="C92" s="191" t="s">
        <v>144</v>
      </c>
      <c r="D92" s="192" t="s">
        <v>56</v>
      </c>
      <c r="E92" s="192" t="s">
        <v>52</v>
      </c>
      <c r="F92" s="192" t="s">
        <v>53</v>
      </c>
      <c r="G92" s="192" t="s">
        <v>145</v>
      </c>
      <c r="H92" s="192" t="s">
        <v>146</v>
      </c>
      <c r="I92" s="192" t="s">
        <v>147</v>
      </c>
      <c r="J92" s="192" t="s">
        <v>134</v>
      </c>
      <c r="K92" s="193" t="s">
        <v>148</v>
      </c>
      <c r="L92" s="194"/>
      <c r="M92" s="95" t="s">
        <v>19</v>
      </c>
      <c r="N92" s="96" t="s">
        <v>41</v>
      </c>
      <c r="O92" s="96" t="s">
        <v>149</v>
      </c>
      <c r="P92" s="96" t="s">
        <v>150</v>
      </c>
      <c r="Q92" s="96" t="s">
        <v>151</v>
      </c>
      <c r="R92" s="96" t="s">
        <v>152</v>
      </c>
      <c r="S92" s="96" t="s">
        <v>153</v>
      </c>
      <c r="T92" s="97" t="s">
        <v>154</v>
      </c>
      <c r="U92" s="189"/>
      <c r="V92" s="189"/>
      <c r="W92" s="189"/>
      <c r="X92" s="189"/>
      <c r="Y92" s="189"/>
      <c r="Z92" s="189"/>
      <c r="AA92" s="189"/>
      <c r="AB92" s="189"/>
      <c r="AC92" s="189"/>
      <c r="AD92" s="189"/>
      <c r="AE92" s="189"/>
    </row>
    <row r="93" s="2" customFormat="1" ht="22.8" customHeight="1">
      <c r="A93" s="41"/>
      <c r="B93" s="42"/>
      <c r="C93" s="102" t="s">
        <v>155</v>
      </c>
      <c r="D93" s="43"/>
      <c r="E93" s="43"/>
      <c r="F93" s="43"/>
      <c r="G93" s="43"/>
      <c r="H93" s="43"/>
      <c r="I93" s="43"/>
      <c r="J93" s="195">
        <f>BK93</f>
        <v>0</v>
      </c>
      <c r="K93" s="43"/>
      <c r="L93" s="47"/>
      <c r="M93" s="98"/>
      <c r="N93" s="196"/>
      <c r="O93" s="99"/>
      <c r="P93" s="197">
        <f>P94</f>
        <v>0</v>
      </c>
      <c r="Q93" s="99"/>
      <c r="R93" s="197">
        <f>R94</f>
        <v>0</v>
      </c>
      <c r="S93" s="99"/>
      <c r="T93" s="198">
        <f>T94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70</v>
      </c>
      <c r="AU93" s="20" t="s">
        <v>135</v>
      </c>
      <c r="BK93" s="199">
        <f>BK94</f>
        <v>0</v>
      </c>
    </row>
    <row r="94" s="12" customFormat="1" ht="25.92" customHeight="1">
      <c r="A94" s="12"/>
      <c r="B94" s="200"/>
      <c r="C94" s="201"/>
      <c r="D94" s="202" t="s">
        <v>70</v>
      </c>
      <c r="E94" s="203" t="s">
        <v>249</v>
      </c>
      <c r="F94" s="203" t="s">
        <v>249</v>
      </c>
      <c r="G94" s="201"/>
      <c r="H94" s="201"/>
      <c r="I94" s="204"/>
      <c r="J94" s="205">
        <f>BK94</f>
        <v>0</v>
      </c>
      <c r="K94" s="201"/>
      <c r="L94" s="206"/>
      <c r="M94" s="207"/>
      <c r="N94" s="208"/>
      <c r="O94" s="208"/>
      <c r="P94" s="209">
        <f>P95</f>
        <v>0</v>
      </c>
      <c r="Q94" s="208"/>
      <c r="R94" s="209">
        <f>R95</f>
        <v>0</v>
      </c>
      <c r="S94" s="208"/>
      <c r="T94" s="210">
        <f>T95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1" t="s">
        <v>78</v>
      </c>
      <c r="AT94" s="212" t="s">
        <v>70</v>
      </c>
      <c r="AU94" s="212" t="s">
        <v>71</v>
      </c>
      <c r="AY94" s="211" t="s">
        <v>158</v>
      </c>
      <c r="BK94" s="213">
        <f>BK95</f>
        <v>0</v>
      </c>
    </row>
    <row r="95" s="12" customFormat="1" ht="22.8" customHeight="1">
      <c r="A95" s="12"/>
      <c r="B95" s="200"/>
      <c r="C95" s="201"/>
      <c r="D95" s="202" t="s">
        <v>70</v>
      </c>
      <c r="E95" s="214" t="s">
        <v>683</v>
      </c>
      <c r="F95" s="214" t="s">
        <v>2775</v>
      </c>
      <c r="G95" s="201"/>
      <c r="H95" s="201"/>
      <c r="I95" s="204"/>
      <c r="J95" s="215">
        <f>BK95</f>
        <v>0</v>
      </c>
      <c r="K95" s="201"/>
      <c r="L95" s="206"/>
      <c r="M95" s="207"/>
      <c r="N95" s="208"/>
      <c r="O95" s="208"/>
      <c r="P95" s="209">
        <f>SUM(P96:P113)</f>
        <v>0</v>
      </c>
      <c r="Q95" s="208"/>
      <c r="R95" s="209">
        <f>SUM(R96:R113)</f>
        <v>0</v>
      </c>
      <c r="S95" s="208"/>
      <c r="T95" s="210">
        <f>SUM(T96:T113)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1" t="s">
        <v>78</v>
      </c>
      <c r="AT95" s="212" t="s">
        <v>70</v>
      </c>
      <c r="AU95" s="212" t="s">
        <v>78</v>
      </c>
      <c r="AY95" s="211" t="s">
        <v>158</v>
      </c>
      <c r="BK95" s="213">
        <f>SUM(BK96:BK113)</f>
        <v>0</v>
      </c>
    </row>
    <row r="96" s="2" customFormat="1" ht="16.5" customHeight="1">
      <c r="A96" s="41"/>
      <c r="B96" s="42"/>
      <c r="C96" s="216" t="s">
        <v>78</v>
      </c>
      <c r="D96" s="216" t="s">
        <v>161</v>
      </c>
      <c r="E96" s="217" t="s">
        <v>2701</v>
      </c>
      <c r="F96" s="218" t="s">
        <v>2702</v>
      </c>
      <c r="G96" s="219" t="s">
        <v>687</v>
      </c>
      <c r="H96" s="220">
        <v>1</v>
      </c>
      <c r="I96" s="221"/>
      <c r="J96" s="222">
        <f>ROUND(I96*H96,2)</f>
        <v>0</v>
      </c>
      <c r="K96" s="218" t="s">
        <v>19</v>
      </c>
      <c r="L96" s="47"/>
      <c r="M96" s="223" t="s">
        <v>19</v>
      </c>
      <c r="N96" s="224" t="s">
        <v>42</v>
      </c>
      <c r="O96" s="87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7" t="s">
        <v>173</v>
      </c>
      <c r="AT96" s="227" t="s">
        <v>161</v>
      </c>
      <c r="AU96" s="227" t="s">
        <v>80</v>
      </c>
      <c r="AY96" s="20" t="s">
        <v>158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20" t="s">
        <v>78</v>
      </c>
      <c r="BK96" s="228">
        <f>ROUND(I96*H96,2)</f>
        <v>0</v>
      </c>
      <c r="BL96" s="20" t="s">
        <v>173</v>
      </c>
      <c r="BM96" s="227" t="s">
        <v>2776</v>
      </c>
    </row>
    <row r="97" s="2" customFormat="1" ht="16.5" customHeight="1">
      <c r="A97" s="41"/>
      <c r="B97" s="42"/>
      <c r="C97" s="216" t="s">
        <v>80</v>
      </c>
      <c r="D97" s="216" t="s">
        <v>161</v>
      </c>
      <c r="E97" s="217" t="s">
        <v>2704</v>
      </c>
      <c r="F97" s="218" t="s">
        <v>2705</v>
      </c>
      <c r="G97" s="219" t="s">
        <v>687</v>
      </c>
      <c r="H97" s="220">
        <v>1</v>
      </c>
      <c r="I97" s="221"/>
      <c r="J97" s="222">
        <f>ROUND(I97*H97,2)</f>
        <v>0</v>
      </c>
      <c r="K97" s="218" t="s">
        <v>19</v>
      </c>
      <c r="L97" s="47"/>
      <c r="M97" s="223" t="s">
        <v>19</v>
      </c>
      <c r="N97" s="224" t="s">
        <v>42</v>
      </c>
      <c r="O97" s="87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7" t="s">
        <v>173</v>
      </c>
      <c r="AT97" s="227" t="s">
        <v>161</v>
      </c>
      <c r="AU97" s="227" t="s">
        <v>80</v>
      </c>
      <c r="AY97" s="20" t="s">
        <v>158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0" t="s">
        <v>78</v>
      </c>
      <c r="BK97" s="228">
        <f>ROUND(I97*H97,2)</f>
        <v>0</v>
      </c>
      <c r="BL97" s="20" t="s">
        <v>173</v>
      </c>
      <c r="BM97" s="227" t="s">
        <v>2777</v>
      </c>
    </row>
    <row r="98" s="2" customFormat="1" ht="16.5" customHeight="1">
      <c r="A98" s="41"/>
      <c r="B98" s="42"/>
      <c r="C98" s="216" t="s">
        <v>119</v>
      </c>
      <c r="D98" s="216" t="s">
        <v>161</v>
      </c>
      <c r="E98" s="217" t="s">
        <v>2707</v>
      </c>
      <c r="F98" s="218" t="s">
        <v>2708</v>
      </c>
      <c r="G98" s="219" t="s">
        <v>373</v>
      </c>
      <c r="H98" s="220">
        <v>25</v>
      </c>
      <c r="I98" s="221"/>
      <c r="J98" s="222">
        <f>ROUND(I98*H98,2)</f>
        <v>0</v>
      </c>
      <c r="K98" s="218" t="s">
        <v>19</v>
      </c>
      <c r="L98" s="47"/>
      <c r="M98" s="223" t="s">
        <v>19</v>
      </c>
      <c r="N98" s="224" t="s">
        <v>42</v>
      </c>
      <c r="O98" s="87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7" t="s">
        <v>173</v>
      </c>
      <c r="AT98" s="227" t="s">
        <v>161</v>
      </c>
      <c r="AU98" s="227" t="s">
        <v>80</v>
      </c>
      <c r="AY98" s="20" t="s">
        <v>158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0" t="s">
        <v>78</v>
      </c>
      <c r="BK98" s="228">
        <f>ROUND(I98*H98,2)</f>
        <v>0</v>
      </c>
      <c r="BL98" s="20" t="s">
        <v>173</v>
      </c>
      <c r="BM98" s="227" t="s">
        <v>2778</v>
      </c>
    </row>
    <row r="99" s="2" customFormat="1" ht="16.5" customHeight="1">
      <c r="A99" s="41"/>
      <c r="B99" s="42"/>
      <c r="C99" s="216" t="s">
        <v>173</v>
      </c>
      <c r="D99" s="216" t="s">
        <v>161</v>
      </c>
      <c r="E99" s="217" t="s">
        <v>2710</v>
      </c>
      <c r="F99" s="218" t="s">
        <v>2711</v>
      </c>
      <c r="G99" s="219" t="s">
        <v>373</v>
      </c>
      <c r="H99" s="220">
        <v>2</v>
      </c>
      <c r="I99" s="221"/>
      <c r="J99" s="222">
        <f>ROUND(I99*H99,2)</f>
        <v>0</v>
      </c>
      <c r="K99" s="218" t="s">
        <v>19</v>
      </c>
      <c r="L99" s="47"/>
      <c r="M99" s="223" t="s">
        <v>19</v>
      </c>
      <c r="N99" s="224" t="s">
        <v>42</v>
      </c>
      <c r="O99" s="87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7" t="s">
        <v>173</v>
      </c>
      <c r="AT99" s="227" t="s">
        <v>161</v>
      </c>
      <c r="AU99" s="227" t="s">
        <v>80</v>
      </c>
      <c r="AY99" s="20" t="s">
        <v>158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0" t="s">
        <v>78</v>
      </c>
      <c r="BK99" s="228">
        <f>ROUND(I99*H99,2)</f>
        <v>0</v>
      </c>
      <c r="BL99" s="20" t="s">
        <v>173</v>
      </c>
      <c r="BM99" s="227" t="s">
        <v>2779</v>
      </c>
    </row>
    <row r="100" s="2" customFormat="1" ht="16.5" customHeight="1">
      <c r="A100" s="41"/>
      <c r="B100" s="42"/>
      <c r="C100" s="216" t="s">
        <v>157</v>
      </c>
      <c r="D100" s="216" t="s">
        <v>161</v>
      </c>
      <c r="E100" s="217" t="s">
        <v>2713</v>
      </c>
      <c r="F100" s="218" t="s">
        <v>2714</v>
      </c>
      <c r="G100" s="219" t="s">
        <v>373</v>
      </c>
      <c r="H100" s="220">
        <v>4</v>
      </c>
      <c r="I100" s="221"/>
      <c r="J100" s="222">
        <f>ROUND(I100*H100,2)</f>
        <v>0</v>
      </c>
      <c r="K100" s="218" t="s">
        <v>19</v>
      </c>
      <c r="L100" s="47"/>
      <c r="M100" s="223" t="s">
        <v>19</v>
      </c>
      <c r="N100" s="224" t="s">
        <v>42</v>
      </c>
      <c r="O100" s="87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7" t="s">
        <v>173</v>
      </c>
      <c r="AT100" s="227" t="s">
        <v>161</v>
      </c>
      <c r="AU100" s="227" t="s">
        <v>80</v>
      </c>
      <c r="AY100" s="20" t="s">
        <v>158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0" t="s">
        <v>78</v>
      </c>
      <c r="BK100" s="228">
        <f>ROUND(I100*H100,2)</f>
        <v>0</v>
      </c>
      <c r="BL100" s="20" t="s">
        <v>173</v>
      </c>
      <c r="BM100" s="227" t="s">
        <v>2780</v>
      </c>
    </row>
    <row r="101" s="2" customFormat="1" ht="16.5" customHeight="1">
      <c r="A101" s="41"/>
      <c r="B101" s="42"/>
      <c r="C101" s="216" t="s">
        <v>182</v>
      </c>
      <c r="D101" s="216" t="s">
        <v>161</v>
      </c>
      <c r="E101" s="217" t="s">
        <v>2716</v>
      </c>
      <c r="F101" s="218" t="s">
        <v>2717</v>
      </c>
      <c r="G101" s="219" t="s">
        <v>687</v>
      </c>
      <c r="H101" s="220">
        <v>4</v>
      </c>
      <c r="I101" s="221"/>
      <c r="J101" s="222">
        <f>ROUND(I101*H101,2)</f>
        <v>0</v>
      </c>
      <c r="K101" s="218" t="s">
        <v>19</v>
      </c>
      <c r="L101" s="47"/>
      <c r="M101" s="223" t="s">
        <v>19</v>
      </c>
      <c r="N101" s="224" t="s">
        <v>42</v>
      </c>
      <c r="O101" s="87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7" t="s">
        <v>173</v>
      </c>
      <c r="AT101" s="227" t="s">
        <v>161</v>
      </c>
      <c r="AU101" s="227" t="s">
        <v>80</v>
      </c>
      <c r="AY101" s="20" t="s">
        <v>158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0" t="s">
        <v>78</v>
      </c>
      <c r="BK101" s="228">
        <f>ROUND(I101*H101,2)</f>
        <v>0</v>
      </c>
      <c r="BL101" s="20" t="s">
        <v>173</v>
      </c>
      <c r="BM101" s="227" t="s">
        <v>2781</v>
      </c>
    </row>
    <row r="102" s="2" customFormat="1" ht="16.5" customHeight="1">
      <c r="A102" s="41"/>
      <c r="B102" s="42"/>
      <c r="C102" s="216" t="s">
        <v>186</v>
      </c>
      <c r="D102" s="216" t="s">
        <v>161</v>
      </c>
      <c r="E102" s="217" t="s">
        <v>2719</v>
      </c>
      <c r="F102" s="218" t="s">
        <v>2720</v>
      </c>
      <c r="G102" s="219" t="s">
        <v>687</v>
      </c>
      <c r="H102" s="220">
        <v>29</v>
      </c>
      <c r="I102" s="221"/>
      <c r="J102" s="222">
        <f>ROUND(I102*H102,2)</f>
        <v>0</v>
      </c>
      <c r="K102" s="218" t="s">
        <v>19</v>
      </c>
      <c r="L102" s="47"/>
      <c r="M102" s="223" t="s">
        <v>19</v>
      </c>
      <c r="N102" s="224" t="s">
        <v>42</v>
      </c>
      <c r="O102" s="87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7" t="s">
        <v>173</v>
      </c>
      <c r="AT102" s="227" t="s">
        <v>161</v>
      </c>
      <c r="AU102" s="227" t="s">
        <v>80</v>
      </c>
      <c r="AY102" s="20" t="s">
        <v>158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0" t="s">
        <v>78</v>
      </c>
      <c r="BK102" s="228">
        <f>ROUND(I102*H102,2)</f>
        <v>0</v>
      </c>
      <c r="BL102" s="20" t="s">
        <v>173</v>
      </c>
      <c r="BM102" s="227" t="s">
        <v>2782</v>
      </c>
    </row>
    <row r="103" s="2" customFormat="1" ht="16.5" customHeight="1">
      <c r="A103" s="41"/>
      <c r="B103" s="42"/>
      <c r="C103" s="216" t="s">
        <v>190</v>
      </c>
      <c r="D103" s="216" t="s">
        <v>161</v>
      </c>
      <c r="E103" s="217" t="s">
        <v>2722</v>
      </c>
      <c r="F103" s="218" t="s">
        <v>2723</v>
      </c>
      <c r="G103" s="219" t="s">
        <v>687</v>
      </c>
      <c r="H103" s="220">
        <v>4</v>
      </c>
      <c r="I103" s="221"/>
      <c r="J103" s="222">
        <f>ROUND(I103*H103,2)</f>
        <v>0</v>
      </c>
      <c r="K103" s="218" t="s">
        <v>19</v>
      </c>
      <c r="L103" s="47"/>
      <c r="M103" s="223" t="s">
        <v>19</v>
      </c>
      <c r="N103" s="224" t="s">
        <v>42</v>
      </c>
      <c r="O103" s="87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173</v>
      </c>
      <c r="AT103" s="227" t="s">
        <v>161</v>
      </c>
      <c r="AU103" s="227" t="s">
        <v>80</v>
      </c>
      <c r="AY103" s="20" t="s">
        <v>158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78</v>
      </c>
      <c r="BK103" s="228">
        <f>ROUND(I103*H103,2)</f>
        <v>0</v>
      </c>
      <c r="BL103" s="20" t="s">
        <v>173</v>
      </c>
      <c r="BM103" s="227" t="s">
        <v>2783</v>
      </c>
    </row>
    <row r="104" s="2" customFormat="1" ht="16.5" customHeight="1">
      <c r="A104" s="41"/>
      <c r="B104" s="42"/>
      <c r="C104" s="216" t="s">
        <v>196</v>
      </c>
      <c r="D104" s="216" t="s">
        <v>161</v>
      </c>
      <c r="E104" s="217" t="s">
        <v>2725</v>
      </c>
      <c r="F104" s="218" t="s">
        <v>2726</v>
      </c>
      <c r="G104" s="219" t="s">
        <v>687</v>
      </c>
      <c r="H104" s="220">
        <v>6</v>
      </c>
      <c r="I104" s="221"/>
      <c r="J104" s="222">
        <f>ROUND(I104*H104,2)</f>
        <v>0</v>
      </c>
      <c r="K104" s="218" t="s">
        <v>19</v>
      </c>
      <c r="L104" s="47"/>
      <c r="M104" s="223" t="s">
        <v>19</v>
      </c>
      <c r="N104" s="224" t="s">
        <v>42</v>
      </c>
      <c r="O104" s="87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7" t="s">
        <v>173</v>
      </c>
      <c r="AT104" s="227" t="s">
        <v>161</v>
      </c>
      <c r="AU104" s="227" t="s">
        <v>80</v>
      </c>
      <c r="AY104" s="20" t="s">
        <v>158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20" t="s">
        <v>78</v>
      </c>
      <c r="BK104" s="228">
        <f>ROUND(I104*H104,2)</f>
        <v>0</v>
      </c>
      <c r="BL104" s="20" t="s">
        <v>173</v>
      </c>
      <c r="BM104" s="227" t="s">
        <v>2784</v>
      </c>
    </row>
    <row r="105" s="2" customFormat="1" ht="16.5" customHeight="1">
      <c r="A105" s="41"/>
      <c r="B105" s="42"/>
      <c r="C105" s="216" t="s">
        <v>201</v>
      </c>
      <c r="D105" s="216" t="s">
        <v>161</v>
      </c>
      <c r="E105" s="217" t="s">
        <v>2728</v>
      </c>
      <c r="F105" s="218" t="s">
        <v>2729</v>
      </c>
      <c r="G105" s="219" t="s">
        <v>687</v>
      </c>
      <c r="H105" s="220">
        <v>3</v>
      </c>
      <c r="I105" s="221"/>
      <c r="J105" s="222">
        <f>ROUND(I105*H105,2)</f>
        <v>0</v>
      </c>
      <c r="K105" s="218" t="s">
        <v>19</v>
      </c>
      <c r="L105" s="47"/>
      <c r="M105" s="223" t="s">
        <v>19</v>
      </c>
      <c r="N105" s="224" t="s">
        <v>42</v>
      </c>
      <c r="O105" s="87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7" t="s">
        <v>173</v>
      </c>
      <c r="AT105" s="227" t="s">
        <v>161</v>
      </c>
      <c r="AU105" s="227" t="s">
        <v>80</v>
      </c>
      <c r="AY105" s="20" t="s">
        <v>158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0" t="s">
        <v>78</v>
      </c>
      <c r="BK105" s="228">
        <f>ROUND(I105*H105,2)</f>
        <v>0</v>
      </c>
      <c r="BL105" s="20" t="s">
        <v>173</v>
      </c>
      <c r="BM105" s="227" t="s">
        <v>2785</v>
      </c>
    </row>
    <row r="106" s="2" customFormat="1" ht="16.5" customHeight="1">
      <c r="A106" s="41"/>
      <c r="B106" s="42"/>
      <c r="C106" s="216" t="s">
        <v>205</v>
      </c>
      <c r="D106" s="216" t="s">
        <v>161</v>
      </c>
      <c r="E106" s="217" t="s">
        <v>2731</v>
      </c>
      <c r="F106" s="218" t="s">
        <v>2732</v>
      </c>
      <c r="G106" s="219" t="s">
        <v>687</v>
      </c>
      <c r="H106" s="220">
        <v>2</v>
      </c>
      <c r="I106" s="221"/>
      <c r="J106" s="222">
        <f>ROUND(I106*H106,2)</f>
        <v>0</v>
      </c>
      <c r="K106" s="218" t="s">
        <v>19</v>
      </c>
      <c r="L106" s="47"/>
      <c r="M106" s="223" t="s">
        <v>19</v>
      </c>
      <c r="N106" s="224" t="s">
        <v>42</v>
      </c>
      <c r="O106" s="87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7" t="s">
        <v>173</v>
      </c>
      <c r="AT106" s="227" t="s">
        <v>161</v>
      </c>
      <c r="AU106" s="227" t="s">
        <v>80</v>
      </c>
      <c r="AY106" s="20" t="s">
        <v>158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0" t="s">
        <v>78</v>
      </c>
      <c r="BK106" s="228">
        <f>ROUND(I106*H106,2)</f>
        <v>0</v>
      </c>
      <c r="BL106" s="20" t="s">
        <v>173</v>
      </c>
      <c r="BM106" s="227" t="s">
        <v>2786</v>
      </c>
    </row>
    <row r="107" s="2" customFormat="1" ht="16.5" customHeight="1">
      <c r="A107" s="41"/>
      <c r="B107" s="42"/>
      <c r="C107" s="216" t="s">
        <v>8</v>
      </c>
      <c r="D107" s="216" t="s">
        <v>161</v>
      </c>
      <c r="E107" s="217" t="s">
        <v>2787</v>
      </c>
      <c r="F107" s="218" t="s">
        <v>2788</v>
      </c>
      <c r="G107" s="219" t="s">
        <v>687</v>
      </c>
      <c r="H107" s="220">
        <v>2</v>
      </c>
      <c r="I107" s="221"/>
      <c r="J107" s="222">
        <f>ROUND(I107*H107,2)</f>
        <v>0</v>
      </c>
      <c r="K107" s="218" t="s">
        <v>19</v>
      </c>
      <c r="L107" s="47"/>
      <c r="M107" s="223" t="s">
        <v>19</v>
      </c>
      <c r="N107" s="224" t="s">
        <v>42</v>
      </c>
      <c r="O107" s="87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7" t="s">
        <v>173</v>
      </c>
      <c r="AT107" s="227" t="s">
        <v>161</v>
      </c>
      <c r="AU107" s="227" t="s">
        <v>80</v>
      </c>
      <c r="AY107" s="20" t="s">
        <v>158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0" t="s">
        <v>78</v>
      </c>
      <c r="BK107" s="228">
        <f>ROUND(I107*H107,2)</f>
        <v>0</v>
      </c>
      <c r="BL107" s="20" t="s">
        <v>173</v>
      </c>
      <c r="BM107" s="227" t="s">
        <v>2789</v>
      </c>
    </row>
    <row r="108" s="2" customFormat="1" ht="16.5" customHeight="1">
      <c r="A108" s="41"/>
      <c r="B108" s="42"/>
      <c r="C108" s="216" t="s">
        <v>216</v>
      </c>
      <c r="D108" s="216" t="s">
        <v>161</v>
      </c>
      <c r="E108" s="217" t="s">
        <v>2737</v>
      </c>
      <c r="F108" s="218" t="s">
        <v>2738</v>
      </c>
      <c r="G108" s="219" t="s">
        <v>373</v>
      </c>
      <c r="H108" s="220">
        <v>1</v>
      </c>
      <c r="I108" s="221"/>
      <c r="J108" s="222">
        <f>ROUND(I108*H108,2)</f>
        <v>0</v>
      </c>
      <c r="K108" s="218" t="s">
        <v>19</v>
      </c>
      <c r="L108" s="47"/>
      <c r="M108" s="223" t="s">
        <v>19</v>
      </c>
      <c r="N108" s="224" t="s">
        <v>42</v>
      </c>
      <c r="O108" s="87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7" t="s">
        <v>173</v>
      </c>
      <c r="AT108" s="227" t="s">
        <v>161</v>
      </c>
      <c r="AU108" s="227" t="s">
        <v>80</v>
      </c>
      <c r="AY108" s="20" t="s">
        <v>158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0" t="s">
        <v>78</v>
      </c>
      <c r="BK108" s="228">
        <f>ROUND(I108*H108,2)</f>
        <v>0</v>
      </c>
      <c r="BL108" s="20" t="s">
        <v>173</v>
      </c>
      <c r="BM108" s="227" t="s">
        <v>2790</v>
      </c>
    </row>
    <row r="109" s="2" customFormat="1" ht="16.5" customHeight="1">
      <c r="A109" s="41"/>
      <c r="B109" s="42"/>
      <c r="C109" s="216" t="s">
        <v>223</v>
      </c>
      <c r="D109" s="216" t="s">
        <v>161</v>
      </c>
      <c r="E109" s="217" t="s">
        <v>2791</v>
      </c>
      <c r="F109" s="218" t="s">
        <v>2792</v>
      </c>
      <c r="G109" s="219" t="s">
        <v>687</v>
      </c>
      <c r="H109" s="220">
        <v>2</v>
      </c>
      <c r="I109" s="221"/>
      <c r="J109" s="222">
        <f>ROUND(I109*H109,2)</f>
        <v>0</v>
      </c>
      <c r="K109" s="218" t="s">
        <v>19</v>
      </c>
      <c r="L109" s="47"/>
      <c r="M109" s="223" t="s">
        <v>19</v>
      </c>
      <c r="N109" s="224" t="s">
        <v>42</v>
      </c>
      <c r="O109" s="87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7" t="s">
        <v>173</v>
      </c>
      <c r="AT109" s="227" t="s">
        <v>161</v>
      </c>
      <c r="AU109" s="227" t="s">
        <v>80</v>
      </c>
      <c r="AY109" s="20" t="s">
        <v>158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0" t="s">
        <v>78</v>
      </c>
      <c r="BK109" s="228">
        <f>ROUND(I109*H109,2)</f>
        <v>0</v>
      </c>
      <c r="BL109" s="20" t="s">
        <v>173</v>
      </c>
      <c r="BM109" s="227" t="s">
        <v>2793</v>
      </c>
    </row>
    <row r="110" s="2" customFormat="1" ht="16.5" customHeight="1">
      <c r="A110" s="41"/>
      <c r="B110" s="42"/>
      <c r="C110" s="216" t="s">
        <v>229</v>
      </c>
      <c r="D110" s="216" t="s">
        <v>161</v>
      </c>
      <c r="E110" s="217" t="s">
        <v>2746</v>
      </c>
      <c r="F110" s="218" t="s">
        <v>2747</v>
      </c>
      <c r="G110" s="219" t="s">
        <v>687</v>
      </c>
      <c r="H110" s="220">
        <v>1</v>
      </c>
      <c r="I110" s="221"/>
      <c r="J110" s="222">
        <f>ROUND(I110*H110,2)</f>
        <v>0</v>
      </c>
      <c r="K110" s="218" t="s">
        <v>19</v>
      </c>
      <c r="L110" s="47"/>
      <c r="M110" s="223" t="s">
        <v>19</v>
      </c>
      <c r="N110" s="224" t="s">
        <v>42</v>
      </c>
      <c r="O110" s="87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7" t="s">
        <v>173</v>
      </c>
      <c r="AT110" s="227" t="s">
        <v>161</v>
      </c>
      <c r="AU110" s="227" t="s">
        <v>80</v>
      </c>
      <c r="AY110" s="20" t="s">
        <v>158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0" t="s">
        <v>78</v>
      </c>
      <c r="BK110" s="228">
        <f>ROUND(I110*H110,2)</f>
        <v>0</v>
      </c>
      <c r="BL110" s="20" t="s">
        <v>173</v>
      </c>
      <c r="BM110" s="227" t="s">
        <v>2794</v>
      </c>
    </row>
    <row r="111" s="2" customFormat="1" ht="16.5" customHeight="1">
      <c r="A111" s="41"/>
      <c r="B111" s="42"/>
      <c r="C111" s="216" t="s">
        <v>338</v>
      </c>
      <c r="D111" s="216" t="s">
        <v>161</v>
      </c>
      <c r="E111" s="217" t="s">
        <v>2749</v>
      </c>
      <c r="F111" s="218" t="s">
        <v>2750</v>
      </c>
      <c r="G111" s="219" t="s">
        <v>687</v>
      </c>
      <c r="H111" s="220">
        <v>1</v>
      </c>
      <c r="I111" s="221"/>
      <c r="J111" s="222">
        <f>ROUND(I111*H111,2)</f>
        <v>0</v>
      </c>
      <c r="K111" s="218" t="s">
        <v>19</v>
      </c>
      <c r="L111" s="47"/>
      <c r="M111" s="223" t="s">
        <v>19</v>
      </c>
      <c r="N111" s="224" t="s">
        <v>42</v>
      </c>
      <c r="O111" s="87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7" t="s">
        <v>173</v>
      </c>
      <c r="AT111" s="227" t="s">
        <v>161</v>
      </c>
      <c r="AU111" s="227" t="s">
        <v>80</v>
      </c>
      <c r="AY111" s="20" t="s">
        <v>158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0" t="s">
        <v>78</v>
      </c>
      <c r="BK111" s="228">
        <f>ROUND(I111*H111,2)</f>
        <v>0</v>
      </c>
      <c r="BL111" s="20" t="s">
        <v>173</v>
      </c>
      <c r="BM111" s="227" t="s">
        <v>2795</v>
      </c>
    </row>
    <row r="112" s="2" customFormat="1" ht="16.5" customHeight="1">
      <c r="A112" s="41"/>
      <c r="B112" s="42"/>
      <c r="C112" s="216" t="s">
        <v>342</v>
      </c>
      <c r="D112" s="216" t="s">
        <v>161</v>
      </c>
      <c r="E112" s="217" t="s">
        <v>2767</v>
      </c>
      <c r="F112" s="218" t="s">
        <v>2768</v>
      </c>
      <c r="G112" s="219" t="s">
        <v>687</v>
      </c>
      <c r="H112" s="220">
        <v>1</v>
      </c>
      <c r="I112" s="221"/>
      <c r="J112" s="222">
        <f>ROUND(I112*H112,2)</f>
        <v>0</v>
      </c>
      <c r="K112" s="218" t="s">
        <v>19</v>
      </c>
      <c r="L112" s="47"/>
      <c r="M112" s="223" t="s">
        <v>19</v>
      </c>
      <c r="N112" s="224" t="s">
        <v>42</v>
      </c>
      <c r="O112" s="87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173</v>
      </c>
      <c r="AT112" s="227" t="s">
        <v>161</v>
      </c>
      <c r="AU112" s="227" t="s">
        <v>80</v>
      </c>
      <c r="AY112" s="20" t="s">
        <v>158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78</v>
      </c>
      <c r="BK112" s="228">
        <f>ROUND(I112*H112,2)</f>
        <v>0</v>
      </c>
      <c r="BL112" s="20" t="s">
        <v>173</v>
      </c>
      <c r="BM112" s="227" t="s">
        <v>2796</v>
      </c>
    </row>
    <row r="113" s="2" customFormat="1" ht="16.5" customHeight="1">
      <c r="A113" s="41"/>
      <c r="B113" s="42"/>
      <c r="C113" s="216" t="s">
        <v>346</v>
      </c>
      <c r="D113" s="216" t="s">
        <v>161</v>
      </c>
      <c r="E113" s="217" t="s">
        <v>2770</v>
      </c>
      <c r="F113" s="218" t="s">
        <v>2771</v>
      </c>
      <c r="G113" s="219" t="s">
        <v>687</v>
      </c>
      <c r="H113" s="220">
        <v>1</v>
      </c>
      <c r="I113" s="221"/>
      <c r="J113" s="222">
        <f>ROUND(I113*H113,2)</f>
        <v>0</v>
      </c>
      <c r="K113" s="218" t="s">
        <v>19</v>
      </c>
      <c r="L113" s="47"/>
      <c r="M113" s="234" t="s">
        <v>19</v>
      </c>
      <c r="N113" s="235" t="s">
        <v>42</v>
      </c>
      <c r="O113" s="236"/>
      <c r="P113" s="237">
        <f>O113*H113</f>
        <v>0</v>
      </c>
      <c r="Q113" s="237">
        <v>0</v>
      </c>
      <c r="R113" s="237">
        <f>Q113*H113</f>
        <v>0</v>
      </c>
      <c r="S113" s="237">
        <v>0</v>
      </c>
      <c r="T113" s="238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7" t="s">
        <v>173</v>
      </c>
      <c r="AT113" s="227" t="s">
        <v>161</v>
      </c>
      <c r="AU113" s="227" t="s">
        <v>80</v>
      </c>
      <c r="AY113" s="20" t="s">
        <v>158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0" t="s">
        <v>78</v>
      </c>
      <c r="BK113" s="228">
        <f>ROUND(I113*H113,2)</f>
        <v>0</v>
      </c>
      <c r="BL113" s="20" t="s">
        <v>173</v>
      </c>
      <c r="BM113" s="227" t="s">
        <v>2797</v>
      </c>
    </row>
    <row r="114" s="2" customFormat="1" ht="6.96" customHeight="1">
      <c r="A114" s="41"/>
      <c r="B114" s="62"/>
      <c r="C114" s="63"/>
      <c r="D114" s="63"/>
      <c r="E114" s="63"/>
      <c r="F114" s="63"/>
      <c r="G114" s="63"/>
      <c r="H114" s="63"/>
      <c r="I114" s="63"/>
      <c r="J114" s="63"/>
      <c r="K114" s="63"/>
      <c r="L114" s="47"/>
      <c r="M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</row>
  </sheetData>
  <sheetProtection sheet="1" autoFilter="0" formatColumns="0" formatRows="0" objects="1" scenarios="1" spinCount="100000" saltValue="oCX6XpmhQbdQGISp25PeIaxh2WOHIbiz5TKI7XoC04iD5VY6wSnPwzFDC9Pc8Sod1w2655cg/SMmU4OZZl5daQ==" hashValue="sOQ2timMN1giJO1+wfRXkQdE+r2Jh46pvflOj3U8R5e9fcsu1a2EYSEqu6QyeM8/O7EZJ5SlvyoVPixPwGCAow==" algorithmName="SHA-512" password="80EB"/>
  <autoFilter ref="C92:K113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79:H79"/>
    <mergeCell ref="E83:H83"/>
    <mergeCell ref="E81:H81"/>
    <mergeCell ref="E85:H85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126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>
      <c r="B8" s="23"/>
      <c r="D8" s="146" t="s">
        <v>128</v>
      </c>
      <c r="L8" s="23"/>
    </row>
    <row r="9" s="1" customFormat="1" ht="16.5" customHeight="1">
      <c r="B9" s="23"/>
      <c r="E9" s="147" t="s">
        <v>928</v>
      </c>
      <c r="F9" s="1"/>
      <c r="G9" s="1"/>
      <c r="H9" s="1"/>
      <c r="L9" s="23"/>
    </row>
    <row r="10" s="1" customFormat="1" ht="12" customHeight="1">
      <c r="B10" s="23"/>
      <c r="D10" s="146" t="s">
        <v>130</v>
      </c>
      <c r="L10" s="23"/>
    </row>
    <row r="11" s="2" customFormat="1" ht="16.5" customHeight="1">
      <c r="A11" s="41"/>
      <c r="B11" s="47"/>
      <c r="C11" s="41"/>
      <c r="D11" s="41"/>
      <c r="E11" s="159" t="s">
        <v>2695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2696</v>
      </c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6.5" customHeight="1">
      <c r="A13" s="41"/>
      <c r="B13" s="47"/>
      <c r="C13" s="41"/>
      <c r="D13" s="41"/>
      <c r="E13" s="149" t="s">
        <v>2798</v>
      </c>
      <c r="F13" s="41"/>
      <c r="G13" s="41"/>
      <c r="H13" s="41"/>
      <c r="I13" s="41"/>
      <c r="J13" s="41"/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>
      <c r="A14" s="41"/>
      <c r="B14" s="47"/>
      <c r="C14" s="41"/>
      <c r="D14" s="41"/>
      <c r="E14" s="41"/>
      <c r="F14" s="41"/>
      <c r="G14" s="41"/>
      <c r="H14" s="41"/>
      <c r="I14" s="41"/>
      <c r="J14" s="41"/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2" customHeight="1">
      <c r="A15" s="41"/>
      <c r="B15" s="47"/>
      <c r="C15" s="41"/>
      <c r="D15" s="146" t="s">
        <v>18</v>
      </c>
      <c r="E15" s="41"/>
      <c r="F15" s="136" t="s">
        <v>19</v>
      </c>
      <c r="G15" s="41"/>
      <c r="H15" s="41"/>
      <c r="I15" s="146" t="s">
        <v>20</v>
      </c>
      <c r="J15" s="136" t="s">
        <v>19</v>
      </c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21</v>
      </c>
      <c r="E16" s="41"/>
      <c r="F16" s="136" t="s">
        <v>22</v>
      </c>
      <c r="G16" s="41"/>
      <c r="H16" s="41"/>
      <c r="I16" s="146" t="s">
        <v>23</v>
      </c>
      <c r="J16" s="150" t="str">
        <f>'Rekapitulace stavby'!AN8</f>
        <v>29. 5. 2025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0.8" customHeight="1">
      <c r="A17" s="41"/>
      <c r="B17" s="47"/>
      <c r="C17" s="41"/>
      <c r="D17" s="41"/>
      <c r="E17" s="41"/>
      <c r="F17" s="41"/>
      <c r="G17" s="41"/>
      <c r="H17" s="41"/>
      <c r="I17" s="41"/>
      <c r="J17" s="41"/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2" customHeight="1">
      <c r="A18" s="41"/>
      <c r="B18" s="47"/>
      <c r="C18" s="41"/>
      <c r="D18" s="146" t="s">
        <v>25</v>
      </c>
      <c r="E18" s="41"/>
      <c r="F18" s="41"/>
      <c r="G18" s="41"/>
      <c r="H18" s="41"/>
      <c r="I18" s="146" t="s">
        <v>26</v>
      </c>
      <c r="J18" s="136" t="s">
        <v>19</v>
      </c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8" customHeight="1">
      <c r="A19" s="41"/>
      <c r="B19" s="47"/>
      <c r="C19" s="41"/>
      <c r="D19" s="41"/>
      <c r="E19" s="136" t="s">
        <v>22</v>
      </c>
      <c r="F19" s="41"/>
      <c r="G19" s="41"/>
      <c r="H19" s="41"/>
      <c r="I19" s="146" t="s">
        <v>27</v>
      </c>
      <c r="J19" s="136" t="s">
        <v>19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6.96" customHeight="1">
      <c r="A20" s="41"/>
      <c r="B20" s="47"/>
      <c r="C20" s="41"/>
      <c r="D20" s="41"/>
      <c r="E20" s="41"/>
      <c r="F20" s="41"/>
      <c r="G20" s="41"/>
      <c r="H20" s="41"/>
      <c r="I20" s="41"/>
      <c r="J20" s="41"/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2" customHeight="1">
      <c r="A21" s="41"/>
      <c r="B21" s="47"/>
      <c r="C21" s="41"/>
      <c r="D21" s="146" t="s">
        <v>28</v>
      </c>
      <c r="E21" s="41"/>
      <c r="F21" s="41"/>
      <c r="G21" s="41"/>
      <c r="H21" s="41"/>
      <c r="I21" s="146" t="s">
        <v>26</v>
      </c>
      <c r="J21" s="36" t="str">
        <f>'Rekapitulace stavby'!AN13</f>
        <v>Vyplň údaj</v>
      </c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8" customHeight="1">
      <c r="A22" s="41"/>
      <c r="B22" s="47"/>
      <c r="C22" s="41"/>
      <c r="D22" s="41"/>
      <c r="E22" s="36" t="str">
        <f>'Rekapitulace stavby'!E14</f>
        <v>Vyplň údaj</v>
      </c>
      <c r="F22" s="136"/>
      <c r="G22" s="136"/>
      <c r="H22" s="136"/>
      <c r="I22" s="146" t="s">
        <v>27</v>
      </c>
      <c r="J22" s="36" t="str">
        <f>'Rekapitulace stavby'!AN14</f>
        <v>Vyplň údaj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6.96" customHeight="1">
      <c r="A23" s="41"/>
      <c r="B23" s="47"/>
      <c r="C23" s="41"/>
      <c r="D23" s="41"/>
      <c r="E23" s="41"/>
      <c r="F23" s="41"/>
      <c r="G23" s="41"/>
      <c r="H23" s="41"/>
      <c r="I23" s="41"/>
      <c r="J23" s="41"/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2" customHeight="1">
      <c r="A24" s="41"/>
      <c r="B24" s="47"/>
      <c r="C24" s="41"/>
      <c r="D24" s="146" t="s">
        <v>30</v>
      </c>
      <c r="E24" s="41"/>
      <c r="F24" s="41"/>
      <c r="G24" s="41"/>
      <c r="H24" s="41"/>
      <c r="I24" s="146" t="s">
        <v>26</v>
      </c>
      <c r="J24" s="136" t="s">
        <v>19</v>
      </c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8" customHeight="1">
      <c r="A25" s="41"/>
      <c r="B25" s="47"/>
      <c r="C25" s="41"/>
      <c r="D25" s="41"/>
      <c r="E25" s="136" t="s">
        <v>31</v>
      </c>
      <c r="F25" s="41"/>
      <c r="G25" s="41"/>
      <c r="H25" s="41"/>
      <c r="I25" s="146" t="s">
        <v>27</v>
      </c>
      <c r="J25" s="136" t="s">
        <v>19</v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6.96" customHeight="1">
      <c r="A26" s="41"/>
      <c r="B26" s="47"/>
      <c r="C26" s="41"/>
      <c r="D26" s="41"/>
      <c r="E26" s="41"/>
      <c r="F26" s="41"/>
      <c r="G26" s="41"/>
      <c r="H26" s="41"/>
      <c r="I26" s="41"/>
      <c r="J26" s="41"/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12" customHeight="1">
      <c r="A27" s="41"/>
      <c r="B27" s="47"/>
      <c r="C27" s="41"/>
      <c r="D27" s="146" t="s">
        <v>33</v>
      </c>
      <c r="E27" s="41"/>
      <c r="F27" s="41"/>
      <c r="G27" s="41"/>
      <c r="H27" s="41"/>
      <c r="I27" s="146" t="s">
        <v>26</v>
      </c>
      <c r="J27" s="136" t="str">
        <f>IF('Rekapitulace stavby'!AN19="","",'Rekapitulace stavby'!AN19)</f>
        <v/>
      </c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8" customHeight="1">
      <c r="A28" s="41"/>
      <c r="B28" s="47"/>
      <c r="C28" s="41"/>
      <c r="D28" s="41"/>
      <c r="E28" s="136" t="str">
        <f>IF('Rekapitulace stavby'!E20="","",'Rekapitulace stavby'!E20)</f>
        <v xml:space="preserve"> </v>
      </c>
      <c r="F28" s="41"/>
      <c r="G28" s="41"/>
      <c r="H28" s="41"/>
      <c r="I28" s="146" t="s">
        <v>27</v>
      </c>
      <c r="J28" s="136" t="str">
        <f>IF('Rekapitulace stavby'!AN20="","",'Rekapitulace stavby'!AN20)</f>
        <v/>
      </c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41"/>
      <c r="E29" s="41"/>
      <c r="F29" s="41"/>
      <c r="G29" s="41"/>
      <c r="H29" s="41"/>
      <c r="I29" s="41"/>
      <c r="J29" s="41"/>
      <c r="K29" s="41"/>
      <c r="L29" s="14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12" customHeight="1">
      <c r="A30" s="41"/>
      <c r="B30" s="47"/>
      <c r="C30" s="41"/>
      <c r="D30" s="146" t="s">
        <v>35</v>
      </c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8" customFormat="1" ht="16.5" customHeight="1">
      <c r="A31" s="151"/>
      <c r="B31" s="152"/>
      <c r="C31" s="151"/>
      <c r="D31" s="151"/>
      <c r="E31" s="153" t="s">
        <v>19</v>
      </c>
      <c r="F31" s="153"/>
      <c r="G31" s="153"/>
      <c r="H31" s="153"/>
      <c r="I31" s="151"/>
      <c r="J31" s="151"/>
      <c r="K31" s="151"/>
      <c r="L31" s="154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</row>
    <row r="32" s="2" customFormat="1" ht="6.96" customHeight="1">
      <c r="A32" s="41"/>
      <c r="B32" s="47"/>
      <c r="C32" s="41"/>
      <c r="D32" s="41"/>
      <c r="E32" s="41"/>
      <c r="F32" s="41"/>
      <c r="G32" s="41"/>
      <c r="H32" s="41"/>
      <c r="I32" s="41"/>
      <c r="J32" s="41"/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25.44" customHeight="1">
      <c r="A34" s="41"/>
      <c r="B34" s="47"/>
      <c r="C34" s="41"/>
      <c r="D34" s="156" t="s">
        <v>37</v>
      </c>
      <c r="E34" s="41"/>
      <c r="F34" s="41"/>
      <c r="G34" s="41"/>
      <c r="H34" s="41"/>
      <c r="I34" s="41"/>
      <c r="J34" s="157">
        <f>ROUND(J97, 2)</f>
        <v>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6.96" customHeight="1">
      <c r="A35" s="41"/>
      <c r="B35" s="47"/>
      <c r="C35" s="41"/>
      <c r="D35" s="155"/>
      <c r="E35" s="155"/>
      <c r="F35" s="155"/>
      <c r="G35" s="155"/>
      <c r="H35" s="155"/>
      <c r="I35" s="155"/>
      <c r="J35" s="155"/>
      <c r="K35" s="155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41"/>
      <c r="F36" s="158" t="s">
        <v>39</v>
      </c>
      <c r="G36" s="41"/>
      <c r="H36" s="41"/>
      <c r="I36" s="158" t="s">
        <v>38</v>
      </c>
      <c r="J36" s="158" t="s">
        <v>40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s="2" customFormat="1" ht="14.4" customHeight="1">
      <c r="A37" s="41"/>
      <c r="B37" s="47"/>
      <c r="C37" s="41"/>
      <c r="D37" s="159" t="s">
        <v>41</v>
      </c>
      <c r="E37" s="146" t="s">
        <v>42</v>
      </c>
      <c r="F37" s="160">
        <f>ROUND((SUM(BE97:BE203)),  2)</f>
        <v>0</v>
      </c>
      <c r="G37" s="41"/>
      <c r="H37" s="41"/>
      <c r="I37" s="161">
        <v>0.20999999999999999</v>
      </c>
      <c r="J37" s="160">
        <f>ROUND(((SUM(BE97:BE203))*I37),  2)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14.4" customHeight="1">
      <c r="A38" s="41"/>
      <c r="B38" s="47"/>
      <c r="C38" s="41"/>
      <c r="D38" s="41"/>
      <c r="E38" s="146" t="s">
        <v>43</v>
      </c>
      <c r="F38" s="160">
        <f>ROUND((SUM(BF97:BF203)),  2)</f>
        <v>0</v>
      </c>
      <c r="G38" s="41"/>
      <c r="H38" s="41"/>
      <c r="I38" s="161">
        <v>0.12</v>
      </c>
      <c r="J38" s="160">
        <f>ROUND(((SUM(BF97:BF203))*I38),  2)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44</v>
      </c>
      <c r="F39" s="160">
        <f>ROUND((SUM(BG97:BG203)),  2)</f>
        <v>0</v>
      </c>
      <c r="G39" s="41"/>
      <c r="H39" s="41"/>
      <c r="I39" s="161">
        <v>0.20999999999999999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idden="1" s="2" customFormat="1" ht="14.4" customHeight="1">
      <c r="A40" s="41"/>
      <c r="B40" s="47"/>
      <c r="C40" s="41"/>
      <c r="D40" s="41"/>
      <c r="E40" s="146" t="s">
        <v>45</v>
      </c>
      <c r="F40" s="160">
        <f>ROUND((SUM(BH97:BH203)),  2)</f>
        <v>0</v>
      </c>
      <c r="G40" s="41"/>
      <c r="H40" s="41"/>
      <c r="I40" s="161">
        <v>0.12</v>
      </c>
      <c r="J40" s="160">
        <f>0</f>
        <v>0</v>
      </c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idden="1" s="2" customFormat="1" ht="14.4" customHeight="1">
      <c r="A41" s="41"/>
      <c r="B41" s="47"/>
      <c r="C41" s="41"/>
      <c r="D41" s="41"/>
      <c r="E41" s="146" t="s">
        <v>46</v>
      </c>
      <c r="F41" s="160">
        <f>ROUND((SUM(BI97:BI203)),  2)</f>
        <v>0</v>
      </c>
      <c r="G41" s="41"/>
      <c r="H41" s="41"/>
      <c r="I41" s="161">
        <v>0</v>
      </c>
      <c r="J41" s="160">
        <f>0</f>
        <v>0</v>
      </c>
      <c r="K41" s="41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6.96" customHeight="1">
      <c r="A42" s="41"/>
      <c r="B42" s="47"/>
      <c r="C42" s="41"/>
      <c r="D42" s="41"/>
      <c r="E42" s="41"/>
      <c r="F42" s="41"/>
      <c r="G42" s="41"/>
      <c r="H42" s="41"/>
      <c r="I42" s="41"/>
      <c r="J42" s="41"/>
      <c r="K42" s="41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s="2" customFormat="1" ht="25.44" customHeight="1">
      <c r="A43" s="41"/>
      <c r="B43" s="47"/>
      <c r="C43" s="162"/>
      <c r="D43" s="163" t="s">
        <v>47</v>
      </c>
      <c r="E43" s="164"/>
      <c r="F43" s="164"/>
      <c r="G43" s="165" t="s">
        <v>48</v>
      </c>
      <c r="H43" s="166" t="s">
        <v>49</v>
      </c>
      <c r="I43" s="164"/>
      <c r="J43" s="167">
        <f>SUM(J34:J41)</f>
        <v>0</v>
      </c>
      <c r="K43" s="168"/>
      <c r="L43" s="148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s="2" customFormat="1" ht="14.4" customHeight="1">
      <c r="A44" s="41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8" s="2" customFormat="1" ht="6.96" customHeight="1">
      <c r="A48" s="41"/>
      <c r="B48" s="171"/>
      <c r="C48" s="172"/>
      <c r="D48" s="172"/>
      <c r="E48" s="172"/>
      <c r="F48" s="172"/>
      <c r="G48" s="172"/>
      <c r="H48" s="172"/>
      <c r="I48" s="172"/>
      <c r="J48" s="172"/>
      <c r="K48" s="172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24.96" customHeight="1">
      <c r="A49" s="41"/>
      <c r="B49" s="42"/>
      <c r="C49" s="26" t="s">
        <v>132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6.96" customHeight="1">
      <c r="A50" s="41"/>
      <c r="B50" s="42"/>
      <c r="C50" s="43"/>
      <c r="D50" s="43"/>
      <c r="E50" s="43"/>
      <c r="F50" s="43"/>
      <c r="G50" s="43"/>
      <c r="H50" s="43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12" customHeight="1">
      <c r="A51" s="41"/>
      <c r="B51" s="42"/>
      <c r="C51" s="35" t="s">
        <v>16</v>
      </c>
      <c r="D51" s="43"/>
      <c r="E51" s="43"/>
      <c r="F51" s="43"/>
      <c r="G51" s="43"/>
      <c r="H51" s="43"/>
      <c r="I51" s="43"/>
      <c r="J51" s="43"/>
      <c r="K51" s="43"/>
      <c r="L51" s="14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6.5" customHeight="1">
      <c r="A52" s="41"/>
      <c r="B52" s="42"/>
      <c r="C52" s="43"/>
      <c r="D52" s="43"/>
      <c r="E52" s="173" t="str">
        <f>E7</f>
        <v>Jáchymov - parkoviště v ulici Mathesiova</v>
      </c>
      <c r="F52" s="35"/>
      <c r="G52" s="35"/>
      <c r="H52" s="35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1" customFormat="1" ht="12" customHeight="1">
      <c r="B53" s="24"/>
      <c r="C53" s="35" t="s">
        <v>128</v>
      </c>
      <c r="D53" s="25"/>
      <c r="E53" s="25"/>
      <c r="F53" s="25"/>
      <c r="G53" s="25"/>
      <c r="H53" s="25"/>
      <c r="I53" s="25"/>
      <c r="J53" s="25"/>
      <c r="K53" s="25"/>
      <c r="L53" s="23"/>
    </row>
    <row r="54" s="1" customFormat="1" ht="16.5" customHeight="1">
      <c r="B54" s="24"/>
      <c r="C54" s="25"/>
      <c r="D54" s="25"/>
      <c r="E54" s="173" t="s">
        <v>928</v>
      </c>
      <c r="F54" s="25"/>
      <c r="G54" s="25"/>
      <c r="H54" s="25"/>
      <c r="I54" s="25"/>
      <c r="J54" s="25"/>
      <c r="K54" s="25"/>
      <c r="L54" s="23"/>
    </row>
    <row r="55" s="1" customFormat="1" ht="12" customHeight="1">
      <c r="B55" s="24"/>
      <c r="C55" s="35" t="s">
        <v>130</v>
      </c>
      <c r="D55" s="25"/>
      <c r="E55" s="25"/>
      <c r="F55" s="25"/>
      <c r="G55" s="25"/>
      <c r="H55" s="25"/>
      <c r="I55" s="25"/>
      <c r="J55" s="25"/>
      <c r="K55" s="25"/>
      <c r="L55" s="23"/>
    </row>
    <row r="56" s="2" customFormat="1" ht="16.5" customHeight="1">
      <c r="A56" s="41"/>
      <c r="B56" s="42"/>
      <c r="C56" s="43"/>
      <c r="D56" s="43"/>
      <c r="E56" s="301" t="s">
        <v>2695</v>
      </c>
      <c r="F56" s="43"/>
      <c r="G56" s="43"/>
      <c r="H56" s="43"/>
      <c r="I56" s="43"/>
      <c r="J56" s="43"/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12" customHeight="1">
      <c r="A57" s="41"/>
      <c r="B57" s="42"/>
      <c r="C57" s="35" t="s">
        <v>2696</v>
      </c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6.5" customHeight="1">
      <c r="A58" s="41"/>
      <c r="B58" s="42"/>
      <c r="C58" s="43"/>
      <c r="D58" s="43"/>
      <c r="E58" s="72" t="str">
        <f>E13</f>
        <v>SO 707.1.3 - Silnoproudá instalace</v>
      </c>
      <c r="F58" s="43"/>
      <c r="G58" s="43"/>
      <c r="H58" s="43"/>
      <c r="I58" s="43"/>
      <c r="J58" s="43"/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6.96" customHeight="1">
      <c r="A59" s="41"/>
      <c r="B59" s="42"/>
      <c r="C59" s="43"/>
      <c r="D59" s="43"/>
      <c r="E59" s="43"/>
      <c r="F59" s="43"/>
      <c r="G59" s="43"/>
      <c r="H59" s="43"/>
      <c r="I59" s="43"/>
      <c r="J59" s="43"/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2" customHeight="1">
      <c r="A60" s="41"/>
      <c r="B60" s="42"/>
      <c r="C60" s="35" t="s">
        <v>21</v>
      </c>
      <c r="D60" s="43"/>
      <c r="E60" s="43"/>
      <c r="F60" s="30" t="str">
        <f>F16</f>
        <v>Město Jáchymov</v>
      </c>
      <c r="G60" s="43"/>
      <c r="H60" s="43"/>
      <c r="I60" s="35" t="s">
        <v>23</v>
      </c>
      <c r="J60" s="75" t="str">
        <f>IF(J16="","",J16)</f>
        <v>29. 5. 2025</v>
      </c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6.96" customHeight="1">
      <c r="A61" s="41"/>
      <c r="B61" s="42"/>
      <c r="C61" s="43"/>
      <c r="D61" s="43"/>
      <c r="E61" s="43"/>
      <c r="F61" s="43"/>
      <c r="G61" s="43"/>
      <c r="H61" s="43"/>
      <c r="I61" s="43"/>
      <c r="J61" s="43"/>
      <c r="K61" s="43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5.15" customHeight="1">
      <c r="A62" s="41"/>
      <c r="B62" s="42"/>
      <c r="C62" s="35" t="s">
        <v>25</v>
      </c>
      <c r="D62" s="43"/>
      <c r="E62" s="43"/>
      <c r="F62" s="30" t="str">
        <f>E19</f>
        <v>Město Jáchymov</v>
      </c>
      <c r="G62" s="43"/>
      <c r="H62" s="43"/>
      <c r="I62" s="35" t="s">
        <v>30</v>
      </c>
      <c r="J62" s="39" t="str">
        <f>E25</f>
        <v>Ing. Jiří Oboznenko</v>
      </c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15.15" customHeight="1">
      <c r="A63" s="41"/>
      <c r="B63" s="42"/>
      <c r="C63" s="35" t="s">
        <v>28</v>
      </c>
      <c r="D63" s="43"/>
      <c r="E63" s="43"/>
      <c r="F63" s="30" t="str">
        <f>IF(E22="","",E22)</f>
        <v>Vyplň údaj</v>
      </c>
      <c r="G63" s="43"/>
      <c r="H63" s="43"/>
      <c r="I63" s="35" t="s">
        <v>33</v>
      </c>
      <c r="J63" s="39" t="str">
        <f>E28</f>
        <v xml:space="preserve"> 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10.32" customHeight="1">
      <c r="A64" s="41"/>
      <c r="B64" s="42"/>
      <c r="C64" s="43"/>
      <c r="D64" s="43"/>
      <c r="E64" s="43"/>
      <c r="F64" s="43"/>
      <c r="G64" s="43"/>
      <c r="H64" s="43"/>
      <c r="I64" s="43"/>
      <c r="J64" s="43"/>
      <c r="K64" s="43"/>
      <c r="L64" s="148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s="2" customFormat="1" ht="29.28" customHeight="1">
      <c r="A65" s="41"/>
      <c r="B65" s="42"/>
      <c r="C65" s="174" t="s">
        <v>133</v>
      </c>
      <c r="D65" s="175"/>
      <c r="E65" s="175"/>
      <c r="F65" s="175"/>
      <c r="G65" s="175"/>
      <c r="H65" s="175"/>
      <c r="I65" s="175"/>
      <c r="J65" s="176" t="s">
        <v>134</v>
      </c>
      <c r="K65" s="175"/>
      <c r="L65" s="148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10.32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22.8" customHeight="1">
      <c r="A67" s="41"/>
      <c r="B67" s="42"/>
      <c r="C67" s="177" t="s">
        <v>69</v>
      </c>
      <c r="D67" s="43"/>
      <c r="E67" s="43"/>
      <c r="F67" s="43"/>
      <c r="G67" s="43"/>
      <c r="H67" s="43"/>
      <c r="I67" s="43"/>
      <c r="J67" s="105">
        <f>J97</f>
        <v>0</v>
      </c>
      <c r="K67" s="43"/>
      <c r="L67" s="14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U67" s="20" t="s">
        <v>135</v>
      </c>
    </row>
    <row r="68" s="9" customFormat="1" ht="24.96" customHeight="1">
      <c r="A68" s="9"/>
      <c r="B68" s="178"/>
      <c r="C68" s="179"/>
      <c r="D68" s="180" t="s">
        <v>674</v>
      </c>
      <c r="E68" s="181"/>
      <c r="F68" s="181"/>
      <c r="G68" s="181"/>
      <c r="H68" s="181"/>
      <c r="I68" s="181"/>
      <c r="J68" s="182">
        <f>J98</f>
        <v>0</v>
      </c>
      <c r="K68" s="179"/>
      <c r="L68" s="183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8"/>
      <c r="C69" s="179"/>
      <c r="D69" s="180" t="s">
        <v>675</v>
      </c>
      <c r="E69" s="181"/>
      <c r="F69" s="181"/>
      <c r="G69" s="181"/>
      <c r="H69" s="181"/>
      <c r="I69" s="181"/>
      <c r="J69" s="182">
        <f>J102</f>
        <v>0</v>
      </c>
      <c r="K69" s="179"/>
      <c r="L69" s="183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8"/>
      <c r="C70" s="179"/>
      <c r="D70" s="180" t="s">
        <v>2799</v>
      </c>
      <c r="E70" s="181"/>
      <c r="F70" s="181"/>
      <c r="G70" s="181"/>
      <c r="H70" s="181"/>
      <c r="I70" s="181"/>
      <c r="J70" s="182">
        <f>J142</f>
        <v>0</v>
      </c>
      <c r="K70" s="179"/>
      <c r="L70" s="183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78"/>
      <c r="C71" s="179"/>
      <c r="D71" s="180" t="s">
        <v>2800</v>
      </c>
      <c r="E71" s="181"/>
      <c r="F71" s="181"/>
      <c r="G71" s="181"/>
      <c r="H71" s="181"/>
      <c r="I71" s="181"/>
      <c r="J71" s="182">
        <f>J144</f>
        <v>0</v>
      </c>
      <c r="K71" s="179"/>
      <c r="L71" s="183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9" customFormat="1" ht="24.96" customHeight="1">
      <c r="A72" s="9"/>
      <c r="B72" s="178"/>
      <c r="C72" s="179"/>
      <c r="D72" s="180" t="s">
        <v>888</v>
      </c>
      <c r="E72" s="181"/>
      <c r="F72" s="181"/>
      <c r="G72" s="181"/>
      <c r="H72" s="181"/>
      <c r="I72" s="181"/>
      <c r="J72" s="182">
        <f>J186</f>
        <v>0</v>
      </c>
      <c r="K72" s="179"/>
      <c r="L72" s="183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9" customFormat="1" ht="24.96" customHeight="1">
      <c r="A73" s="9"/>
      <c r="B73" s="178"/>
      <c r="C73" s="179"/>
      <c r="D73" s="180" t="s">
        <v>889</v>
      </c>
      <c r="E73" s="181"/>
      <c r="F73" s="181"/>
      <c r="G73" s="181"/>
      <c r="H73" s="181"/>
      <c r="I73" s="181"/>
      <c r="J73" s="182">
        <f>J201</f>
        <v>0</v>
      </c>
      <c r="K73" s="179"/>
      <c r="L73" s="183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143</v>
      </c>
      <c r="D80" s="43"/>
      <c r="E80" s="43"/>
      <c r="F80" s="43"/>
      <c r="G80" s="43"/>
      <c r="H80" s="43"/>
      <c r="I80" s="43"/>
      <c r="J80" s="43"/>
      <c r="K80" s="4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173" t="str">
        <f>E7</f>
        <v>Jáchymov - parkoviště v ulici Mathesiova</v>
      </c>
      <c r="F83" s="35"/>
      <c r="G83" s="35"/>
      <c r="H83" s="35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128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1" customFormat="1" ht="16.5" customHeight="1">
      <c r="B85" s="24"/>
      <c r="C85" s="25"/>
      <c r="D85" s="25"/>
      <c r="E85" s="173" t="s">
        <v>928</v>
      </c>
      <c r="F85" s="25"/>
      <c r="G85" s="25"/>
      <c r="H85" s="25"/>
      <c r="I85" s="25"/>
      <c r="J85" s="25"/>
      <c r="K85" s="25"/>
      <c r="L85" s="23"/>
    </row>
    <row r="86" s="1" customFormat="1" ht="12" customHeight="1">
      <c r="B86" s="24"/>
      <c r="C86" s="35" t="s">
        <v>130</v>
      </c>
      <c r="D86" s="25"/>
      <c r="E86" s="25"/>
      <c r="F86" s="25"/>
      <c r="G86" s="25"/>
      <c r="H86" s="25"/>
      <c r="I86" s="25"/>
      <c r="J86" s="25"/>
      <c r="K86" s="25"/>
      <c r="L86" s="23"/>
    </row>
    <row r="87" s="2" customFormat="1" ht="16.5" customHeight="1">
      <c r="A87" s="41"/>
      <c r="B87" s="42"/>
      <c r="C87" s="43"/>
      <c r="D87" s="43"/>
      <c r="E87" s="301" t="s">
        <v>2695</v>
      </c>
      <c r="F87" s="43"/>
      <c r="G87" s="43"/>
      <c r="H87" s="43"/>
      <c r="I87" s="43"/>
      <c r="J87" s="43"/>
      <c r="K87" s="43"/>
      <c r="L87" s="14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2696</v>
      </c>
      <c r="D88" s="43"/>
      <c r="E88" s="43"/>
      <c r="F88" s="43"/>
      <c r="G88" s="43"/>
      <c r="H88" s="43"/>
      <c r="I88" s="43"/>
      <c r="J88" s="43"/>
      <c r="K88" s="43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6.5" customHeight="1">
      <c r="A89" s="41"/>
      <c r="B89" s="42"/>
      <c r="C89" s="43"/>
      <c r="D89" s="43"/>
      <c r="E89" s="72" t="str">
        <f>E13</f>
        <v>SO 707.1.3 - Silnoproudá instalace</v>
      </c>
      <c r="F89" s="43"/>
      <c r="G89" s="43"/>
      <c r="H89" s="43"/>
      <c r="I89" s="43"/>
      <c r="J89" s="43"/>
      <c r="K89" s="43"/>
      <c r="L89" s="14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21</v>
      </c>
      <c r="D91" s="43"/>
      <c r="E91" s="43"/>
      <c r="F91" s="30" t="str">
        <f>F16</f>
        <v>Město Jáchymov</v>
      </c>
      <c r="G91" s="43"/>
      <c r="H91" s="43"/>
      <c r="I91" s="35" t="s">
        <v>23</v>
      </c>
      <c r="J91" s="75" t="str">
        <f>IF(J16="","",J16)</f>
        <v>29. 5. 2025</v>
      </c>
      <c r="K91" s="43"/>
      <c r="L91" s="14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25</v>
      </c>
      <c r="D93" s="43"/>
      <c r="E93" s="43"/>
      <c r="F93" s="30" t="str">
        <f>E19</f>
        <v>Město Jáchymov</v>
      </c>
      <c r="G93" s="43"/>
      <c r="H93" s="43"/>
      <c r="I93" s="35" t="s">
        <v>30</v>
      </c>
      <c r="J93" s="39" t="str">
        <f>E25</f>
        <v>Ing. Jiří Oboznenko</v>
      </c>
      <c r="K93" s="43"/>
      <c r="L93" s="14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28</v>
      </c>
      <c r="D94" s="43"/>
      <c r="E94" s="43"/>
      <c r="F94" s="30" t="str">
        <f>IF(E22="","",E22)</f>
        <v>Vyplň údaj</v>
      </c>
      <c r="G94" s="43"/>
      <c r="H94" s="43"/>
      <c r="I94" s="35" t="s">
        <v>33</v>
      </c>
      <c r="J94" s="39" t="str">
        <f>E28</f>
        <v xml:space="preserve"> </v>
      </c>
      <c r="K94" s="43"/>
      <c r="L94" s="14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0.32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8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1" customFormat="1" ht="29.28" customHeight="1">
      <c r="A96" s="189"/>
      <c r="B96" s="190"/>
      <c r="C96" s="191" t="s">
        <v>144</v>
      </c>
      <c r="D96" s="192" t="s">
        <v>56</v>
      </c>
      <c r="E96" s="192" t="s">
        <v>52</v>
      </c>
      <c r="F96" s="192" t="s">
        <v>53</v>
      </c>
      <c r="G96" s="192" t="s">
        <v>145</v>
      </c>
      <c r="H96" s="192" t="s">
        <v>146</v>
      </c>
      <c r="I96" s="192" t="s">
        <v>147</v>
      </c>
      <c r="J96" s="192" t="s">
        <v>134</v>
      </c>
      <c r="K96" s="193" t="s">
        <v>148</v>
      </c>
      <c r="L96" s="194"/>
      <c r="M96" s="95" t="s">
        <v>19</v>
      </c>
      <c r="N96" s="96" t="s">
        <v>41</v>
      </c>
      <c r="O96" s="96" t="s">
        <v>149</v>
      </c>
      <c r="P96" s="96" t="s">
        <v>150</v>
      </c>
      <c r="Q96" s="96" t="s">
        <v>151</v>
      </c>
      <c r="R96" s="96" t="s">
        <v>152</v>
      </c>
      <c r="S96" s="96" t="s">
        <v>153</v>
      </c>
      <c r="T96" s="97" t="s">
        <v>154</v>
      </c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</row>
    <row r="97" s="2" customFormat="1" ht="22.8" customHeight="1">
      <c r="A97" s="41"/>
      <c r="B97" s="42"/>
      <c r="C97" s="102" t="s">
        <v>155</v>
      </c>
      <c r="D97" s="43"/>
      <c r="E97" s="43"/>
      <c r="F97" s="43"/>
      <c r="G97" s="43"/>
      <c r="H97" s="43"/>
      <c r="I97" s="43"/>
      <c r="J97" s="195">
        <f>BK97</f>
        <v>0</v>
      </c>
      <c r="K97" s="43"/>
      <c r="L97" s="47"/>
      <c r="M97" s="98"/>
      <c r="N97" s="196"/>
      <c r="O97" s="99"/>
      <c r="P97" s="197">
        <f>P98+P102+P142+P144+P186+P201</f>
        <v>0</v>
      </c>
      <c r="Q97" s="99"/>
      <c r="R97" s="197">
        <f>R98+R102+R142+R144+R186+R201</f>
        <v>0</v>
      </c>
      <c r="S97" s="99"/>
      <c r="T97" s="198">
        <f>T98+T102+T142+T144+T186+T201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70</v>
      </c>
      <c r="AU97" s="20" t="s">
        <v>135</v>
      </c>
      <c r="BK97" s="199">
        <f>BK98+BK102+BK142+BK144+BK186+BK201</f>
        <v>0</v>
      </c>
    </row>
    <row r="98" s="12" customFormat="1" ht="25.92" customHeight="1">
      <c r="A98" s="12"/>
      <c r="B98" s="200"/>
      <c r="C98" s="201"/>
      <c r="D98" s="202" t="s">
        <v>70</v>
      </c>
      <c r="E98" s="203" t="s">
        <v>683</v>
      </c>
      <c r="F98" s="203" t="s">
        <v>684</v>
      </c>
      <c r="G98" s="201"/>
      <c r="H98" s="201"/>
      <c r="I98" s="204"/>
      <c r="J98" s="205">
        <f>BK98</f>
        <v>0</v>
      </c>
      <c r="K98" s="201"/>
      <c r="L98" s="206"/>
      <c r="M98" s="207"/>
      <c r="N98" s="208"/>
      <c r="O98" s="208"/>
      <c r="P98" s="209">
        <f>SUM(P99:P101)</f>
        <v>0</v>
      </c>
      <c r="Q98" s="208"/>
      <c r="R98" s="209">
        <f>SUM(R99:R101)</f>
        <v>0</v>
      </c>
      <c r="S98" s="208"/>
      <c r="T98" s="210">
        <f>SUM(T99:T101)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1" t="s">
        <v>78</v>
      </c>
      <c r="AT98" s="212" t="s">
        <v>70</v>
      </c>
      <c r="AU98" s="212" t="s">
        <v>71</v>
      </c>
      <c r="AY98" s="211" t="s">
        <v>158</v>
      </c>
      <c r="BK98" s="213">
        <f>SUM(BK99:BK101)</f>
        <v>0</v>
      </c>
    </row>
    <row r="99" s="2" customFormat="1" ht="16.5" customHeight="1">
      <c r="A99" s="41"/>
      <c r="B99" s="42"/>
      <c r="C99" s="216" t="s">
        <v>78</v>
      </c>
      <c r="D99" s="216" t="s">
        <v>161</v>
      </c>
      <c r="E99" s="217" t="s">
        <v>2801</v>
      </c>
      <c r="F99" s="218" t="s">
        <v>2802</v>
      </c>
      <c r="G99" s="219" t="s">
        <v>687</v>
      </c>
      <c r="H99" s="220">
        <v>6</v>
      </c>
      <c r="I99" s="221"/>
      <c r="J99" s="222">
        <f>ROUND(I99*H99,2)</f>
        <v>0</v>
      </c>
      <c r="K99" s="218" t="s">
        <v>19</v>
      </c>
      <c r="L99" s="47"/>
      <c r="M99" s="223" t="s">
        <v>19</v>
      </c>
      <c r="N99" s="224" t="s">
        <v>42</v>
      </c>
      <c r="O99" s="87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7" t="s">
        <v>173</v>
      </c>
      <c r="AT99" s="227" t="s">
        <v>161</v>
      </c>
      <c r="AU99" s="227" t="s">
        <v>78</v>
      </c>
      <c r="AY99" s="20" t="s">
        <v>158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0" t="s">
        <v>78</v>
      </c>
      <c r="BK99" s="228">
        <f>ROUND(I99*H99,2)</f>
        <v>0</v>
      </c>
      <c r="BL99" s="20" t="s">
        <v>173</v>
      </c>
      <c r="BM99" s="227" t="s">
        <v>2803</v>
      </c>
    </row>
    <row r="100" s="2" customFormat="1" ht="16.5" customHeight="1">
      <c r="A100" s="41"/>
      <c r="B100" s="42"/>
      <c r="C100" s="216" t="s">
        <v>80</v>
      </c>
      <c r="D100" s="216" t="s">
        <v>161</v>
      </c>
      <c r="E100" s="217" t="s">
        <v>2804</v>
      </c>
      <c r="F100" s="218" t="s">
        <v>2805</v>
      </c>
      <c r="G100" s="219" t="s">
        <v>687</v>
      </c>
      <c r="H100" s="220">
        <v>3</v>
      </c>
      <c r="I100" s="221"/>
      <c r="J100" s="222">
        <f>ROUND(I100*H100,2)</f>
        <v>0</v>
      </c>
      <c r="K100" s="218" t="s">
        <v>19</v>
      </c>
      <c r="L100" s="47"/>
      <c r="M100" s="223" t="s">
        <v>19</v>
      </c>
      <c r="N100" s="224" t="s">
        <v>42</v>
      </c>
      <c r="O100" s="87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7" t="s">
        <v>173</v>
      </c>
      <c r="AT100" s="227" t="s">
        <v>161</v>
      </c>
      <c r="AU100" s="227" t="s">
        <v>78</v>
      </c>
      <c r="AY100" s="20" t="s">
        <v>158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0" t="s">
        <v>78</v>
      </c>
      <c r="BK100" s="228">
        <f>ROUND(I100*H100,2)</f>
        <v>0</v>
      </c>
      <c r="BL100" s="20" t="s">
        <v>173</v>
      </c>
      <c r="BM100" s="227" t="s">
        <v>2806</v>
      </c>
    </row>
    <row r="101" s="2" customFormat="1" ht="16.5" customHeight="1">
      <c r="A101" s="41"/>
      <c r="B101" s="42"/>
      <c r="C101" s="216" t="s">
        <v>119</v>
      </c>
      <c r="D101" s="216" t="s">
        <v>161</v>
      </c>
      <c r="E101" s="217" t="s">
        <v>2807</v>
      </c>
      <c r="F101" s="218" t="s">
        <v>2808</v>
      </c>
      <c r="G101" s="219" t="s">
        <v>687</v>
      </c>
      <c r="H101" s="220">
        <v>3</v>
      </c>
      <c r="I101" s="221"/>
      <c r="J101" s="222">
        <f>ROUND(I101*H101,2)</f>
        <v>0</v>
      </c>
      <c r="K101" s="218" t="s">
        <v>19</v>
      </c>
      <c r="L101" s="47"/>
      <c r="M101" s="223" t="s">
        <v>19</v>
      </c>
      <c r="N101" s="224" t="s">
        <v>42</v>
      </c>
      <c r="O101" s="87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7" t="s">
        <v>173</v>
      </c>
      <c r="AT101" s="227" t="s">
        <v>161</v>
      </c>
      <c r="AU101" s="227" t="s">
        <v>78</v>
      </c>
      <c r="AY101" s="20" t="s">
        <v>158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0" t="s">
        <v>78</v>
      </c>
      <c r="BK101" s="228">
        <f>ROUND(I101*H101,2)</f>
        <v>0</v>
      </c>
      <c r="BL101" s="20" t="s">
        <v>173</v>
      </c>
      <c r="BM101" s="227" t="s">
        <v>2809</v>
      </c>
    </row>
    <row r="102" s="12" customFormat="1" ht="25.92" customHeight="1">
      <c r="A102" s="12"/>
      <c r="B102" s="200"/>
      <c r="C102" s="201"/>
      <c r="D102" s="202" t="s">
        <v>70</v>
      </c>
      <c r="E102" s="203" t="s">
        <v>689</v>
      </c>
      <c r="F102" s="203" t="s">
        <v>690</v>
      </c>
      <c r="G102" s="201"/>
      <c r="H102" s="201"/>
      <c r="I102" s="204"/>
      <c r="J102" s="205">
        <f>BK102</f>
        <v>0</v>
      </c>
      <c r="K102" s="201"/>
      <c r="L102" s="206"/>
      <c r="M102" s="207"/>
      <c r="N102" s="208"/>
      <c r="O102" s="208"/>
      <c r="P102" s="209">
        <f>SUM(P103:P141)</f>
        <v>0</v>
      </c>
      <c r="Q102" s="208"/>
      <c r="R102" s="209">
        <f>SUM(R103:R141)</f>
        <v>0</v>
      </c>
      <c r="S102" s="208"/>
      <c r="T102" s="210">
        <f>SUM(T103:T141)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11" t="s">
        <v>78</v>
      </c>
      <c r="AT102" s="212" t="s">
        <v>70</v>
      </c>
      <c r="AU102" s="212" t="s">
        <v>71</v>
      </c>
      <c r="AY102" s="211" t="s">
        <v>158</v>
      </c>
      <c r="BK102" s="213">
        <f>SUM(BK103:BK141)</f>
        <v>0</v>
      </c>
    </row>
    <row r="103" s="2" customFormat="1" ht="16.5" customHeight="1">
      <c r="A103" s="41"/>
      <c r="B103" s="42"/>
      <c r="C103" s="216" t="s">
        <v>173</v>
      </c>
      <c r="D103" s="216" t="s">
        <v>161</v>
      </c>
      <c r="E103" s="217" t="s">
        <v>2810</v>
      </c>
      <c r="F103" s="218" t="s">
        <v>2811</v>
      </c>
      <c r="G103" s="219" t="s">
        <v>687</v>
      </c>
      <c r="H103" s="220">
        <v>4</v>
      </c>
      <c r="I103" s="221"/>
      <c r="J103" s="222">
        <f>ROUND(I103*H103,2)</f>
        <v>0</v>
      </c>
      <c r="K103" s="218" t="s">
        <v>19</v>
      </c>
      <c r="L103" s="47"/>
      <c r="M103" s="223" t="s">
        <v>19</v>
      </c>
      <c r="N103" s="224" t="s">
        <v>42</v>
      </c>
      <c r="O103" s="87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173</v>
      </c>
      <c r="AT103" s="227" t="s">
        <v>161</v>
      </c>
      <c r="AU103" s="227" t="s">
        <v>78</v>
      </c>
      <c r="AY103" s="20" t="s">
        <v>158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78</v>
      </c>
      <c r="BK103" s="228">
        <f>ROUND(I103*H103,2)</f>
        <v>0</v>
      </c>
      <c r="BL103" s="20" t="s">
        <v>173</v>
      </c>
      <c r="BM103" s="227" t="s">
        <v>2812</v>
      </c>
    </row>
    <row r="104" s="2" customFormat="1" ht="16.5" customHeight="1">
      <c r="A104" s="41"/>
      <c r="B104" s="42"/>
      <c r="C104" s="216" t="s">
        <v>157</v>
      </c>
      <c r="D104" s="216" t="s">
        <v>161</v>
      </c>
      <c r="E104" s="217" t="s">
        <v>2813</v>
      </c>
      <c r="F104" s="218" t="s">
        <v>2814</v>
      </c>
      <c r="G104" s="219" t="s">
        <v>687</v>
      </c>
      <c r="H104" s="220">
        <v>5</v>
      </c>
      <c r="I104" s="221"/>
      <c r="J104" s="222">
        <f>ROUND(I104*H104,2)</f>
        <v>0</v>
      </c>
      <c r="K104" s="218" t="s">
        <v>19</v>
      </c>
      <c r="L104" s="47"/>
      <c r="M104" s="223" t="s">
        <v>19</v>
      </c>
      <c r="N104" s="224" t="s">
        <v>42</v>
      </c>
      <c r="O104" s="87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7" t="s">
        <v>173</v>
      </c>
      <c r="AT104" s="227" t="s">
        <v>161</v>
      </c>
      <c r="AU104" s="227" t="s">
        <v>78</v>
      </c>
      <c r="AY104" s="20" t="s">
        <v>158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20" t="s">
        <v>78</v>
      </c>
      <c r="BK104" s="228">
        <f>ROUND(I104*H104,2)</f>
        <v>0</v>
      </c>
      <c r="BL104" s="20" t="s">
        <v>173</v>
      </c>
      <c r="BM104" s="227" t="s">
        <v>2815</v>
      </c>
    </row>
    <row r="105" s="2" customFormat="1" ht="16.5" customHeight="1">
      <c r="A105" s="41"/>
      <c r="B105" s="42"/>
      <c r="C105" s="216" t="s">
        <v>182</v>
      </c>
      <c r="D105" s="216" t="s">
        <v>161</v>
      </c>
      <c r="E105" s="217" t="s">
        <v>2816</v>
      </c>
      <c r="F105" s="218" t="s">
        <v>2817</v>
      </c>
      <c r="G105" s="219" t="s">
        <v>373</v>
      </c>
      <c r="H105" s="220">
        <v>1</v>
      </c>
      <c r="I105" s="221"/>
      <c r="J105" s="222">
        <f>ROUND(I105*H105,2)</f>
        <v>0</v>
      </c>
      <c r="K105" s="218" t="s">
        <v>19</v>
      </c>
      <c r="L105" s="47"/>
      <c r="M105" s="223" t="s">
        <v>19</v>
      </c>
      <c r="N105" s="224" t="s">
        <v>42</v>
      </c>
      <c r="O105" s="87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7" t="s">
        <v>173</v>
      </c>
      <c r="AT105" s="227" t="s">
        <v>161</v>
      </c>
      <c r="AU105" s="227" t="s">
        <v>78</v>
      </c>
      <c r="AY105" s="20" t="s">
        <v>158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0" t="s">
        <v>78</v>
      </c>
      <c r="BK105" s="228">
        <f>ROUND(I105*H105,2)</f>
        <v>0</v>
      </c>
      <c r="BL105" s="20" t="s">
        <v>173</v>
      </c>
      <c r="BM105" s="227" t="s">
        <v>2818</v>
      </c>
    </row>
    <row r="106" s="2" customFormat="1" ht="16.5" customHeight="1">
      <c r="A106" s="41"/>
      <c r="B106" s="42"/>
      <c r="C106" s="216" t="s">
        <v>186</v>
      </c>
      <c r="D106" s="216" t="s">
        <v>161</v>
      </c>
      <c r="E106" s="217" t="s">
        <v>2819</v>
      </c>
      <c r="F106" s="218" t="s">
        <v>2820</v>
      </c>
      <c r="G106" s="219" t="s">
        <v>687</v>
      </c>
      <c r="H106" s="220">
        <v>1</v>
      </c>
      <c r="I106" s="221"/>
      <c r="J106" s="222">
        <f>ROUND(I106*H106,2)</f>
        <v>0</v>
      </c>
      <c r="K106" s="218" t="s">
        <v>19</v>
      </c>
      <c r="L106" s="47"/>
      <c r="M106" s="223" t="s">
        <v>19</v>
      </c>
      <c r="N106" s="224" t="s">
        <v>42</v>
      </c>
      <c r="O106" s="87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7" t="s">
        <v>173</v>
      </c>
      <c r="AT106" s="227" t="s">
        <v>161</v>
      </c>
      <c r="AU106" s="227" t="s">
        <v>78</v>
      </c>
      <c r="AY106" s="20" t="s">
        <v>158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0" t="s">
        <v>78</v>
      </c>
      <c r="BK106" s="228">
        <f>ROUND(I106*H106,2)</f>
        <v>0</v>
      </c>
      <c r="BL106" s="20" t="s">
        <v>173</v>
      </c>
      <c r="BM106" s="227" t="s">
        <v>2821</v>
      </c>
    </row>
    <row r="107" s="2" customFormat="1" ht="16.5" customHeight="1">
      <c r="A107" s="41"/>
      <c r="B107" s="42"/>
      <c r="C107" s="216" t="s">
        <v>190</v>
      </c>
      <c r="D107" s="216" t="s">
        <v>161</v>
      </c>
      <c r="E107" s="217" t="s">
        <v>2822</v>
      </c>
      <c r="F107" s="218" t="s">
        <v>2823</v>
      </c>
      <c r="G107" s="219" t="s">
        <v>687</v>
      </c>
      <c r="H107" s="220">
        <v>4</v>
      </c>
      <c r="I107" s="221"/>
      <c r="J107" s="222">
        <f>ROUND(I107*H107,2)</f>
        <v>0</v>
      </c>
      <c r="K107" s="218" t="s">
        <v>19</v>
      </c>
      <c r="L107" s="47"/>
      <c r="M107" s="223" t="s">
        <v>19</v>
      </c>
      <c r="N107" s="224" t="s">
        <v>42</v>
      </c>
      <c r="O107" s="87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7" t="s">
        <v>173</v>
      </c>
      <c r="AT107" s="227" t="s">
        <v>161</v>
      </c>
      <c r="AU107" s="227" t="s">
        <v>78</v>
      </c>
      <c r="AY107" s="20" t="s">
        <v>158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0" t="s">
        <v>78</v>
      </c>
      <c r="BK107" s="228">
        <f>ROUND(I107*H107,2)</f>
        <v>0</v>
      </c>
      <c r="BL107" s="20" t="s">
        <v>173</v>
      </c>
      <c r="BM107" s="227" t="s">
        <v>2824</v>
      </c>
    </row>
    <row r="108" s="2" customFormat="1" ht="16.5" customHeight="1">
      <c r="A108" s="41"/>
      <c r="B108" s="42"/>
      <c r="C108" s="216" t="s">
        <v>196</v>
      </c>
      <c r="D108" s="216" t="s">
        <v>161</v>
      </c>
      <c r="E108" s="217" t="s">
        <v>2825</v>
      </c>
      <c r="F108" s="218" t="s">
        <v>2826</v>
      </c>
      <c r="G108" s="219" t="s">
        <v>373</v>
      </c>
      <c r="H108" s="220">
        <v>30</v>
      </c>
      <c r="I108" s="221"/>
      <c r="J108" s="222">
        <f>ROUND(I108*H108,2)</f>
        <v>0</v>
      </c>
      <c r="K108" s="218" t="s">
        <v>19</v>
      </c>
      <c r="L108" s="47"/>
      <c r="M108" s="223" t="s">
        <v>19</v>
      </c>
      <c r="N108" s="224" t="s">
        <v>42</v>
      </c>
      <c r="O108" s="87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7" t="s">
        <v>173</v>
      </c>
      <c r="AT108" s="227" t="s">
        <v>161</v>
      </c>
      <c r="AU108" s="227" t="s">
        <v>78</v>
      </c>
      <c r="AY108" s="20" t="s">
        <v>158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0" t="s">
        <v>78</v>
      </c>
      <c r="BK108" s="228">
        <f>ROUND(I108*H108,2)</f>
        <v>0</v>
      </c>
      <c r="BL108" s="20" t="s">
        <v>173</v>
      </c>
      <c r="BM108" s="227" t="s">
        <v>2827</v>
      </c>
    </row>
    <row r="109" s="2" customFormat="1" ht="16.5" customHeight="1">
      <c r="A109" s="41"/>
      <c r="B109" s="42"/>
      <c r="C109" s="216" t="s">
        <v>201</v>
      </c>
      <c r="D109" s="216" t="s">
        <v>161</v>
      </c>
      <c r="E109" s="217" t="s">
        <v>2828</v>
      </c>
      <c r="F109" s="218" t="s">
        <v>2829</v>
      </c>
      <c r="G109" s="219" t="s">
        <v>373</v>
      </c>
      <c r="H109" s="220">
        <v>10</v>
      </c>
      <c r="I109" s="221"/>
      <c r="J109" s="222">
        <f>ROUND(I109*H109,2)</f>
        <v>0</v>
      </c>
      <c r="K109" s="218" t="s">
        <v>19</v>
      </c>
      <c r="L109" s="47"/>
      <c r="M109" s="223" t="s">
        <v>19</v>
      </c>
      <c r="N109" s="224" t="s">
        <v>42</v>
      </c>
      <c r="O109" s="87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7" t="s">
        <v>173</v>
      </c>
      <c r="AT109" s="227" t="s">
        <v>161</v>
      </c>
      <c r="AU109" s="227" t="s">
        <v>78</v>
      </c>
      <c r="AY109" s="20" t="s">
        <v>158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0" t="s">
        <v>78</v>
      </c>
      <c r="BK109" s="228">
        <f>ROUND(I109*H109,2)</f>
        <v>0</v>
      </c>
      <c r="BL109" s="20" t="s">
        <v>173</v>
      </c>
      <c r="BM109" s="227" t="s">
        <v>2830</v>
      </c>
    </row>
    <row r="110" s="2" customFormat="1" ht="16.5" customHeight="1">
      <c r="A110" s="41"/>
      <c r="B110" s="42"/>
      <c r="C110" s="216" t="s">
        <v>205</v>
      </c>
      <c r="D110" s="216" t="s">
        <v>161</v>
      </c>
      <c r="E110" s="217" t="s">
        <v>2831</v>
      </c>
      <c r="F110" s="218" t="s">
        <v>2832</v>
      </c>
      <c r="G110" s="219" t="s">
        <v>373</v>
      </c>
      <c r="H110" s="220">
        <v>70</v>
      </c>
      <c r="I110" s="221"/>
      <c r="J110" s="222">
        <f>ROUND(I110*H110,2)</f>
        <v>0</v>
      </c>
      <c r="K110" s="218" t="s">
        <v>19</v>
      </c>
      <c r="L110" s="47"/>
      <c r="M110" s="223" t="s">
        <v>19</v>
      </c>
      <c r="N110" s="224" t="s">
        <v>42</v>
      </c>
      <c r="O110" s="87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7" t="s">
        <v>173</v>
      </c>
      <c r="AT110" s="227" t="s">
        <v>161</v>
      </c>
      <c r="AU110" s="227" t="s">
        <v>78</v>
      </c>
      <c r="AY110" s="20" t="s">
        <v>158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0" t="s">
        <v>78</v>
      </c>
      <c r="BK110" s="228">
        <f>ROUND(I110*H110,2)</f>
        <v>0</v>
      </c>
      <c r="BL110" s="20" t="s">
        <v>173</v>
      </c>
      <c r="BM110" s="227" t="s">
        <v>2833</v>
      </c>
    </row>
    <row r="111" s="2" customFormat="1" ht="16.5" customHeight="1">
      <c r="A111" s="41"/>
      <c r="B111" s="42"/>
      <c r="C111" s="216" t="s">
        <v>8</v>
      </c>
      <c r="D111" s="216" t="s">
        <v>161</v>
      </c>
      <c r="E111" s="217" t="s">
        <v>693</v>
      </c>
      <c r="F111" s="218" t="s">
        <v>694</v>
      </c>
      <c r="G111" s="219" t="s">
        <v>373</v>
      </c>
      <c r="H111" s="220">
        <v>220</v>
      </c>
      <c r="I111" s="221"/>
      <c r="J111" s="222">
        <f>ROUND(I111*H111,2)</f>
        <v>0</v>
      </c>
      <c r="K111" s="218" t="s">
        <v>19</v>
      </c>
      <c r="L111" s="47"/>
      <c r="M111" s="223" t="s">
        <v>19</v>
      </c>
      <c r="N111" s="224" t="s">
        <v>42</v>
      </c>
      <c r="O111" s="87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7" t="s">
        <v>173</v>
      </c>
      <c r="AT111" s="227" t="s">
        <v>161</v>
      </c>
      <c r="AU111" s="227" t="s">
        <v>78</v>
      </c>
      <c r="AY111" s="20" t="s">
        <v>158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0" t="s">
        <v>78</v>
      </c>
      <c r="BK111" s="228">
        <f>ROUND(I111*H111,2)</f>
        <v>0</v>
      </c>
      <c r="BL111" s="20" t="s">
        <v>173</v>
      </c>
      <c r="BM111" s="227" t="s">
        <v>2834</v>
      </c>
    </row>
    <row r="112" s="2" customFormat="1" ht="16.5" customHeight="1">
      <c r="A112" s="41"/>
      <c r="B112" s="42"/>
      <c r="C112" s="216" t="s">
        <v>216</v>
      </c>
      <c r="D112" s="216" t="s">
        <v>161</v>
      </c>
      <c r="E112" s="217" t="s">
        <v>2835</v>
      </c>
      <c r="F112" s="218" t="s">
        <v>2836</v>
      </c>
      <c r="G112" s="219" t="s">
        <v>373</v>
      </c>
      <c r="H112" s="220">
        <v>95</v>
      </c>
      <c r="I112" s="221"/>
      <c r="J112" s="222">
        <f>ROUND(I112*H112,2)</f>
        <v>0</v>
      </c>
      <c r="K112" s="218" t="s">
        <v>19</v>
      </c>
      <c r="L112" s="47"/>
      <c r="M112" s="223" t="s">
        <v>19</v>
      </c>
      <c r="N112" s="224" t="s">
        <v>42</v>
      </c>
      <c r="O112" s="87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173</v>
      </c>
      <c r="AT112" s="227" t="s">
        <v>161</v>
      </c>
      <c r="AU112" s="227" t="s">
        <v>78</v>
      </c>
      <c r="AY112" s="20" t="s">
        <v>158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78</v>
      </c>
      <c r="BK112" s="228">
        <f>ROUND(I112*H112,2)</f>
        <v>0</v>
      </c>
      <c r="BL112" s="20" t="s">
        <v>173</v>
      </c>
      <c r="BM112" s="227" t="s">
        <v>2837</v>
      </c>
    </row>
    <row r="113" s="2" customFormat="1" ht="16.5" customHeight="1">
      <c r="A113" s="41"/>
      <c r="B113" s="42"/>
      <c r="C113" s="216" t="s">
        <v>223</v>
      </c>
      <c r="D113" s="216" t="s">
        <v>161</v>
      </c>
      <c r="E113" s="217" t="s">
        <v>2838</v>
      </c>
      <c r="F113" s="218" t="s">
        <v>2839</v>
      </c>
      <c r="G113" s="219" t="s">
        <v>687</v>
      </c>
      <c r="H113" s="220">
        <v>1</v>
      </c>
      <c r="I113" s="221"/>
      <c r="J113" s="222">
        <f>ROUND(I113*H113,2)</f>
        <v>0</v>
      </c>
      <c r="K113" s="218" t="s">
        <v>19</v>
      </c>
      <c r="L113" s="47"/>
      <c r="M113" s="223" t="s">
        <v>19</v>
      </c>
      <c r="N113" s="224" t="s">
        <v>42</v>
      </c>
      <c r="O113" s="87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7" t="s">
        <v>173</v>
      </c>
      <c r="AT113" s="227" t="s">
        <v>161</v>
      </c>
      <c r="AU113" s="227" t="s">
        <v>78</v>
      </c>
      <c r="AY113" s="20" t="s">
        <v>158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0" t="s">
        <v>78</v>
      </c>
      <c r="BK113" s="228">
        <f>ROUND(I113*H113,2)</f>
        <v>0</v>
      </c>
      <c r="BL113" s="20" t="s">
        <v>173</v>
      </c>
      <c r="BM113" s="227" t="s">
        <v>2840</v>
      </c>
    </row>
    <row r="114" s="2" customFormat="1" ht="16.5" customHeight="1">
      <c r="A114" s="41"/>
      <c r="B114" s="42"/>
      <c r="C114" s="216" t="s">
        <v>229</v>
      </c>
      <c r="D114" s="216" t="s">
        <v>161</v>
      </c>
      <c r="E114" s="217" t="s">
        <v>2841</v>
      </c>
      <c r="F114" s="218" t="s">
        <v>2842</v>
      </c>
      <c r="G114" s="219" t="s">
        <v>687</v>
      </c>
      <c r="H114" s="220">
        <v>24</v>
      </c>
      <c r="I114" s="221"/>
      <c r="J114" s="222">
        <f>ROUND(I114*H114,2)</f>
        <v>0</v>
      </c>
      <c r="K114" s="218" t="s">
        <v>19</v>
      </c>
      <c r="L114" s="47"/>
      <c r="M114" s="223" t="s">
        <v>19</v>
      </c>
      <c r="N114" s="224" t="s">
        <v>42</v>
      </c>
      <c r="O114" s="87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7" t="s">
        <v>173</v>
      </c>
      <c r="AT114" s="227" t="s">
        <v>161</v>
      </c>
      <c r="AU114" s="227" t="s">
        <v>78</v>
      </c>
      <c r="AY114" s="20" t="s">
        <v>158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0" t="s">
        <v>78</v>
      </c>
      <c r="BK114" s="228">
        <f>ROUND(I114*H114,2)</f>
        <v>0</v>
      </c>
      <c r="BL114" s="20" t="s">
        <v>173</v>
      </c>
      <c r="BM114" s="227" t="s">
        <v>2843</v>
      </c>
    </row>
    <row r="115" s="2" customFormat="1" ht="16.5" customHeight="1">
      <c r="A115" s="41"/>
      <c r="B115" s="42"/>
      <c r="C115" s="216" t="s">
        <v>338</v>
      </c>
      <c r="D115" s="216" t="s">
        <v>161</v>
      </c>
      <c r="E115" s="217" t="s">
        <v>2844</v>
      </c>
      <c r="F115" s="218" t="s">
        <v>2845</v>
      </c>
      <c r="G115" s="219" t="s">
        <v>687</v>
      </c>
      <c r="H115" s="220">
        <v>6</v>
      </c>
      <c r="I115" s="221"/>
      <c r="J115" s="222">
        <f>ROUND(I115*H115,2)</f>
        <v>0</v>
      </c>
      <c r="K115" s="218" t="s">
        <v>19</v>
      </c>
      <c r="L115" s="47"/>
      <c r="M115" s="223" t="s">
        <v>19</v>
      </c>
      <c r="N115" s="224" t="s">
        <v>42</v>
      </c>
      <c r="O115" s="87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7" t="s">
        <v>173</v>
      </c>
      <c r="AT115" s="227" t="s">
        <v>161</v>
      </c>
      <c r="AU115" s="227" t="s">
        <v>78</v>
      </c>
      <c r="AY115" s="20" t="s">
        <v>158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0" t="s">
        <v>78</v>
      </c>
      <c r="BK115" s="228">
        <f>ROUND(I115*H115,2)</f>
        <v>0</v>
      </c>
      <c r="BL115" s="20" t="s">
        <v>173</v>
      </c>
      <c r="BM115" s="227" t="s">
        <v>2846</v>
      </c>
    </row>
    <row r="116" s="2" customFormat="1" ht="16.5" customHeight="1">
      <c r="A116" s="41"/>
      <c r="B116" s="42"/>
      <c r="C116" s="216" t="s">
        <v>342</v>
      </c>
      <c r="D116" s="216" t="s">
        <v>161</v>
      </c>
      <c r="E116" s="217" t="s">
        <v>2847</v>
      </c>
      <c r="F116" s="218" t="s">
        <v>2848</v>
      </c>
      <c r="G116" s="219" t="s">
        <v>687</v>
      </c>
      <c r="H116" s="220">
        <v>6</v>
      </c>
      <c r="I116" s="221"/>
      <c r="J116" s="222">
        <f>ROUND(I116*H116,2)</f>
        <v>0</v>
      </c>
      <c r="K116" s="218" t="s">
        <v>19</v>
      </c>
      <c r="L116" s="47"/>
      <c r="M116" s="223" t="s">
        <v>19</v>
      </c>
      <c r="N116" s="224" t="s">
        <v>42</v>
      </c>
      <c r="O116" s="87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7" t="s">
        <v>173</v>
      </c>
      <c r="AT116" s="227" t="s">
        <v>161</v>
      </c>
      <c r="AU116" s="227" t="s">
        <v>78</v>
      </c>
      <c r="AY116" s="20" t="s">
        <v>158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20" t="s">
        <v>78</v>
      </c>
      <c r="BK116" s="228">
        <f>ROUND(I116*H116,2)</f>
        <v>0</v>
      </c>
      <c r="BL116" s="20" t="s">
        <v>173</v>
      </c>
      <c r="BM116" s="227" t="s">
        <v>2849</v>
      </c>
    </row>
    <row r="117" s="2" customFormat="1" ht="16.5" customHeight="1">
      <c r="A117" s="41"/>
      <c r="B117" s="42"/>
      <c r="C117" s="216" t="s">
        <v>346</v>
      </c>
      <c r="D117" s="216" t="s">
        <v>161</v>
      </c>
      <c r="E117" s="217" t="s">
        <v>2850</v>
      </c>
      <c r="F117" s="218" t="s">
        <v>2851</v>
      </c>
      <c r="G117" s="219" t="s">
        <v>899</v>
      </c>
      <c r="H117" s="220">
        <v>1</v>
      </c>
      <c r="I117" s="221"/>
      <c r="J117" s="222">
        <f>ROUND(I117*H117,2)</f>
        <v>0</v>
      </c>
      <c r="K117" s="218" t="s">
        <v>19</v>
      </c>
      <c r="L117" s="47"/>
      <c r="M117" s="223" t="s">
        <v>19</v>
      </c>
      <c r="N117" s="224" t="s">
        <v>42</v>
      </c>
      <c r="O117" s="87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7" t="s">
        <v>173</v>
      </c>
      <c r="AT117" s="227" t="s">
        <v>161</v>
      </c>
      <c r="AU117" s="227" t="s">
        <v>78</v>
      </c>
      <c r="AY117" s="20" t="s">
        <v>158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0" t="s">
        <v>78</v>
      </c>
      <c r="BK117" s="228">
        <f>ROUND(I117*H117,2)</f>
        <v>0</v>
      </c>
      <c r="BL117" s="20" t="s">
        <v>173</v>
      </c>
      <c r="BM117" s="227" t="s">
        <v>2852</v>
      </c>
    </row>
    <row r="118" s="2" customFormat="1" ht="16.5" customHeight="1">
      <c r="A118" s="41"/>
      <c r="B118" s="42"/>
      <c r="C118" s="216" t="s">
        <v>301</v>
      </c>
      <c r="D118" s="216" t="s">
        <v>161</v>
      </c>
      <c r="E118" s="217" t="s">
        <v>2853</v>
      </c>
      <c r="F118" s="218" t="s">
        <v>2854</v>
      </c>
      <c r="G118" s="219" t="s">
        <v>687</v>
      </c>
      <c r="H118" s="220">
        <v>1</v>
      </c>
      <c r="I118" s="221"/>
      <c r="J118" s="222">
        <f>ROUND(I118*H118,2)</f>
        <v>0</v>
      </c>
      <c r="K118" s="218" t="s">
        <v>19</v>
      </c>
      <c r="L118" s="47"/>
      <c r="M118" s="223" t="s">
        <v>19</v>
      </c>
      <c r="N118" s="224" t="s">
        <v>42</v>
      </c>
      <c r="O118" s="87"/>
      <c r="P118" s="225">
        <f>O118*H118</f>
        <v>0</v>
      </c>
      <c r="Q118" s="225">
        <v>0</v>
      </c>
      <c r="R118" s="225">
        <f>Q118*H118</f>
        <v>0</v>
      </c>
      <c r="S118" s="225">
        <v>0</v>
      </c>
      <c r="T118" s="226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7" t="s">
        <v>173</v>
      </c>
      <c r="AT118" s="227" t="s">
        <v>161</v>
      </c>
      <c r="AU118" s="227" t="s">
        <v>78</v>
      </c>
      <c r="AY118" s="20" t="s">
        <v>158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20" t="s">
        <v>78</v>
      </c>
      <c r="BK118" s="228">
        <f>ROUND(I118*H118,2)</f>
        <v>0</v>
      </c>
      <c r="BL118" s="20" t="s">
        <v>173</v>
      </c>
      <c r="BM118" s="227" t="s">
        <v>2855</v>
      </c>
    </row>
    <row r="119" s="2" customFormat="1" ht="16.5" customHeight="1">
      <c r="A119" s="41"/>
      <c r="B119" s="42"/>
      <c r="C119" s="216" t="s">
        <v>354</v>
      </c>
      <c r="D119" s="216" t="s">
        <v>161</v>
      </c>
      <c r="E119" s="217" t="s">
        <v>2856</v>
      </c>
      <c r="F119" s="218" t="s">
        <v>2857</v>
      </c>
      <c r="G119" s="219" t="s">
        <v>687</v>
      </c>
      <c r="H119" s="220">
        <v>2</v>
      </c>
      <c r="I119" s="221"/>
      <c r="J119" s="222">
        <f>ROUND(I119*H119,2)</f>
        <v>0</v>
      </c>
      <c r="K119" s="218" t="s">
        <v>19</v>
      </c>
      <c r="L119" s="47"/>
      <c r="M119" s="223" t="s">
        <v>19</v>
      </c>
      <c r="N119" s="224" t="s">
        <v>42</v>
      </c>
      <c r="O119" s="87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7" t="s">
        <v>173</v>
      </c>
      <c r="AT119" s="227" t="s">
        <v>161</v>
      </c>
      <c r="AU119" s="227" t="s">
        <v>78</v>
      </c>
      <c r="AY119" s="20" t="s">
        <v>158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20" t="s">
        <v>78</v>
      </c>
      <c r="BK119" s="228">
        <f>ROUND(I119*H119,2)</f>
        <v>0</v>
      </c>
      <c r="BL119" s="20" t="s">
        <v>173</v>
      </c>
      <c r="BM119" s="227" t="s">
        <v>2858</v>
      </c>
    </row>
    <row r="120" s="2" customFormat="1" ht="16.5" customHeight="1">
      <c r="A120" s="41"/>
      <c r="B120" s="42"/>
      <c r="C120" s="216" t="s">
        <v>7</v>
      </c>
      <c r="D120" s="216" t="s">
        <v>161</v>
      </c>
      <c r="E120" s="217" t="s">
        <v>2616</v>
      </c>
      <c r="F120" s="218" t="s">
        <v>2617</v>
      </c>
      <c r="G120" s="219" t="s">
        <v>687</v>
      </c>
      <c r="H120" s="220">
        <v>6</v>
      </c>
      <c r="I120" s="221"/>
      <c r="J120" s="222">
        <f>ROUND(I120*H120,2)</f>
        <v>0</v>
      </c>
      <c r="K120" s="218" t="s">
        <v>19</v>
      </c>
      <c r="L120" s="47"/>
      <c r="M120" s="223" t="s">
        <v>19</v>
      </c>
      <c r="N120" s="224" t="s">
        <v>42</v>
      </c>
      <c r="O120" s="87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7" t="s">
        <v>173</v>
      </c>
      <c r="AT120" s="227" t="s">
        <v>161</v>
      </c>
      <c r="AU120" s="227" t="s">
        <v>78</v>
      </c>
      <c r="AY120" s="20" t="s">
        <v>158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20" t="s">
        <v>78</v>
      </c>
      <c r="BK120" s="228">
        <f>ROUND(I120*H120,2)</f>
        <v>0</v>
      </c>
      <c r="BL120" s="20" t="s">
        <v>173</v>
      </c>
      <c r="BM120" s="227" t="s">
        <v>2859</v>
      </c>
    </row>
    <row r="121" s="2" customFormat="1" ht="16.5" customHeight="1">
      <c r="A121" s="41"/>
      <c r="B121" s="42"/>
      <c r="C121" s="216" t="s">
        <v>364</v>
      </c>
      <c r="D121" s="216" t="s">
        <v>161</v>
      </c>
      <c r="E121" s="217" t="s">
        <v>2860</v>
      </c>
      <c r="F121" s="218" t="s">
        <v>2861</v>
      </c>
      <c r="G121" s="219" t="s">
        <v>899</v>
      </c>
      <c r="H121" s="220">
        <v>4</v>
      </c>
      <c r="I121" s="221"/>
      <c r="J121" s="222">
        <f>ROUND(I121*H121,2)</f>
        <v>0</v>
      </c>
      <c r="K121" s="218" t="s">
        <v>19</v>
      </c>
      <c r="L121" s="47"/>
      <c r="M121" s="223" t="s">
        <v>19</v>
      </c>
      <c r="N121" s="224" t="s">
        <v>42</v>
      </c>
      <c r="O121" s="87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7" t="s">
        <v>173</v>
      </c>
      <c r="AT121" s="227" t="s">
        <v>161</v>
      </c>
      <c r="AU121" s="227" t="s">
        <v>78</v>
      </c>
      <c r="AY121" s="20" t="s">
        <v>158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20" t="s">
        <v>78</v>
      </c>
      <c r="BK121" s="228">
        <f>ROUND(I121*H121,2)</f>
        <v>0</v>
      </c>
      <c r="BL121" s="20" t="s">
        <v>173</v>
      </c>
      <c r="BM121" s="227" t="s">
        <v>2862</v>
      </c>
    </row>
    <row r="122" s="2" customFormat="1" ht="16.5" customHeight="1">
      <c r="A122" s="41"/>
      <c r="B122" s="42"/>
      <c r="C122" s="216" t="s">
        <v>370</v>
      </c>
      <c r="D122" s="216" t="s">
        <v>161</v>
      </c>
      <c r="E122" s="217" t="s">
        <v>2863</v>
      </c>
      <c r="F122" s="218" t="s">
        <v>2864</v>
      </c>
      <c r="G122" s="219" t="s">
        <v>373</v>
      </c>
      <c r="H122" s="220">
        <v>8</v>
      </c>
      <c r="I122" s="221"/>
      <c r="J122" s="222">
        <f>ROUND(I122*H122,2)</f>
        <v>0</v>
      </c>
      <c r="K122" s="218" t="s">
        <v>19</v>
      </c>
      <c r="L122" s="47"/>
      <c r="M122" s="223" t="s">
        <v>19</v>
      </c>
      <c r="N122" s="224" t="s">
        <v>42</v>
      </c>
      <c r="O122" s="87"/>
      <c r="P122" s="225">
        <f>O122*H122</f>
        <v>0</v>
      </c>
      <c r="Q122" s="225">
        <v>0</v>
      </c>
      <c r="R122" s="225">
        <f>Q122*H122</f>
        <v>0</v>
      </c>
      <c r="S122" s="225">
        <v>0</v>
      </c>
      <c r="T122" s="226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7" t="s">
        <v>173</v>
      </c>
      <c r="AT122" s="227" t="s">
        <v>161</v>
      </c>
      <c r="AU122" s="227" t="s">
        <v>78</v>
      </c>
      <c r="AY122" s="20" t="s">
        <v>158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20" t="s">
        <v>78</v>
      </c>
      <c r="BK122" s="228">
        <f>ROUND(I122*H122,2)</f>
        <v>0</v>
      </c>
      <c r="BL122" s="20" t="s">
        <v>173</v>
      </c>
      <c r="BM122" s="227" t="s">
        <v>2865</v>
      </c>
    </row>
    <row r="123" s="2" customFormat="1" ht="16.5" customHeight="1">
      <c r="A123" s="41"/>
      <c r="B123" s="42"/>
      <c r="C123" s="216" t="s">
        <v>376</v>
      </c>
      <c r="D123" s="216" t="s">
        <v>161</v>
      </c>
      <c r="E123" s="217" t="s">
        <v>2866</v>
      </c>
      <c r="F123" s="218" t="s">
        <v>2867</v>
      </c>
      <c r="G123" s="219" t="s">
        <v>687</v>
      </c>
      <c r="H123" s="220">
        <v>1</v>
      </c>
      <c r="I123" s="221"/>
      <c r="J123" s="222">
        <f>ROUND(I123*H123,2)</f>
        <v>0</v>
      </c>
      <c r="K123" s="218" t="s">
        <v>19</v>
      </c>
      <c r="L123" s="47"/>
      <c r="M123" s="223" t="s">
        <v>19</v>
      </c>
      <c r="N123" s="224" t="s">
        <v>42</v>
      </c>
      <c r="O123" s="87"/>
      <c r="P123" s="225">
        <f>O123*H123</f>
        <v>0</v>
      </c>
      <c r="Q123" s="225">
        <v>0</v>
      </c>
      <c r="R123" s="225">
        <f>Q123*H123</f>
        <v>0</v>
      </c>
      <c r="S123" s="225">
        <v>0</v>
      </c>
      <c r="T123" s="226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7" t="s">
        <v>173</v>
      </c>
      <c r="AT123" s="227" t="s">
        <v>161</v>
      </c>
      <c r="AU123" s="227" t="s">
        <v>78</v>
      </c>
      <c r="AY123" s="20" t="s">
        <v>158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20" t="s">
        <v>78</v>
      </c>
      <c r="BK123" s="228">
        <f>ROUND(I123*H123,2)</f>
        <v>0</v>
      </c>
      <c r="BL123" s="20" t="s">
        <v>173</v>
      </c>
      <c r="BM123" s="227" t="s">
        <v>2868</v>
      </c>
    </row>
    <row r="124" s="2" customFormat="1" ht="16.5" customHeight="1">
      <c r="A124" s="41"/>
      <c r="B124" s="42"/>
      <c r="C124" s="216" t="s">
        <v>382</v>
      </c>
      <c r="D124" s="216" t="s">
        <v>161</v>
      </c>
      <c r="E124" s="217" t="s">
        <v>2869</v>
      </c>
      <c r="F124" s="218" t="s">
        <v>2870</v>
      </c>
      <c r="G124" s="219" t="s">
        <v>687</v>
      </c>
      <c r="H124" s="220">
        <v>1</v>
      </c>
      <c r="I124" s="221"/>
      <c r="J124" s="222">
        <f>ROUND(I124*H124,2)</f>
        <v>0</v>
      </c>
      <c r="K124" s="218" t="s">
        <v>19</v>
      </c>
      <c r="L124" s="47"/>
      <c r="M124" s="223" t="s">
        <v>19</v>
      </c>
      <c r="N124" s="224" t="s">
        <v>42</v>
      </c>
      <c r="O124" s="87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7" t="s">
        <v>173</v>
      </c>
      <c r="AT124" s="227" t="s">
        <v>161</v>
      </c>
      <c r="AU124" s="227" t="s">
        <v>78</v>
      </c>
      <c r="AY124" s="20" t="s">
        <v>158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20" t="s">
        <v>78</v>
      </c>
      <c r="BK124" s="228">
        <f>ROUND(I124*H124,2)</f>
        <v>0</v>
      </c>
      <c r="BL124" s="20" t="s">
        <v>173</v>
      </c>
      <c r="BM124" s="227" t="s">
        <v>2871</v>
      </c>
    </row>
    <row r="125" s="2" customFormat="1" ht="16.5" customHeight="1">
      <c r="A125" s="41"/>
      <c r="B125" s="42"/>
      <c r="C125" s="216" t="s">
        <v>387</v>
      </c>
      <c r="D125" s="216" t="s">
        <v>161</v>
      </c>
      <c r="E125" s="217" t="s">
        <v>2872</v>
      </c>
      <c r="F125" s="218" t="s">
        <v>2873</v>
      </c>
      <c r="G125" s="219" t="s">
        <v>687</v>
      </c>
      <c r="H125" s="220">
        <v>1</v>
      </c>
      <c r="I125" s="221"/>
      <c r="J125" s="222">
        <f>ROUND(I125*H125,2)</f>
        <v>0</v>
      </c>
      <c r="K125" s="218" t="s">
        <v>19</v>
      </c>
      <c r="L125" s="47"/>
      <c r="M125" s="223" t="s">
        <v>19</v>
      </c>
      <c r="N125" s="224" t="s">
        <v>42</v>
      </c>
      <c r="O125" s="87"/>
      <c r="P125" s="225">
        <f>O125*H125</f>
        <v>0</v>
      </c>
      <c r="Q125" s="225">
        <v>0</v>
      </c>
      <c r="R125" s="225">
        <f>Q125*H125</f>
        <v>0</v>
      </c>
      <c r="S125" s="225">
        <v>0</v>
      </c>
      <c r="T125" s="226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7" t="s">
        <v>173</v>
      </c>
      <c r="AT125" s="227" t="s">
        <v>161</v>
      </c>
      <c r="AU125" s="227" t="s">
        <v>78</v>
      </c>
      <c r="AY125" s="20" t="s">
        <v>158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20" t="s">
        <v>78</v>
      </c>
      <c r="BK125" s="228">
        <f>ROUND(I125*H125,2)</f>
        <v>0</v>
      </c>
      <c r="BL125" s="20" t="s">
        <v>173</v>
      </c>
      <c r="BM125" s="227" t="s">
        <v>2874</v>
      </c>
    </row>
    <row r="126" s="2" customFormat="1" ht="16.5" customHeight="1">
      <c r="A126" s="41"/>
      <c r="B126" s="42"/>
      <c r="C126" s="216" t="s">
        <v>393</v>
      </c>
      <c r="D126" s="216" t="s">
        <v>161</v>
      </c>
      <c r="E126" s="217" t="s">
        <v>2875</v>
      </c>
      <c r="F126" s="218" t="s">
        <v>2876</v>
      </c>
      <c r="G126" s="219" t="s">
        <v>687</v>
      </c>
      <c r="H126" s="220">
        <v>1</v>
      </c>
      <c r="I126" s="221"/>
      <c r="J126" s="222">
        <f>ROUND(I126*H126,2)</f>
        <v>0</v>
      </c>
      <c r="K126" s="218" t="s">
        <v>19</v>
      </c>
      <c r="L126" s="47"/>
      <c r="M126" s="223" t="s">
        <v>19</v>
      </c>
      <c r="N126" s="224" t="s">
        <v>42</v>
      </c>
      <c r="O126" s="87"/>
      <c r="P126" s="225">
        <f>O126*H126</f>
        <v>0</v>
      </c>
      <c r="Q126" s="225">
        <v>0</v>
      </c>
      <c r="R126" s="225">
        <f>Q126*H126</f>
        <v>0</v>
      </c>
      <c r="S126" s="225">
        <v>0</v>
      </c>
      <c r="T126" s="226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7" t="s">
        <v>173</v>
      </c>
      <c r="AT126" s="227" t="s">
        <v>161</v>
      </c>
      <c r="AU126" s="227" t="s">
        <v>78</v>
      </c>
      <c r="AY126" s="20" t="s">
        <v>158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20" t="s">
        <v>78</v>
      </c>
      <c r="BK126" s="228">
        <f>ROUND(I126*H126,2)</f>
        <v>0</v>
      </c>
      <c r="BL126" s="20" t="s">
        <v>173</v>
      </c>
      <c r="BM126" s="227" t="s">
        <v>2877</v>
      </c>
    </row>
    <row r="127" s="2" customFormat="1" ht="16.5" customHeight="1">
      <c r="A127" s="41"/>
      <c r="B127" s="42"/>
      <c r="C127" s="216" t="s">
        <v>400</v>
      </c>
      <c r="D127" s="216" t="s">
        <v>161</v>
      </c>
      <c r="E127" s="217" t="s">
        <v>2878</v>
      </c>
      <c r="F127" s="218" t="s">
        <v>2879</v>
      </c>
      <c r="G127" s="219" t="s">
        <v>687</v>
      </c>
      <c r="H127" s="220">
        <v>3</v>
      </c>
      <c r="I127" s="221"/>
      <c r="J127" s="222">
        <f>ROUND(I127*H127,2)</f>
        <v>0</v>
      </c>
      <c r="K127" s="218" t="s">
        <v>19</v>
      </c>
      <c r="L127" s="47"/>
      <c r="M127" s="223" t="s">
        <v>19</v>
      </c>
      <c r="N127" s="224" t="s">
        <v>42</v>
      </c>
      <c r="O127" s="87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7" t="s">
        <v>173</v>
      </c>
      <c r="AT127" s="227" t="s">
        <v>161</v>
      </c>
      <c r="AU127" s="227" t="s">
        <v>78</v>
      </c>
      <c r="AY127" s="20" t="s">
        <v>158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0" t="s">
        <v>78</v>
      </c>
      <c r="BK127" s="228">
        <f>ROUND(I127*H127,2)</f>
        <v>0</v>
      </c>
      <c r="BL127" s="20" t="s">
        <v>173</v>
      </c>
      <c r="BM127" s="227" t="s">
        <v>2880</v>
      </c>
    </row>
    <row r="128" s="2" customFormat="1" ht="16.5" customHeight="1">
      <c r="A128" s="41"/>
      <c r="B128" s="42"/>
      <c r="C128" s="216" t="s">
        <v>404</v>
      </c>
      <c r="D128" s="216" t="s">
        <v>161</v>
      </c>
      <c r="E128" s="217" t="s">
        <v>2881</v>
      </c>
      <c r="F128" s="218" t="s">
        <v>2882</v>
      </c>
      <c r="G128" s="219" t="s">
        <v>687</v>
      </c>
      <c r="H128" s="220">
        <v>3</v>
      </c>
      <c r="I128" s="221"/>
      <c r="J128" s="222">
        <f>ROUND(I128*H128,2)</f>
        <v>0</v>
      </c>
      <c r="K128" s="218" t="s">
        <v>19</v>
      </c>
      <c r="L128" s="47"/>
      <c r="M128" s="223" t="s">
        <v>19</v>
      </c>
      <c r="N128" s="224" t="s">
        <v>42</v>
      </c>
      <c r="O128" s="87"/>
      <c r="P128" s="225">
        <f>O128*H128</f>
        <v>0</v>
      </c>
      <c r="Q128" s="225">
        <v>0</v>
      </c>
      <c r="R128" s="225">
        <f>Q128*H128</f>
        <v>0</v>
      </c>
      <c r="S128" s="225">
        <v>0</v>
      </c>
      <c r="T128" s="226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7" t="s">
        <v>173</v>
      </c>
      <c r="AT128" s="227" t="s">
        <v>161</v>
      </c>
      <c r="AU128" s="227" t="s">
        <v>78</v>
      </c>
      <c r="AY128" s="20" t="s">
        <v>158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20" t="s">
        <v>78</v>
      </c>
      <c r="BK128" s="228">
        <f>ROUND(I128*H128,2)</f>
        <v>0</v>
      </c>
      <c r="BL128" s="20" t="s">
        <v>173</v>
      </c>
      <c r="BM128" s="227" t="s">
        <v>2883</v>
      </c>
    </row>
    <row r="129" s="2" customFormat="1" ht="16.5" customHeight="1">
      <c r="A129" s="41"/>
      <c r="B129" s="42"/>
      <c r="C129" s="216" t="s">
        <v>410</v>
      </c>
      <c r="D129" s="216" t="s">
        <v>161</v>
      </c>
      <c r="E129" s="217" t="s">
        <v>2884</v>
      </c>
      <c r="F129" s="218" t="s">
        <v>2885</v>
      </c>
      <c r="G129" s="219" t="s">
        <v>687</v>
      </c>
      <c r="H129" s="220">
        <v>2</v>
      </c>
      <c r="I129" s="221"/>
      <c r="J129" s="222">
        <f>ROUND(I129*H129,2)</f>
        <v>0</v>
      </c>
      <c r="K129" s="218" t="s">
        <v>19</v>
      </c>
      <c r="L129" s="47"/>
      <c r="M129" s="223" t="s">
        <v>19</v>
      </c>
      <c r="N129" s="224" t="s">
        <v>42</v>
      </c>
      <c r="O129" s="87"/>
      <c r="P129" s="225">
        <f>O129*H129</f>
        <v>0</v>
      </c>
      <c r="Q129" s="225">
        <v>0</v>
      </c>
      <c r="R129" s="225">
        <f>Q129*H129</f>
        <v>0</v>
      </c>
      <c r="S129" s="225">
        <v>0</v>
      </c>
      <c r="T129" s="226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7" t="s">
        <v>173</v>
      </c>
      <c r="AT129" s="227" t="s">
        <v>161</v>
      </c>
      <c r="AU129" s="227" t="s">
        <v>78</v>
      </c>
      <c r="AY129" s="20" t="s">
        <v>158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20" t="s">
        <v>78</v>
      </c>
      <c r="BK129" s="228">
        <f>ROUND(I129*H129,2)</f>
        <v>0</v>
      </c>
      <c r="BL129" s="20" t="s">
        <v>173</v>
      </c>
      <c r="BM129" s="227" t="s">
        <v>2886</v>
      </c>
    </row>
    <row r="130" s="2" customFormat="1" ht="16.5" customHeight="1">
      <c r="A130" s="41"/>
      <c r="B130" s="42"/>
      <c r="C130" s="216" t="s">
        <v>415</v>
      </c>
      <c r="D130" s="216" t="s">
        <v>161</v>
      </c>
      <c r="E130" s="217" t="s">
        <v>2887</v>
      </c>
      <c r="F130" s="218" t="s">
        <v>2888</v>
      </c>
      <c r="G130" s="219" t="s">
        <v>373</v>
      </c>
      <c r="H130" s="220">
        <v>30</v>
      </c>
      <c r="I130" s="221"/>
      <c r="J130" s="222">
        <f>ROUND(I130*H130,2)</f>
        <v>0</v>
      </c>
      <c r="K130" s="218" t="s">
        <v>19</v>
      </c>
      <c r="L130" s="47"/>
      <c r="M130" s="223" t="s">
        <v>19</v>
      </c>
      <c r="N130" s="224" t="s">
        <v>42</v>
      </c>
      <c r="O130" s="87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7" t="s">
        <v>173</v>
      </c>
      <c r="AT130" s="227" t="s">
        <v>161</v>
      </c>
      <c r="AU130" s="227" t="s">
        <v>78</v>
      </c>
      <c r="AY130" s="20" t="s">
        <v>158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0" t="s">
        <v>78</v>
      </c>
      <c r="BK130" s="228">
        <f>ROUND(I130*H130,2)</f>
        <v>0</v>
      </c>
      <c r="BL130" s="20" t="s">
        <v>173</v>
      </c>
      <c r="BM130" s="227" t="s">
        <v>2889</v>
      </c>
    </row>
    <row r="131" s="2" customFormat="1" ht="16.5" customHeight="1">
      <c r="A131" s="41"/>
      <c r="B131" s="42"/>
      <c r="C131" s="216" t="s">
        <v>420</v>
      </c>
      <c r="D131" s="216" t="s">
        <v>161</v>
      </c>
      <c r="E131" s="217" t="s">
        <v>2890</v>
      </c>
      <c r="F131" s="218" t="s">
        <v>2891</v>
      </c>
      <c r="G131" s="219" t="s">
        <v>373</v>
      </c>
      <c r="H131" s="220">
        <v>12</v>
      </c>
      <c r="I131" s="221"/>
      <c r="J131" s="222">
        <f>ROUND(I131*H131,2)</f>
        <v>0</v>
      </c>
      <c r="K131" s="218" t="s">
        <v>19</v>
      </c>
      <c r="L131" s="47"/>
      <c r="M131" s="223" t="s">
        <v>19</v>
      </c>
      <c r="N131" s="224" t="s">
        <v>42</v>
      </c>
      <c r="O131" s="87"/>
      <c r="P131" s="225">
        <f>O131*H131</f>
        <v>0</v>
      </c>
      <c r="Q131" s="225">
        <v>0</v>
      </c>
      <c r="R131" s="225">
        <f>Q131*H131</f>
        <v>0</v>
      </c>
      <c r="S131" s="225">
        <v>0</v>
      </c>
      <c r="T131" s="226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7" t="s">
        <v>173</v>
      </c>
      <c r="AT131" s="227" t="s">
        <v>161</v>
      </c>
      <c r="AU131" s="227" t="s">
        <v>78</v>
      </c>
      <c r="AY131" s="20" t="s">
        <v>158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20" t="s">
        <v>78</v>
      </c>
      <c r="BK131" s="228">
        <f>ROUND(I131*H131,2)</f>
        <v>0</v>
      </c>
      <c r="BL131" s="20" t="s">
        <v>173</v>
      </c>
      <c r="BM131" s="227" t="s">
        <v>2892</v>
      </c>
    </row>
    <row r="132" s="2" customFormat="1" ht="16.5" customHeight="1">
      <c r="A132" s="41"/>
      <c r="B132" s="42"/>
      <c r="C132" s="216" t="s">
        <v>425</v>
      </c>
      <c r="D132" s="216" t="s">
        <v>161</v>
      </c>
      <c r="E132" s="217" t="s">
        <v>2893</v>
      </c>
      <c r="F132" s="218" t="s">
        <v>2894</v>
      </c>
      <c r="G132" s="219" t="s">
        <v>687</v>
      </c>
      <c r="H132" s="220">
        <v>10</v>
      </c>
      <c r="I132" s="221"/>
      <c r="J132" s="222">
        <f>ROUND(I132*H132,2)</f>
        <v>0</v>
      </c>
      <c r="K132" s="218" t="s">
        <v>19</v>
      </c>
      <c r="L132" s="47"/>
      <c r="M132" s="223" t="s">
        <v>19</v>
      </c>
      <c r="N132" s="224" t="s">
        <v>42</v>
      </c>
      <c r="O132" s="87"/>
      <c r="P132" s="225">
        <f>O132*H132</f>
        <v>0</v>
      </c>
      <c r="Q132" s="225">
        <v>0</v>
      </c>
      <c r="R132" s="225">
        <f>Q132*H132</f>
        <v>0</v>
      </c>
      <c r="S132" s="225">
        <v>0</v>
      </c>
      <c r="T132" s="226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7" t="s">
        <v>173</v>
      </c>
      <c r="AT132" s="227" t="s">
        <v>161</v>
      </c>
      <c r="AU132" s="227" t="s">
        <v>78</v>
      </c>
      <c r="AY132" s="20" t="s">
        <v>158</v>
      </c>
      <c r="BE132" s="228">
        <f>IF(N132="základní",J132,0)</f>
        <v>0</v>
      </c>
      <c r="BF132" s="228">
        <f>IF(N132="snížená",J132,0)</f>
        <v>0</v>
      </c>
      <c r="BG132" s="228">
        <f>IF(N132="zákl. přenesená",J132,0)</f>
        <v>0</v>
      </c>
      <c r="BH132" s="228">
        <f>IF(N132="sníž. přenesená",J132,0)</f>
        <v>0</v>
      </c>
      <c r="BI132" s="228">
        <f>IF(N132="nulová",J132,0)</f>
        <v>0</v>
      </c>
      <c r="BJ132" s="20" t="s">
        <v>78</v>
      </c>
      <c r="BK132" s="228">
        <f>ROUND(I132*H132,2)</f>
        <v>0</v>
      </c>
      <c r="BL132" s="20" t="s">
        <v>173</v>
      </c>
      <c r="BM132" s="227" t="s">
        <v>2895</v>
      </c>
    </row>
    <row r="133" s="2" customFormat="1" ht="16.5" customHeight="1">
      <c r="A133" s="41"/>
      <c r="B133" s="42"/>
      <c r="C133" s="216" t="s">
        <v>430</v>
      </c>
      <c r="D133" s="216" t="s">
        <v>161</v>
      </c>
      <c r="E133" s="217" t="s">
        <v>703</v>
      </c>
      <c r="F133" s="218" t="s">
        <v>2896</v>
      </c>
      <c r="G133" s="219" t="s">
        <v>373</v>
      </c>
      <c r="H133" s="220">
        <v>1</v>
      </c>
      <c r="I133" s="221"/>
      <c r="J133" s="222">
        <f>ROUND(I133*H133,2)</f>
        <v>0</v>
      </c>
      <c r="K133" s="218" t="s">
        <v>19</v>
      </c>
      <c r="L133" s="47"/>
      <c r="M133" s="223" t="s">
        <v>19</v>
      </c>
      <c r="N133" s="224" t="s">
        <v>42</v>
      </c>
      <c r="O133" s="87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7" t="s">
        <v>173</v>
      </c>
      <c r="AT133" s="227" t="s">
        <v>161</v>
      </c>
      <c r="AU133" s="227" t="s">
        <v>78</v>
      </c>
      <c r="AY133" s="20" t="s">
        <v>158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20" t="s">
        <v>78</v>
      </c>
      <c r="BK133" s="228">
        <f>ROUND(I133*H133,2)</f>
        <v>0</v>
      </c>
      <c r="BL133" s="20" t="s">
        <v>173</v>
      </c>
      <c r="BM133" s="227" t="s">
        <v>2897</v>
      </c>
    </row>
    <row r="134" s="2" customFormat="1" ht="16.5" customHeight="1">
      <c r="A134" s="41"/>
      <c r="B134" s="42"/>
      <c r="C134" s="216" t="s">
        <v>435</v>
      </c>
      <c r="D134" s="216" t="s">
        <v>161</v>
      </c>
      <c r="E134" s="217" t="s">
        <v>2898</v>
      </c>
      <c r="F134" s="218" t="s">
        <v>2899</v>
      </c>
      <c r="G134" s="219" t="s">
        <v>899</v>
      </c>
      <c r="H134" s="220">
        <v>1</v>
      </c>
      <c r="I134" s="221"/>
      <c r="J134" s="222">
        <f>ROUND(I134*H134,2)</f>
        <v>0</v>
      </c>
      <c r="K134" s="218" t="s">
        <v>19</v>
      </c>
      <c r="L134" s="47"/>
      <c r="M134" s="223" t="s">
        <v>19</v>
      </c>
      <c r="N134" s="224" t="s">
        <v>42</v>
      </c>
      <c r="O134" s="87"/>
      <c r="P134" s="225">
        <f>O134*H134</f>
        <v>0</v>
      </c>
      <c r="Q134" s="225">
        <v>0</v>
      </c>
      <c r="R134" s="225">
        <f>Q134*H134</f>
        <v>0</v>
      </c>
      <c r="S134" s="225">
        <v>0</v>
      </c>
      <c r="T134" s="226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7" t="s">
        <v>173</v>
      </c>
      <c r="AT134" s="227" t="s">
        <v>161</v>
      </c>
      <c r="AU134" s="227" t="s">
        <v>78</v>
      </c>
      <c r="AY134" s="20" t="s">
        <v>158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20" t="s">
        <v>78</v>
      </c>
      <c r="BK134" s="228">
        <f>ROUND(I134*H134,2)</f>
        <v>0</v>
      </c>
      <c r="BL134" s="20" t="s">
        <v>173</v>
      </c>
      <c r="BM134" s="227" t="s">
        <v>2900</v>
      </c>
    </row>
    <row r="135" s="2" customFormat="1" ht="16.5" customHeight="1">
      <c r="A135" s="41"/>
      <c r="B135" s="42"/>
      <c r="C135" s="216" t="s">
        <v>440</v>
      </c>
      <c r="D135" s="216" t="s">
        <v>161</v>
      </c>
      <c r="E135" s="217" t="s">
        <v>2901</v>
      </c>
      <c r="F135" s="218" t="s">
        <v>2902</v>
      </c>
      <c r="G135" s="219" t="s">
        <v>899</v>
      </c>
      <c r="H135" s="220">
        <v>1</v>
      </c>
      <c r="I135" s="221"/>
      <c r="J135" s="222">
        <f>ROUND(I135*H135,2)</f>
        <v>0</v>
      </c>
      <c r="K135" s="218" t="s">
        <v>19</v>
      </c>
      <c r="L135" s="47"/>
      <c r="M135" s="223" t="s">
        <v>19</v>
      </c>
      <c r="N135" s="224" t="s">
        <v>42</v>
      </c>
      <c r="O135" s="87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7" t="s">
        <v>173</v>
      </c>
      <c r="AT135" s="227" t="s">
        <v>161</v>
      </c>
      <c r="AU135" s="227" t="s">
        <v>78</v>
      </c>
      <c r="AY135" s="20" t="s">
        <v>158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20" t="s">
        <v>78</v>
      </c>
      <c r="BK135" s="228">
        <f>ROUND(I135*H135,2)</f>
        <v>0</v>
      </c>
      <c r="BL135" s="20" t="s">
        <v>173</v>
      </c>
      <c r="BM135" s="227" t="s">
        <v>2903</v>
      </c>
    </row>
    <row r="136" s="2" customFormat="1" ht="16.5" customHeight="1">
      <c r="A136" s="41"/>
      <c r="B136" s="42"/>
      <c r="C136" s="216" t="s">
        <v>443</v>
      </c>
      <c r="D136" s="216" t="s">
        <v>161</v>
      </c>
      <c r="E136" s="217" t="s">
        <v>2904</v>
      </c>
      <c r="F136" s="218" t="s">
        <v>2905</v>
      </c>
      <c r="G136" s="219" t="s">
        <v>899</v>
      </c>
      <c r="H136" s="220">
        <v>1</v>
      </c>
      <c r="I136" s="221"/>
      <c r="J136" s="222">
        <f>ROUND(I136*H136,2)</f>
        <v>0</v>
      </c>
      <c r="K136" s="218" t="s">
        <v>19</v>
      </c>
      <c r="L136" s="47"/>
      <c r="M136" s="223" t="s">
        <v>19</v>
      </c>
      <c r="N136" s="224" t="s">
        <v>42</v>
      </c>
      <c r="O136" s="87"/>
      <c r="P136" s="225">
        <f>O136*H136</f>
        <v>0</v>
      </c>
      <c r="Q136" s="225">
        <v>0</v>
      </c>
      <c r="R136" s="225">
        <f>Q136*H136</f>
        <v>0</v>
      </c>
      <c r="S136" s="225">
        <v>0</v>
      </c>
      <c r="T136" s="226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7" t="s">
        <v>173</v>
      </c>
      <c r="AT136" s="227" t="s">
        <v>161</v>
      </c>
      <c r="AU136" s="227" t="s">
        <v>78</v>
      </c>
      <c r="AY136" s="20" t="s">
        <v>158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20" t="s">
        <v>78</v>
      </c>
      <c r="BK136" s="228">
        <f>ROUND(I136*H136,2)</f>
        <v>0</v>
      </c>
      <c r="BL136" s="20" t="s">
        <v>173</v>
      </c>
      <c r="BM136" s="227" t="s">
        <v>2906</v>
      </c>
    </row>
    <row r="137" s="2" customFormat="1" ht="16.5" customHeight="1">
      <c r="A137" s="41"/>
      <c r="B137" s="42"/>
      <c r="C137" s="216" t="s">
        <v>448</v>
      </c>
      <c r="D137" s="216" t="s">
        <v>161</v>
      </c>
      <c r="E137" s="217" t="s">
        <v>2907</v>
      </c>
      <c r="F137" s="218" t="s">
        <v>2908</v>
      </c>
      <c r="G137" s="219" t="s">
        <v>899</v>
      </c>
      <c r="H137" s="220">
        <v>1</v>
      </c>
      <c r="I137" s="221"/>
      <c r="J137" s="222">
        <f>ROUND(I137*H137,2)</f>
        <v>0</v>
      </c>
      <c r="K137" s="218" t="s">
        <v>19</v>
      </c>
      <c r="L137" s="47"/>
      <c r="M137" s="223" t="s">
        <v>19</v>
      </c>
      <c r="N137" s="224" t="s">
        <v>42</v>
      </c>
      <c r="O137" s="87"/>
      <c r="P137" s="225">
        <f>O137*H137</f>
        <v>0</v>
      </c>
      <c r="Q137" s="225">
        <v>0</v>
      </c>
      <c r="R137" s="225">
        <f>Q137*H137</f>
        <v>0</v>
      </c>
      <c r="S137" s="225">
        <v>0</v>
      </c>
      <c r="T137" s="226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7" t="s">
        <v>173</v>
      </c>
      <c r="AT137" s="227" t="s">
        <v>161</v>
      </c>
      <c r="AU137" s="227" t="s">
        <v>78</v>
      </c>
      <c r="AY137" s="20" t="s">
        <v>158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20" t="s">
        <v>78</v>
      </c>
      <c r="BK137" s="228">
        <f>ROUND(I137*H137,2)</f>
        <v>0</v>
      </c>
      <c r="BL137" s="20" t="s">
        <v>173</v>
      </c>
      <c r="BM137" s="227" t="s">
        <v>2909</v>
      </c>
    </row>
    <row r="138" s="2" customFormat="1" ht="16.5" customHeight="1">
      <c r="A138" s="41"/>
      <c r="B138" s="42"/>
      <c r="C138" s="216" t="s">
        <v>453</v>
      </c>
      <c r="D138" s="216" t="s">
        <v>161</v>
      </c>
      <c r="E138" s="217" t="s">
        <v>2910</v>
      </c>
      <c r="F138" s="218" t="s">
        <v>2911</v>
      </c>
      <c r="G138" s="219" t="s">
        <v>899</v>
      </c>
      <c r="H138" s="220">
        <v>4</v>
      </c>
      <c r="I138" s="221"/>
      <c r="J138" s="222">
        <f>ROUND(I138*H138,2)</f>
        <v>0</v>
      </c>
      <c r="K138" s="218" t="s">
        <v>19</v>
      </c>
      <c r="L138" s="47"/>
      <c r="M138" s="223" t="s">
        <v>19</v>
      </c>
      <c r="N138" s="224" t="s">
        <v>42</v>
      </c>
      <c r="O138" s="87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7" t="s">
        <v>173</v>
      </c>
      <c r="AT138" s="227" t="s">
        <v>161</v>
      </c>
      <c r="AU138" s="227" t="s">
        <v>78</v>
      </c>
      <c r="AY138" s="20" t="s">
        <v>158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20" t="s">
        <v>78</v>
      </c>
      <c r="BK138" s="228">
        <f>ROUND(I138*H138,2)</f>
        <v>0</v>
      </c>
      <c r="BL138" s="20" t="s">
        <v>173</v>
      </c>
      <c r="BM138" s="227" t="s">
        <v>2912</v>
      </c>
    </row>
    <row r="139" s="2" customFormat="1" ht="16.5" customHeight="1">
      <c r="A139" s="41"/>
      <c r="B139" s="42"/>
      <c r="C139" s="216" t="s">
        <v>457</v>
      </c>
      <c r="D139" s="216" t="s">
        <v>161</v>
      </c>
      <c r="E139" s="217" t="s">
        <v>2913</v>
      </c>
      <c r="F139" s="218" t="s">
        <v>2914</v>
      </c>
      <c r="G139" s="219" t="s">
        <v>899</v>
      </c>
      <c r="H139" s="220">
        <v>4</v>
      </c>
      <c r="I139" s="221"/>
      <c r="J139" s="222">
        <f>ROUND(I139*H139,2)</f>
        <v>0</v>
      </c>
      <c r="K139" s="218" t="s">
        <v>19</v>
      </c>
      <c r="L139" s="47"/>
      <c r="M139" s="223" t="s">
        <v>19</v>
      </c>
      <c r="N139" s="224" t="s">
        <v>42</v>
      </c>
      <c r="O139" s="87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7" t="s">
        <v>173</v>
      </c>
      <c r="AT139" s="227" t="s">
        <v>161</v>
      </c>
      <c r="AU139" s="227" t="s">
        <v>78</v>
      </c>
      <c r="AY139" s="20" t="s">
        <v>158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20" t="s">
        <v>78</v>
      </c>
      <c r="BK139" s="228">
        <f>ROUND(I139*H139,2)</f>
        <v>0</v>
      </c>
      <c r="BL139" s="20" t="s">
        <v>173</v>
      </c>
      <c r="BM139" s="227" t="s">
        <v>2915</v>
      </c>
    </row>
    <row r="140" s="2" customFormat="1" ht="16.5" customHeight="1">
      <c r="A140" s="41"/>
      <c r="B140" s="42"/>
      <c r="C140" s="216" t="s">
        <v>466</v>
      </c>
      <c r="D140" s="216" t="s">
        <v>161</v>
      </c>
      <c r="E140" s="217" t="s">
        <v>2916</v>
      </c>
      <c r="F140" s="218" t="s">
        <v>2917</v>
      </c>
      <c r="G140" s="219" t="s">
        <v>687</v>
      </c>
      <c r="H140" s="220">
        <v>3</v>
      </c>
      <c r="I140" s="221"/>
      <c r="J140" s="222">
        <f>ROUND(I140*H140,2)</f>
        <v>0</v>
      </c>
      <c r="K140" s="218" t="s">
        <v>19</v>
      </c>
      <c r="L140" s="47"/>
      <c r="M140" s="223" t="s">
        <v>19</v>
      </c>
      <c r="N140" s="224" t="s">
        <v>42</v>
      </c>
      <c r="O140" s="87"/>
      <c r="P140" s="225">
        <f>O140*H140</f>
        <v>0</v>
      </c>
      <c r="Q140" s="225">
        <v>0</v>
      </c>
      <c r="R140" s="225">
        <f>Q140*H140</f>
        <v>0</v>
      </c>
      <c r="S140" s="225">
        <v>0</v>
      </c>
      <c r="T140" s="226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7" t="s">
        <v>173</v>
      </c>
      <c r="AT140" s="227" t="s">
        <v>161</v>
      </c>
      <c r="AU140" s="227" t="s">
        <v>78</v>
      </c>
      <c r="AY140" s="20" t="s">
        <v>158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20" t="s">
        <v>78</v>
      </c>
      <c r="BK140" s="228">
        <f>ROUND(I140*H140,2)</f>
        <v>0</v>
      </c>
      <c r="BL140" s="20" t="s">
        <v>173</v>
      </c>
      <c r="BM140" s="227" t="s">
        <v>2918</v>
      </c>
    </row>
    <row r="141" s="2" customFormat="1" ht="16.5" customHeight="1">
      <c r="A141" s="41"/>
      <c r="B141" s="42"/>
      <c r="C141" s="216" t="s">
        <v>471</v>
      </c>
      <c r="D141" s="216" t="s">
        <v>161</v>
      </c>
      <c r="E141" s="217" t="s">
        <v>2919</v>
      </c>
      <c r="F141" s="218" t="s">
        <v>2920</v>
      </c>
      <c r="G141" s="219" t="s">
        <v>899</v>
      </c>
      <c r="H141" s="220">
        <v>1</v>
      </c>
      <c r="I141" s="221"/>
      <c r="J141" s="222">
        <f>ROUND(I141*H141,2)</f>
        <v>0</v>
      </c>
      <c r="K141" s="218" t="s">
        <v>19</v>
      </c>
      <c r="L141" s="47"/>
      <c r="M141" s="223" t="s">
        <v>19</v>
      </c>
      <c r="N141" s="224" t="s">
        <v>42</v>
      </c>
      <c r="O141" s="87"/>
      <c r="P141" s="225">
        <f>O141*H141</f>
        <v>0</v>
      </c>
      <c r="Q141" s="225">
        <v>0</v>
      </c>
      <c r="R141" s="225">
        <f>Q141*H141</f>
        <v>0</v>
      </c>
      <c r="S141" s="225">
        <v>0</v>
      </c>
      <c r="T141" s="226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7" t="s">
        <v>173</v>
      </c>
      <c r="AT141" s="227" t="s">
        <v>161</v>
      </c>
      <c r="AU141" s="227" t="s">
        <v>78</v>
      </c>
      <c r="AY141" s="20" t="s">
        <v>158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20" t="s">
        <v>78</v>
      </c>
      <c r="BK141" s="228">
        <f>ROUND(I141*H141,2)</f>
        <v>0</v>
      </c>
      <c r="BL141" s="20" t="s">
        <v>173</v>
      </c>
      <c r="BM141" s="227" t="s">
        <v>2921</v>
      </c>
    </row>
    <row r="142" s="12" customFormat="1" ht="25.92" customHeight="1">
      <c r="A142" s="12"/>
      <c r="B142" s="200"/>
      <c r="C142" s="201"/>
      <c r="D142" s="202" t="s">
        <v>70</v>
      </c>
      <c r="E142" s="203" t="s">
        <v>711</v>
      </c>
      <c r="F142" s="203" t="s">
        <v>2666</v>
      </c>
      <c r="G142" s="201"/>
      <c r="H142" s="201"/>
      <c r="I142" s="204"/>
      <c r="J142" s="205">
        <f>BK142</f>
        <v>0</v>
      </c>
      <c r="K142" s="201"/>
      <c r="L142" s="206"/>
      <c r="M142" s="207"/>
      <c r="N142" s="208"/>
      <c r="O142" s="208"/>
      <c r="P142" s="209">
        <f>P143</f>
        <v>0</v>
      </c>
      <c r="Q142" s="208"/>
      <c r="R142" s="209">
        <f>R143</f>
        <v>0</v>
      </c>
      <c r="S142" s="208"/>
      <c r="T142" s="210">
        <f>T143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11" t="s">
        <v>78</v>
      </c>
      <c r="AT142" s="212" t="s">
        <v>70</v>
      </c>
      <c r="AU142" s="212" t="s">
        <v>71</v>
      </c>
      <c r="AY142" s="211" t="s">
        <v>158</v>
      </c>
      <c r="BK142" s="213">
        <f>BK143</f>
        <v>0</v>
      </c>
    </row>
    <row r="143" s="2" customFormat="1" ht="16.5" customHeight="1">
      <c r="A143" s="41"/>
      <c r="B143" s="42"/>
      <c r="C143" s="216" t="s">
        <v>476</v>
      </c>
      <c r="D143" s="216" t="s">
        <v>161</v>
      </c>
      <c r="E143" s="217" t="s">
        <v>2922</v>
      </c>
      <c r="F143" s="218" t="s">
        <v>2923</v>
      </c>
      <c r="G143" s="219" t="s">
        <v>331</v>
      </c>
      <c r="H143" s="220">
        <v>1</v>
      </c>
      <c r="I143" s="221"/>
      <c r="J143" s="222">
        <f>ROUND(I143*H143,2)</f>
        <v>0</v>
      </c>
      <c r="K143" s="218" t="s">
        <v>19</v>
      </c>
      <c r="L143" s="47"/>
      <c r="M143" s="223" t="s">
        <v>19</v>
      </c>
      <c r="N143" s="224" t="s">
        <v>42</v>
      </c>
      <c r="O143" s="87"/>
      <c r="P143" s="225">
        <f>O143*H143</f>
        <v>0</v>
      </c>
      <c r="Q143" s="225">
        <v>0</v>
      </c>
      <c r="R143" s="225">
        <f>Q143*H143</f>
        <v>0</v>
      </c>
      <c r="S143" s="225">
        <v>0</v>
      </c>
      <c r="T143" s="226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7" t="s">
        <v>173</v>
      </c>
      <c r="AT143" s="227" t="s">
        <v>161</v>
      </c>
      <c r="AU143" s="227" t="s">
        <v>78</v>
      </c>
      <c r="AY143" s="20" t="s">
        <v>158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20" t="s">
        <v>78</v>
      </c>
      <c r="BK143" s="228">
        <f>ROUND(I143*H143,2)</f>
        <v>0</v>
      </c>
      <c r="BL143" s="20" t="s">
        <v>173</v>
      </c>
      <c r="BM143" s="227" t="s">
        <v>2924</v>
      </c>
    </row>
    <row r="144" s="12" customFormat="1" ht="25.92" customHeight="1">
      <c r="A144" s="12"/>
      <c r="B144" s="200"/>
      <c r="C144" s="201"/>
      <c r="D144" s="202" t="s">
        <v>70</v>
      </c>
      <c r="E144" s="203" t="s">
        <v>715</v>
      </c>
      <c r="F144" s="203" t="s">
        <v>735</v>
      </c>
      <c r="G144" s="201"/>
      <c r="H144" s="201"/>
      <c r="I144" s="204"/>
      <c r="J144" s="205">
        <f>BK144</f>
        <v>0</v>
      </c>
      <c r="K144" s="201"/>
      <c r="L144" s="206"/>
      <c r="M144" s="207"/>
      <c r="N144" s="208"/>
      <c r="O144" s="208"/>
      <c r="P144" s="209">
        <f>SUM(P145:P185)</f>
        <v>0</v>
      </c>
      <c r="Q144" s="208"/>
      <c r="R144" s="209">
        <f>SUM(R145:R185)</f>
        <v>0</v>
      </c>
      <c r="S144" s="208"/>
      <c r="T144" s="210">
        <f>SUM(T145:T185)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11" t="s">
        <v>78</v>
      </c>
      <c r="AT144" s="212" t="s">
        <v>70</v>
      </c>
      <c r="AU144" s="212" t="s">
        <v>71</v>
      </c>
      <c r="AY144" s="211" t="s">
        <v>158</v>
      </c>
      <c r="BK144" s="213">
        <f>SUM(BK145:BK185)</f>
        <v>0</v>
      </c>
    </row>
    <row r="145" s="2" customFormat="1" ht="16.5" customHeight="1">
      <c r="A145" s="41"/>
      <c r="B145" s="42"/>
      <c r="C145" s="216" t="s">
        <v>481</v>
      </c>
      <c r="D145" s="216" t="s">
        <v>161</v>
      </c>
      <c r="E145" s="217" t="s">
        <v>752</v>
      </c>
      <c r="F145" s="218" t="s">
        <v>753</v>
      </c>
      <c r="G145" s="219" t="s">
        <v>687</v>
      </c>
      <c r="H145" s="220">
        <v>4</v>
      </c>
      <c r="I145" s="221"/>
      <c r="J145" s="222">
        <f>ROUND(I145*H145,2)</f>
        <v>0</v>
      </c>
      <c r="K145" s="218" t="s">
        <v>19</v>
      </c>
      <c r="L145" s="47"/>
      <c r="M145" s="223" t="s">
        <v>19</v>
      </c>
      <c r="N145" s="224" t="s">
        <v>42</v>
      </c>
      <c r="O145" s="87"/>
      <c r="P145" s="225">
        <f>O145*H145</f>
        <v>0</v>
      </c>
      <c r="Q145" s="225">
        <v>0</v>
      </c>
      <c r="R145" s="225">
        <f>Q145*H145</f>
        <v>0</v>
      </c>
      <c r="S145" s="225">
        <v>0</v>
      </c>
      <c r="T145" s="226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7" t="s">
        <v>173</v>
      </c>
      <c r="AT145" s="227" t="s">
        <v>161</v>
      </c>
      <c r="AU145" s="227" t="s">
        <v>78</v>
      </c>
      <c r="AY145" s="20" t="s">
        <v>158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20" t="s">
        <v>78</v>
      </c>
      <c r="BK145" s="228">
        <f>ROUND(I145*H145,2)</f>
        <v>0</v>
      </c>
      <c r="BL145" s="20" t="s">
        <v>173</v>
      </c>
      <c r="BM145" s="227" t="s">
        <v>2925</v>
      </c>
    </row>
    <row r="146" s="2" customFormat="1" ht="16.5" customHeight="1">
      <c r="A146" s="41"/>
      <c r="B146" s="42"/>
      <c r="C146" s="216" t="s">
        <v>487</v>
      </c>
      <c r="D146" s="216" t="s">
        <v>161</v>
      </c>
      <c r="E146" s="217" t="s">
        <v>2926</v>
      </c>
      <c r="F146" s="218" t="s">
        <v>2927</v>
      </c>
      <c r="G146" s="219" t="s">
        <v>687</v>
      </c>
      <c r="H146" s="220">
        <v>5</v>
      </c>
      <c r="I146" s="221"/>
      <c r="J146" s="222">
        <f>ROUND(I146*H146,2)</f>
        <v>0</v>
      </c>
      <c r="K146" s="218" t="s">
        <v>19</v>
      </c>
      <c r="L146" s="47"/>
      <c r="M146" s="223" t="s">
        <v>19</v>
      </c>
      <c r="N146" s="224" t="s">
        <v>42</v>
      </c>
      <c r="O146" s="87"/>
      <c r="P146" s="225">
        <f>O146*H146</f>
        <v>0</v>
      </c>
      <c r="Q146" s="225">
        <v>0</v>
      </c>
      <c r="R146" s="225">
        <f>Q146*H146</f>
        <v>0</v>
      </c>
      <c r="S146" s="225">
        <v>0</v>
      </c>
      <c r="T146" s="226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7" t="s">
        <v>173</v>
      </c>
      <c r="AT146" s="227" t="s">
        <v>161</v>
      </c>
      <c r="AU146" s="227" t="s">
        <v>78</v>
      </c>
      <c r="AY146" s="20" t="s">
        <v>158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20" t="s">
        <v>78</v>
      </c>
      <c r="BK146" s="228">
        <f>ROUND(I146*H146,2)</f>
        <v>0</v>
      </c>
      <c r="BL146" s="20" t="s">
        <v>173</v>
      </c>
      <c r="BM146" s="227" t="s">
        <v>2928</v>
      </c>
    </row>
    <row r="147" s="2" customFormat="1" ht="16.5" customHeight="1">
      <c r="A147" s="41"/>
      <c r="B147" s="42"/>
      <c r="C147" s="216" t="s">
        <v>494</v>
      </c>
      <c r="D147" s="216" t="s">
        <v>161</v>
      </c>
      <c r="E147" s="217" t="s">
        <v>2929</v>
      </c>
      <c r="F147" s="218" t="s">
        <v>2930</v>
      </c>
      <c r="G147" s="219" t="s">
        <v>331</v>
      </c>
      <c r="H147" s="220">
        <v>4</v>
      </c>
      <c r="I147" s="221"/>
      <c r="J147" s="222">
        <f>ROUND(I147*H147,2)</f>
        <v>0</v>
      </c>
      <c r="K147" s="218" t="s">
        <v>19</v>
      </c>
      <c r="L147" s="47"/>
      <c r="M147" s="223" t="s">
        <v>19</v>
      </c>
      <c r="N147" s="224" t="s">
        <v>42</v>
      </c>
      <c r="O147" s="87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7" t="s">
        <v>173</v>
      </c>
      <c r="AT147" s="227" t="s">
        <v>161</v>
      </c>
      <c r="AU147" s="227" t="s">
        <v>78</v>
      </c>
      <c r="AY147" s="20" t="s">
        <v>158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0" t="s">
        <v>78</v>
      </c>
      <c r="BK147" s="228">
        <f>ROUND(I147*H147,2)</f>
        <v>0</v>
      </c>
      <c r="BL147" s="20" t="s">
        <v>173</v>
      </c>
      <c r="BM147" s="227" t="s">
        <v>2931</v>
      </c>
    </row>
    <row r="148" s="2" customFormat="1" ht="16.5" customHeight="1">
      <c r="A148" s="41"/>
      <c r="B148" s="42"/>
      <c r="C148" s="216" t="s">
        <v>499</v>
      </c>
      <c r="D148" s="216" t="s">
        <v>161</v>
      </c>
      <c r="E148" s="217" t="s">
        <v>2932</v>
      </c>
      <c r="F148" s="218" t="s">
        <v>2933</v>
      </c>
      <c r="G148" s="219" t="s">
        <v>373</v>
      </c>
      <c r="H148" s="220">
        <v>1</v>
      </c>
      <c r="I148" s="221"/>
      <c r="J148" s="222">
        <f>ROUND(I148*H148,2)</f>
        <v>0</v>
      </c>
      <c r="K148" s="218" t="s">
        <v>19</v>
      </c>
      <c r="L148" s="47"/>
      <c r="M148" s="223" t="s">
        <v>19</v>
      </c>
      <c r="N148" s="224" t="s">
        <v>42</v>
      </c>
      <c r="O148" s="87"/>
      <c r="P148" s="225">
        <f>O148*H148</f>
        <v>0</v>
      </c>
      <c r="Q148" s="225">
        <v>0</v>
      </c>
      <c r="R148" s="225">
        <f>Q148*H148</f>
        <v>0</v>
      </c>
      <c r="S148" s="225">
        <v>0</v>
      </c>
      <c r="T148" s="226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7" t="s">
        <v>173</v>
      </c>
      <c r="AT148" s="227" t="s">
        <v>161</v>
      </c>
      <c r="AU148" s="227" t="s">
        <v>78</v>
      </c>
      <c r="AY148" s="20" t="s">
        <v>158</v>
      </c>
      <c r="BE148" s="228">
        <f>IF(N148="základní",J148,0)</f>
        <v>0</v>
      </c>
      <c r="BF148" s="228">
        <f>IF(N148="snížená",J148,0)</f>
        <v>0</v>
      </c>
      <c r="BG148" s="228">
        <f>IF(N148="zákl. přenesená",J148,0)</f>
        <v>0</v>
      </c>
      <c r="BH148" s="228">
        <f>IF(N148="sníž. přenesená",J148,0)</f>
        <v>0</v>
      </c>
      <c r="BI148" s="228">
        <f>IF(N148="nulová",J148,0)</f>
        <v>0</v>
      </c>
      <c r="BJ148" s="20" t="s">
        <v>78</v>
      </c>
      <c r="BK148" s="228">
        <f>ROUND(I148*H148,2)</f>
        <v>0</v>
      </c>
      <c r="BL148" s="20" t="s">
        <v>173</v>
      </c>
      <c r="BM148" s="227" t="s">
        <v>2934</v>
      </c>
    </row>
    <row r="149" s="2" customFormat="1" ht="16.5" customHeight="1">
      <c r="A149" s="41"/>
      <c r="B149" s="42"/>
      <c r="C149" s="216" t="s">
        <v>505</v>
      </c>
      <c r="D149" s="216" t="s">
        <v>161</v>
      </c>
      <c r="E149" s="217" t="s">
        <v>2935</v>
      </c>
      <c r="F149" s="218" t="s">
        <v>2936</v>
      </c>
      <c r="G149" s="219" t="s">
        <v>687</v>
      </c>
      <c r="H149" s="220">
        <v>1</v>
      </c>
      <c r="I149" s="221"/>
      <c r="J149" s="222">
        <f>ROUND(I149*H149,2)</f>
        <v>0</v>
      </c>
      <c r="K149" s="218" t="s">
        <v>19</v>
      </c>
      <c r="L149" s="47"/>
      <c r="M149" s="223" t="s">
        <v>19</v>
      </c>
      <c r="N149" s="224" t="s">
        <v>42</v>
      </c>
      <c r="O149" s="87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7" t="s">
        <v>173</v>
      </c>
      <c r="AT149" s="227" t="s">
        <v>161</v>
      </c>
      <c r="AU149" s="227" t="s">
        <v>78</v>
      </c>
      <c r="AY149" s="20" t="s">
        <v>158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0" t="s">
        <v>78</v>
      </c>
      <c r="BK149" s="228">
        <f>ROUND(I149*H149,2)</f>
        <v>0</v>
      </c>
      <c r="BL149" s="20" t="s">
        <v>173</v>
      </c>
      <c r="BM149" s="227" t="s">
        <v>2937</v>
      </c>
    </row>
    <row r="150" s="2" customFormat="1" ht="16.5" customHeight="1">
      <c r="A150" s="41"/>
      <c r="B150" s="42"/>
      <c r="C150" s="216" t="s">
        <v>510</v>
      </c>
      <c r="D150" s="216" t="s">
        <v>161</v>
      </c>
      <c r="E150" s="217" t="s">
        <v>2926</v>
      </c>
      <c r="F150" s="218" t="s">
        <v>2927</v>
      </c>
      <c r="G150" s="219" t="s">
        <v>687</v>
      </c>
      <c r="H150" s="220">
        <v>4</v>
      </c>
      <c r="I150" s="221"/>
      <c r="J150" s="222">
        <f>ROUND(I150*H150,2)</f>
        <v>0</v>
      </c>
      <c r="K150" s="218" t="s">
        <v>19</v>
      </c>
      <c r="L150" s="47"/>
      <c r="M150" s="223" t="s">
        <v>19</v>
      </c>
      <c r="N150" s="224" t="s">
        <v>42</v>
      </c>
      <c r="O150" s="87"/>
      <c r="P150" s="225">
        <f>O150*H150</f>
        <v>0</v>
      </c>
      <c r="Q150" s="225">
        <v>0</v>
      </c>
      <c r="R150" s="225">
        <f>Q150*H150</f>
        <v>0</v>
      </c>
      <c r="S150" s="225">
        <v>0</v>
      </c>
      <c r="T150" s="226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7" t="s">
        <v>173</v>
      </c>
      <c r="AT150" s="227" t="s">
        <v>161</v>
      </c>
      <c r="AU150" s="227" t="s">
        <v>78</v>
      </c>
      <c r="AY150" s="20" t="s">
        <v>158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20" t="s">
        <v>78</v>
      </c>
      <c r="BK150" s="228">
        <f>ROUND(I150*H150,2)</f>
        <v>0</v>
      </c>
      <c r="BL150" s="20" t="s">
        <v>173</v>
      </c>
      <c r="BM150" s="227" t="s">
        <v>2938</v>
      </c>
    </row>
    <row r="151" s="2" customFormat="1" ht="16.5" customHeight="1">
      <c r="A151" s="41"/>
      <c r="B151" s="42"/>
      <c r="C151" s="216" t="s">
        <v>493</v>
      </c>
      <c r="D151" s="216" t="s">
        <v>161</v>
      </c>
      <c r="E151" s="217" t="s">
        <v>2939</v>
      </c>
      <c r="F151" s="218" t="s">
        <v>2940</v>
      </c>
      <c r="G151" s="219" t="s">
        <v>373</v>
      </c>
      <c r="H151" s="220">
        <v>30</v>
      </c>
      <c r="I151" s="221"/>
      <c r="J151" s="222">
        <f>ROUND(I151*H151,2)</f>
        <v>0</v>
      </c>
      <c r="K151" s="218" t="s">
        <v>19</v>
      </c>
      <c r="L151" s="47"/>
      <c r="M151" s="223" t="s">
        <v>19</v>
      </c>
      <c r="N151" s="224" t="s">
        <v>42</v>
      </c>
      <c r="O151" s="87"/>
      <c r="P151" s="225">
        <f>O151*H151</f>
        <v>0</v>
      </c>
      <c r="Q151" s="225">
        <v>0</v>
      </c>
      <c r="R151" s="225">
        <f>Q151*H151</f>
        <v>0</v>
      </c>
      <c r="S151" s="225">
        <v>0</v>
      </c>
      <c r="T151" s="226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7" t="s">
        <v>173</v>
      </c>
      <c r="AT151" s="227" t="s">
        <v>161</v>
      </c>
      <c r="AU151" s="227" t="s">
        <v>78</v>
      </c>
      <c r="AY151" s="20" t="s">
        <v>158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20" t="s">
        <v>78</v>
      </c>
      <c r="BK151" s="228">
        <f>ROUND(I151*H151,2)</f>
        <v>0</v>
      </c>
      <c r="BL151" s="20" t="s">
        <v>173</v>
      </c>
      <c r="BM151" s="227" t="s">
        <v>2941</v>
      </c>
    </row>
    <row r="152" s="2" customFormat="1" ht="16.5" customHeight="1">
      <c r="A152" s="41"/>
      <c r="B152" s="42"/>
      <c r="C152" s="216" t="s">
        <v>522</v>
      </c>
      <c r="D152" s="216" t="s">
        <v>161</v>
      </c>
      <c r="E152" s="217" t="s">
        <v>2939</v>
      </c>
      <c r="F152" s="218" t="s">
        <v>2940</v>
      </c>
      <c r="G152" s="219" t="s">
        <v>373</v>
      </c>
      <c r="H152" s="220">
        <v>10</v>
      </c>
      <c r="I152" s="221"/>
      <c r="J152" s="222">
        <f>ROUND(I152*H152,2)</f>
        <v>0</v>
      </c>
      <c r="K152" s="218" t="s">
        <v>19</v>
      </c>
      <c r="L152" s="47"/>
      <c r="M152" s="223" t="s">
        <v>19</v>
      </c>
      <c r="N152" s="224" t="s">
        <v>42</v>
      </c>
      <c r="O152" s="87"/>
      <c r="P152" s="225">
        <f>O152*H152</f>
        <v>0</v>
      </c>
      <c r="Q152" s="225">
        <v>0</v>
      </c>
      <c r="R152" s="225">
        <f>Q152*H152</f>
        <v>0</v>
      </c>
      <c r="S152" s="225">
        <v>0</v>
      </c>
      <c r="T152" s="226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7" t="s">
        <v>173</v>
      </c>
      <c r="AT152" s="227" t="s">
        <v>161</v>
      </c>
      <c r="AU152" s="227" t="s">
        <v>78</v>
      </c>
      <c r="AY152" s="20" t="s">
        <v>158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20" t="s">
        <v>78</v>
      </c>
      <c r="BK152" s="228">
        <f>ROUND(I152*H152,2)</f>
        <v>0</v>
      </c>
      <c r="BL152" s="20" t="s">
        <v>173</v>
      </c>
      <c r="BM152" s="227" t="s">
        <v>2942</v>
      </c>
    </row>
    <row r="153" s="2" customFormat="1" ht="16.5" customHeight="1">
      <c r="A153" s="41"/>
      <c r="B153" s="42"/>
      <c r="C153" s="216" t="s">
        <v>527</v>
      </c>
      <c r="D153" s="216" t="s">
        <v>161</v>
      </c>
      <c r="E153" s="217" t="s">
        <v>2628</v>
      </c>
      <c r="F153" s="218" t="s">
        <v>2629</v>
      </c>
      <c r="G153" s="219" t="s">
        <v>373</v>
      </c>
      <c r="H153" s="220">
        <v>70</v>
      </c>
      <c r="I153" s="221"/>
      <c r="J153" s="222">
        <f>ROUND(I153*H153,2)</f>
        <v>0</v>
      </c>
      <c r="K153" s="218" t="s">
        <v>19</v>
      </c>
      <c r="L153" s="47"/>
      <c r="M153" s="223" t="s">
        <v>19</v>
      </c>
      <c r="N153" s="224" t="s">
        <v>42</v>
      </c>
      <c r="O153" s="87"/>
      <c r="P153" s="225">
        <f>O153*H153</f>
        <v>0</v>
      </c>
      <c r="Q153" s="225">
        <v>0</v>
      </c>
      <c r="R153" s="225">
        <f>Q153*H153</f>
        <v>0</v>
      </c>
      <c r="S153" s="225">
        <v>0</v>
      </c>
      <c r="T153" s="226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7" t="s">
        <v>173</v>
      </c>
      <c r="AT153" s="227" t="s">
        <v>161</v>
      </c>
      <c r="AU153" s="227" t="s">
        <v>78</v>
      </c>
      <c r="AY153" s="20" t="s">
        <v>158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20" t="s">
        <v>78</v>
      </c>
      <c r="BK153" s="228">
        <f>ROUND(I153*H153,2)</f>
        <v>0</v>
      </c>
      <c r="BL153" s="20" t="s">
        <v>173</v>
      </c>
      <c r="BM153" s="227" t="s">
        <v>2943</v>
      </c>
    </row>
    <row r="154" s="2" customFormat="1" ht="16.5" customHeight="1">
      <c r="A154" s="41"/>
      <c r="B154" s="42"/>
      <c r="C154" s="216" t="s">
        <v>532</v>
      </c>
      <c r="D154" s="216" t="s">
        <v>161</v>
      </c>
      <c r="E154" s="217" t="s">
        <v>2628</v>
      </c>
      <c r="F154" s="218" t="s">
        <v>2629</v>
      </c>
      <c r="G154" s="219" t="s">
        <v>373</v>
      </c>
      <c r="H154" s="220">
        <v>220</v>
      </c>
      <c r="I154" s="221"/>
      <c r="J154" s="222">
        <f>ROUND(I154*H154,2)</f>
        <v>0</v>
      </c>
      <c r="K154" s="218" t="s">
        <v>19</v>
      </c>
      <c r="L154" s="47"/>
      <c r="M154" s="223" t="s">
        <v>19</v>
      </c>
      <c r="N154" s="224" t="s">
        <v>42</v>
      </c>
      <c r="O154" s="87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7" t="s">
        <v>173</v>
      </c>
      <c r="AT154" s="227" t="s">
        <v>161</v>
      </c>
      <c r="AU154" s="227" t="s">
        <v>78</v>
      </c>
      <c r="AY154" s="20" t="s">
        <v>158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20" t="s">
        <v>78</v>
      </c>
      <c r="BK154" s="228">
        <f>ROUND(I154*H154,2)</f>
        <v>0</v>
      </c>
      <c r="BL154" s="20" t="s">
        <v>173</v>
      </c>
      <c r="BM154" s="227" t="s">
        <v>2944</v>
      </c>
    </row>
    <row r="155" s="2" customFormat="1" ht="16.5" customHeight="1">
      <c r="A155" s="41"/>
      <c r="B155" s="42"/>
      <c r="C155" s="216" t="s">
        <v>537</v>
      </c>
      <c r="D155" s="216" t="s">
        <v>161</v>
      </c>
      <c r="E155" s="217" t="s">
        <v>2628</v>
      </c>
      <c r="F155" s="218" t="s">
        <v>2629</v>
      </c>
      <c r="G155" s="219" t="s">
        <v>373</v>
      </c>
      <c r="H155" s="220">
        <v>95</v>
      </c>
      <c r="I155" s="221"/>
      <c r="J155" s="222">
        <f>ROUND(I155*H155,2)</f>
        <v>0</v>
      </c>
      <c r="K155" s="218" t="s">
        <v>19</v>
      </c>
      <c r="L155" s="47"/>
      <c r="M155" s="223" t="s">
        <v>19</v>
      </c>
      <c r="N155" s="224" t="s">
        <v>42</v>
      </c>
      <c r="O155" s="87"/>
      <c r="P155" s="225">
        <f>O155*H155</f>
        <v>0</v>
      </c>
      <c r="Q155" s="225">
        <v>0</v>
      </c>
      <c r="R155" s="225">
        <f>Q155*H155</f>
        <v>0</v>
      </c>
      <c r="S155" s="225">
        <v>0</v>
      </c>
      <c r="T155" s="226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7" t="s">
        <v>173</v>
      </c>
      <c r="AT155" s="227" t="s">
        <v>161</v>
      </c>
      <c r="AU155" s="227" t="s">
        <v>78</v>
      </c>
      <c r="AY155" s="20" t="s">
        <v>158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20" t="s">
        <v>78</v>
      </c>
      <c r="BK155" s="228">
        <f>ROUND(I155*H155,2)</f>
        <v>0</v>
      </c>
      <c r="BL155" s="20" t="s">
        <v>173</v>
      </c>
      <c r="BM155" s="227" t="s">
        <v>2945</v>
      </c>
    </row>
    <row r="156" s="2" customFormat="1" ht="16.5" customHeight="1">
      <c r="A156" s="41"/>
      <c r="B156" s="42"/>
      <c r="C156" s="216" t="s">
        <v>542</v>
      </c>
      <c r="D156" s="216" t="s">
        <v>161</v>
      </c>
      <c r="E156" s="217" t="s">
        <v>740</v>
      </c>
      <c r="F156" s="218" t="s">
        <v>741</v>
      </c>
      <c r="G156" s="219" t="s">
        <v>687</v>
      </c>
      <c r="H156" s="220">
        <v>100</v>
      </c>
      <c r="I156" s="221"/>
      <c r="J156" s="222">
        <f>ROUND(I156*H156,2)</f>
        <v>0</v>
      </c>
      <c r="K156" s="218" t="s">
        <v>19</v>
      </c>
      <c r="L156" s="47"/>
      <c r="M156" s="223" t="s">
        <v>19</v>
      </c>
      <c r="N156" s="224" t="s">
        <v>42</v>
      </c>
      <c r="O156" s="87"/>
      <c r="P156" s="225">
        <f>O156*H156</f>
        <v>0</v>
      </c>
      <c r="Q156" s="225">
        <v>0</v>
      </c>
      <c r="R156" s="225">
        <f>Q156*H156</f>
        <v>0</v>
      </c>
      <c r="S156" s="225">
        <v>0</v>
      </c>
      <c r="T156" s="226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7" t="s">
        <v>173</v>
      </c>
      <c r="AT156" s="227" t="s">
        <v>161</v>
      </c>
      <c r="AU156" s="227" t="s">
        <v>78</v>
      </c>
      <c r="AY156" s="20" t="s">
        <v>158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20" t="s">
        <v>78</v>
      </c>
      <c r="BK156" s="228">
        <f>ROUND(I156*H156,2)</f>
        <v>0</v>
      </c>
      <c r="BL156" s="20" t="s">
        <v>173</v>
      </c>
      <c r="BM156" s="227" t="s">
        <v>2946</v>
      </c>
    </row>
    <row r="157" s="2" customFormat="1" ht="16.5" customHeight="1">
      <c r="A157" s="41"/>
      <c r="B157" s="42"/>
      <c r="C157" s="216" t="s">
        <v>548</v>
      </c>
      <c r="D157" s="216" t="s">
        <v>161</v>
      </c>
      <c r="E157" s="217" t="s">
        <v>2947</v>
      </c>
      <c r="F157" s="218" t="s">
        <v>2948</v>
      </c>
      <c r="G157" s="219" t="s">
        <v>687</v>
      </c>
      <c r="H157" s="220">
        <v>4</v>
      </c>
      <c r="I157" s="221"/>
      <c r="J157" s="222">
        <f>ROUND(I157*H157,2)</f>
        <v>0</v>
      </c>
      <c r="K157" s="218" t="s">
        <v>19</v>
      </c>
      <c r="L157" s="47"/>
      <c r="M157" s="223" t="s">
        <v>19</v>
      </c>
      <c r="N157" s="224" t="s">
        <v>42</v>
      </c>
      <c r="O157" s="87"/>
      <c r="P157" s="225">
        <f>O157*H157</f>
        <v>0</v>
      </c>
      <c r="Q157" s="225">
        <v>0</v>
      </c>
      <c r="R157" s="225">
        <f>Q157*H157</f>
        <v>0</v>
      </c>
      <c r="S157" s="225">
        <v>0</v>
      </c>
      <c r="T157" s="226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7" t="s">
        <v>173</v>
      </c>
      <c r="AT157" s="227" t="s">
        <v>161</v>
      </c>
      <c r="AU157" s="227" t="s">
        <v>78</v>
      </c>
      <c r="AY157" s="20" t="s">
        <v>158</v>
      </c>
      <c r="BE157" s="228">
        <f>IF(N157="základní",J157,0)</f>
        <v>0</v>
      </c>
      <c r="BF157" s="228">
        <f>IF(N157="snížená",J157,0)</f>
        <v>0</v>
      </c>
      <c r="BG157" s="228">
        <f>IF(N157="zákl. přenesená",J157,0)</f>
        <v>0</v>
      </c>
      <c r="BH157" s="228">
        <f>IF(N157="sníž. přenesená",J157,0)</f>
        <v>0</v>
      </c>
      <c r="BI157" s="228">
        <f>IF(N157="nulová",J157,0)</f>
        <v>0</v>
      </c>
      <c r="BJ157" s="20" t="s">
        <v>78</v>
      </c>
      <c r="BK157" s="228">
        <f>ROUND(I157*H157,2)</f>
        <v>0</v>
      </c>
      <c r="BL157" s="20" t="s">
        <v>173</v>
      </c>
      <c r="BM157" s="227" t="s">
        <v>2949</v>
      </c>
    </row>
    <row r="158" s="2" customFormat="1" ht="16.5" customHeight="1">
      <c r="A158" s="41"/>
      <c r="B158" s="42"/>
      <c r="C158" s="216" t="s">
        <v>553</v>
      </c>
      <c r="D158" s="216" t="s">
        <v>161</v>
      </c>
      <c r="E158" s="217" t="s">
        <v>742</v>
      </c>
      <c r="F158" s="218" t="s">
        <v>743</v>
      </c>
      <c r="G158" s="219" t="s">
        <v>687</v>
      </c>
      <c r="H158" s="220">
        <v>20</v>
      </c>
      <c r="I158" s="221"/>
      <c r="J158" s="222">
        <f>ROUND(I158*H158,2)</f>
        <v>0</v>
      </c>
      <c r="K158" s="218" t="s">
        <v>19</v>
      </c>
      <c r="L158" s="47"/>
      <c r="M158" s="223" t="s">
        <v>19</v>
      </c>
      <c r="N158" s="224" t="s">
        <v>42</v>
      </c>
      <c r="O158" s="87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7" t="s">
        <v>173</v>
      </c>
      <c r="AT158" s="227" t="s">
        <v>161</v>
      </c>
      <c r="AU158" s="227" t="s">
        <v>78</v>
      </c>
      <c r="AY158" s="20" t="s">
        <v>158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20" t="s">
        <v>78</v>
      </c>
      <c r="BK158" s="228">
        <f>ROUND(I158*H158,2)</f>
        <v>0</v>
      </c>
      <c r="BL158" s="20" t="s">
        <v>173</v>
      </c>
      <c r="BM158" s="227" t="s">
        <v>2950</v>
      </c>
    </row>
    <row r="159" s="2" customFormat="1" ht="16.5" customHeight="1">
      <c r="A159" s="41"/>
      <c r="B159" s="42"/>
      <c r="C159" s="216" t="s">
        <v>558</v>
      </c>
      <c r="D159" s="216" t="s">
        <v>161</v>
      </c>
      <c r="E159" s="217" t="s">
        <v>2951</v>
      </c>
      <c r="F159" s="218" t="s">
        <v>2952</v>
      </c>
      <c r="G159" s="219" t="s">
        <v>687</v>
      </c>
      <c r="H159" s="220">
        <v>1</v>
      </c>
      <c r="I159" s="221"/>
      <c r="J159" s="222">
        <f>ROUND(I159*H159,2)</f>
        <v>0</v>
      </c>
      <c r="K159" s="218" t="s">
        <v>19</v>
      </c>
      <c r="L159" s="47"/>
      <c r="M159" s="223" t="s">
        <v>19</v>
      </c>
      <c r="N159" s="224" t="s">
        <v>42</v>
      </c>
      <c r="O159" s="87"/>
      <c r="P159" s="225">
        <f>O159*H159</f>
        <v>0</v>
      </c>
      <c r="Q159" s="225">
        <v>0</v>
      </c>
      <c r="R159" s="225">
        <f>Q159*H159</f>
        <v>0</v>
      </c>
      <c r="S159" s="225">
        <v>0</v>
      </c>
      <c r="T159" s="226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7" t="s">
        <v>173</v>
      </c>
      <c r="AT159" s="227" t="s">
        <v>161</v>
      </c>
      <c r="AU159" s="227" t="s">
        <v>78</v>
      </c>
      <c r="AY159" s="20" t="s">
        <v>158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20" t="s">
        <v>78</v>
      </c>
      <c r="BK159" s="228">
        <f>ROUND(I159*H159,2)</f>
        <v>0</v>
      </c>
      <c r="BL159" s="20" t="s">
        <v>173</v>
      </c>
      <c r="BM159" s="227" t="s">
        <v>2953</v>
      </c>
    </row>
    <row r="160" s="2" customFormat="1" ht="16.5" customHeight="1">
      <c r="A160" s="41"/>
      <c r="B160" s="42"/>
      <c r="C160" s="216" t="s">
        <v>562</v>
      </c>
      <c r="D160" s="216" t="s">
        <v>161</v>
      </c>
      <c r="E160" s="217" t="s">
        <v>2954</v>
      </c>
      <c r="F160" s="218" t="s">
        <v>2955</v>
      </c>
      <c r="G160" s="219" t="s">
        <v>687</v>
      </c>
      <c r="H160" s="220">
        <v>6</v>
      </c>
      <c r="I160" s="221"/>
      <c r="J160" s="222">
        <f>ROUND(I160*H160,2)</f>
        <v>0</v>
      </c>
      <c r="K160" s="218" t="s">
        <v>19</v>
      </c>
      <c r="L160" s="47"/>
      <c r="M160" s="223" t="s">
        <v>19</v>
      </c>
      <c r="N160" s="224" t="s">
        <v>42</v>
      </c>
      <c r="O160" s="87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7" t="s">
        <v>173</v>
      </c>
      <c r="AT160" s="227" t="s">
        <v>161</v>
      </c>
      <c r="AU160" s="227" t="s">
        <v>78</v>
      </c>
      <c r="AY160" s="20" t="s">
        <v>158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20" t="s">
        <v>78</v>
      </c>
      <c r="BK160" s="228">
        <f>ROUND(I160*H160,2)</f>
        <v>0</v>
      </c>
      <c r="BL160" s="20" t="s">
        <v>173</v>
      </c>
      <c r="BM160" s="227" t="s">
        <v>2956</v>
      </c>
    </row>
    <row r="161" s="2" customFormat="1" ht="16.5" customHeight="1">
      <c r="A161" s="41"/>
      <c r="B161" s="42"/>
      <c r="C161" s="216" t="s">
        <v>569</v>
      </c>
      <c r="D161" s="216" t="s">
        <v>161</v>
      </c>
      <c r="E161" s="217" t="s">
        <v>2951</v>
      </c>
      <c r="F161" s="218" t="s">
        <v>2952</v>
      </c>
      <c r="G161" s="219" t="s">
        <v>687</v>
      </c>
      <c r="H161" s="220">
        <v>1</v>
      </c>
      <c r="I161" s="221"/>
      <c r="J161" s="222">
        <f>ROUND(I161*H161,2)</f>
        <v>0</v>
      </c>
      <c r="K161" s="218" t="s">
        <v>19</v>
      </c>
      <c r="L161" s="47"/>
      <c r="M161" s="223" t="s">
        <v>19</v>
      </c>
      <c r="N161" s="224" t="s">
        <v>42</v>
      </c>
      <c r="O161" s="87"/>
      <c r="P161" s="225">
        <f>O161*H161</f>
        <v>0</v>
      </c>
      <c r="Q161" s="225">
        <v>0</v>
      </c>
      <c r="R161" s="225">
        <f>Q161*H161</f>
        <v>0</v>
      </c>
      <c r="S161" s="225">
        <v>0</v>
      </c>
      <c r="T161" s="226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7" t="s">
        <v>173</v>
      </c>
      <c r="AT161" s="227" t="s">
        <v>161</v>
      </c>
      <c r="AU161" s="227" t="s">
        <v>78</v>
      </c>
      <c r="AY161" s="20" t="s">
        <v>158</v>
      </c>
      <c r="BE161" s="228">
        <f>IF(N161="základní",J161,0)</f>
        <v>0</v>
      </c>
      <c r="BF161" s="228">
        <f>IF(N161="snížená",J161,0)</f>
        <v>0</v>
      </c>
      <c r="BG161" s="228">
        <f>IF(N161="zákl. přenesená",J161,0)</f>
        <v>0</v>
      </c>
      <c r="BH161" s="228">
        <f>IF(N161="sníž. přenesená",J161,0)</f>
        <v>0</v>
      </c>
      <c r="BI161" s="228">
        <f>IF(N161="nulová",J161,0)</f>
        <v>0</v>
      </c>
      <c r="BJ161" s="20" t="s">
        <v>78</v>
      </c>
      <c r="BK161" s="228">
        <f>ROUND(I161*H161,2)</f>
        <v>0</v>
      </c>
      <c r="BL161" s="20" t="s">
        <v>173</v>
      </c>
      <c r="BM161" s="227" t="s">
        <v>2957</v>
      </c>
    </row>
    <row r="162" s="2" customFormat="1" ht="16.5" customHeight="1">
      <c r="A162" s="41"/>
      <c r="B162" s="42"/>
      <c r="C162" s="216" t="s">
        <v>573</v>
      </c>
      <c r="D162" s="216" t="s">
        <v>161</v>
      </c>
      <c r="E162" s="217" t="s">
        <v>2958</v>
      </c>
      <c r="F162" s="218" t="s">
        <v>2959</v>
      </c>
      <c r="G162" s="219" t="s">
        <v>687</v>
      </c>
      <c r="H162" s="220">
        <v>1</v>
      </c>
      <c r="I162" s="221"/>
      <c r="J162" s="222">
        <f>ROUND(I162*H162,2)</f>
        <v>0</v>
      </c>
      <c r="K162" s="218" t="s">
        <v>19</v>
      </c>
      <c r="L162" s="47"/>
      <c r="M162" s="223" t="s">
        <v>19</v>
      </c>
      <c r="N162" s="224" t="s">
        <v>42</v>
      </c>
      <c r="O162" s="87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7" t="s">
        <v>173</v>
      </c>
      <c r="AT162" s="227" t="s">
        <v>161</v>
      </c>
      <c r="AU162" s="227" t="s">
        <v>78</v>
      </c>
      <c r="AY162" s="20" t="s">
        <v>158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0" t="s">
        <v>78</v>
      </c>
      <c r="BK162" s="228">
        <f>ROUND(I162*H162,2)</f>
        <v>0</v>
      </c>
      <c r="BL162" s="20" t="s">
        <v>173</v>
      </c>
      <c r="BM162" s="227" t="s">
        <v>2960</v>
      </c>
    </row>
    <row r="163" s="2" customFormat="1" ht="16.5" customHeight="1">
      <c r="A163" s="41"/>
      <c r="B163" s="42"/>
      <c r="C163" s="216" t="s">
        <v>579</v>
      </c>
      <c r="D163" s="216" t="s">
        <v>161</v>
      </c>
      <c r="E163" s="217" t="s">
        <v>2961</v>
      </c>
      <c r="F163" s="218" t="s">
        <v>2962</v>
      </c>
      <c r="G163" s="219" t="s">
        <v>687</v>
      </c>
      <c r="H163" s="220">
        <v>2</v>
      </c>
      <c r="I163" s="221"/>
      <c r="J163" s="222">
        <f>ROUND(I163*H163,2)</f>
        <v>0</v>
      </c>
      <c r="K163" s="218" t="s">
        <v>19</v>
      </c>
      <c r="L163" s="47"/>
      <c r="M163" s="223" t="s">
        <v>19</v>
      </c>
      <c r="N163" s="224" t="s">
        <v>42</v>
      </c>
      <c r="O163" s="87"/>
      <c r="P163" s="225">
        <f>O163*H163</f>
        <v>0</v>
      </c>
      <c r="Q163" s="225">
        <v>0</v>
      </c>
      <c r="R163" s="225">
        <f>Q163*H163</f>
        <v>0</v>
      </c>
      <c r="S163" s="225">
        <v>0</v>
      </c>
      <c r="T163" s="226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7" t="s">
        <v>173</v>
      </c>
      <c r="AT163" s="227" t="s">
        <v>161</v>
      </c>
      <c r="AU163" s="227" t="s">
        <v>78</v>
      </c>
      <c r="AY163" s="20" t="s">
        <v>158</v>
      </c>
      <c r="BE163" s="228">
        <f>IF(N163="základní",J163,0)</f>
        <v>0</v>
      </c>
      <c r="BF163" s="228">
        <f>IF(N163="snížená",J163,0)</f>
        <v>0</v>
      </c>
      <c r="BG163" s="228">
        <f>IF(N163="zákl. přenesená",J163,0)</f>
        <v>0</v>
      </c>
      <c r="BH163" s="228">
        <f>IF(N163="sníž. přenesená",J163,0)</f>
        <v>0</v>
      </c>
      <c r="BI163" s="228">
        <f>IF(N163="nulová",J163,0)</f>
        <v>0</v>
      </c>
      <c r="BJ163" s="20" t="s">
        <v>78</v>
      </c>
      <c r="BK163" s="228">
        <f>ROUND(I163*H163,2)</f>
        <v>0</v>
      </c>
      <c r="BL163" s="20" t="s">
        <v>173</v>
      </c>
      <c r="BM163" s="227" t="s">
        <v>2963</v>
      </c>
    </row>
    <row r="164" s="2" customFormat="1" ht="16.5" customHeight="1">
      <c r="A164" s="41"/>
      <c r="B164" s="42"/>
      <c r="C164" s="216" t="s">
        <v>584</v>
      </c>
      <c r="D164" s="216" t="s">
        <v>161</v>
      </c>
      <c r="E164" s="217" t="s">
        <v>2641</v>
      </c>
      <c r="F164" s="218" t="s">
        <v>2642</v>
      </c>
      <c r="G164" s="219" t="s">
        <v>687</v>
      </c>
      <c r="H164" s="220">
        <v>6</v>
      </c>
      <c r="I164" s="221"/>
      <c r="J164" s="222">
        <f>ROUND(I164*H164,2)</f>
        <v>0</v>
      </c>
      <c r="K164" s="218" t="s">
        <v>19</v>
      </c>
      <c r="L164" s="47"/>
      <c r="M164" s="223" t="s">
        <v>19</v>
      </c>
      <c r="N164" s="224" t="s">
        <v>42</v>
      </c>
      <c r="O164" s="87"/>
      <c r="P164" s="225">
        <f>O164*H164</f>
        <v>0</v>
      </c>
      <c r="Q164" s="225">
        <v>0</v>
      </c>
      <c r="R164" s="225">
        <f>Q164*H164</f>
        <v>0</v>
      </c>
      <c r="S164" s="225">
        <v>0</v>
      </c>
      <c r="T164" s="226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7" t="s">
        <v>173</v>
      </c>
      <c r="AT164" s="227" t="s">
        <v>161</v>
      </c>
      <c r="AU164" s="227" t="s">
        <v>78</v>
      </c>
      <c r="AY164" s="20" t="s">
        <v>158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20" t="s">
        <v>78</v>
      </c>
      <c r="BK164" s="228">
        <f>ROUND(I164*H164,2)</f>
        <v>0</v>
      </c>
      <c r="BL164" s="20" t="s">
        <v>173</v>
      </c>
      <c r="BM164" s="227" t="s">
        <v>2964</v>
      </c>
    </row>
    <row r="165" s="2" customFormat="1" ht="16.5" customHeight="1">
      <c r="A165" s="41"/>
      <c r="B165" s="42"/>
      <c r="C165" s="216" t="s">
        <v>589</v>
      </c>
      <c r="D165" s="216" t="s">
        <v>161</v>
      </c>
      <c r="E165" s="217" t="s">
        <v>2965</v>
      </c>
      <c r="F165" s="218" t="s">
        <v>2966</v>
      </c>
      <c r="G165" s="219" t="s">
        <v>687</v>
      </c>
      <c r="H165" s="220">
        <v>4</v>
      </c>
      <c r="I165" s="221"/>
      <c r="J165" s="222">
        <f>ROUND(I165*H165,2)</f>
        <v>0</v>
      </c>
      <c r="K165" s="218" t="s">
        <v>19</v>
      </c>
      <c r="L165" s="47"/>
      <c r="M165" s="223" t="s">
        <v>19</v>
      </c>
      <c r="N165" s="224" t="s">
        <v>42</v>
      </c>
      <c r="O165" s="87"/>
      <c r="P165" s="225">
        <f>O165*H165</f>
        <v>0</v>
      </c>
      <c r="Q165" s="225">
        <v>0</v>
      </c>
      <c r="R165" s="225">
        <f>Q165*H165</f>
        <v>0</v>
      </c>
      <c r="S165" s="225">
        <v>0</v>
      </c>
      <c r="T165" s="226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7" t="s">
        <v>173</v>
      </c>
      <c r="AT165" s="227" t="s">
        <v>161</v>
      </c>
      <c r="AU165" s="227" t="s">
        <v>78</v>
      </c>
      <c r="AY165" s="20" t="s">
        <v>158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20" t="s">
        <v>78</v>
      </c>
      <c r="BK165" s="228">
        <f>ROUND(I165*H165,2)</f>
        <v>0</v>
      </c>
      <c r="BL165" s="20" t="s">
        <v>173</v>
      </c>
      <c r="BM165" s="227" t="s">
        <v>2967</v>
      </c>
    </row>
    <row r="166" s="2" customFormat="1" ht="16.5" customHeight="1">
      <c r="A166" s="41"/>
      <c r="B166" s="42"/>
      <c r="C166" s="216" t="s">
        <v>593</v>
      </c>
      <c r="D166" s="216" t="s">
        <v>161</v>
      </c>
      <c r="E166" s="217" t="s">
        <v>2968</v>
      </c>
      <c r="F166" s="218" t="s">
        <v>2969</v>
      </c>
      <c r="G166" s="219" t="s">
        <v>373</v>
      </c>
      <c r="H166" s="220">
        <v>8</v>
      </c>
      <c r="I166" s="221"/>
      <c r="J166" s="222">
        <f>ROUND(I166*H166,2)</f>
        <v>0</v>
      </c>
      <c r="K166" s="218" t="s">
        <v>19</v>
      </c>
      <c r="L166" s="47"/>
      <c r="M166" s="223" t="s">
        <v>19</v>
      </c>
      <c r="N166" s="224" t="s">
        <v>42</v>
      </c>
      <c r="O166" s="87"/>
      <c r="P166" s="225">
        <f>O166*H166</f>
        <v>0</v>
      </c>
      <c r="Q166" s="225">
        <v>0</v>
      </c>
      <c r="R166" s="225">
        <f>Q166*H166</f>
        <v>0</v>
      </c>
      <c r="S166" s="225">
        <v>0</v>
      </c>
      <c r="T166" s="226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7" t="s">
        <v>173</v>
      </c>
      <c r="AT166" s="227" t="s">
        <v>161</v>
      </c>
      <c r="AU166" s="227" t="s">
        <v>78</v>
      </c>
      <c r="AY166" s="20" t="s">
        <v>158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20" t="s">
        <v>78</v>
      </c>
      <c r="BK166" s="228">
        <f>ROUND(I166*H166,2)</f>
        <v>0</v>
      </c>
      <c r="BL166" s="20" t="s">
        <v>173</v>
      </c>
      <c r="BM166" s="227" t="s">
        <v>2970</v>
      </c>
    </row>
    <row r="167" s="2" customFormat="1" ht="16.5" customHeight="1">
      <c r="A167" s="41"/>
      <c r="B167" s="42"/>
      <c r="C167" s="216" t="s">
        <v>597</v>
      </c>
      <c r="D167" s="216" t="s">
        <v>161</v>
      </c>
      <c r="E167" s="217" t="s">
        <v>2971</v>
      </c>
      <c r="F167" s="218" t="s">
        <v>2972</v>
      </c>
      <c r="G167" s="219" t="s">
        <v>687</v>
      </c>
      <c r="H167" s="220">
        <v>1</v>
      </c>
      <c r="I167" s="221"/>
      <c r="J167" s="222">
        <f>ROUND(I167*H167,2)</f>
        <v>0</v>
      </c>
      <c r="K167" s="218" t="s">
        <v>19</v>
      </c>
      <c r="L167" s="47"/>
      <c r="M167" s="223" t="s">
        <v>19</v>
      </c>
      <c r="N167" s="224" t="s">
        <v>42</v>
      </c>
      <c r="O167" s="87"/>
      <c r="P167" s="225">
        <f>O167*H167</f>
        <v>0</v>
      </c>
      <c r="Q167" s="225">
        <v>0</v>
      </c>
      <c r="R167" s="225">
        <f>Q167*H167</f>
        <v>0</v>
      </c>
      <c r="S167" s="225">
        <v>0</v>
      </c>
      <c r="T167" s="226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7" t="s">
        <v>173</v>
      </c>
      <c r="AT167" s="227" t="s">
        <v>161</v>
      </c>
      <c r="AU167" s="227" t="s">
        <v>78</v>
      </c>
      <c r="AY167" s="20" t="s">
        <v>158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20" t="s">
        <v>78</v>
      </c>
      <c r="BK167" s="228">
        <f>ROUND(I167*H167,2)</f>
        <v>0</v>
      </c>
      <c r="BL167" s="20" t="s">
        <v>173</v>
      </c>
      <c r="BM167" s="227" t="s">
        <v>2973</v>
      </c>
    </row>
    <row r="168" s="2" customFormat="1" ht="16.5" customHeight="1">
      <c r="A168" s="41"/>
      <c r="B168" s="42"/>
      <c r="C168" s="216" t="s">
        <v>601</v>
      </c>
      <c r="D168" s="216" t="s">
        <v>161</v>
      </c>
      <c r="E168" s="217" t="s">
        <v>2974</v>
      </c>
      <c r="F168" s="218" t="s">
        <v>2975</v>
      </c>
      <c r="G168" s="219" t="s">
        <v>687</v>
      </c>
      <c r="H168" s="220">
        <v>1</v>
      </c>
      <c r="I168" s="221"/>
      <c r="J168" s="222">
        <f>ROUND(I168*H168,2)</f>
        <v>0</v>
      </c>
      <c r="K168" s="218" t="s">
        <v>19</v>
      </c>
      <c r="L168" s="47"/>
      <c r="M168" s="223" t="s">
        <v>19</v>
      </c>
      <c r="N168" s="224" t="s">
        <v>42</v>
      </c>
      <c r="O168" s="87"/>
      <c r="P168" s="225">
        <f>O168*H168</f>
        <v>0</v>
      </c>
      <c r="Q168" s="225">
        <v>0</v>
      </c>
      <c r="R168" s="225">
        <f>Q168*H168</f>
        <v>0</v>
      </c>
      <c r="S168" s="225">
        <v>0</v>
      </c>
      <c r="T168" s="226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7" t="s">
        <v>173</v>
      </c>
      <c r="AT168" s="227" t="s">
        <v>161</v>
      </c>
      <c r="AU168" s="227" t="s">
        <v>78</v>
      </c>
      <c r="AY168" s="20" t="s">
        <v>158</v>
      </c>
      <c r="BE168" s="228">
        <f>IF(N168="základní",J168,0)</f>
        <v>0</v>
      </c>
      <c r="BF168" s="228">
        <f>IF(N168="snížená",J168,0)</f>
        <v>0</v>
      </c>
      <c r="BG168" s="228">
        <f>IF(N168="zákl. přenesená",J168,0)</f>
        <v>0</v>
      </c>
      <c r="BH168" s="228">
        <f>IF(N168="sníž. přenesená",J168,0)</f>
        <v>0</v>
      </c>
      <c r="BI168" s="228">
        <f>IF(N168="nulová",J168,0)</f>
        <v>0</v>
      </c>
      <c r="BJ168" s="20" t="s">
        <v>78</v>
      </c>
      <c r="BK168" s="228">
        <f>ROUND(I168*H168,2)</f>
        <v>0</v>
      </c>
      <c r="BL168" s="20" t="s">
        <v>173</v>
      </c>
      <c r="BM168" s="227" t="s">
        <v>2976</v>
      </c>
    </row>
    <row r="169" s="2" customFormat="1" ht="16.5" customHeight="1">
      <c r="A169" s="41"/>
      <c r="B169" s="42"/>
      <c r="C169" s="216" t="s">
        <v>605</v>
      </c>
      <c r="D169" s="216" t="s">
        <v>161</v>
      </c>
      <c r="E169" s="217" t="s">
        <v>2977</v>
      </c>
      <c r="F169" s="218" t="s">
        <v>2978</v>
      </c>
      <c r="G169" s="219" t="s">
        <v>687</v>
      </c>
      <c r="H169" s="220">
        <v>3</v>
      </c>
      <c r="I169" s="221"/>
      <c r="J169" s="222">
        <f>ROUND(I169*H169,2)</f>
        <v>0</v>
      </c>
      <c r="K169" s="218" t="s">
        <v>19</v>
      </c>
      <c r="L169" s="47"/>
      <c r="M169" s="223" t="s">
        <v>19</v>
      </c>
      <c r="N169" s="224" t="s">
        <v>42</v>
      </c>
      <c r="O169" s="87"/>
      <c r="P169" s="225">
        <f>O169*H169</f>
        <v>0</v>
      </c>
      <c r="Q169" s="225">
        <v>0</v>
      </c>
      <c r="R169" s="225">
        <f>Q169*H169</f>
        <v>0</v>
      </c>
      <c r="S169" s="225">
        <v>0</v>
      </c>
      <c r="T169" s="226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7" t="s">
        <v>173</v>
      </c>
      <c r="AT169" s="227" t="s">
        <v>161</v>
      </c>
      <c r="AU169" s="227" t="s">
        <v>78</v>
      </c>
      <c r="AY169" s="20" t="s">
        <v>158</v>
      </c>
      <c r="BE169" s="228">
        <f>IF(N169="základní",J169,0)</f>
        <v>0</v>
      </c>
      <c r="BF169" s="228">
        <f>IF(N169="snížená",J169,0)</f>
        <v>0</v>
      </c>
      <c r="BG169" s="228">
        <f>IF(N169="zákl. přenesená",J169,0)</f>
        <v>0</v>
      </c>
      <c r="BH169" s="228">
        <f>IF(N169="sníž. přenesená",J169,0)</f>
        <v>0</v>
      </c>
      <c r="BI169" s="228">
        <f>IF(N169="nulová",J169,0)</f>
        <v>0</v>
      </c>
      <c r="BJ169" s="20" t="s">
        <v>78</v>
      </c>
      <c r="BK169" s="228">
        <f>ROUND(I169*H169,2)</f>
        <v>0</v>
      </c>
      <c r="BL169" s="20" t="s">
        <v>173</v>
      </c>
      <c r="BM169" s="227" t="s">
        <v>2979</v>
      </c>
    </row>
    <row r="170" s="2" customFormat="1" ht="16.5" customHeight="1">
      <c r="A170" s="41"/>
      <c r="B170" s="42"/>
      <c r="C170" s="216" t="s">
        <v>611</v>
      </c>
      <c r="D170" s="216" t="s">
        <v>161</v>
      </c>
      <c r="E170" s="217" t="s">
        <v>2980</v>
      </c>
      <c r="F170" s="218" t="s">
        <v>2981</v>
      </c>
      <c r="G170" s="219" t="s">
        <v>687</v>
      </c>
      <c r="H170" s="220">
        <v>3</v>
      </c>
      <c r="I170" s="221"/>
      <c r="J170" s="222">
        <f>ROUND(I170*H170,2)</f>
        <v>0</v>
      </c>
      <c r="K170" s="218" t="s">
        <v>19</v>
      </c>
      <c r="L170" s="47"/>
      <c r="M170" s="223" t="s">
        <v>19</v>
      </c>
      <c r="N170" s="224" t="s">
        <v>42</v>
      </c>
      <c r="O170" s="87"/>
      <c r="P170" s="225">
        <f>O170*H170</f>
        <v>0</v>
      </c>
      <c r="Q170" s="225">
        <v>0</v>
      </c>
      <c r="R170" s="225">
        <f>Q170*H170</f>
        <v>0</v>
      </c>
      <c r="S170" s="225">
        <v>0</v>
      </c>
      <c r="T170" s="226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7" t="s">
        <v>173</v>
      </c>
      <c r="AT170" s="227" t="s">
        <v>161</v>
      </c>
      <c r="AU170" s="227" t="s">
        <v>78</v>
      </c>
      <c r="AY170" s="20" t="s">
        <v>158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20" t="s">
        <v>78</v>
      </c>
      <c r="BK170" s="228">
        <f>ROUND(I170*H170,2)</f>
        <v>0</v>
      </c>
      <c r="BL170" s="20" t="s">
        <v>173</v>
      </c>
      <c r="BM170" s="227" t="s">
        <v>2982</v>
      </c>
    </row>
    <row r="171" s="2" customFormat="1" ht="16.5" customHeight="1">
      <c r="A171" s="41"/>
      <c r="B171" s="42"/>
      <c r="C171" s="216" t="s">
        <v>618</v>
      </c>
      <c r="D171" s="216" t="s">
        <v>161</v>
      </c>
      <c r="E171" s="217" t="s">
        <v>2647</v>
      </c>
      <c r="F171" s="218" t="s">
        <v>2648</v>
      </c>
      <c r="G171" s="219" t="s">
        <v>687</v>
      </c>
      <c r="H171" s="220">
        <v>2</v>
      </c>
      <c r="I171" s="221"/>
      <c r="J171" s="222">
        <f>ROUND(I171*H171,2)</f>
        <v>0</v>
      </c>
      <c r="K171" s="218" t="s">
        <v>19</v>
      </c>
      <c r="L171" s="47"/>
      <c r="M171" s="223" t="s">
        <v>19</v>
      </c>
      <c r="N171" s="224" t="s">
        <v>42</v>
      </c>
      <c r="O171" s="87"/>
      <c r="P171" s="225">
        <f>O171*H171</f>
        <v>0</v>
      </c>
      <c r="Q171" s="225">
        <v>0</v>
      </c>
      <c r="R171" s="225">
        <f>Q171*H171</f>
        <v>0</v>
      </c>
      <c r="S171" s="225">
        <v>0</v>
      </c>
      <c r="T171" s="226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7" t="s">
        <v>173</v>
      </c>
      <c r="AT171" s="227" t="s">
        <v>161</v>
      </c>
      <c r="AU171" s="227" t="s">
        <v>78</v>
      </c>
      <c r="AY171" s="20" t="s">
        <v>158</v>
      </c>
      <c r="BE171" s="228">
        <f>IF(N171="základní",J171,0)</f>
        <v>0</v>
      </c>
      <c r="BF171" s="228">
        <f>IF(N171="snížená",J171,0)</f>
        <v>0</v>
      </c>
      <c r="BG171" s="228">
        <f>IF(N171="zákl. přenesená",J171,0)</f>
        <v>0</v>
      </c>
      <c r="BH171" s="228">
        <f>IF(N171="sníž. přenesená",J171,0)</f>
        <v>0</v>
      </c>
      <c r="BI171" s="228">
        <f>IF(N171="nulová",J171,0)</f>
        <v>0</v>
      </c>
      <c r="BJ171" s="20" t="s">
        <v>78</v>
      </c>
      <c r="BK171" s="228">
        <f>ROUND(I171*H171,2)</f>
        <v>0</v>
      </c>
      <c r="BL171" s="20" t="s">
        <v>173</v>
      </c>
      <c r="BM171" s="227" t="s">
        <v>2983</v>
      </c>
    </row>
    <row r="172" s="2" customFormat="1" ht="16.5" customHeight="1">
      <c r="A172" s="41"/>
      <c r="B172" s="42"/>
      <c r="C172" s="216" t="s">
        <v>624</v>
      </c>
      <c r="D172" s="216" t="s">
        <v>161</v>
      </c>
      <c r="E172" s="217" t="s">
        <v>2984</v>
      </c>
      <c r="F172" s="218" t="s">
        <v>2985</v>
      </c>
      <c r="G172" s="219" t="s">
        <v>687</v>
      </c>
      <c r="H172" s="220">
        <v>6</v>
      </c>
      <c r="I172" s="221"/>
      <c r="J172" s="222">
        <f>ROUND(I172*H172,2)</f>
        <v>0</v>
      </c>
      <c r="K172" s="218" t="s">
        <v>19</v>
      </c>
      <c r="L172" s="47"/>
      <c r="M172" s="223" t="s">
        <v>19</v>
      </c>
      <c r="N172" s="224" t="s">
        <v>42</v>
      </c>
      <c r="O172" s="87"/>
      <c r="P172" s="225">
        <f>O172*H172</f>
        <v>0</v>
      </c>
      <c r="Q172" s="225">
        <v>0</v>
      </c>
      <c r="R172" s="225">
        <f>Q172*H172</f>
        <v>0</v>
      </c>
      <c r="S172" s="225">
        <v>0</v>
      </c>
      <c r="T172" s="226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7" t="s">
        <v>173</v>
      </c>
      <c r="AT172" s="227" t="s">
        <v>161</v>
      </c>
      <c r="AU172" s="227" t="s">
        <v>78</v>
      </c>
      <c r="AY172" s="20" t="s">
        <v>158</v>
      </c>
      <c r="BE172" s="228">
        <f>IF(N172="základní",J172,0)</f>
        <v>0</v>
      </c>
      <c r="BF172" s="228">
        <f>IF(N172="snížená",J172,0)</f>
        <v>0</v>
      </c>
      <c r="BG172" s="228">
        <f>IF(N172="zákl. přenesená",J172,0)</f>
        <v>0</v>
      </c>
      <c r="BH172" s="228">
        <f>IF(N172="sníž. přenesená",J172,0)</f>
        <v>0</v>
      </c>
      <c r="BI172" s="228">
        <f>IF(N172="nulová",J172,0)</f>
        <v>0</v>
      </c>
      <c r="BJ172" s="20" t="s">
        <v>78</v>
      </c>
      <c r="BK172" s="228">
        <f>ROUND(I172*H172,2)</f>
        <v>0</v>
      </c>
      <c r="BL172" s="20" t="s">
        <v>173</v>
      </c>
      <c r="BM172" s="227" t="s">
        <v>2986</v>
      </c>
    </row>
    <row r="173" s="2" customFormat="1" ht="16.5" customHeight="1">
      <c r="A173" s="41"/>
      <c r="B173" s="42"/>
      <c r="C173" s="216" t="s">
        <v>628</v>
      </c>
      <c r="D173" s="216" t="s">
        <v>161</v>
      </c>
      <c r="E173" s="217" t="s">
        <v>2987</v>
      </c>
      <c r="F173" s="218" t="s">
        <v>2988</v>
      </c>
      <c r="G173" s="219" t="s">
        <v>687</v>
      </c>
      <c r="H173" s="220">
        <v>3</v>
      </c>
      <c r="I173" s="221"/>
      <c r="J173" s="222">
        <f>ROUND(I173*H173,2)</f>
        <v>0</v>
      </c>
      <c r="K173" s="218" t="s">
        <v>19</v>
      </c>
      <c r="L173" s="47"/>
      <c r="M173" s="223" t="s">
        <v>19</v>
      </c>
      <c r="N173" s="224" t="s">
        <v>42</v>
      </c>
      <c r="O173" s="87"/>
      <c r="P173" s="225">
        <f>O173*H173</f>
        <v>0</v>
      </c>
      <c r="Q173" s="225">
        <v>0</v>
      </c>
      <c r="R173" s="225">
        <f>Q173*H173</f>
        <v>0</v>
      </c>
      <c r="S173" s="225">
        <v>0</v>
      </c>
      <c r="T173" s="226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7" t="s">
        <v>173</v>
      </c>
      <c r="AT173" s="227" t="s">
        <v>161</v>
      </c>
      <c r="AU173" s="227" t="s">
        <v>78</v>
      </c>
      <c r="AY173" s="20" t="s">
        <v>158</v>
      </c>
      <c r="BE173" s="228">
        <f>IF(N173="základní",J173,0)</f>
        <v>0</v>
      </c>
      <c r="BF173" s="228">
        <f>IF(N173="snížená",J173,0)</f>
        <v>0</v>
      </c>
      <c r="BG173" s="228">
        <f>IF(N173="zákl. přenesená",J173,0)</f>
        <v>0</v>
      </c>
      <c r="BH173" s="228">
        <f>IF(N173="sníž. přenesená",J173,0)</f>
        <v>0</v>
      </c>
      <c r="BI173" s="228">
        <f>IF(N173="nulová",J173,0)</f>
        <v>0</v>
      </c>
      <c r="BJ173" s="20" t="s">
        <v>78</v>
      </c>
      <c r="BK173" s="228">
        <f>ROUND(I173*H173,2)</f>
        <v>0</v>
      </c>
      <c r="BL173" s="20" t="s">
        <v>173</v>
      </c>
      <c r="BM173" s="227" t="s">
        <v>2989</v>
      </c>
    </row>
    <row r="174" s="2" customFormat="1" ht="16.5" customHeight="1">
      <c r="A174" s="41"/>
      <c r="B174" s="42"/>
      <c r="C174" s="216" t="s">
        <v>637</v>
      </c>
      <c r="D174" s="216" t="s">
        <v>161</v>
      </c>
      <c r="E174" s="217" t="s">
        <v>2990</v>
      </c>
      <c r="F174" s="218" t="s">
        <v>2991</v>
      </c>
      <c r="G174" s="219" t="s">
        <v>687</v>
      </c>
      <c r="H174" s="220">
        <v>3</v>
      </c>
      <c r="I174" s="221"/>
      <c r="J174" s="222">
        <f>ROUND(I174*H174,2)</f>
        <v>0</v>
      </c>
      <c r="K174" s="218" t="s">
        <v>19</v>
      </c>
      <c r="L174" s="47"/>
      <c r="M174" s="223" t="s">
        <v>19</v>
      </c>
      <c r="N174" s="224" t="s">
        <v>42</v>
      </c>
      <c r="O174" s="87"/>
      <c r="P174" s="225">
        <f>O174*H174</f>
        <v>0</v>
      </c>
      <c r="Q174" s="225">
        <v>0</v>
      </c>
      <c r="R174" s="225">
        <f>Q174*H174</f>
        <v>0</v>
      </c>
      <c r="S174" s="225">
        <v>0</v>
      </c>
      <c r="T174" s="226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7" t="s">
        <v>173</v>
      </c>
      <c r="AT174" s="227" t="s">
        <v>161</v>
      </c>
      <c r="AU174" s="227" t="s">
        <v>78</v>
      </c>
      <c r="AY174" s="20" t="s">
        <v>158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20" t="s">
        <v>78</v>
      </c>
      <c r="BK174" s="228">
        <f>ROUND(I174*H174,2)</f>
        <v>0</v>
      </c>
      <c r="BL174" s="20" t="s">
        <v>173</v>
      </c>
      <c r="BM174" s="227" t="s">
        <v>2992</v>
      </c>
    </row>
    <row r="175" s="2" customFormat="1" ht="16.5" customHeight="1">
      <c r="A175" s="41"/>
      <c r="B175" s="42"/>
      <c r="C175" s="216" t="s">
        <v>642</v>
      </c>
      <c r="D175" s="216" t="s">
        <v>161</v>
      </c>
      <c r="E175" s="217" t="s">
        <v>2993</v>
      </c>
      <c r="F175" s="218" t="s">
        <v>2994</v>
      </c>
      <c r="G175" s="219" t="s">
        <v>373</v>
      </c>
      <c r="H175" s="220">
        <v>30</v>
      </c>
      <c r="I175" s="221"/>
      <c r="J175" s="222">
        <f>ROUND(I175*H175,2)</f>
        <v>0</v>
      </c>
      <c r="K175" s="218" t="s">
        <v>19</v>
      </c>
      <c r="L175" s="47"/>
      <c r="M175" s="223" t="s">
        <v>19</v>
      </c>
      <c r="N175" s="224" t="s">
        <v>42</v>
      </c>
      <c r="O175" s="87"/>
      <c r="P175" s="225">
        <f>O175*H175</f>
        <v>0</v>
      </c>
      <c r="Q175" s="225">
        <v>0</v>
      </c>
      <c r="R175" s="225">
        <f>Q175*H175</f>
        <v>0</v>
      </c>
      <c r="S175" s="225">
        <v>0</v>
      </c>
      <c r="T175" s="226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7" t="s">
        <v>173</v>
      </c>
      <c r="AT175" s="227" t="s">
        <v>161</v>
      </c>
      <c r="AU175" s="227" t="s">
        <v>78</v>
      </c>
      <c r="AY175" s="20" t="s">
        <v>158</v>
      </c>
      <c r="BE175" s="228">
        <f>IF(N175="základní",J175,0)</f>
        <v>0</v>
      </c>
      <c r="BF175" s="228">
        <f>IF(N175="snížená",J175,0)</f>
        <v>0</v>
      </c>
      <c r="BG175" s="228">
        <f>IF(N175="zákl. přenesená",J175,0)</f>
        <v>0</v>
      </c>
      <c r="BH175" s="228">
        <f>IF(N175="sníž. přenesená",J175,0)</f>
        <v>0</v>
      </c>
      <c r="BI175" s="228">
        <f>IF(N175="nulová",J175,0)</f>
        <v>0</v>
      </c>
      <c r="BJ175" s="20" t="s">
        <v>78</v>
      </c>
      <c r="BK175" s="228">
        <f>ROUND(I175*H175,2)</f>
        <v>0</v>
      </c>
      <c r="BL175" s="20" t="s">
        <v>173</v>
      </c>
      <c r="BM175" s="227" t="s">
        <v>2995</v>
      </c>
    </row>
    <row r="176" s="2" customFormat="1" ht="16.5" customHeight="1">
      <c r="A176" s="41"/>
      <c r="B176" s="42"/>
      <c r="C176" s="216" t="s">
        <v>647</v>
      </c>
      <c r="D176" s="216" t="s">
        <v>161</v>
      </c>
      <c r="E176" s="217" t="s">
        <v>2996</v>
      </c>
      <c r="F176" s="218" t="s">
        <v>2997</v>
      </c>
      <c r="G176" s="219" t="s">
        <v>373</v>
      </c>
      <c r="H176" s="220">
        <v>12</v>
      </c>
      <c r="I176" s="221"/>
      <c r="J176" s="222">
        <f>ROUND(I176*H176,2)</f>
        <v>0</v>
      </c>
      <c r="K176" s="218" t="s">
        <v>19</v>
      </c>
      <c r="L176" s="47"/>
      <c r="M176" s="223" t="s">
        <v>19</v>
      </c>
      <c r="N176" s="224" t="s">
        <v>42</v>
      </c>
      <c r="O176" s="87"/>
      <c r="P176" s="225">
        <f>O176*H176</f>
        <v>0</v>
      </c>
      <c r="Q176" s="225">
        <v>0</v>
      </c>
      <c r="R176" s="225">
        <f>Q176*H176</f>
        <v>0</v>
      </c>
      <c r="S176" s="225">
        <v>0</v>
      </c>
      <c r="T176" s="226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7" t="s">
        <v>173</v>
      </c>
      <c r="AT176" s="227" t="s">
        <v>161</v>
      </c>
      <c r="AU176" s="227" t="s">
        <v>78</v>
      </c>
      <c r="AY176" s="20" t="s">
        <v>158</v>
      </c>
      <c r="BE176" s="228">
        <f>IF(N176="základní",J176,0)</f>
        <v>0</v>
      </c>
      <c r="BF176" s="228">
        <f>IF(N176="snížená",J176,0)</f>
        <v>0</v>
      </c>
      <c r="BG176" s="228">
        <f>IF(N176="zákl. přenesená",J176,0)</f>
        <v>0</v>
      </c>
      <c r="BH176" s="228">
        <f>IF(N176="sníž. přenesená",J176,0)</f>
        <v>0</v>
      </c>
      <c r="BI176" s="228">
        <f>IF(N176="nulová",J176,0)</f>
        <v>0</v>
      </c>
      <c r="BJ176" s="20" t="s">
        <v>78</v>
      </c>
      <c r="BK176" s="228">
        <f>ROUND(I176*H176,2)</f>
        <v>0</v>
      </c>
      <c r="BL176" s="20" t="s">
        <v>173</v>
      </c>
      <c r="BM176" s="227" t="s">
        <v>2998</v>
      </c>
    </row>
    <row r="177" s="2" customFormat="1" ht="16.5" customHeight="1">
      <c r="A177" s="41"/>
      <c r="B177" s="42"/>
      <c r="C177" s="216" t="s">
        <v>653</v>
      </c>
      <c r="D177" s="216" t="s">
        <v>161</v>
      </c>
      <c r="E177" s="217" t="s">
        <v>2999</v>
      </c>
      <c r="F177" s="218" t="s">
        <v>3000</v>
      </c>
      <c r="G177" s="219" t="s">
        <v>687</v>
      </c>
      <c r="H177" s="220">
        <v>5</v>
      </c>
      <c r="I177" s="221"/>
      <c r="J177" s="222">
        <f>ROUND(I177*H177,2)</f>
        <v>0</v>
      </c>
      <c r="K177" s="218" t="s">
        <v>19</v>
      </c>
      <c r="L177" s="47"/>
      <c r="M177" s="223" t="s">
        <v>19</v>
      </c>
      <c r="N177" s="224" t="s">
        <v>42</v>
      </c>
      <c r="O177" s="87"/>
      <c r="P177" s="225">
        <f>O177*H177</f>
        <v>0</v>
      </c>
      <c r="Q177" s="225">
        <v>0</v>
      </c>
      <c r="R177" s="225">
        <f>Q177*H177</f>
        <v>0</v>
      </c>
      <c r="S177" s="225">
        <v>0</v>
      </c>
      <c r="T177" s="226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7" t="s">
        <v>173</v>
      </c>
      <c r="AT177" s="227" t="s">
        <v>161</v>
      </c>
      <c r="AU177" s="227" t="s">
        <v>78</v>
      </c>
      <c r="AY177" s="20" t="s">
        <v>158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20" t="s">
        <v>78</v>
      </c>
      <c r="BK177" s="228">
        <f>ROUND(I177*H177,2)</f>
        <v>0</v>
      </c>
      <c r="BL177" s="20" t="s">
        <v>173</v>
      </c>
      <c r="BM177" s="227" t="s">
        <v>3001</v>
      </c>
    </row>
    <row r="178" s="2" customFormat="1" ht="16.5" customHeight="1">
      <c r="A178" s="41"/>
      <c r="B178" s="42"/>
      <c r="C178" s="216" t="s">
        <v>662</v>
      </c>
      <c r="D178" s="216" t="s">
        <v>161</v>
      </c>
      <c r="E178" s="217" t="s">
        <v>758</v>
      </c>
      <c r="F178" s="218" t="s">
        <v>3002</v>
      </c>
      <c r="G178" s="219" t="s">
        <v>687</v>
      </c>
      <c r="H178" s="220">
        <v>5</v>
      </c>
      <c r="I178" s="221"/>
      <c r="J178" s="222">
        <f>ROUND(I178*H178,2)</f>
        <v>0</v>
      </c>
      <c r="K178" s="218" t="s">
        <v>19</v>
      </c>
      <c r="L178" s="47"/>
      <c r="M178" s="223" t="s">
        <v>19</v>
      </c>
      <c r="N178" s="224" t="s">
        <v>42</v>
      </c>
      <c r="O178" s="87"/>
      <c r="P178" s="225">
        <f>O178*H178</f>
        <v>0</v>
      </c>
      <c r="Q178" s="225">
        <v>0</v>
      </c>
      <c r="R178" s="225">
        <f>Q178*H178</f>
        <v>0</v>
      </c>
      <c r="S178" s="225">
        <v>0</v>
      </c>
      <c r="T178" s="226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7" t="s">
        <v>173</v>
      </c>
      <c r="AT178" s="227" t="s">
        <v>161</v>
      </c>
      <c r="AU178" s="227" t="s">
        <v>78</v>
      </c>
      <c r="AY178" s="20" t="s">
        <v>158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20" t="s">
        <v>78</v>
      </c>
      <c r="BK178" s="228">
        <f>ROUND(I178*H178,2)</f>
        <v>0</v>
      </c>
      <c r="BL178" s="20" t="s">
        <v>173</v>
      </c>
      <c r="BM178" s="227" t="s">
        <v>3003</v>
      </c>
    </row>
    <row r="179" s="2" customFormat="1" ht="16.5" customHeight="1">
      <c r="A179" s="41"/>
      <c r="B179" s="42"/>
      <c r="C179" s="216" t="s">
        <v>668</v>
      </c>
      <c r="D179" s="216" t="s">
        <v>161</v>
      </c>
      <c r="E179" s="217" t="s">
        <v>3004</v>
      </c>
      <c r="F179" s="218" t="s">
        <v>3005</v>
      </c>
      <c r="G179" s="219" t="s">
        <v>295</v>
      </c>
      <c r="H179" s="220">
        <v>1</v>
      </c>
      <c r="I179" s="221"/>
      <c r="J179" s="222">
        <f>ROUND(I179*H179,2)</f>
        <v>0</v>
      </c>
      <c r="K179" s="218" t="s">
        <v>19</v>
      </c>
      <c r="L179" s="47"/>
      <c r="M179" s="223" t="s">
        <v>19</v>
      </c>
      <c r="N179" s="224" t="s">
        <v>42</v>
      </c>
      <c r="O179" s="87"/>
      <c r="P179" s="225">
        <f>O179*H179</f>
        <v>0</v>
      </c>
      <c r="Q179" s="225">
        <v>0</v>
      </c>
      <c r="R179" s="225">
        <f>Q179*H179</f>
        <v>0</v>
      </c>
      <c r="S179" s="225">
        <v>0</v>
      </c>
      <c r="T179" s="226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7" t="s">
        <v>173</v>
      </c>
      <c r="AT179" s="227" t="s">
        <v>161</v>
      </c>
      <c r="AU179" s="227" t="s">
        <v>78</v>
      </c>
      <c r="AY179" s="20" t="s">
        <v>158</v>
      </c>
      <c r="BE179" s="228">
        <f>IF(N179="základní",J179,0)</f>
        <v>0</v>
      </c>
      <c r="BF179" s="228">
        <f>IF(N179="snížená",J179,0)</f>
        <v>0</v>
      </c>
      <c r="BG179" s="228">
        <f>IF(N179="zákl. přenesená",J179,0)</f>
        <v>0</v>
      </c>
      <c r="BH179" s="228">
        <f>IF(N179="sníž. přenesená",J179,0)</f>
        <v>0</v>
      </c>
      <c r="BI179" s="228">
        <f>IF(N179="nulová",J179,0)</f>
        <v>0</v>
      </c>
      <c r="BJ179" s="20" t="s">
        <v>78</v>
      </c>
      <c r="BK179" s="228">
        <f>ROUND(I179*H179,2)</f>
        <v>0</v>
      </c>
      <c r="BL179" s="20" t="s">
        <v>173</v>
      </c>
      <c r="BM179" s="227" t="s">
        <v>3006</v>
      </c>
    </row>
    <row r="180" s="2" customFormat="1" ht="16.5" customHeight="1">
      <c r="A180" s="41"/>
      <c r="B180" s="42"/>
      <c r="C180" s="216" t="s">
        <v>748</v>
      </c>
      <c r="D180" s="216" t="s">
        <v>161</v>
      </c>
      <c r="E180" s="217" t="s">
        <v>3004</v>
      </c>
      <c r="F180" s="218" t="s">
        <v>3005</v>
      </c>
      <c r="G180" s="219" t="s">
        <v>295</v>
      </c>
      <c r="H180" s="220">
        <v>2</v>
      </c>
      <c r="I180" s="221"/>
      <c r="J180" s="222">
        <f>ROUND(I180*H180,2)</f>
        <v>0</v>
      </c>
      <c r="K180" s="218" t="s">
        <v>19</v>
      </c>
      <c r="L180" s="47"/>
      <c r="M180" s="223" t="s">
        <v>19</v>
      </c>
      <c r="N180" s="224" t="s">
        <v>42</v>
      </c>
      <c r="O180" s="87"/>
      <c r="P180" s="225">
        <f>O180*H180</f>
        <v>0</v>
      </c>
      <c r="Q180" s="225">
        <v>0</v>
      </c>
      <c r="R180" s="225">
        <f>Q180*H180</f>
        <v>0</v>
      </c>
      <c r="S180" s="225">
        <v>0</v>
      </c>
      <c r="T180" s="226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7" t="s">
        <v>173</v>
      </c>
      <c r="AT180" s="227" t="s">
        <v>161</v>
      </c>
      <c r="AU180" s="227" t="s">
        <v>78</v>
      </c>
      <c r="AY180" s="20" t="s">
        <v>158</v>
      </c>
      <c r="BE180" s="228">
        <f>IF(N180="základní",J180,0)</f>
        <v>0</v>
      </c>
      <c r="BF180" s="228">
        <f>IF(N180="snížená",J180,0)</f>
        <v>0</v>
      </c>
      <c r="BG180" s="228">
        <f>IF(N180="zákl. přenesená",J180,0)</f>
        <v>0</v>
      </c>
      <c r="BH180" s="228">
        <f>IF(N180="sníž. přenesená",J180,0)</f>
        <v>0</v>
      </c>
      <c r="BI180" s="228">
        <f>IF(N180="nulová",J180,0)</f>
        <v>0</v>
      </c>
      <c r="BJ180" s="20" t="s">
        <v>78</v>
      </c>
      <c r="BK180" s="228">
        <f>ROUND(I180*H180,2)</f>
        <v>0</v>
      </c>
      <c r="BL180" s="20" t="s">
        <v>173</v>
      </c>
      <c r="BM180" s="227" t="s">
        <v>3007</v>
      </c>
    </row>
    <row r="181" s="2" customFormat="1" ht="16.5" customHeight="1">
      <c r="A181" s="41"/>
      <c r="B181" s="42"/>
      <c r="C181" s="216" t="s">
        <v>751</v>
      </c>
      <c r="D181" s="216" t="s">
        <v>161</v>
      </c>
      <c r="E181" s="217" t="s">
        <v>3004</v>
      </c>
      <c r="F181" s="218" t="s">
        <v>3005</v>
      </c>
      <c r="G181" s="219" t="s">
        <v>295</v>
      </c>
      <c r="H181" s="220">
        <v>2.5</v>
      </c>
      <c r="I181" s="221"/>
      <c r="J181" s="222">
        <f>ROUND(I181*H181,2)</f>
        <v>0</v>
      </c>
      <c r="K181" s="218" t="s">
        <v>19</v>
      </c>
      <c r="L181" s="47"/>
      <c r="M181" s="223" t="s">
        <v>19</v>
      </c>
      <c r="N181" s="224" t="s">
        <v>42</v>
      </c>
      <c r="O181" s="87"/>
      <c r="P181" s="225">
        <f>O181*H181</f>
        <v>0</v>
      </c>
      <c r="Q181" s="225">
        <v>0</v>
      </c>
      <c r="R181" s="225">
        <f>Q181*H181</f>
        <v>0</v>
      </c>
      <c r="S181" s="225">
        <v>0</v>
      </c>
      <c r="T181" s="226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7" t="s">
        <v>173</v>
      </c>
      <c r="AT181" s="227" t="s">
        <v>161</v>
      </c>
      <c r="AU181" s="227" t="s">
        <v>78</v>
      </c>
      <c r="AY181" s="20" t="s">
        <v>158</v>
      </c>
      <c r="BE181" s="228">
        <f>IF(N181="základní",J181,0)</f>
        <v>0</v>
      </c>
      <c r="BF181" s="228">
        <f>IF(N181="snížená",J181,0)</f>
        <v>0</v>
      </c>
      <c r="BG181" s="228">
        <f>IF(N181="zákl. přenesená",J181,0)</f>
        <v>0</v>
      </c>
      <c r="BH181" s="228">
        <f>IF(N181="sníž. přenesená",J181,0)</f>
        <v>0</v>
      </c>
      <c r="BI181" s="228">
        <f>IF(N181="nulová",J181,0)</f>
        <v>0</v>
      </c>
      <c r="BJ181" s="20" t="s">
        <v>78</v>
      </c>
      <c r="BK181" s="228">
        <f>ROUND(I181*H181,2)</f>
        <v>0</v>
      </c>
      <c r="BL181" s="20" t="s">
        <v>173</v>
      </c>
      <c r="BM181" s="227" t="s">
        <v>3008</v>
      </c>
    </row>
    <row r="182" s="2" customFormat="1" ht="16.5" customHeight="1">
      <c r="A182" s="41"/>
      <c r="B182" s="42"/>
      <c r="C182" s="216" t="s">
        <v>754</v>
      </c>
      <c r="D182" s="216" t="s">
        <v>161</v>
      </c>
      <c r="E182" s="217" t="s">
        <v>3004</v>
      </c>
      <c r="F182" s="218" t="s">
        <v>3005</v>
      </c>
      <c r="G182" s="219" t="s">
        <v>295</v>
      </c>
      <c r="H182" s="220">
        <v>5</v>
      </c>
      <c r="I182" s="221"/>
      <c r="J182" s="222">
        <f>ROUND(I182*H182,2)</f>
        <v>0</v>
      </c>
      <c r="K182" s="218" t="s">
        <v>19</v>
      </c>
      <c r="L182" s="47"/>
      <c r="M182" s="223" t="s">
        <v>19</v>
      </c>
      <c r="N182" s="224" t="s">
        <v>42</v>
      </c>
      <c r="O182" s="87"/>
      <c r="P182" s="225">
        <f>O182*H182</f>
        <v>0</v>
      </c>
      <c r="Q182" s="225">
        <v>0</v>
      </c>
      <c r="R182" s="225">
        <f>Q182*H182</f>
        <v>0</v>
      </c>
      <c r="S182" s="225">
        <v>0</v>
      </c>
      <c r="T182" s="226">
        <f>S182*H182</f>
        <v>0</v>
      </c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R182" s="227" t="s">
        <v>173</v>
      </c>
      <c r="AT182" s="227" t="s">
        <v>161</v>
      </c>
      <c r="AU182" s="227" t="s">
        <v>78</v>
      </c>
      <c r="AY182" s="20" t="s">
        <v>158</v>
      </c>
      <c r="BE182" s="228">
        <f>IF(N182="základní",J182,0)</f>
        <v>0</v>
      </c>
      <c r="BF182" s="228">
        <f>IF(N182="snížená",J182,0)</f>
        <v>0</v>
      </c>
      <c r="BG182" s="228">
        <f>IF(N182="zákl. přenesená",J182,0)</f>
        <v>0</v>
      </c>
      <c r="BH182" s="228">
        <f>IF(N182="sníž. přenesená",J182,0)</f>
        <v>0</v>
      </c>
      <c r="BI182" s="228">
        <f>IF(N182="nulová",J182,0)</f>
        <v>0</v>
      </c>
      <c r="BJ182" s="20" t="s">
        <v>78</v>
      </c>
      <c r="BK182" s="228">
        <f>ROUND(I182*H182,2)</f>
        <v>0</v>
      </c>
      <c r="BL182" s="20" t="s">
        <v>173</v>
      </c>
      <c r="BM182" s="227" t="s">
        <v>3009</v>
      </c>
    </row>
    <row r="183" s="2" customFormat="1" ht="16.5" customHeight="1">
      <c r="A183" s="41"/>
      <c r="B183" s="42"/>
      <c r="C183" s="216" t="s">
        <v>757</v>
      </c>
      <c r="D183" s="216" t="s">
        <v>161</v>
      </c>
      <c r="E183" s="217" t="s">
        <v>3010</v>
      </c>
      <c r="F183" s="218" t="s">
        <v>3011</v>
      </c>
      <c r="G183" s="219" t="s">
        <v>687</v>
      </c>
      <c r="H183" s="220">
        <v>4</v>
      </c>
      <c r="I183" s="221"/>
      <c r="J183" s="222">
        <f>ROUND(I183*H183,2)</f>
        <v>0</v>
      </c>
      <c r="K183" s="218" t="s">
        <v>19</v>
      </c>
      <c r="L183" s="47"/>
      <c r="M183" s="223" t="s">
        <v>19</v>
      </c>
      <c r="N183" s="224" t="s">
        <v>42</v>
      </c>
      <c r="O183" s="87"/>
      <c r="P183" s="225">
        <f>O183*H183</f>
        <v>0</v>
      </c>
      <c r="Q183" s="225">
        <v>0</v>
      </c>
      <c r="R183" s="225">
        <f>Q183*H183</f>
        <v>0</v>
      </c>
      <c r="S183" s="225">
        <v>0</v>
      </c>
      <c r="T183" s="226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7" t="s">
        <v>173</v>
      </c>
      <c r="AT183" s="227" t="s">
        <v>161</v>
      </c>
      <c r="AU183" s="227" t="s">
        <v>78</v>
      </c>
      <c r="AY183" s="20" t="s">
        <v>158</v>
      </c>
      <c r="BE183" s="228">
        <f>IF(N183="základní",J183,0)</f>
        <v>0</v>
      </c>
      <c r="BF183" s="228">
        <f>IF(N183="snížená",J183,0)</f>
        <v>0</v>
      </c>
      <c r="BG183" s="228">
        <f>IF(N183="zákl. přenesená",J183,0)</f>
        <v>0</v>
      </c>
      <c r="BH183" s="228">
        <f>IF(N183="sníž. přenesená",J183,0)</f>
        <v>0</v>
      </c>
      <c r="BI183" s="228">
        <f>IF(N183="nulová",J183,0)</f>
        <v>0</v>
      </c>
      <c r="BJ183" s="20" t="s">
        <v>78</v>
      </c>
      <c r="BK183" s="228">
        <f>ROUND(I183*H183,2)</f>
        <v>0</v>
      </c>
      <c r="BL183" s="20" t="s">
        <v>173</v>
      </c>
      <c r="BM183" s="227" t="s">
        <v>3012</v>
      </c>
    </row>
    <row r="184" s="2" customFormat="1" ht="16.5" customHeight="1">
      <c r="A184" s="41"/>
      <c r="B184" s="42"/>
      <c r="C184" s="216" t="s">
        <v>761</v>
      </c>
      <c r="D184" s="216" t="s">
        <v>161</v>
      </c>
      <c r="E184" s="217" t="s">
        <v>2977</v>
      </c>
      <c r="F184" s="218" t="s">
        <v>2978</v>
      </c>
      <c r="G184" s="219" t="s">
        <v>687</v>
      </c>
      <c r="H184" s="220">
        <v>3</v>
      </c>
      <c r="I184" s="221"/>
      <c r="J184" s="222">
        <f>ROUND(I184*H184,2)</f>
        <v>0</v>
      </c>
      <c r="K184" s="218" t="s">
        <v>19</v>
      </c>
      <c r="L184" s="47"/>
      <c r="M184" s="223" t="s">
        <v>19</v>
      </c>
      <c r="N184" s="224" t="s">
        <v>42</v>
      </c>
      <c r="O184" s="87"/>
      <c r="P184" s="225">
        <f>O184*H184</f>
        <v>0</v>
      </c>
      <c r="Q184" s="225">
        <v>0</v>
      </c>
      <c r="R184" s="225">
        <f>Q184*H184</f>
        <v>0</v>
      </c>
      <c r="S184" s="225">
        <v>0</v>
      </c>
      <c r="T184" s="226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7" t="s">
        <v>173</v>
      </c>
      <c r="AT184" s="227" t="s">
        <v>161</v>
      </c>
      <c r="AU184" s="227" t="s">
        <v>78</v>
      </c>
      <c r="AY184" s="20" t="s">
        <v>158</v>
      </c>
      <c r="BE184" s="228">
        <f>IF(N184="základní",J184,0)</f>
        <v>0</v>
      </c>
      <c r="BF184" s="228">
        <f>IF(N184="snížená",J184,0)</f>
        <v>0</v>
      </c>
      <c r="BG184" s="228">
        <f>IF(N184="zákl. přenesená",J184,0)</f>
        <v>0</v>
      </c>
      <c r="BH184" s="228">
        <f>IF(N184="sníž. přenesená",J184,0)</f>
        <v>0</v>
      </c>
      <c r="BI184" s="228">
        <f>IF(N184="nulová",J184,0)</f>
        <v>0</v>
      </c>
      <c r="BJ184" s="20" t="s">
        <v>78</v>
      </c>
      <c r="BK184" s="228">
        <f>ROUND(I184*H184,2)</f>
        <v>0</v>
      </c>
      <c r="BL184" s="20" t="s">
        <v>173</v>
      </c>
      <c r="BM184" s="227" t="s">
        <v>3013</v>
      </c>
    </row>
    <row r="185" s="2" customFormat="1" ht="16.5" customHeight="1">
      <c r="A185" s="41"/>
      <c r="B185" s="42"/>
      <c r="C185" s="216" t="s">
        <v>764</v>
      </c>
      <c r="D185" s="216" t="s">
        <v>161</v>
      </c>
      <c r="E185" s="217" t="s">
        <v>3010</v>
      </c>
      <c r="F185" s="218" t="s">
        <v>3011</v>
      </c>
      <c r="G185" s="219" t="s">
        <v>687</v>
      </c>
      <c r="H185" s="220">
        <v>1</v>
      </c>
      <c r="I185" s="221"/>
      <c r="J185" s="222">
        <f>ROUND(I185*H185,2)</f>
        <v>0</v>
      </c>
      <c r="K185" s="218" t="s">
        <v>19</v>
      </c>
      <c r="L185" s="47"/>
      <c r="M185" s="223" t="s">
        <v>19</v>
      </c>
      <c r="N185" s="224" t="s">
        <v>42</v>
      </c>
      <c r="O185" s="87"/>
      <c r="P185" s="225">
        <f>O185*H185</f>
        <v>0</v>
      </c>
      <c r="Q185" s="225">
        <v>0</v>
      </c>
      <c r="R185" s="225">
        <f>Q185*H185</f>
        <v>0</v>
      </c>
      <c r="S185" s="225">
        <v>0</v>
      </c>
      <c r="T185" s="226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7" t="s">
        <v>173</v>
      </c>
      <c r="AT185" s="227" t="s">
        <v>161</v>
      </c>
      <c r="AU185" s="227" t="s">
        <v>78</v>
      </c>
      <c r="AY185" s="20" t="s">
        <v>158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20" t="s">
        <v>78</v>
      </c>
      <c r="BK185" s="228">
        <f>ROUND(I185*H185,2)</f>
        <v>0</v>
      </c>
      <c r="BL185" s="20" t="s">
        <v>173</v>
      </c>
      <c r="BM185" s="227" t="s">
        <v>3014</v>
      </c>
    </row>
    <row r="186" s="12" customFormat="1" ht="25.92" customHeight="1">
      <c r="A186" s="12"/>
      <c r="B186" s="200"/>
      <c r="C186" s="201"/>
      <c r="D186" s="202" t="s">
        <v>70</v>
      </c>
      <c r="E186" s="203" t="s">
        <v>734</v>
      </c>
      <c r="F186" s="203" t="s">
        <v>228</v>
      </c>
      <c r="G186" s="201"/>
      <c r="H186" s="201"/>
      <c r="I186" s="204"/>
      <c r="J186" s="205">
        <f>BK186</f>
        <v>0</v>
      </c>
      <c r="K186" s="201"/>
      <c r="L186" s="206"/>
      <c r="M186" s="207"/>
      <c r="N186" s="208"/>
      <c r="O186" s="208"/>
      <c r="P186" s="209">
        <f>SUM(P187:P200)</f>
        <v>0</v>
      </c>
      <c r="Q186" s="208"/>
      <c r="R186" s="209">
        <f>SUM(R187:R200)</f>
        <v>0</v>
      </c>
      <c r="S186" s="208"/>
      <c r="T186" s="210">
        <f>SUM(T187:T200)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11" t="s">
        <v>78</v>
      </c>
      <c r="AT186" s="212" t="s">
        <v>70</v>
      </c>
      <c r="AU186" s="212" t="s">
        <v>71</v>
      </c>
      <c r="AY186" s="211" t="s">
        <v>158</v>
      </c>
      <c r="BK186" s="213">
        <f>SUM(BK187:BK200)</f>
        <v>0</v>
      </c>
    </row>
    <row r="187" s="2" customFormat="1" ht="16.5" customHeight="1">
      <c r="A187" s="41"/>
      <c r="B187" s="42"/>
      <c r="C187" s="216" t="s">
        <v>465</v>
      </c>
      <c r="D187" s="216" t="s">
        <v>161</v>
      </c>
      <c r="E187" s="217" t="s">
        <v>3015</v>
      </c>
      <c r="F187" s="218" t="s">
        <v>3016</v>
      </c>
      <c r="G187" s="219" t="s">
        <v>687</v>
      </c>
      <c r="H187" s="220">
        <v>2</v>
      </c>
      <c r="I187" s="221"/>
      <c r="J187" s="222">
        <f>ROUND(I187*H187,2)</f>
        <v>0</v>
      </c>
      <c r="K187" s="218" t="s">
        <v>19</v>
      </c>
      <c r="L187" s="47"/>
      <c r="M187" s="223" t="s">
        <v>19</v>
      </c>
      <c r="N187" s="224" t="s">
        <v>42</v>
      </c>
      <c r="O187" s="87"/>
      <c r="P187" s="225">
        <f>O187*H187</f>
        <v>0</v>
      </c>
      <c r="Q187" s="225">
        <v>0</v>
      </c>
      <c r="R187" s="225">
        <f>Q187*H187</f>
        <v>0</v>
      </c>
      <c r="S187" s="225">
        <v>0</v>
      </c>
      <c r="T187" s="226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7" t="s">
        <v>173</v>
      </c>
      <c r="AT187" s="227" t="s">
        <v>161</v>
      </c>
      <c r="AU187" s="227" t="s">
        <v>78</v>
      </c>
      <c r="AY187" s="20" t="s">
        <v>158</v>
      </c>
      <c r="BE187" s="228">
        <f>IF(N187="základní",J187,0)</f>
        <v>0</v>
      </c>
      <c r="BF187" s="228">
        <f>IF(N187="snížená",J187,0)</f>
        <v>0</v>
      </c>
      <c r="BG187" s="228">
        <f>IF(N187="zákl. přenesená",J187,0)</f>
        <v>0</v>
      </c>
      <c r="BH187" s="228">
        <f>IF(N187="sníž. přenesená",J187,0)</f>
        <v>0</v>
      </c>
      <c r="BI187" s="228">
        <f>IF(N187="nulová",J187,0)</f>
        <v>0</v>
      </c>
      <c r="BJ187" s="20" t="s">
        <v>78</v>
      </c>
      <c r="BK187" s="228">
        <f>ROUND(I187*H187,2)</f>
        <v>0</v>
      </c>
      <c r="BL187" s="20" t="s">
        <v>173</v>
      </c>
      <c r="BM187" s="227" t="s">
        <v>3017</v>
      </c>
    </row>
    <row r="188" s="2" customFormat="1" ht="16.5" customHeight="1">
      <c r="A188" s="41"/>
      <c r="B188" s="42"/>
      <c r="C188" s="216" t="s">
        <v>770</v>
      </c>
      <c r="D188" s="216" t="s">
        <v>161</v>
      </c>
      <c r="E188" s="217" t="s">
        <v>3018</v>
      </c>
      <c r="F188" s="218" t="s">
        <v>3019</v>
      </c>
      <c r="G188" s="219" t="s">
        <v>687</v>
      </c>
      <c r="H188" s="220">
        <v>2</v>
      </c>
      <c r="I188" s="221"/>
      <c r="J188" s="222">
        <f>ROUND(I188*H188,2)</f>
        <v>0</v>
      </c>
      <c r="K188" s="218" t="s">
        <v>19</v>
      </c>
      <c r="L188" s="47"/>
      <c r="M188" s="223" t="s">
        <v>19</v>
      </c>
      <c r="N188" s="224" t="s">
        <v>42</v>
      </c>
      <c r="O188" s="87"/>
      <c r="P188" s="225">
        <f>O188*H188</f>
        <v>0</v>
      </c>
      <c r="Q188" s="225">
        <v>0</v>
      </c>
      <c r="R188" s="225">
        <f>Q188*H188</f>
        <v>0</v>
      </c>
      <c r="S188" s="225">
        <v>0</v>
      </c>
      <c r="T188" s="226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7" t="s">
        <v>173</v>
      </c>
      <c r="AT188" s="227" t="s">
        <v>161</v>
      </c>
      <c r="AU188" s="227" t="s">
        <v>78</v>
      </c>
      <c r="AY188" s="20" t="s">
        <v>158</v>
      </c>
      <c r="BE188" s="228">
        <f>IF(N188="základní",J188,0)</f>
        <v>0</v>
      </c>
      <c r="BF188" s="228">
        <f>IF(N188="snížená",J188,0)</f>
        <v>0</v>
      </c>
      <c r="BG188" s="228">
        <f>IF(N188="zákl. přenesená",J188,0)</f>
        <v>0</v>
      </c>
      <c r="BH188" s="228">
        <f>IF(N188="sníž. přenesená",J188,0)</f>
        <v>0</v>
      </c>
      <c r="BI188" s="228">
        <f>IF(N188="nulová",J188,0)</f>
        <v>0</v>
      </c>
      <c r="BJ188" s="20" t="s">
        <v>78</v>
      </c>
      <c r="BK188" s="228">
        <f>ROUND(I188*H188,2)</f>
        <v>0</v>
      </c>
      <c r="BL188" s="20" t="s">
        <v>173</v>
      </c>
      <c r="BM188" s="227" t="s">
        <v>3020</v>
      </c>
    </row>
    <row r="189" s="2" customFormat="1" ht="16.5" customHeight="1">
      <c r="A189" s="41"/>
      <c r="B189" s="42"/>
      <c r="C189" s="216" t="s">
        <v>773</v>
      </c>
      <c r="D189" s="216" t="s">
        <v>161</v>
      </c>
      <c r="E189" s="217" t="s">
        <v>3021</v>
      </c>
      <c r="F189" s="218" t="s">
        <v>3022</v>
      </c>
      <c r="G189" s="219" t="s">
        <v>373</v>
      </c>
      <c r="H189" s="220">
        <v>60</v>
      </c>
      <c r="I189" s="221"/>
      <c r="J189" s="222">
        <f>ROUND(I189*H189,2)</f>
        <v>0</v>
      </c>
      <c r="K189" s="218" t="s">
        <v>19</v>
      </c>
      <c r="L189" s="47"/>
      <c r="M189" s="223" t="s">
        <v>19</v>
      </c>
      <c r="N189" s="224" t="s">
        <v>42</v>
      </c>
      <c r="O189" s="87"/>
      <c r="P189" s="225">
        <f>O189*H189</f>
        <v>0</v>
      </c>
      <c r="Q189" s="225">
        <v>0</v>
      </c>
      <c r="R189" s="225">
        <f>Q189*H189</f>
        <v>0</v>
      </c>
      <c r="S189" s="225">
        <v>0</v>
      </c>
      <c r="T189" s="226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7" t="s">
        <v>173</v>
      </c>
      <c r="AT189" s="227" t="s">
        <v>161</v>
      </c>
      <c r="AU189" s="227" t="s">
        <v>78</v>
      </c>
      <c r="AY189" s="20" t="s">
        <v>158</v>
      </c>
      <c r="BE189" s="228">
        <f>IF(N189="základní",J189,0)</f>
        <v>0</v>
      </c>
      <c r="BF189" s="228">
        <f>IF(N189="snížená",J189,0)</f>
        <v>0</v>
      </c>
      <c r="BG189" s="228">
        <f>IF(N189="zákl. přenesená",J189,0)</f>
        <v>0</v>
      </c>
      <c r="BH189" s="228">
        <f>IF(N189="sníž. přenesená",J189,0)</f>
        <v>0</v>
      </c>
      <c r="BI189" s="228">
        <f>IF(N189="nulová",J189,0)</f>
        <v>0</v>
      </c>
      <c r="BJ189" s="20" t="s">
        <v>78</v>
      </c>
      <c r="BK189" s="228">
        <f>ROUND(I189*H189,2)</f>
        <v>0</v>
      </c>
      <c r="BL189" s="20" t="s">
        <v>173</v>
      </c>
      <c r="BM189" s="227" t="s">
        <v>3023</v>
      </c>
    </row>
    <row r="190" s="2" customFormat="1" ht="16.5" customHeight="1">
      <c r="A190" s="41"/>
      <c r="B190" s="42"/>
      <c r="C190" s="216" t="s">
        <v>788</v>
      </c>
      <c r="D190" s="216" t="s">
        <v>161</v>
      </c>
      <c r="E190" s="217" t="s">
        <v>3024</v>
      </c>
      <c r="F190" s="218" t="s">
        <v>3025</v>
      </c>
      <c r="G190" s="219" t="s">
        <v>373</v>
      </c>
      <c r="H190" s="220">
        <v>12</v>
      </c>
      <c r="I190" s="221"/>
      <c r="J190" s="222">
        <f>ROUND(I190*H190,2)</f>
        <v>0</v>
      </c>
      <c r="K190" s="218" t="s">
        <v>19</v>
      </c>
      <c r="L190" s="47"/>
      <c r="M190" s="223" t="s">
        <v>19</v>
      </c>
      <c r="N190" s="224" t="s">
        <v>42</v>
      </c>
      <c r="O190" s="87"/>
      <c r="P190" s="225">
        <f>O190*H190</f>
        <v>0</v>
      </c>
      <c r="Q190" s="225">
        <v>0</v>
      </c>
      <c r="R190" s="225">
        <f>Q190*H190</f>
        <v>0</v>
      </c>
      <c r="S190" s="225">
        <v>0</v>
      </c>
      <c r="T190" s="226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7" t="s">
        <v>173</v>
      </c>
      <c r="AT190" s="227" t="s">
        <v>161</v>
      </c>
      <c r="AU190" s="227" t="s">
        <v>78</v>
      </c>
      <c r="AY190" s="20" t="s">
        <v>158</v>
      </c>
      <c r="BE190" s="228">
        <f>IF(N190="základní",J190,0)</f>
        <v>0</v>
      </c>
      <c r="BF190" s="228">
        <f>IF(N190="snížená",J190,0)</f>
        <v>0</v>
      </c>
      <c r="BG190" s="228">
        <f>IF(N190="zákl. přenesená",J190,0)</f>
        <v>0</v>
      </c>
      <c r="BH190" s="228">
        <f>IF(N190="sníž. přenesená",J190,0)</f>
        <v>0</v>
      </c>
      <c r="BI190" s="228">
        <f>IF(N190="nulová",J190,0)</f>
        <v>0</v>
      </c>
      <c r="BJ190" s="20" t="s">
        <v>78</v>
      </c>
      <c r="BK190" s="228">
        <f>ROUND(I190*H190,2)</f>
        <v>0</v>
      </c>
      <c r="BL190" s="20" t="s">
        <v>173</v>
      </c>
      <c r="BM190" s="227" t="s">
        <v>3026</v>
      </c>
    </row>
    <row r="191" s="2" customFormat="1" ht="16.5" customHeight="1">
      <c r="A191" s="41"/>
      <c r="B191" s="42"/>
      <c r="C191" s="216" t="s">
        <v>1364</v>
      </c>
      <c r="D191" s="216" t="s">
        <v>161</v>
      </c>
      <c r="E191" s="217" t="s">
        <v>3027</v>
      </c>
      <c r="F191" s="218" t="s">
        <v>3028</v>
      </c>
      <c r="G191" s="219" t="s">
        <v>373</v>
      </c>
      <c r="H191" s="220">
        <v>48</v>
      </c>
      <c r="I191" s="221"/>
      <c r="J191" s="222">
        <f>ROUND(I191*H191,2)</f>
        <v>0</v>
      </c>
      <c r="K191" s="218" t="s">
        <v>19</v>
      </c>
      <c r="L191" s="47"/>
      <c r="M191" s="223" t="s">
        <v>19</v>
      </c>
      <c r="N191" s="224" t="s">
        <v>42</v>
      </c>
      <c r="O191" s="87"/>
      <c r="P191" s="225">
        <f>O191*H191</f>
        <v>0</v>
      </c>
      <c r="Q191" s="225">
        <v>0</v>
      </c>
      <c r="R191" s="225">
        <f>Q191*H191</f>
        <v>0</v>
      </c>
      <c r="S191" s="225">
        <v>0</v>
      </c>
      <c r="T191" s="226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7" t="s">
        <v>173</v>
      </c>
      <c r="AT191" s="227" t="s">
        <v>161</v>
      </c>
      <c r="AU191" s="227" t="s">
        <v>78</v>
      </c>
      <c r="AY191" s="20" t="s">
        <v>158</v>
      </c>
      <c r="BE191" s="228">
        <f>IF(N191="základní",J191,0)</f>
        <v>0</v>
      </c>
      <c r="BF191" s="228">
        <f>IF(N191="snížená",J191,0)</f>
        <v>0</v>
      </c>
      <c r="BG191" s="228">
        <f>IF(N191="zákl. přenesená",J191,0)</f>
        <v>0</v>
      </c>
      <c r="BH191" s="228">
        <f>IF(N191="sníž. přenesená",J191,0)</f>
        <v>0</v>
      </c>
      <c r="BI191" s="228">
        <f>IF(N191="nulová",J191,0)</f>
        <v>0</v>
      </c>
      <c r="BJ191" s="20" t="s">
        <v>78</v>
      </c>
      <c r="BK191" s="228">
        <f>ROUND(I191*H191,2)</f>
        <v>0</v>
      </c>
      <c r="BL191" s="20" t="s">
        <v>173</v>
      </c>
      <c r="BM191" s="227" t="s">
        <v>3029</v>
      </c>
    </row>
    <row r="192" s="2" customFormat="1" ht="16.5" customHeight="1">
      <c r="A192" s="41"/>
      <c r="B192" s="42"/>
      <c r="C192" s="216" t="s">
        <v>792</v>
      </c>
      <c r="D192" s="216" t="s">
        <v>161</v>
      </c>
      <c r="E192" s="217" t="s">
        <v>3030</v>
      </c>
      <c r="F192" s="218" t="s">
        <v>3031</v>
      </c>
      <c r="G192" s="219" t="s">
        <v>373</v>
      </c>
      <c r="H192" s="220">
        <v>6</v>
      </c>
      <c r="I192" s="221"/>
      <c r="J192" s="222">
        <f>ROUND(I192*H192,2)</f>
        <v>0</v>
      </c>
      <c r="K192" s="218" t="s">
        <v>19</v>
      </c>
      <c r="L192" s="47"/>
      <c r="M192" s="223" t="s">
        <v>19</v>
      </c>
      <c r="N192" s="224" t="s">
        <v>42</v>
      </c>
      <c r="O192" s="87"/>
      <c r="P192" s="225">
        <f>O192*H192</f>
        <v>0</v>
      </c>
      <c r="Q192" s="225">
        <v>0</v>
      </c>
      <c r="R192" s="225">
        <f>Q192*H192</f>
        <v>0</v>
      </c>
      <c r="S192" s="225">
        <v>0</v>
      </c>
      <c r="T192" s="226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7" t="s">
        <v>173</v>
      </c>
      <c r="AT192" s="227" t="s">
        <v>161</v>
      </c>
      <c r="AU192" s="227" t="s">
        <v>78</v>
      </c>
      <c r="AY192" s="20" t="s">
        <v>158</v>
      </c>
      <c r="BE192" s="228">
        <f>IF(N192="základní",J192,0)</f>
        <v>0</v>
      </c>
      <c r="BF192" s="228">
        <f>IF(N192="snížená",J192,0)</f>
        <v>0</v>
      </c>
      <c r="BG192" s="228">
        <f>IF(N192="zákl. přenesená",J192,0)</f>
        <v>0</v>
      </c>
      <c r="BH192" s="228">
        <f>IF(N192="sníž. přenesená",J192,0)</f>
        <v>0</v>
      </c>
      <c r="BI192" s="228">
        <f>IF(N192="nulová",J192,0)</f>
        <v>0</v>
      </c>
      <c r="BJ192" s="20" t="s">
        <v>78</v>
      </c>
      <c r="BK192" s="228">
        <f>ROUND(I192*H192,2)</f>
        <v>0</v>
      </c>
      <c r="BL192" s="20" t="s">
        <v>173</v>
      </c>
      <c r="BM192" s="227" t="s">
        <v>3032</v>
      </c>
    </row>
    <row r="193" s="2" customFormat="1" ht="16.5" customHeight="1">
      <c r="A193" s="41"/>
      <c r="B193" s="42"/>
      <c r="C193" s="216" t="s">
        <v>1374</v>
      </c>
      <c r="D193" s="216" t="s">
        <v>161</v>
      </c>
      <c r="E193" s="217" t="s">
        <v>3033</v>
      </c>
      <c r="F193" s="218" t="s">
        <v>3034</v>
      </c>
      <c r="G193" s="219" t="s">
        <v>373</v>
      </c>
      <c r="H193" s="220">
        <v>6</v>
      </c>
      <c r="I193" s="221"/>
      <c r="J193" s="222">
        <f>ROUND(I193*H193,2)</f>
        <v>0</v>
      </c>
      <c r="K193" s="218" t="s">
        <v>19</v>
      </c>
      <c r="L193" s="47"/>
      <c r="M193" s="223" t="s">
        <v>19</v>
      </c>
      <c r="N193" s="224" t="s">
        <v>42</v>
      </c>
      <c r="O193" s="87"/>
      <c r="P193" s="225">
        <f>O193*H193</f>
        <v>0</v>
      </c>
      <c r="Q193" s="225">
        <v>0</v>
      </c>
      <c r="R193" s="225">
        <f>Q193*H193</f>
        <v>0</v>
      </c>
      <c r="S193" s="225">
        <v>0</v>
      </c>
      <c r="T193" s="226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7" t="s">
        <v>173</v>
      </c>
      <c r="AT193" s="227" t="s">
        <v>161</v>
      </c>
      <c r="AU193" s="227" t="s">
        <v>78</v>
      </c>
      <c r="AY193" s="20" t="s">
        <v>158</v>
      </c>
      <c r="BE193" s="228">
        <f>IF(N193="základní",J193,0)</f>
        <v>0</v>
      </c>
      <c r="BF193" s="228">
        <f>IF(N193="snížená",J193,0)</f>
        <v>0</v>
      </c>
      <c r="BG193" s="228">
        <f>IF(N193="zákl. přenesená",J193,0)</f>
        <v>0</v>
      </c>
      <c r="BH193" s="228">
        <f>IF(N193="sníž. přenesená",J193,0)</f>
        <v>0</v>
      </c>
      <c r="BI193" s="228">
        <f>IF(N193="nulová",J193,0)</f>
        <v>0</v>
      </c>
      <c r="BJ193" s="20" t="s">
        <v>78</v>
      </c>
      <c r="BK193" s="228">
        <f>ROUND(I193*H193,2)</f>
        <v>0</v>
      </c>
      <c r="BL193" s="20" t="s">
        <v>173</v>
      </c>
      <c r="BM193" s="227" t="s">
        <v>3035</v>
      </c>
    </row>
    <row r="194" s="2" customFormat="1" ht="16.5" customHeight="1">
      <c r="A194" s="41"/>
      <c r="B194" s="42"/>
      <c r="C194" s="216" t="s">
        <v>796</v>
      </c>
      <c r="D194" s="216" t="s">
        <v>161</v>
      </c>
      <c r="E194" s="217" t="s">
        <v>3036</v>
      </c>
      <c r="F194" s="218" t="s">
        <v>3037</v>
      </c>
      <c r="G194" s="219" t="s">
        <v>373</v>
      </c>
      <c r="H194" s="220">
        <v>15</v>
      </c>
      <c r="I194" s="221"/>
      <c r="J194" s="222">
        <f>ROUND(I194*H194,2)</f>
        <v>0</v>
      </c>
      <c r="K194" s="218" t="s">
        <v>19</v>
      </c>
      <c r="L194" s="47"/>
      <c r="M194" s="223" t="s">
        <v>19</v>
      </c>
      <c r="N194" s="224" t="s">
        <v>42</v>
      </c>
      <c r="O194" s="87"/>
      <c r="P194" s="225">
        <f>O194*H194</f>
        <v>0</v>
      </c>
      <c r="Q194" s="225">
        <v>0</v>
      </c>
      <c r="R194" s="225">
        <f>Q194*H194</f>
        <v>0</v>
      </c>
      <c r="S194" s="225">
        <v>0</v>
      </c>
      <c r="T194" s="226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7" t="s">
        <v>173</v>
      </c>
      <c r="AT194" s="227" t="s">
        <v>161</v>
      </c>
      <c r="AU194" s="227" t="s">
        <v>78</v>
      </c>
      <c r="AY194" s="20" t="s">
        <v>158</v>
      </c>
      <c r="BE194" s="228">
        <f>IF(N194="základní",J194,0)</f>
        <v>0</v>
      </c>
      <c r="BF194" s="228">
        <f>IF(N194="snížená",J194,0)</f>
        <v>0</v>
      </c>
      <c r="BG194" s="228">
        <f>IF(N194="zákl. přenesená",J194,0)</f>
        <v>0</v>
      </c>
      <c r="BH194" s="228">
        <f>IF(N194="sníž. přenesená",J194,0)</f>
        <v>0</v>
      </c>
      <c r="BI194" s="228">
        <f>IF(N194="nulová",J194,0)</f>
        <v>0</v>
      </c>
      <c r="BJ194" s="20" t="s">
        <v>78</v>
      </c>
      <c r="BK194" s="228">
        <f>ROUND(I194*H194,2)</f>
        <v>0</v>
      </c>
      <c r="BL194" s="20" t="s">
        <v>173</v>
      </c>
      <c r="BM194" s="227" t="s">
        <v>3038</v>
      </c>
    </row>
    <row r="195" s="2" customFormat="1" ht="16.5" customHeight="1">
      <c r="A195" s="41"/>
      <c r="B195" s="42"/>
      <c r="C195" s="216" t="s">
        <v>1385</v>
      </c>
      <c r="D195" s="216" t="s">
        <v>161</v>
      </c>
      <c r="E195" s="217" t="s">
        <v>3039</v>
      </c>
      <c r="F195" s="218" t="s">
        <v>3040</v>
      </c>
      <c r="G195" s="219" t="s">
        <v>373</v>
      </c>
      <c r="H195" s="220">
        <v>15</v>
      </c>
      <c r="I195" s="221"/>
      <c r="J195" s="222">
        <f>ROUND(I195*H195,2)</f>
        <v>0</v>
      </c>
      <c r="K195" s="218" t="s">
        <v>19</v>
      </c>
      <c r="L195" s="47"/>
      <c r="M195" s="223" t="s">
        <v>19</v>
      </c>
      <c r="N195" s="224" t="s">
        <v>42</v>
      </c>
      <c r="O195" s="87"/>
      <c r="P195" s="225">
        <f>O195*H195</f>
        <v>0</v>
      </c>
      <c r="Q195" s="225">
        <v>0</v>
      </c>
      <c r="R195" s="225">
        <f>Q195*H195</f>
        <v>0</v>
      </c>
      <c r="S195" s="225">
        <v>0</v>
      </c>
      <c r="T195" s="226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7" t="s">
        <v>173</v>
      </c>
      <c r="AT195" s="227" t="s">
        <v>161</v>
      </c>
      <c r="AU195" s="227" t="s">
        <v>78</v>
      </c>
      <c r="AY195" s="20" t="s">
        <v>158</v>
      </c>
      <c r="BE195" s="228">
        <f>IF(N195="základní",J195,0)</f>
        <v>0</v>
      </c>
      <c r="BF195" s="228">
        <f>IF(N195="snížená",J195,0)</f>
        <v>0</v>
      </c>
      <c r="BG195" s="228">
        <f>IF(N195="zákl. přenesená",J195,0)</f>
        <v>0</v>
      </c>
      <c r="BH195" s="228">
        <f>IF(N195="sníž. přenesená",J195,0)</f>
        <v>0</v>
      </c>
      <c r="BI195" s="228">
        <f>IF(N195="nulová",J195,0)</f>
        <v>0</v>
      </c>
      <c r="BJ195" s="20" t="s">
        <v>78</v>
      </c>
      <c r="BK195" s="228">
        <f>ROUND(I195*H195,2)</f>
        <v>0</v>
      </c>
      <c r="BL195" s="20" t="s">
        <v>173</v>
      </c>
      <c r="BM195" s="227" t="s">
        <v>3041</v>
      </c>
    </row>
    <row r="196" s="2" customFormat="1" ht="16.5" customHeight="1">
      <c r="A196" s="41"/>
      <c r="B196" s="42"/>
      <c r="C196" s="216" t="s">
        <v>800</v>
      </c>
      <c r="D196" s="216" t="s">
        <v>161</v>
      </c>
      <c r="E196" s="217" t="s">
        <v>3042</v>
      </c>
      <c r="F196" s="218" t="s">
        <v>3043</v>
      </c>
      <c r="G196" s="219" t="s">
        <v>3044</v>
      </c>
      <c r="H196" s="220">
        <v>0.33000000000000002</v>
      </c>
      <c r="I196" s="221"/>
      <c r="J196" s="222">
        <f>ROUND(I196*H196,2)</f>
        <v>0</v>
      </c>
      <c r="K196" s="218" t="s">
        <v>19</v>
      </c>
      <c r="L196" s="47"/>
      <c r="M196" s="223" t="s">
        <v>19</v>
      </c>
      <c r="N196" s="224" t="s">
        <v>42</v>
      </c>
      <c r="O196" s="87"/>
      <c r="P196" s="225">
        <f>O196*H196</f>
        <v>0</v>
      </c>
      <c r="Q196" s="225">
        <v>0</v>
      </c>
      <c r="R196" s="225">
        <f>Q196*H196</f>
        <v>0</v>
      </c>
      <c r="S196" s="225">
        <v>0</v>
      </c>
      <c r="T196" s="226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7" t="s">
        <v>173</v>
      </c>
      <c r="AT196" s="227" t="s">
        <v>161</v>
      </c>
      <c r="AU196" s="227" t="s">
        <v>78</v>
      </c>
      <c r="AY196" s="20" t="s">
        <v>158</v>
      </c>
      <c r="BE196" s="228">
        <f>IF(N196="základní",J196,0)</f>
        <v>0</v>
      </c>
      <c r="BF196" s="228">
        <f>IF(N196="snížená",J196,0)</f>
        <v>0</v>
      </c>
      <c r="BG196" s="228">
        <f>IF(N196="zákl. přenesená",J196,0)</f>
        <v>0</v>
      </c>
      <c r="BH196" s="228">
        <f>IF(N196="sníž. přenesená",J196,0)</f>
        <v>0</v>
      </c>
      <c r="BI196" s="228">
        <f>IF(N196="nulová",J196,0)</f>
        <v>0</v>
      </c>
      <c r="BJ196" s="20" t="s">
        <v>78</v>
      </c>
      <c r="BK196" s="228">
        <f>ROUND(I196*H196,2)</f>
        <v>0</v>
      </c>
      <c r="BL196" s="20" t="s">
        <v>173</v>
      </c>
      <c r="BM196" s="227" t="s">
        <v>3045</v>
      </c>
    </row>
    <row r="197" s="2" customFormat="1" ht="16.5" customHeight="1">
      <c r="A197" s="41"/>
      <c r="B197" s="42"/>
      <c r="C197" s="216" t="s">
        <v>1396</v>
      </c>
      <c r="D197" s="216" t="s">
        <v>161</v>
      </c>
      <c r="E197" s="217" t="s">
        <v>3046</v>
      </c>
      <c r="F197" s="218" t="s">
        <v>3047</v>
      </c>
      <c r="G197" s="219" t="s">
        <v>3044</v>
      </c>
      <c r="H197" s="220">
        <v>0.33000000000000002</v>
      </c>
      <c r="I197" s="221"/>
      <c r="J197" s="222">
        <f>ROUND(I197*H197,2)</f>
        <v>0</v>
      </c>
      <c r="K197" s="218" t="s">
        <v>19</v>
      </c>
      <c r="L197" s="47"/>
      <c r="M197" s="223" t="s">
        <v>19</v>
      </c>
      <c r="N197" s="224" t="s">
        <v>42</v>
      </c>
      <c r="O197" s="87"/>
      <c r="P197" s="225">
        <f>O197*H197</f>
        <v>0</v>
      </c>
      <c r="Q197" s="225">
        <v>0</v>
      </c>
      <c r="R197" s="225">
        <f>Q197*H197</f>
        <v>0</v>
      </c>
      <c r="S197" s="225">
        <v>0</v>
      </c>
      <c r="T197" s="226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7" t="s">
        <v>173</v>
      </c>
      <c r="AT197" s="227" t="s">
        <v>161</v>
      </c>
      <c r="AU197" s="227" t="s">
        <v>78</v>
      </c>
      <c r="AY197" s="20" t="s">
        <v>158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20" t="s">
        <v>78</v>
      </c>
      <c r="BK197" s="228">
        <f>ROUND(I197*H197,2)</f>
        <v>0</v>
      </c>
      <c r="BL197" s="20" t="s">
        <v>173</v>
      </c>
      <c r="BM197" s="227" t="s">
        <v>3048</v>
      </c>
    </row>
    <row r="198" s="2" customFormat="1" ht="16.5" customHeight="1">
      <c r="A198" s="41"/>
      <c r="B198" s="42"/>
      <c r="C198" s="216" t="s">
        <v>804</v>
      </c>
      <c r="D198" s="216" t="s">
        <v>161</v>
      </c>
      <c r="E198" s="217" t="s">
        <v>3049</v>
      </c>
      <c r="F198" s="218" t="s">
        <v>3050</v>
      </c>
      <c r="G198" s="219" t="s">
        <v>3044</v>
      </c>
      <c r="H198" s="220">
        <v>0.33000000000000002</v>
      </c>
      <c r="I198" s="221"/>
      <c r="J198" s="222">
        <f>ROUND(I198*H198,2)</f>
        <v>0</v>
      </c>
      <c r="K198" s="218" t="s">
        <v>19</v>
      </c>
      <c r="L198" s="47"/>
      <c r="M198" s="223" t="s">
        <v>19</v>
      </c>
      <c r="N198" s="224" t="s">
        <v>42</v>
      </c>
      <c r="O198" s="87"/>
      <c r="P198" s="225">
        <f>O198*H198</f>
        <v>0</v>
      </c>
      <c r="Q198" s="225">
        <v>0</v>
      </c>
      <c r="R198" s="225">
        <f>Q198*H198</f>
        <v>0</v>
      </c>
      <c r="S198" s="225">
        <v>0</v>
      </c>
      <c r="T198" s="226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7" t="s">
        <v>173</v>
      </c>
      <c r="AT198" s="227" t="s">
        <v>161</v>
      </c>
      <c r="AU198" s="227" t="s">
        <v>78</v>
      </c>
      <c r="AY198" s="20" t="s">
        <v>158</v>
      </c>
      <c r="BE198" s="228">
        <f>IF(N198="základní",J198,0)</f>
        <v>0</v>
      </c>
      <c r="BF198" s="228">
        <f>IF(N198="snížená",J198,0)</f>
        <v>0</v>
      </c>
      <c r="BG198" s="228">
        <f>IF(N198="zákl. přenesená",J198,0)</f>
        <v>0</v>
      </c>
      <c r="BH198" s="228">
        <f>IF(N198="sníž. přenesená",J198,0)</f>
        <v>0</v>
      </c>
      <c r="BI198" s="228">
        <f>IF(N198="nulová",J198,0)</f>
        <v>0</v>
      </c>
      <c r="BJ198" s="20" t="s">
        <v>78</v>
      </c>
      <c r="BK198" s="228">
        <f>ROUND(I198*H198,2)</f>
        <v>0</v>
      </c>
      <c r="BL198" s="20" t="s">
        <v>173</v>
      </c>
      <c r="BM198" s="227" t="s">
        <v>3051</v>
      </c>
    </row>
    <row r="199" s="2" customFormat="1" ht="16.5" customHeight="1">
      <c r="A199" s="41"/>
      <c r="B199" s="42"/>
      <c r="C199" s="216" t="s">
        <v>1409</v>
      </c>
      <c r="D199" s="216" t="s">
        <v>161</v>
      </c>
      <c r="E199" s="217" t="s">
        <v>3052</v>
      </c>
      <c r="F199" s="218" t="s">
        <v>3053</v>
      </c>
      <c r="G199" s="219" t="s">
        <v>3044</v>
      </c>
      <c r="H199" s="220">
        <v>0.33000000000000002</v>
      </c>
      <c r="I199" s="221"/>
      <c r="J199" s="222">
        <f>ROUND(I199*H199,2)</f>
        <v>0</v>
      </c>
      <c r="K199" s="218" t="s">
        <v>19</v>
      </c>
      <c r="L199" s="47"/>
      <c r="M199" s="223" t="s">
        <v>19</v>
      </c>
      <c r="N199" s="224" t="s">
        <v>42</v>
      </c>
      <c r="O199" s="87"/>
      <c r="P199" s="225">
        <f>O199*H199</f>
        <v>0</v>
      </c>
      <c r="Q199" s="225">
        <v>0</v>
      </c>
      <c r="R199" s="225">
        <f>Q199*H199</f>
        <v>0</v>
      </c>
      <c r="S199" s="225">
        <v>0</v>
      </c>
      <c r="T199" s="226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7" t="s">
        <v>173</v>
      </c>
      <c r="AT199" s="227" t="s">
        <v>161</v>
      </c>
      <c r="AU199" s="227" t="s">
        <v>78</v>
      </c>
      <c r="AY199" s="20" t="s">
        <v>158</v>
      </c>
      <c r="BE199" s="228">
        <f>IF(N199="základní",J199,0)</f>
        <v>0</v>
      </c>
      <c r="BF199" s="228">
        <f>IF(N199="snížená",J199,0)</f>
        <v>0</v>
      </c>
      <c r="BG199" s="228">
        <f>IF(N199="zákl. přenesená",J199,0)</f>
        <v>0</v>
      </c>
      <c r="BH199" s="228">
        <f>IF(N199="sníž. přenesená",J199,0)</f>
        <v>0</v>
      </c>
      <c r="BI199" s="228">
        <f>IF(N199="nulová",J199,0)</f>
        <v>0</v>
      </c>
      <c r="BJ199" s="20" t="s">
        <v>78</v>
      </c>
      <c r="BK199" s="228">
        <f>ROUND(I199*H199,2)</f>
        <v>0</v>
      </c>
      <c r="BL199" s="20" t="s">
        <v>173</v>
      </c>
      <c r="BM199" s="227" t="s">
        <v>3054</v>
      </c>
    </row>
    <row r="200" s="2" customFormat="1" ht="16.5" customHeight="1">
      <c r="A200" s="41"/>
      <c r="B200" s="42"/>
      <c r="C200" s="216" t="s">
        <v>806</v>
      </c>
      <c r="D200" s="216" t="s">
        <v>161</v>
      </c>
      <c r="E200" s="217" t="s">
        <v>856</v>
      </c>
      <c r="F200" s="218" t="s">
        <v>857</v>
      </c>
      <c r="G200" s="219" t="s">
        <v>858</v>
      </c>
      <c r="H200" s="220">
        <v>100</v>
      </c>
      <c r="I200" s="221"/>
      <c r="J200" s="222">
        <f>ROUND(I200*H200,2)</f>
        <v>0</v>
      </c>
      <c r="K200" s="218" t="s">
        <v>19</v>
      </c>
      <c r="L200" s="47"/>
      <c r="M200" s="223" t="s">
        <v>19</v>
      </c>
      <c r="N200" s="224" t="s">
        <v>42</v>
      </c>
      <c r="O200" s="87"/>
      <c r="P200" s="225">
        <f>O200*H200</f>
        <v>0</v>
      </c>
      <c r="Q200" s="225">
        <v>0</v>
      </c>
      <c r="R200" s="225">
        <f>Q200*H200</f>
        <v>0</v>
      </c>
      <c r="S200" s="225">
        <v>0</v>
      </c>
      <c r="T200" s="226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7" t="s">
        <v>173</v>
      </c>
      <c r="AT200" s="227" t="s">
        <v>161</v>
      </c>
      <c r="AU200" s="227" t="s">
        <v>78</v>
      </c>
      <c r="AY200" s="20" t="s">
        <v>158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20" t="s">
        <v>78</v>
      </c>
      <c r="BK200" s="228">
        <f>ROUND(I200*H200,2)</f>
        <v>0</v>
      </c>
      <c r="BL200" s="20" t="s">
        <v>173</v>
      </c>
      <c r="BM200" s="227" t="s">
        <v>3055</v>
      </c>
    </row>
    <row r="201" s="12" customFormat="1" ht="25.92" customHeight="1">
      <c r="A201" s="12"/>
      <c r="B201" s="200"/>
      <c r="C201" s="201"/>
      <c r="D201" s="202" t="s">
        <v>70</v>
      </c>
      <c r="E201" s="203" t="s">
        <v>776</v>
      </c>
      <c r="F201" s="203" t="s">
        <v>878</v>
      </c>
      <c r="G201" s="201"/>
      <c r="H201" s="201"/>
      <c r="I201" s="204"/>
      <c r="J201" s="205">
        <f>BK201</f>
        <v>0</v>
      </c>
      <c r="K201" s="201"/>
      <c r="L201" s="206"/>
      <c r="M201" s="207"/>
      <c r="N201" s="208"/>
      <c r="O201" s="208"/>
      <c r="P201" s="209">
        <f>SUM(P202:P203)</f>
        <v>0</v>
      </c>
      <c r="Q201" s="208"/>
      <c r="R201" s="209">
        <f>SUM(R202:R203)</f>
        <v>0</v>
      </c>
      <c r="S201" s="208"/>
      <c r="T201" s="210">
        <f>SUM(T202:T203)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11" t="s">
        <v>78</v>
      </c>
      <c r="AT201" s="212" t="s">
        <v>70</v>
      </c>
      <c r="AU201" s="212" t="s">
        <v>71</v>
      </c>
      <c r="AY201" s="211" t="s">
        <v>158</v>
      </c>
      <c r="BK201" s="213">
        <f>SUM(BK202:BK203)</f>
        <v>0</v>
      </c>
    </row>
    <row r="202" s="2" customFormat="1" ht="16.5" customHeight="1">
      <c r="A202" s="41"/>
      <c r="B202" s="42"/>
      <c r="C202" s="216" t="s">
        <v>1417</v>
      </c>
      <c r="D202" s="216" t="s">
        <v>161</v>
      </c>
      <c r="E202" s="217" t="s">
        <v>3056</v>
      </c>
      <c r="F202" s="218" t="s">
        <v>3057</v>
      </c>
      <c r="G202" s="219" t="s">
        <v>687</v>
      </c>
      <c r="H202" s="220">
        <v>5</v>
      </c>
      <c r="I202" s="221"/>
      <c r="J202" s="222">
        <f>ROUND(I202*H202,2)</f>
        <v>0</v>
      </c>
      <c r="K202" s="218" t="s">
        <v>19</v>
      </c>
      <c r="L202" s="47"/>
      <c r="M202" s="223" t="s">
        <v>19</v>
      </c>
      <c r="N202" s="224" t="s">
        <v>42</v>
      </c>
      <c r="O202" s="87"/>
      <c r="P202" s="225">
        <f>O202*H202</f>
        <v>0</v>
      </c>
      <c r="Q202" s="225">
        <v>0</v>
      </c>
      <c r="R202" s="225">
        <f>Q202*H202</f>
        <v>0</v>
      </c>
      <c r="S202" s="225">
        <v>0</v>
      </c>
      <c r="T202" s="226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7" t="s">
        <v>173</v>
      </c>
      <c r="AT202" s="227" t="s">
        <v>161</v>
      </c>
      <c r="AU202" s="227" t="s">
        <v>78</v>
      </c>
      <c r="AY202" s="20" t="s">
        <v>158</v>
      </c>
      <c r="BE202" s="228">
        <f>IF(N202="základní",J202,0)</f>
        <v>0</v>
      </c>
      <c r="BF202" s="228">
        <f>IF(N202="snížená",J202,0)</f>
        <v>0</v>
      </c>
      <c r="BG202" s="228">
        <f>IF(N202="zákl. přenesená",J202,0)</f>
        <v>0</v>
      </c>
      <c r="BH202" s="228">
        <f>IF(N202="sníž. přenesená",J202,0)</f>
        <v>0</v>
      </c>
      <c r="BI202" s="228">
        <f>IF(N202="nulová",J202,0)</f>
        <v>0</v>
      </c>
      <c r="BJ202" s="20" t="s">
        <v>78</v>
      </c>
      <c r="BK202" s="228">
        <f>ROUND(I202*H202,2)</f>
        <v>0</v>
      </c>
      <c r="BL202" s="20" t="s">
        <v>173</v>
      </c>
      <c r="BM202" s="227" t="s">
        <v>3058</v>
      </c>
    </row>
    <row r="203" s="2" customFormat="1" ht="16.5" customHeight="1">
      <c r="A203" s="41"/>
      <c r="B203" s="42"/>
      <c r="C203" s="216" t="s">
        <v>810</v>
      </c>
      <c r="D203" s="216" t="s">
        <v>161</v>
      </c>
      <c r="E203" s="217" t="s">
        <v>3059</v>
      </c>
      <c r="F203" s="218" t="s">
        <v>3060</v>
      </c>
      <c r="G203" s="219" t="s">
        <v>687</v>
      </c>
      <c r="H203" s="220">
        <v>1</v>
      </c>
      <c r="I203" s="221"/>
      <c r="J203" s="222">
        <f>ROUND(I203*H203,2)</f>
        <v>0</v>
      </c>
      <c r="K203" s="218" t="s">
        <v>19</v>
      </c>
      <c r="L203" s="47"/>
      <c r="M203" s="234" t="s">
        <v>19</v>
      </c>
      <c r="N203" s="235" t="s">
        <v>42</v>
      </c>
      <c r="O203" s="236"/>
      <c r="P203" s="237">
        <f>O203*H203</f>
        <v>0</v>
      </c>
      <c r="Q203" s="237">
        <v>0</v>
      </c>
      <c r="R203" s="237">
        <f>Q203*H203</f>
        <v>0</v>
      </c>
      <c r="S203" s="237">
        <v>0</v>
      </c>
      <c r="T203" s="238">
        <f>S203*H203</f>
        <v>0</v>
      </c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R203" s="227" t="s">
        <v>173</v>
      </c>
      <c r="AT203" s="227" t="s">
        <v>161</v>
      </c>
      <c r="AU203" s="227" t="s">
        <v>78</v>
      </c>
      <c r="AY203" s="20" t="s">
        <v>158</v>
      </c>
      <c r="BE203" s="228">
        <f>IF(N203="základní",J203,0)</f>
        <v>0</v>
      </c>
      <c r="BF203" s="228">
        <f>IF(N203="snížená",J203,0)</f>
        <v>0</v>
      </c>
      <c r="BG203" s="228">
        <f>IF(N203="zákl. přenesená",J203,0)</f>
        <v>0</v>
      </c>
      <c r="BH203" s="228">
        <f>IF(N203="sníž. přenesená",J203,0)</f>
        <v>0</v>
      </c>
      <c r="BI203" s="228">
        <f>IF(N203="nulová",J203,0)</f>
        <v>0</v>
      </c>
      <c r="BJ203" s="20" t="s">
        <v>78</v>
      </c>
      <c r="BK203" s="228">
        <f>ROUND(I203*H203,2)</f>
        <v>0</v>
      </c>
      <c r="BL203" s="20" t="s">
        <v>173</v>
      </c>
      <c r="BM203" s="227" t="s">
        <v>3061</v>
      </c>
    </row>
    <row r="204" s="2" customFormat="1" ht="6.96" customHeight="1">
      <c r="A204" s="41"/>
      <c r="B204" s="62"/>
      <c r="C204" s="63"/>
      <c r="D204" s="63"/>
      <c r="E204" s="63"/>
      <c r="F204" s="63"/>
      <c r="G204" s="63"/>
      <c r="H204" s="63"/>
      <c r="I204" s="63"/>
      <c r="J204" s="63"/>
      <c r="K204" s="63"/>
      <c r="L204" s="47"/>
      <c r="M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</row>
  </sheetData>
  <sheetProtection sheet="1" autoFilter="0" formatColumns="0" formatRows="0" objects="1" scenarios="1" spinCount="100000" saltValue="bEE9aRs0NxPqSn6LdtA8ObnGwPHUqVBDTCNPjsxpg55tQWTNVMCaP+4SOSGDzMIbJ0X5BZpBbje5cdUVqTE/vA==" hashValue="2ehHOy2/m/l/bcfw2wJEtr/EMmdj5qbneM2pavCQiUgisJP+F2iv+Jn5k/GGRdxmrYZvw2m8GL32CaIbvnXvHw==" algorithmName="SHA-512" password="80EB"/>
  <autoFilter ref="C96:K203"/>
  <mergeCells count="15">
    <mergeCell ref="E7:H7"/>
    <mergeCell ref="E11:H11"/>
    <mergeCell ref="E9:H9"/>
    <mergeCell ref="E13:H13"/>
    <mergeCell ref="E22:H22"/>
    <mergeCell ref="E31:H31"/>
    <mergeCell ref="E52:H52"/>
    <mergeCell ref="E56:H56"/>
    <mergeCell ref="E54:H54"/>
    <mergeCell ref="E58:H58"/>
    <mergeCell ref="E83:H83"/>
    <mergeCell ref="E87:H87"/>
    <mergeCell ref="E85:H85"/>
    <mergeCell ref="E89:H8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02" customWidth="1"/>
    <col min="2" max="2" width="1.667969" style="302" customWidth="1"/>
    <col min="3" max="4" width="5" style="302" customWidth="1"/>
    <col min="5" max="5" width="11.66016" style="302" customWidth="1"/>
    <col min="6" max="6" width="9.160156" style="302" customWidth="1"/>
    <col min="7" max="7" width="5" style="302" customWidth="1"/>
    <col min="8" max="8" width="77.83203" style="302" customWidth="1"/>
    <col min="9" max="10" width="20" style="302" customWidth="1"/>
    <col min="11" max="11" width="1.667969" style="302" customWidth="1"/>
  </cols>
  <sheetData>
    <row r="1" s="1" customFormat="1" ht="37.5" customHeight="1"/>
    <row r="2" s="1" customFormat="1" ht="7.5" customHeight="1">
      <c r="B2" s="303"/>
      <c r="C2" s="304"/>
      <c r="D2" s="304"/>
      <c r="E2" s="304"/>
      <c r="F2" s="304"/>
      <c r="G2" s="304"/>
      <c r="H2" s="304"/>
      <c r="I2" s="304"/>
      <c r="J2" s="304"/>
      <c r="K2" s="305"/>
    </row>
    <row r="3" s="17" customFormat="1" ht="45" customHeight="1">
      <c r="B3" s="306"/>
      <c r="C3" s="307" t="s">
        <v>3062</v>
      </c>
      <c r="D3" s="307"/>
      <c r="E3" s="307"/>
      <c r="F3" s="307"/>
      <c r="G3" s="307"/>
      <c r="H3" s="307"/>
      <c r="I3" s="307"/>
      <c r="J3" s="307"/>
      <c r="K3" s="308"/>
    </row>
    <row r="4" s="1" customFormat="1" ht="25.5" customHeight="1">
      <c r="B4" s="309"/>
      <c r="C4" s="310" t="s">
        <v>3063</v>
      </c>
      <c r="D4" s="310"/>
      <c r="E4" s="310"/>
      <c r="F4" s="310"/>
      <c r="G4" s="310"/>
      <c r="H4" s="310"/>
      <c r="I4" s="310"/>
      <c r="J4" s="310"/>
      <c r="K4" s="311"/>
    </row>
    <row r="5" s="1" customFormat="1" ht="5.25" customHeight="1">
      <c r="B5" s="309"/>
      <c r="C5" s="312"/>
      <c r="D5" s="312"/>
      <c r="E5" s="312"/>
      <c r="F5" s="312"/>
      <c r="G5" s="312"/>
      <c r="H5" s="312"/>
      <c r="I5" s="312"/>
      <c r="J5" s="312"/>
      <c r="K5" s="311"/>
    </row>
    <row r="6" s="1" customFormat="1" ht="15" customHeight="1">
      <c r="B6" s="309"/>
      <c r="C6" s="313" t="s">
        <v>3064</v>
      </c>
      <c r="D6" s="313"/>
      <c r="E6" s="313"/>
      <c r="F6" s="313"/>
      <c r="G6" s="313"/>
      <c r="H6" s="313"/>
      <c r="I6" s="313"/>
      <c r="J6" s="313"/>
      <c r="K6" s="311"/>
    </row>
    <row r="7" s="1" customFormat="1" ht="15" customHeight="1">
      <c r="B7" s="314"/>
      <c r="C7" s="313" t="s">
        <v>3065</v>
      </c>
      <c r="D7" s="313"/>
      <c r="E7" s="313"/>
      <c r="F7" s="313"/>
      <c r="G7" s="313"/>
      <c r="H7" s="313"/>
      <c r="I7" s="313"/>
      <c r="J7" s="313"/>
      <c r="K7" s="311"/>
    </row>
    <row r="8" s="1" customFormat="1" ht="12.75" customHeight="1">
      <c r="B8" s="314"/>
      <c r="C8" s="313"/>
      <c r="D8" s="313"/>
      <c r="E8" s="313"/>
      <c r="F8" s="313"/>
      <c r="G8" s="313"/>
      <c r="H8" s="313"/>
      <c r="I8" s="313"/>
      <c r="J8" s="313"/>
      <c r="K8" s="311"/>
    </row>
    <row r="9" s="1" customFormat="1" ht="15" customHeight="1">
      <c r="B9" s="314"/>
      <c r="C9" s="313" t="s">
        <v>3066</v>
      </c>
      <c r="D9" s="313"/>
      <c r="E9" s="313"/>
      <c r="F9" s="313"/>
      <c r="G9" s="313"/>
      <c r="H9" s="313"/>
      <c r="I9" s="313"/>
      <c r="J9" s="313"/>
      <c r="K9" s="311"/>
    </row>
    <row r="10" s="1" customFormat="1" ht="15" customHeight="1">
      <c r="B10" s="314"/>
      <c r="C10" s="313"/>
      <c r="D10" s="313" t="s">
        <v>3067</v>
      </c>
      <c r="E10" s="313"/>
      <c r="F10" s="313"/>
      <c r="G10" s="313"/>
      <c r="H10" s="313"/>
      <c r="I10" s="313"/>
      <c r="J10" s="313"/>
      <c r="K10" s="311"/>
    </row>
    <row r="11" s="1" customFormat="1" ht="15" customHeight="1">
      <c r="B11" s="314"/>
      <c r="C11" s="315"/>
      <c r="D11" s="313" t="s">
        <v>3068</v>
      </c>
      <c r="E11" s="313"/>
      <c r="F11" s="313"/>
      <c r="G11" s="313"/>
      <c r="H11" s="313"/>
      <c r="I11" s="313"/>
      <c r="J11" s="313"/>
      <c r="K11" s="311"/>
    </row>
    <row r="12" s="1" customFormat="1" ht="15" customHeight="1">
      <c r="B12" s="314"/>
      <c r="C12" s="315"/>
      <c r="D12" s="313"/>
      <c r="E12" s="313"/>
      <c r="F12" s="313"/>
      <c r="G12" s="313"/>
      <c r="H12" s="313"/>
      <c r="I12" s="313"/>
      <c r="J12" s="313"/>
      <c r="K12" s="311"/>
    </row>
    <row r="13" s="1" customFormat="1" ht="15" customHeight="1">
      <c r="B13" s="314"/>
      <c r="C13" s="315"/>
      <c r="D13" s="316" t="s">
        <v>3069</v>
      </c>
      <c r="E13" s="313"/>
      <c r="F13" s="313"/>
      <c r="G13" s="313"/>
      <c r="H13" s="313"/>
      <c r="I13" s="313"/>
      <c r="J13" s="313"/>
      <c r="K13" s="311"/>
    </row>
    <row r="14" s="1" customFormat="1" ht="12.75" customHeight="1">
      <c r="B14" s="314"/>
      <c r="C14" s="315"/>
      <c r="D14" s="315"/>
      <c r="E14" s="315"/>
      <c r="F14" s="315"/>
      <c r="G14" s="315"/>
      <c r="H14" s="315"/>
      <c r="I14" s="315"/>
      <c r="J14" s="315"/>
      <c r="K14" s="311"/>
    </row>
    <row r="15" s="1" customFormat="1" ht="15" customHeight="1">
      <c r="B15" s="314"/>
      <c r="C15" s="315"/>
      <c r="D15" s="313" t="s">
        <v>3070</v>
      </c>
      <c r="E15" s="313"/>
      <c r="F15" s="313"/>
      <c r="G15" s="313"/>
      <c r="H15" s="313"/>
      <c r="I15" s="313"/>
      <c r="J15" s="313"/>
      <c r="K15" s="311"/>
    </row>
    <row r="16" s="1" customFormat="1" ht="15" customHeight="1">
      <c r="B16" s="314"/>
      <c r="C16" s="315"/>
      <c r="D16" s="313" t="s">
        <v>3071</v>
      </c>
      <c r="E16" s="313"/>
      <c r="F16" s="313"/>
      <c r="G16" s="313"/>
      <c r="H16" s="313"/>
      <c r="I16" s="313"/>
      <c r="J16" s="313"/>
      <c r="K16" s="311"/>
    </row>
    <row r="17" s="1" customFormat="1" ht="15" customHeight="1">
      <c r="B17" s="314"/>
      <c r="C17" s="315"/>
      <c r="D17" s="313" t="s">
        <v>3072</v>
      </c>
      <c r="E17" s="313"/>
      <c r="F17" s="313"/>
      <c r="G17" s="313"/>
      <c r="H17" s="313"/>
      <c r="I17" s="313"/>
      <c r="J17" s="313"/>
      <c r="K17" s="311"/>
    </row>
    <row r="18" s="1" customFormat="1" ht="15" customHeight="1">
      <c r="B18" s="314"/>
      <c r="C18" s="315"/>
      <c r="D18" s="315"/>
      <c r="E18" s="317" t="s">
        <v>77</v>
      </c>
      <c r="F18" s="313" t="s">
        <v>3073</v>
      </c>
      <c r="G18" s="313"/>
      <c r="H18" s="313"/>
      <c r="I18" s="313"/>
      <c r="J18" s="313"/>
      <c r="K18" s="311"/>
    </row>
    <row r="19" s="1" customFormat="1" ht="15" customHeight="1">
      <c r="B19" s="314"/>
      <c r="C19" s="315"/>
      <c r="D19" s="315"/>
      <c r="E19" s="317" t="s">
        <v>3074</v>
      </c>
      <c r="F19" s="313" t="s">
        <v>3075</v>
      </c>
      <c r="G19" s="313"/>
      <c r="H19" s="313"/>
      <c r="I19" s="313"/>
      <c r="J19" s="313"/>
      <c r="K19" s="311"/>
    </row>
    <row r="20" s="1" customFormat="1" ht="15" customHeight="1">
      <c r="B20" s="314"/>
      <c r="C20" s="315"/>
      <c r="D20" s="315"/>
      <c r="E20" s="317" t="s">
        <v>3076</v>
      </c>
      <c r="F20" s="313" t="s">
        <v>3077</v>
      </c>
      <c r="G20" s="313"/>
      <c r="H20" s="313"/>
      <c r="I20" s="313"/>
      <c r="J20" s="313"/>
      <c r="K20" s="311"/>
    </row>
    <row r="21" s="1" customFormat="1" ht="15" customHeight="1">
      <c r="B21" s="314"/>
      <c r="C21" s="315"/>
      <c r="D21" s="315"/>
      <c r="E21" s="317" t="s">
        <v>3078</v>
      </c>
      <c r="F21" s="313" t="s">
        <v>3079</v>
      </c>
      <c r="G21" s="313"/>
      <c r="H21" s="313"/>
      <c r="I21" s="313"/>
      <c r="J21" s="313"/>
      <c r="K21" s="311"/>
    </row>
    <row r="22" s="1" customFormat="1" ht="15" customHeight="1">
      <c r="B22" s="314"/>
      <c r="C22" s="315"/>
      <c r="D22" s="315"/>
      <c r="E22" s="317" t="s">
        <v>666</v>
      </c>
      <c r="F22" s="313" t="s">
        <v>667</v>
      </c>
      <c r="G22" s="313"/>
      <c r="H22" s="313"/>
      <c r="I22" s="313"/>
      <c r="J22" s="313"/>
      <c r="K22" s="311"/>
    </row>
    <row r="23" s="1" customFormat="1" ht="15" customHeight="1">
      <c r="B23" s="314"/>
      <c r="C23" s="315"/>
      <c r="D23" s="315"/>
      <c r="E23" s="317" t="s">
        <v>84</v>
      </c>
      <c r="F23" s="313" t="s">
        <v>3080</v>
      </c>
      <c r="G23" s="313"/>
      <c r="H23" s="313"/>
      <c r="I23" s="313"/>
      <c r="J23" s="313"/>
      <c r="K23" s="311"/>
    </row>
    <row r="24" s="1" customFormat="1" ht="12.75" customHeight="1">
      <c r="B24" s="314"/>
      <c r="C24" s="315"/>
      <c r="D24" s="315"/>
      <c r="E24" s="315"/>
      <c r="F24" s="315"/>
      <c r="G24" s="315"/>
      <c r="H24" s="315"/>
      <c r="I24" s="315"/>
      <c r="J24" s="315"/>
      <c r="K24" s="311"/>
    </row>
    <row r="25" s="1" customFormat="1" ht="15" customHeight="1">
      <c r="B25" s="314"/>
      <c r="C25" s="313" t="s">
        <v>3081</v>
      </c>
      <c r="D25" s="313"/>
      <c r="E25" s="313"/>
      <c r="F25" s="313"/>
      <c r="G25" s="313"/>
      <c r="H25" s="313"/>
      <c r="I25" s="313"/>
      <c r="J25" s="313"/>
      <c r="K25" s="311"/>
    </row>
    <row r="26" s="1" customFormat="1" ht="15" customHeight="1">
      <c r="B26" s="314"/>
      <c r="C26" s="313" t="s">
        <v>3082</v>
      </c>
      <c r="D26" s="313"/>
      <c r="E26" s="313"/>
      <c r="F26" s="313"/>
      <c r="G26" s="313"/>
      <c r="H26" s="313"/>
      <c r="I26" s="313"/>
      <c r="J26" s="313"/>
      <c r="K26" s="311"/>
    </row>
    <row r="27" s="1" customFormat="1" ht="15" customHeight="1">
      <c r="B27" s="314"/>
      <c r="C27" s="313"/>
      <c r="D27" s="313" t="s">
        <v>3083</v>
      </c>
      <c r="E27" s="313"/>
      <c r="F27" s="313"/>
      <c r="G27" s="313"/>
      <c r="H27" s="313"/>
      <c r="I27" s="313"/>
      <c r="J27" s="313"/>
      <c r="K27" s="311"/>
    </row>
    <row r="28" s="1" customFormat="1" ht="15" customHeight="1">
      <c r="B28" s="314"/>
      <c r="C28" s="315"/>
      <c r="D28" s="313" t="s">
        <v>3084</v>
      </c>
      <c r="E28" s="313"/>
      <c r="F28" s="313"/>
      <c r="G28" s="313"/>
      <c r="H28" s="313"/>
      <c r="I28" s="313"/>
      <c r="J28" s="313"/>
      <c r="K28" s="311"/>
    </row>
    <row r="29" s="1" customFormat="1" ht="12.75" customHeight="1">
      <c r="B29" s="314"/>
      <c r="C29" s="315"/>
      <c r="D29" s="315"/>
      <c r="E29" s="315"/>
      <c r="F29" s="315"/>
      <c r="G29" s="315"/>
      <c r="H29" s="315"/>
      <c r="I29" s="315"/>
      <c r="J29" s="315"/>
      <c r="K29" s="311"/>
    </row>
    <row r="30" s="1" customFormat="1" ht="15" customHeight="1">
      <c r="B30" s="314"/>
      <c r="C30" s="315"/>
      <c r="D30" s="313" t="s">
        <v>3085</v>
      </c>
      <c r="E30" s="313"/>
      <c r="F30" s="313"/>
      <c r="G30" s="313"/>
      <c r="H30" s="313"/>
      <c r="I30" s="313"/>
      <c r="J30" s="313"/>
      <c r="K30" s="311"/>
    </row>
    <row r="31" s="1" customFormat="1" ht="15" customHeight="1">
      <c r="B31" s="314"/>
      <c r="C31" s="315"/>
      <c r="D31" s="313" t="s">
        <v>3086</v>
      </c>
      <c r="E31" s="313"/>
      <c r="F31" s="313"/>
      <c r="G31" s="313"/>
      <c r="H31" s="313"/>
      <c r="I31" s="313"/>
      <c r="J31" s="313"/>
      <c r="K31" s="311"/>
    </row>
    <row r="32" s="1" customFormat="1" ht="12.75" customHeight="1">
      <c r="B32" s="314"/>
      <c r="C32" s="315"/>
      <c r="D32" s="315"/>
      <c r="E32" s="315"/>
      <c r="F32" s="315"/>
      <c r="G32" s="315"/>
      <c r="H32" s="315"/>
      <c r="I32" s="315"/>
      <c r="J32" s="315"/>
      <c r="K32" s="311"/>
    </row>
    <row r="33" s="1" customFormat="1" ht="15" customHeight="1">
      <c r="B33" s="314"/>
      <c r="C33" s="315"/>
      <c r="D33" s="313" t="s">
        <v>3087</v>
      </c>
      <c r="E33" s="313"/>
      <c r="F33" s="313"/>
      <c r="G33" s="313"/>
      <c r="H33" s="313"/>
      <c r="I33" s="313"/>
      <c r="J33" s="313"/>
      <c r="K33" s="311"/>
    </row>
    <row r="34" s="1" customFormat="1" ht="15" customHeight="1">
      <c r="B34" s="314"/>
      <c r="C34" s="315"/>
      <c r="D34" s="313" t="s">
        <v>3088</v>
      </c>
      <c r="E34" s="313"/>
      <c r="F34" s="313"/>
      <c r="G34" s="313"/>
      <c r="H34" s="313"/>
      <c r="I34" s="313"/>
      <c r="J34" s="313"/>
      <c r="K34" s="311"/>
    </row>
    <row r="35" s="1" customFormat="1" ht="15" customHeight="1">
      <c r="B35" s="314"/>
      <c r="C35" s="315"/>
      <c r="D35" s="313" t="s">
        <v>3089</v>
      </c>
      <c r="E35" s="313"/>
      <c r="F35" s="313"/>
      <c r="G35" s="313"/>
      <c r="H35" s="313"/>
      <c r="I35" s="313"/>
      <c r="J35" s="313"/>
      <c r="K35" s="311"/>
    </row>
    <row r="36" s="1" customFormat="1" ht="15" customHeight="1">
      <c r="B36" s="314"/>
      <c r="C36" s="315"/>
      <c r="D36" s="313"/>
      <c r="E36" s="316" t="s">
        <v>144</v>
      </c>
      <c r="F36" s="313"/>
      <c r="G36" s="313" t="s">
        <v>3090</v>
      </c>
      <c r="H36" s="313"/>
      <c r="I36" s="313"/>
      <c r="J36" s="313"/>
      <c r="K36" s="311"/>
    </row>
    <row r="37" s="1" customFormat="1" ht="30.75" customHeight="1">
      <c r="B37" s="314"/>
      <c r="C37" s="315"/>
      <c r="D37" s="313"/>
      <c r="E37" s="316" t="s">
        <v>3091</v>
      </c>
      <c r="F37" s="313"/>
      <c r="G37" s="313" t="s">
        <v>3092</v>
      </c>
      <c r="H37" s="313"/>
      <c r="I37" s="313"/>
      <c r="J37" s="313"/>
      <c r="K37" s="311"/>
    </row>
    <row r="38" s="1" customFormat="1" ht="15" customHeight="1">
      <c r="B38" s="314"/>
      <c r="C38" s="315"/>
      <c r="D38" s="313"/>
      <c r="E38" s="316" t="s">
        <v>52</v>
      </c>
      <c r="F38" s="313"/>
      <c r="G38" s="313" t="s">
        <v>3093</v>
      </c>
      <c r="H38" s="313"/>
      <c r="I38" s="313"/>
      <c r="J38" s="313"/>
      <c r="K38" s="311"/>
    </row>
    <row r="39" s="1" customFormat="1" ht="15" customHeight="1">
      <c r="B39" s="314"/>
      <c r="C39" s="315"/>
      <c r="D39" s="313"/>
      <c r="E39" s="316" t="s">
        <v>53</v>
      </c>
      <c r="F39" s="313"/>
      <c r="G39" s="313" t="s">
        <v>3094</v>
      </c>
      <c r="H39" s="313"/>
      <c r="I39" s="313"/>
      <c r="J39" s="313"/>
      <c r="K39" s="311"/>
    </row>
    <row r="40" s="1" customFormat="1" ht="15" customHeight="1">
      <c r="B40" s="314"/>
      <c r="C40" s="315"/>
      <c r="D40" s="313"/>
      <c r="E40" s="316" t="s">
        <v>145</v>
      </c>
      <c r="F40" s="313"/>
      <c r="G40" s="313" t="s">
        <v>3095</v>
      </c>
      <c r="H40" s="313"/>
      <c r="I40" s="313"/>
      <c r="J40" s="313"/>
      <c r="K40" s="311"/>
    </row>
    <row r="41" s="1" customFormat="1" ht="15" customHeight="1">
      <c r="B41" s="314"/>
      <c r="C41" s="315"/>
      <c r="D41" s="313"/>
      <c r="E41" s="316" t="s">
        <v>146</v>
      </c>
      <c r="F41" s="313"/>
      <c r="G41" s="313" t="s">
        <v>3096</v>
      </c>
      <c r="H41" s="313"/>
      <c r="I41" s="313"/>
      <c r="J41" s="313"/>
      <c r="K41" s="311"/>
    </row>
    <row r="42" s="1" customFormat="1" ht="15" customHeight="1">
      <c r="B42" s="314"/>
      <c r="C42" s="315"/>
      <c r="D42" s="313"/>
      <c r="E42" s="316" t="s">
        <v>3097</v>
      </c>
      <c r="F42" s="313"/>
      <c r="G42" s="313" t="s">
        <v>3098</v>
      </c>
      <c r="H42" s="313"/>
      <c r="I42" s="313"/>
      <c r="J42" s="313"/>
      <c r="K42" s="311"/>
    </row>
    <row r="43" s="1" customFormat="1" ht="15" customHeight="1">
      <c r="B43" s="314"/>
      <c r="C43" s="315"/>
      <c r="D43" s="313"/>
      <c r="E43" s="316"/>
      <c r="F43" s="313"/>
      <c r="G43" s="313" t="s">
        <v>3099</v>
      </c>
      <c r="H43" s="313"/>
      <c r="I43" s="313"/>
      <c r="J43" s="313"/>
      <c r="K43" s="311"/>
    </row>
    <row r="44" s="1" customFormat="1" ht="15" customHeight="1">
      <c r="B44" s="314"/>
      <c r="C44" s="315"/>
      <c r="D44" s="313"/>
      <c r="E44" s="316" t="s">
        <v>3100</v>
      </c>
      <c r="F44" s="313"/>
      <c r="G44" s="313" t="s">
        <v>3101</v>
      </c>
      <c r="H44" s="313"/>
      <c r="I44" s="313"/>
      <c r="J44" s="313"/>
      <c r="K44" s="311"/>
    </row>
    <row r="45" s="1" customFormat="1" ht="15" customHeight="1">
      <c r="B45" s="314"/>
      <c r="C45" s="315"/>
      <c r="D45" s="313"/>
      <c r="E45" s="316" t="s">
        <v>148</v>
      </c>
      <c r="F45" s="313"/>
      <c r="G45" s="313" t="s">
        <v>3102</v>
      </c>
      <c r="H45" s="313"/>
      <c r="I45" s="313"/>
      <c r="J45" s="313"/>
      <c r="K45" s="311"/>
    </row>
    <row r="46" s="1" customFormat="1" ht="12.75" customHeight="1">
      <c r="B46" s="314"/>
      <c r="C46" s="315"/>
      <c r="D46" s="313"/>
      <c r="E46" s="313"/>
      <c r="F46" s="313"/>
      <c r="G46" s="313"/>
      <c r="H46" s="313"/>
      <c r="I46" s="313"/>
      <c r="J46" s="313"/>
      <c r="K46" s="311"/>
    </row>
    <row r="47" s="1" customFormat="1" ht="15" customHeight="1">
      <c r="B47" s="314"/>
      <c r="C47" s="315"/>
      <c r="D47" s="313" t="s">
        <v>3103</v>
      </c>
      <c r="E47" s="313"/>
      <c r="F47" s="313"/>
      <c r="G47" s="313"/>
      <c r="H47" s="313"/>
      <c r="I47" s="313"/>
      <c r="J47" s="313"/>
      <c r="K47" s="311"/>
    </row>
    <row r="48" s="1" customFormat="1" ht="15" customHeight="1">
      <c r="B48" s="314"/>
      <c r="C48" s="315"/>
      <c r="D48" s="315"/>
      <c r="E48" s="313" t="s">
        <v>3104</v>
      </c>
      <c r="F48" s="313"/>
      <c r="G48" s="313"/>
      <c r="H48" s="313"/>
      <c r="I48" s="313"/>
      <c r="J48" s="313"/>
      <c r="K48" s="311"/>
    </row>
    <row r="49" s="1" customFormat="1" ht="15" customHeight="1">
      <c r="B49" s="314"/>
      <c r="C49" s="315"/>
      <c r="D49" s="315"/>
      <c r="E49" s="313" t="s">
        <v>3105</v>
      </c>
      <c r="F49" s="313"/>
      <c r="G49" s="313"/>
      <c r="H49" s="313"/>
      <c r="I49" s="313"/>
      <c r="J49" s="313"/>
      <c r="K49" s="311"/>
    </row>
    <row r="50" s="1" customFormat="1" ht="15" customHeight="1">
      <c r="B50" s="314"/>
      <c r="C50" s="315"/>
      <c r="D50" s="315"/>
      <c r="E50" s="313" t="s">
        <v>3106</v>
      </c>
      <c r="F50" s="313"/>
      <c r="G50" s="313"/>
      <c r="H50" s="313"/>
      <c r="I50" s="313"/>
      <c r="J50" s="313"/>
      <c r="K50" s="311"/>
    </row>
    <row r="51" s="1" customFormat="1" ht="15" customHeight="1">
      <c r="B51" s="314"/>
      <c r="C51" s="315"/>
      <c r="D51" s="313" t="s">
        <v>3107</v>
      </c>
      <c r="E51" s="313"/>
      <c r="F51" s="313"/>
      <c r="G51" s="313"/>
      <c r="H51" s="313"/>
      <c r="I51" s="313"/>
      <c r="J51" s="313"/>
      <c r="K51" s="311"/>
    </row>
    <row r="52" s="1" customFormat="1" ht="25.5" customHeight="1">
      <c r="B52" s="309"/>
      <c r="C52" s="310" t="s">
        <v>3108</v>
      </c>
      <c r="D52" s="310"/>
      <c r="E52" s="310"/>
      <c r="F52" s="310"/>
      <c r="G52" s="310"/>
      <c r="H52" s="310"/>
      <c r="I52" s="310"/>
      <c r="J52" s="310"/>
      <c r="K52" s="311"/>
    </row>
    <row r="53" s="1" customFormat="1" ht="5.25" customHeight="1">
      <c r="B53" s="309"/>
      <c r="C53" s="312"/>
      <c r="D53" s="312"/>
      <c r="E53" s="312"/>
      <c r="F53" s="312"/>
      <c r="G53" s="312"/>
      <c r="H53" s="312"/>
      <c r="I53" s="312"/>
      <c r="J53" s="312"/>
      <c r="K53" s="311"/>
    </row>
    <row r="54" s="1" customFormat="1" ht="15" customHeight="1">
      <c r="B54" s="309"/>
      <c r="C54" s="313" t="s">
        <v>3109</v>
      </c>
      <c r="D54" s="313"/>
      <c r="E54" s="313"/>
      <c r="F54" s="313"/>
      <c r="G54" s="313"/>
      <c r="H54" s="313"/>
      <c r="I54" s="313"/>
      <c r="J54" s="313"/>
      <c r="K54" s="311"/>
    </row>
    <row r="55" s="1" customFormat="1" ht="15" customHeight="1">
      <c r="B55" s="309"/>
      <c r="C55" s="313" t="s">
        <v>3110</v>
      </c>
      <c r="D55" s="313"/>
      <c r="E55" s="313"/>
      <c r="F55" s="313"/>
      <c r="G55" s="313"/>
      <c r="H55" s="313"/>
      <c r="I55" s="313"/>
      <c r="J55" s="313"/>
      <c r="K55" s="311"/>
    </row>
    <row r="56" s="1" customFormat="1" ht="12.75" customHeight="1">
      <c r="B56" s="309"/>
      <c r="C56" s="313"/>
      <c r="D56" s="313"/>
      <c r="E56" s="313"/>
      <c r="F56" s="313"/>
      <c r="G56" s="313"/>
      <c r="H56" s="313"/>
      <c r="I56" s="313"/>
      <c r="J56" s="313"/>
      <c r="K56" s="311"/>
    </row>
    <row r="57" s="1" customFormat="1" ht="15" customHeight="1">
      <c r="B57" s="309"/>
      <c r="C57" s="313" t="s">
        <v>3111</v>
      </c>
      <c r="D57" s="313"/>
      <c r="E57" s="313"/>
      <c r="F57" s="313"/>
      <c r="G57" s="313"/>
      <c r="H57" s="313"/>
      <c r="I57" s="313"/>
      <c r="J57" s="313"/>
      <c r="K57" s="311"/>
    </row>
    <row r="58" s="1" customFormat="1" ht="15" customHeight="1">
      <c r="B58" s="309"/>
      <c r="C58" s="315"/>
      <c r="D58" s="313" t="s">
        <v>3112</v>
      </c>
      <c r="E58" s="313"/>
      <c r="F58" s="313"/>
      <c r="G58" s="313"/>
      <c r="H58" s="313"/>
      <c r="I58" s="313"/>
      <c r="J58" s="313"/>
      <c r="K58" s="311"/>
    </row>
    <row r="59" s="1" customFormat="1" ht="15" customHeight="1">
      <c r="B59" s="309"/>
      <c r="C59" s="315"/>
      <c r="D59" s="313" t="s">
        <v>3113</v>
      </c>
      <c r="E59" s="313"/>
      <c r="F59" s="313"/>
      <c r="G59" s="313"/>
      <c r="H59" s="313"/>
      <c r="I59" s="313"/>
      <c r="J59" s="313"/>
      <c r="K59" s="311"/>
    </row>
    <row r="60" s="1" customFormat="1" ht="15" customHeight="1">
      <c r="B60" s="309"/>
      <c r="C60" s="315"/>
      <c r="D60" s="313" t="s">
        <v>3114</v>
      </c>
      <c r="E60" s="313"/>
      <c r="F60" s="313"/>
      <c r="G60" s="313"/>
      <c r="H60" s="313"/>
      <c r="I60" s="313"/>
      <c r="J60" s="313"/>
      <c r="K60" s="311"/>
    </row>
    <row r="61" s="1" customFormat="1" ht="15" customHeight="1">
      <c r="B61" s="309"/>
      <c r="C61" s="315"/>
      <c r="D61" s="313" t="s">
        <v>3115</v>
      </c>
      <c r="E61" s="313"/>
      <c r="F61" s="313"/>
      <c r="G61" s="313"/>
      <c r="H61" s="313"/>
      <c r="I61" s="313"/>
      <c r="J61" s="313"/>
      <c r="K61" s="311"/>
    </row>
    <row r="62" s="1" customFormat="1" ht="15" customHeight="1">
      <c r="B62" s="309"/>
      <c r="C62" s="315"/>
      <c r="D62" s="318" t="s">
        <v>3116</v>
      </c>
      <c r="E62" s="318"/>
      <c r="F62" s="318"/>
      <c r="G62" s="318"/>
      <c r="H62" s="318"/>
      <c r="I62" s="318"/>
      <c r="J62" s="318"/>
      <c r="K62" s="311"/>
    </row>
    <row r="63" s="1" customFormat="1" ht="15" customHeight="1">
      <c r="B63" s="309"/>
      <c r="C63" s="315"/>
      <c r="D63" s="313" t="s">
        <v>3117</v>
      </c>
      <c r="E63" s="313"/>
      <c r="F63" s="313"/>
      <c r="G63" s="313"/>
      <c r="H63" s="313"/>
      <c r="I63" s="313"/>
      <c r="J63" s="313"/>
      <c r="K63" s="311"/>
    </row>
    <row r="64" s="1" customFormat="1" ht="12.75" customHeight="1">
      <c r="B64" s="309"/>
      <c r="C64" s="315"/>
      <c r="D64" s="315"/>
      <c r="E64" s="319"/>
      <c r="F64" s="315"/>
      <c r="G64" s="315"/>
      <c r="H64" s="315"/>
      <c r="I64" s="315"/>
      <c r="J64" s="315"/>
      <c r="K64" s="311"/>
    </row>
    <row r="65" s="1" customFormat="1" ht="15" customHeight="1">
      <c r="B65" s="309"/>
      <c r="C65" s="315"/>
      <c r="D65" s="313" t="s">
        <v>3118</v>
      </c>
      <c r="E65" s="313"/>
      <c r="F65" s="313"/>
      <c r="G65" s="313"/>
      <c r="H65" s="313"/>
      <c r="I65" s="313"/>
      <c r="J65" s="313"/>
      <c r="K65" s="311"/>
    </row>
    <row r="66" s="1" customFormat="1" ht="15" customHeight="1">
      <c r="B66" s="309"/>
      <c r="C66" s="315"/>
      <c r="D66" s="318" t="s">
        <v>3119</v>
      </c>
      <c r="E66" s="318"/>
      <c r="F66" s="318"/>
      <c r="G66" s="318"/>
      <c r="H66" s="318"/>
      <c r="I66" s="318"/>
      <c r="J66" s="318"/>
      <c r="K66" s="311"/>
    </row>
    <row r="67" s="1" customFormat="1" ht="15" customHeight="1">
      <c r="B67" s="309"/>
      <c r="C67" s="315"/>
      <c r="D67" s="313" t="s">
        <v>3120</v>
      </c>
      <c r="E67" s="313"/>
      <c r="F67" s="313"/>
      <c r="G67" s="313"/>
      <c r="H67" s="313"/>
      <c r="I67" s="313"/>
      <c r="J67" s="313"/>
      <c r="K67" s="311"/>
    </row>
    <row r="68" s="1" customFormat="1" ht="15" customHeight="1">
      <c r="B68" s="309"/>
      <c r="C68" s="315"/>
      <c r="D68" s="313" t="s">
        <v>3121</v>
      </c>
      <c r="E68" s="313"/>
      <c r="F68" s="313"/>
      <c r="G68" s="313"/>
      <c r="H68" s="313"/>
      <c r="I68" s="313"/>
      <c r="J68" s="313"/>
      <c r="K68" s="311"/>
    </row>
    <row r="69" s="1" customFormat="1" ht="15" customHeight="1">
      <c r="B69" s="309"/>
      <c r="C69" s="315"/>
      <c r="D69" s="313" t="s">
        <v>3122</v>
      </c>
      <c r="E69" s="313"/>
      <c r="F69" s="313"/>
      <c r="G69" s="313"/>
      <c r="H69" s="313"/>
      <c r="I69" s="313"/>
      <c r="J69" s="313"/>
      <c r="K69" s="311"/>
    </row>
    <row r="70" s="1" customFormat="1" ht="15" customHeight="1">
      <c r="B70" s="309"/>
      <c r="C70" s="315"/>
      <c r="D70" s="313" t="s">
        <v>3123</v>
      </c>
      <c r="E70" s="313"/>
      <c r="F70" s="313"/>
      <c r="G70" s="313"/>
      <c r="H70" s="313"/>
      <c r="I70" s="313"/>
      <c r="J70" s="313"/>
      <c r="K70" s="311"/>
    </row>
    <row r="71" s="1" customFormat="1" ht="12.75" customHeight="1">
      <c r="B71" s="320"/>
      <c r="C71" s="321"/>
      <c r="D71" s="321"/>
      <c r="E71" s="321"/>
      <c r="F71" s="321"/>
      <c r="G71" s="321"/>
      <c r="H71" s="321"/>
      <c r="I71" s="321"/>
      <c r="J71" s="321"/>
      <c r="K71" s="322"/>
    </row>
    <row r="72" s="1" customFormat="1" ht="18.75" customHeight="1">
      <c r="B72" s="323"/>
      <c r="C72" s="323"/>
      <c r="D72" s="323"/>
      <c r="E72" s="323"/>
      <c r="F72" s="323"/>
      <c r="G72" s="323"/>
      <c r="H72" s="323"/>
      <c r="I72" s="323"/>
      <c r="J72" s="323"/>
      <c r="K72" s="324"/>
    </row>
    <row r="73" s="1" customFormat="1" ht="18.75" customHeight="1">
      <c r="B73" s="324"/>
      <c r="C73" s="324"/>
      <c r="D73" s="324"/>
      <c r="E73" s="324"/>
      <c r="F73" s="324"/>
      <c r="G73" s="324"/>
      <c r="H73" s="324"/>
      <c r="I73" s="324"/>
      <c r="J73" s="324"/>
      <c r="K73" s="324"/>
    </row>
    <row r="74" s="1" customFormat="1" ht="7.5" customHeight="1">
      <c r="B74" s="325"/>
      <c r="C74" s="326"/>
      <c r="D74" s="326"/>
      <c r="E74" s="326"/>
      <c r="F74" s="326"/>
      <c r="G74" s="326"/>
      <c r="H74" s="326"/>
      <c r="I74" s="326"/>
      <c r="J74" s="326"/>
      <c r="K74" s="327"/>
    </row>
    <row r="75" s="1" customFormat="1" ht="45" customHeight="1">
      <c r="B75" s="328"/>
      <c r="C75" s="329" t="s">
        <v>3124</v>
      </c>
      <c r="D75" s="329"/>
      <c r="E75" s="329"/>
      <c r="F75" s="329"/>
      <c r="G75" s="329"/>
      <c r="H75" s="329"/>
      <c r="I75" s="329"/>
      <c r="J75" s="329"/>
      <c r="K75" s="330"/>
    </row>
    <row r="76" s="1" customFormat="1" ht="17.25" customHeight="1">
      <c r="B76" s="328"/>
      <c r="C76" s="331" t="s">
        <v>3125</v>
      </c>
      <c r="D76" s="331"/>
      <c r="E76" s="331"/>
      <c r="F76" s="331" t="s">
        <v>3126</v>
      </c>
      <c r="G76" s="332"/>
      <c r="H76" s="331" t="s">
        <v>53</v>
      </c>
      <c r="I76" s="331" t="s">
        <v>56</v>
      </c>
      <c r="J76" s="331" t="s">
        <v>3127</v>
      </c>
      <c r="K76" s="330"/>
    </row>
    <row r="77" s="1" customFormat="1" ht="17.25" customHeight="1">
      <c r="B77" s="328"/>
      <c r="C77" s="333" t="s">
        <v>3128</v>
      </c>
      <c r="D77" s="333"/>
      <c r="E77" s="333"/>
      <c r="F77" s="334" t="s">
        <v>3129</v>
      </c>
      <c r="G77" s="335"/>
      <c r="H77" s="333"/>
      <c r="I77" s="333"/>
      <c r="J77" s="333" t="s">
        <v>3130</v>
      </c>
      <c r="K77" s="330"/>
    </row>
    <row r="78" s="1" customFormat="1" ht="5.25" customHeight="1">
      <c r="B78" s="328"/>
      <c r="C78" s="336"/>
      <c r="D78" s="336"/>
      <c r="E78" s="336"/>
      <c r="F78" s="336"/>
      <c r="G78" s="337"/>
      <c r="H78" s="336"/>
      <c r="I78" s="336"/>
      <c r="J78" s="336"/>
      <c r="K78" s="330"/>
    </row>
    <row r="79" s="1" customFormat="1" ht="15" customHeight="1">
      <c r="B79" s="328"/>
      <c r="C79" s="316" t="s">
        <v>52</v>
      </c>
      <c r="D79" s="338"/>
      <c r="E79" s="338"/>
      <c r="F79" s="339" t="s">
        <v>3131</v>
      </c>
      <c r="G79" s="340"/>
      <c r="H79" s="316" t="s">
        <v>3132</v>
      </c>
      <c r="I79" s="316" t="s">
        <v>3133</v>
      </c>
      <c r="J79" s="316">
        <v>20</v>
      </c>
      <c r="K79" s="330"/>
    </row>
    <row r="80" s="1" customFormat="1" ht="15" customHeight="1">
      <c r="B80" s="328"/>
      <c r="C80" s="316" t="s">
        <v>3134</v>
      </c>
      <c r="D80" s="316"/>
      <c r="E80" s="316"/>
      <c r="F80" s="339" t="s">
        <v>3131</v>
      </c>
      <c r="G80" s="340"/>
      <c r="H80" s="316" t="s">
        <v>3135</v>
      </c>
      <c r="I80" s="316" t="s">
        <v>3133</v>
      </c>
      <c r="J80" s="316">
        <v>120</v>
      </c>
      <c r="K80" s="330"/>
    </row>
    <row r="81" s="1" customFormat="1" ht="15" customHeight="1">
      <c r="B81" s="341"/>
      <c r="C81" s="316" t="s">
        <v>3136</v>
      </c>
      <c r="D81" s="316"/>
      <c r="E81" s="316"/>
      <c r="F81" s="339" t="s">
        <v>3137</v>
      </c>
      <c r="G81" s="340"/>
      <c r="H81" s="316" t="s">
        <v>3138</v>
      </c>
      <c r="I81" s="316" t="s">
        <v>3133</v>
      </c>
      <c r="J81" s="316">
        <v>50</v>
      </c>
      <c r="K81" s="330"/>
    </row>
    <row r="82" s="1" customFormat="1" ht="15" customHeight="1">
      <c r="B82" s="341"/>
      <c r="C82" s="316" t="s">
        <v>3139</v>
      </c>
      <c r="D82" s="316"/>
      <c r="E82" s="316"/>
      <c r="F82" s="339" t="s">
        <v>3131</v>
      </c>
      <c r="G82" s="340"/>
      <c r="H82" s="316" t="s">
        <v>3140</v>
      </c>
      <c r="I82" s="316" t="s">
        <v>3141</v>
      </c>
      <c r="J82" s="316"/>
      <c r="K82" s="330"/>
    </row>
    <row r="83" s="1" customFormat="1" ht="15" customHeight="1">
      <c r="B83" s="341"/>
      <c r="C83" s="342" t="s">
        <v>3142</v>
      </c>
      <c r="D83" s="342"/>
      <c r="E83" s="342"/>
      <c r="F83" s="343" t="s">
        <v>3137</v>
      </c>
      <c r="G83" s="342"/>
      <c r="H83" s="342" t="s">
        <v>3143</v>
      </c>
      <c r="I83" s="342" t="s">
        <v>3133</v>
      </c>
      <c r="J83" s="342">
        <v>15</v>
      </c>
      <c r="K83" s="330"/>
    </row>
    <row r="84" s="1" customFormat="1" ht="15" customHeight="1">
      <c r="B84" s="341"/>
      <c r="C84" s="342" t="s">
        <v>3144</v>
      </c>
      <c r="D84" s="342"/>
      <c r="E84" s="342"/>
      <c r="F84" s="343" t="s">
        <v>3137</v>
      </c>
      <c r="G84" s="342"/>
      <c r="H84" s="342" t="s">
        <v>3145</v>
      </c>
      <c r="I84" s="342" t="s">
        <v>3133</v>
      </c>
      <c r="J84" s="342">
        <v>15</v>
      </c>
      <c r="K84" s="330"/>
    </row>
    <row r="85" s="1" customFormat="1" ht="15" customHeight="1">
      <c r="B85" s="341"/>
      <c r="C85" s="342" t="s">
        <v>3146</v>
      </c>
      <c r="D85" s="342"/>
      <c r="E85" s="342"/>
      <c r="F85" s="343" t="s">
        <v>3137</v>
      </c>
      <c r="G85" s="342"/>
      <c r="H85" s="342" t="s">
        <v>3147</v>
      </c>
      <c r="I85" s="342" t="s">
        <v>3133</v>
      </c>
      <c r="J85" s="342">
        <v>20</v>
      </c>
      <c r="K85" s="330"/>
    </row>
    <row r="86" s="1" customFormat="1" ht="15" customHeight="1">
      <c r="B86" s="341"/>
      <c r="C86" s="342" t="s">
        <v>3148</v>
      </c>
      <c r="D86" s="342"/>
      <c r="E86" s="342"/>
      <c r="F86" s="343" t="s">
        <v>3137</v>
      </c>
      <c r="G86" s="342"/>
      <c r="H86" s="342" t="s">
        <v>3149</v>
      </c>
      <c r="I86" s="342" t="s">
        <v>3133</v>
      </c>
      <c r="J86" s="342">
        <v>20</v>
      </c>
      <c r="K86" s="330"/>
    </row>
    <row r="87" s="1" customFormat="1" ht="15" customHeight="1">
      <c r="B87" s="341"/>
      <c r="C87" s="316" t="s">
        <v>3150</v>
      </c>
      <c r="D87" s="316"/>
      <c r="E87" s="316"/>
      <c r="F87" s="339" t="s">
        <v>3137</v>
      </c>
      <c r="G87" s="340"/>
      <c r="H87" s="316" t="s">
        <v>3151</v>
      </c>
      <c r="I87" s="316" t="s">
        <v>3133</v>
      </c>
      <c r="J87" s="316">
        <v>50</v>
      </c>
      <c r="K87" s="330"/>
    </row>
    <row r="88" s="1" customFormat="1" ht="15" customHeight="1">
      <c r="B88" s="341"/>
      <c r="C88" s="316" t="s">
        <v>3152</v>
      </c>
      <c r="D88" s="316"/>
      <c r="E88" s="316"/>
      <c r="F88" s="339" t="s">
        <v>3137</v>
      </c>
      <c r="G88" s="340"/>
      <c r="H88" s="316" t="s">
        <v>3153</v>
      </c>
      <c r="I88" s="316" t="s">
        <v>3133</v>
      </c>
      <c r="J88" s="316">
        <v>20</v>
      </c>
      <c r="K88" s="330"/>
    </row>
    <row r="89" s="1" customFormat="1" ht="15" customHeight="1">
      <c r="B89" s="341"/>
      <c r="C89" s="316" t="s">
        <v>3154</v>
      </c>
      <c r="D89" s="316"/>
      <c r="E89" s="316"/>
      <c r="F89" s="339" t="s">
        <v>3137</v>
      </c>
      <c r="G89" s="340"/>
      <c r="H89" s="316" t="s">
        <v>3155</v>
      </c>
      <c r="I89" s="316" t="s">
        <v>3133</v>
      </c>
      <c r="J89" s="316">
        <v>20</v>
      </c>
      <c r="K89" s="330"/>
    </row>
    <row r="90" s="1" customFormat="1" ht="15" customHeight="1">
      <c r="B90" s="341"/>
      <c r="C90" s="316" t="s">
        <v>3156</v>
      </c>
      <c r="D90" s="316"/>
      <c r="E90" s="316"/>
      <c r="F90" s="339" t="s">
        <v>3137</v>
      </c>
      <c r="G90" s="340"/>
      <c r="H90" s="316" t="s">
        <v>3157</v>
      </c>
      <c r="I90" s="316" t="s">
        <v>3133</v>
      </c>
      <c r="J90" s="316">
        <v>50</v>
      </c>
      <c r="K90" s="330"/>
    </row>
    <row r="91" s="1" customFormat="1" ht="15" customHeight="1">
      <c r="B91" s="341"/>
      <c r="C91" s="316" t="s">
        <v>3158</v>
      </c>
      <c r="D91" s="316"/>
      <c r="E91" s="316"/>
      <c r="F91" s="339" t="s">
        <v>3137</v>
      </c>
      <c r="G91" s="340"/>
      <c r="H91" s="316" t="s">
        <v>3158</v>
      </c>
      <c r="I91" s="316" t="s">
        <v>3133</v>
      </c>
      <c r="J91" s="316">
        <v>50</v>
      </c>
      <c r="K91" s="330"/>
    </row>
    <row r="92" s="1" customFormat="1" ht="15" customHeight="1">
      <c r="B92" s="341"/>
      <c r="C92" s="316" t="s">
        <v>3159</v>
      </c>
      <c r="D92" s="316"/>
      <c r="E92" s="316"/>
      <c r="F92" s="339" t="s">
        <v>3137</v>
      </c>
      <c r="G92" s="340"/>
      <c r="H92" s="316" t="s">
        <v>3160</v>
      </c>
      <c r="I92" s="316" t="s">
        <v>3133</v>
      </c>
      <c r="J92" s="316">
        <v>255</v>
      </c>
      <c r="K92" s="330"/>
    </row>
    <row r="93" s="1" customFormat="1" ht="15" customHeight="1">
      <c r="B93" s="341"/>
      <c r="C93" s="316" t="s">
        <v>3161</v>
      </c>
      <c r="D93" s="316"/>
      <c r="E93" s="316"/>
      <c r="F93" s="339" t="s">
        <v>3131</v>
      </c>
      <c r="G93" s="340"/>
      <c r="H93" s="316" t="s">
        <v>3162</v>
      </c>
      <c r="I93" s="316" t="s">
        <v>3163</v>
      </c>
      <c r="J93" s="316"/>
      <c r="K93" s="330"/>
    </row>
    <row r="94" s="1" customFormat="1" ht="15" customHeight="1">
      <c r="B94" s="341"/>
      <c r="C94" s="316" t="s">
        <v>3164</v>
      </c>
      <c r="D94" s="316"/>
      <c r="E94" s="316"/>
      <c r="F94" s="339" t="s">
        <v>3131</v>
      </c>
      <c r="G94" s="340"/>
      <c r="H94" s="316" t="s">
        <v>3165</v>
      </c>
      <c r="I94" s="316" t="s">
        <v>3166</v>
      </c>
      <c r="J94" s="316"/>
      <c r="K94" s="330"/>
    </row>
    <row r="95" s="1" customFormat="1" ht="15" customHeight="1">
      <c r="B95" s="341"/>
      <c r="C95" s="316" t="s">
        <v>3167</v>
      </c>
      <c r="D95" s="316"/>
      <c r="E95" s="316"/>
      <c r="F95" s="339" t="s">
        <v>3131</v>
      </c>
      <c r="G95" s="340"/>
      <c r="H95" s="316" t="s">
        <v>3167</v>
      </c>
      <c r="I95" s="316" t="s">
        <v>3166</v>
      </c>
      <c r="J95" s="316"/>
      <c r="K95" s="330"/>
    </row>
    <row r="96" s="1" customFormat="1" ht="15" customHeight="1">
      <c r="B96" s="341"/>
      <c r="C96" s="316" t="s">
        <v>37</v>
      </c>
      <c r="D96" s="316"/>
      <c r="E96" s="316"/>
      <c r="F96" s="339" t="s">
        <v>3131</v>
      </c>
      <c r="G96" s="340"/>
      <c r="H96" s="316" t="s">
        <v>3168</v>
      </c>
      <c r="I96" s="316" t="s">
        <v>3166</v>
      </c>
      <c r="J96" s="316"/>
      <c r="K96" s="330"/>
    </row>
    <row r="97" s="1" customFormat="1" ht="15" customHeight="1">
      <c r="B97" s="341"/>
      <c r="C97" s="316" t="s">
        <v>47</v>
      </c>
      <c r="D97" s="316"/>
      <c r="E97" s="316"/>
      <c r="F97" s="339" t="s">
        <v>3131</v>
      </c>
      <c r="G97" s="340"/>
      <c r="H97" s="316" t="s">
        <v>3169</v>
      </c>
      <c r="I97" s="316" t="s">
        <v>3166</v>
      </c>
      <c r="J97" s="316"/>
      <c r="K97" s="330"/>
    </row>
    <row r="98" s="1" customFormat="1" ht="15" customHeight="1">
      <c r="B98" s="344"/>
      <c r="C98" s="345"/>
      <c r="D98" s="345"/>
      <c r="E98" s="345"/>
      <c r="F98" s="345"/>
      <c r="G98" s="345"/>
      <c r="H98" s="345"/>
      <c r="I98" s="345"/>
      <c r="J98" s="345"/>
      <c r="K98" s="346"/>
    </row>
    <row r="99" s="1" customFormat="1" ht="18.75" customHeight="1">
      <c r="B99" s="347"/>
      <c r="C99" s="348"/>
      <c r="D99" s="348"/>
      <c r="E99" s="348"/>
      <c r="F99" s="348"/>
      <c r="G99" s="348"/>
      <c r="H99" s="348"/>
      <c r="I99" s="348"/>
      <c r="J99" s="348"/>
      <c r="K99" s="347"/>
    </row>
    <row r="100" s="1" customFormat="1" ht="18.75" customHeight="1">
      <c r="B100" s="324"/>
      <c r="C100" s="324"/>
      <c r="D100" s="324"/>
      <c r="E100" s="324"/>
      <c r="F100" s="324"/>
      <c r="G100" s="324"/>
      <c r="H100" s="324"/>
      <c r="I100" s="324"/>
      <c r="J100" s="324"/>
      <c r="K100" s="324"/>
    </row>
    <row r="101" s="1" customFormat="1" ht="7.5" customHeight="1">
      <c r="B101" s="325"/>
      <c r="C101" s="326"/>
      <c r="D101" s="326"/>
      <c r="E101" s="326"/>
      <c r="F101" s="326"/>
      <c r="G101" s="326"/>
      <c r="H101" s="326"/>
      <c r="I101" s="326"/>
      <c r="J101" s="326"/>
      <c r="K101" s="327"/>
    </row>
    <row r="102" s="1" customFormat="1" ht="45" customHeight="1">
      <c r="B102" s="328"/>
      <c r="C102" s="329" t="s">
        <v>3170</v>
      </c>
      <c r="D102" s="329"/>
      <c r="E102" s="329"/>
      <c r="F102" s="329"/>
      <c r="G102" s="329"/>
      <c r="H102" s="329"/>
      <c r="I102" s="329"/>
      <c r="J102" s="329"/>
      <c r="K102" s="330"/>
    </row>
    <row r="103" s="1" customFormat="1" ht="17.25" customHeight="1">
      <c r="B103" s="328"/>
      <c r="C103" s="331" t="s">
        <v>3125</v>
      </c>
      <c r="D103" s="331"/>
      <c r="E103" s="331"/>
      <c r="F103" s="331" t="s">
        <v>3126</v>
      </c>
      <c r="G103" s="332"/>
      <c r="H103" s="331" t="s">
        <v>53</v>
      </c>
      <c r="I103" s="331" t="s">
        <v>56</v>
      </c>
      <c r="J103" s="331" t="s">
        <v>3127</v>
      </c>
      <c r="K103" s="330"/>
    </row>
    <row r="104" s="1" customFormat="1" ht="17.25" customHeight="1">
      <c r="B104" s="328"/>
      <c r="C104" s="333" t="s">
        <v>3128</v>
      </c>
      <c r="D104" s="333"/>
      <c r="E104" s="333"/>
      <c r="F104" s="334" t="s">
        <v>3129</v>
      </c>
      <c r="G104" s="335"/>
      <c r="H104" s="333"/>
      <c r="I104" s="333"/>
      <c r="J104" s="333" t="s">
        <v>3130</v>
      </c>
      <c r="K104" s="330"/>
    </row>
    <row r="105" s="1" customFormat="1" ht="5.25" customHeight="1">
      <c r="B105" s="328"/>
      <c r="C105" s="331"/>
      <c r="D105" s="331"/>
      <c r="E105" s="331"/>
      <c r="F105" s="331"/>
      <c r="G105" s="349"/>
      <c r="H105" s="331"/>
      <c r="I105" s="331"/>
      <c r="J105" s="331"/>
      <c r="K105" s="330"/>
    </row>
    <row r="106" s="1" customFormat="1" ht="15" customHeight="1">
      <c r="B106" s="328"/>
      <c r="C106" s="316" t="s">
        <v>52</v>
      </c>
      <c r="D106" s="338"/>
      <c r="E106" s="338"/>
      <c r="F106" s="339" t="s">
        <v>3131</v>
      </c>
      <c r="G106" s="316"/>
      <c r="H106" s="316" t="s">
        <v>3171</v>
      </c>
      <c r="I106" s="316" t="s">
        <v>3133</v>
      </c>
      <c r="J106" s="316">
        <v>20</v>
      </c>
      <c r="K106" s="330"/>
    </row>
    <row r="107" s="1" customFormat="1" ht="15" customHeight="1">
      <c r="B107" s="328"/>
      <c r="C107" s="316" t="s">
        <v>3134</v>
      </c>
      <c r="D107" s="316"/>
      <c r="E107" s="316"/>
      <c r="F107" s="339" t="s">
        <v>3131</v>
      </c>
      <c r="G107" s="316"/>
      <c r="H107" s="316" t="s">
        <v>3171</v>
      </c>
      <c r="I107" s="316" t="s">
        <v>3133</v>
      </c>
      <c r="J107" s="316">
        <v>120</v>
      </c>
      <c r="K107" s="330"/>
    </row>
    <row r="108" s="1" customFormat="1" ht="15" customHeight="1">
      <c r="B108" s="341"/>
      <c r="C108" s="316" t="s">
        <v>3136</v>
      </c>
      <c r="D108" s="316"/>
      <c r="E108" s="316"/>
      <c r="F108" s="339" t="s">
        <v>3137</v>
      </c>
      <c r="G108" s="316"/>
      <c r="H108" s="316" t="s">
        <v>3171</v>
      </c>
      <c r="I108" s="316" t="s">
        <v>3133</v>
      </c>
      <c r="J108" s="316">
        <v>50</v>
      </c>
      <c r="K108" s="330"/>
    </row>
    <row r="109" s="1" customFormat="1" ht="15" customHeight="1">
      <c r="B109" s="341"/>
      <c r="C109" s="316" t="s">
        <v>3139</v>
      </c>
      <c r="D109" s="316"/>
      <c r="E109" s="316"/>
      <c r="F109" s="339" t="s">
        <v>3131</v>
      </c>
      <c r="G109" s="316"/>
      <c r="H109" s="316" t="s">
        <v>3171</v>
      </c>
      <c r="I109" s="316" t="s">
        <v>3141</v>
      </c>
      <c r="J109" s="316"/>
      <c r="K109" s="330"/>
    </row>
    <row r="110" s="1" customFormat="1" ht="15" customHeight="1">
      <c r="B110" s="341"/>
      <c r="C110" s="316" t="s">
        <v>3150</v>
      </c>
      <c r="D110" s="316"/>
      <c r="E110" s="316"/>
      <c r="F110" s="339" t="s">
        <v>3137</v>
      </c>
      <c r="G110" s="316"/>
      <c r="H110" s="316" t="s">
        <v>3171</v>
      </c>
      <c r="I110" s="316" t="s">
        <v>3133</v>
      </c>
      <c r="J110" s="316">
        <v>50</v>
      </c>
      <c r="K110" s="330"/>
    </row>
    <row r="111" s="1" customFormat="1" ht="15" customHeight="1">
      <c r="B111" s="341"/>
      <c r="C111" s="316" t="s">
        <v>3158</v>
      </c>
      <c r="D111" s="316"/>
      <c r="E111" s="316"/>
      <c r="F111" s="339" t="s">
        <v>3137</v>
      </c>
      <c r="G111" s="316"/>
      <c r="H111" s="316" t="s">
        <v>3171</v>
      </c>
      <c r="I111" s="316" t="s">
        <v>3133</v>
      </c>
      <c r="J111" s="316">
        <v>50</v>
      </c>
      <c r="K111" s="330"/>
    </row>
    <row r="112" s="1" customFormat="1" ht="15" customHeight="1">
      <c r="B112" s="341"/>
      <c r="C112" s="316" t="s">
        <v>3156</v>
      </c>
      <c r="D112" s="316"/>
      <c r="E112" s="316"/>
      <c r="F112" s="339" t="s">
        <v>3137</v>
      </c>
      <c r="G112" s="316"/>
      <c r="H112" s="316" t="s">
        <v>3171</v>
      </c>
      <c r="I112" s="316" t="s">
        <v>3133</v>
      </c>
      <c r="J112" s="316">
        <v>50</v>
      </c>
      <c r="K112" s="330"/>
    </row>
    <row r="113" s="1" customFormat="1" ht="15" customHeight="1">
      <c r="B113" s="341"/>
      <c r="C113" s="316" t="s">
        <v>52</v>
      </c>
      <c r="D113" s="316"/>
      <c r="E113" s="316"/>
      <c r="F113" s="339" t="s">
        <v>3131</v>
      </c>
      <c r="G113" s="316"/>
      <c r="H113" s="316" t="s">
        <v>3172</v>
      </c>
      <c r="I113" s="316" t="s">
        <v>3133</v>
      </c>
      <c r="J113" s="316">
        <v>20</v>
      </c>
      <c r="K113" s="330"/>
    </row>
    <row r="114" s="1" customFormat="1" ht="15" customHeight="1">
      <c r="B114" s="341"/>
      <c r="C114" s="316" t="s">
        <v>3173</v>
      </c>
      <c r="D114" s="316"/>
      <c r="E114" s="316"/>
      <c r="F114" s="339" t="s">
        <v>3131</v>
      </c>
      <c r="G114" s="316"/>
      <c r="H114" s="316" t="s">
        <v>3174</v>
      </c>
      <c r="I114" s="316" t="s">
        <v>3133</v>
      </c>
      <c r="J114" s="316">
        <v>120</v>
      </c>
      <c r="K114" s="330"/>
    </row>
    <row r="115" s="1" customFormat="1" ht="15" customHeight="1">
      <c r="B115" s="341"/>
      <c r="C115" s="316" t="s">
        <v>37</v>
      </c>
      <c r="D115" s="316"/>
      <c r="E115" s="316"/>
      <c r="F115" s="339" t="s">
        <v>3131</v>
      </c>
      <c r="G115" s="316"/>
      <c r="H115" s="316" t="s">
        <v>3175</v>
      </c>
      <c r="I115" s="316" t="s">
        <v>3166</v>
      </c>
      <c r="J115" s="316"/>
      <c r="K115" s="330"/>
    </row>
    <row r="116" s="1" customFormat="1" ht="15" customHeight="1">
      <c r="B116" s="341"/>
      <c r="C116" s="316" t="s">
        <v>47</v>
      </c>
      <c r="D116" s="316"/>
      <c r="E116" s="316"/>
      <c r="F116" s="339" t="s">
        <v>3131</v>
      </c>
      <c r="G116" s="316"/>
      <c r="H116" s="316" t="s">
        <v>3176</v>
      </c>
      <c r="I116" s="316" t="s">
        <v>3166</v>
      </c>
      <c r="J116" s="316"/>
      <c r="K116" s="330"/>
    </row>
    <row r="117" s="1" customFormat="1" ht="15" customHeight="1">
      <c r="B117" s="341"/>
      <c r="C117" s="316" t="s">
        <v>56</v>
      </c>
      <c r="D117" s="316"/>
      <c r="E117" s="316"/>
      <c r="F117" s="339" t="s">
        <v>3131</v>
      </c>
      <c r="G117" s="316"/>
      <c r="H117" s="316" t="s">
        <v>3177</v>
      </c>
      <c r="I117" s="316" t="s">
        <v>3178</v>
      </c>
      <c r="J117" s="316"/>
      <c r="K117" s="330"/>
    </row>
    <row r="118" s="1" customFormat="1" ht="15" customHeight="1">
      <c r="B118" s="344"/>
      <c r="C118" s="350"/>
      <c r="D118" s="350"/>
      <c r="E118" s="350"/>
      <c r="F118" s="350"/>
      <c r="G118" s="350"/>
      <c r="H118" s="350"/>
      <c r="I118" s="350"/>
      <c r="J118" s="350"/>
      <c r="K118" s="346"/>
    </row>
    <row r="119" s="1" customFormat="1" ht="18.75" customHeight="1">
      <c r="B119" s="351"/>
      <c r="C119" s="352"/>
      <c r="D119" s="352"/>
      <c r="E119" s="352"/>
      <c r="F119" s="353"/>
      <c r="G119" s="352"/>
      <c r="H119" s="352"/>
      <c r="I119" s="352"/>
      <c r="J119" s="352"/>
      <c r="K119" s="351"/>
    </row>
    <row r="120" s="1" customFormat="1" ht="18.75" customHeight="1">
      <c r="B120" s="324"/>
      <c r="C120" s="324"/>
      <c r="D120" s="324"/>
      <c r="E120" s="324"/>
      <c r="F120" s="324"/>
      <c r="G120" s="324"/>
      <c r="H120" s="324"/>
      <c r="I120" s="324"/>
      <c r="J120" s="324"/>
      <c r="K120" s="324"/>
    </row>
    <row r="121" s="1" customFormat="1" ht="7.5" customHeight="1">
      <c r="B121" s="354"/>
      <c r="C121" s="355"/>
      <c r="D121" s="355"/>
      <c r="E121" s="355"/>
      <c r="F121" s="355"/>
      <c r="G121" s="355"/>
      <c r="H121" s="355"/>
      <c r="I121" s="355"/>
      <c r="J121" s="355"/>
      <c r="K121" s="356"/>
    </row>
    <row r="122" s="1" customFormat="1" ht="45" customHeight="1">
      <c r="B122" s="357"/>
      <c r="C122" s="307" t="s">
        <v>3179</v>
      </c>
      <c r="D122" s="307"/>
      <c r="E122" s="307"/>
      <c r="F122" s="307"/>
      <c r="G122" s="307"/>
      <c r="H122" s="307"/>
      <c r="I122" s="307"/>
      <c r="J122" s="307"/>
      <c r="K122" s="358"/>
    </row>
    <row r="123" s="1" customFormat="1" ht="17.25" customHeight="1">
      <c r="B123" s="359"/>
      <c r="C123" s="331" t="s">
        <v>3125</v>
      </c>
      <c r="D123" s="331"/>
      <c r="E123" s="331"/>
      <c r="F123" s="331" t="s">
        <v>3126</v>
      </c>
      <c r="G123" s="332"/>
      <c r="H123" s="331" t="s">
        <v>53</v>
      </c>
      <c r="I123" s="331" t="s">
        <v>56</v>
      </c>
      <c r="J123" s="331" t="s">
        <v>3127</v>
      </c>
      <c r="K123" s="360"/>
    </row>
    <row r="124" s="1" customFormat="1" ht="17.25" customHeight="1">
      <c r="B124" s="359"/>
      <c r="C124" s="333" t="s">
        <v>3128</v>
      </c>
      <c r="D124" s="333"/>
      <c r="E124" s="333"/>
      <c r="F124" s="334" t="s">
        <v>3129</v>
      </c>
      <c r="G124" s="335"/>
      <c r="H124" s="333"/>
      <c r="I124" s="333"/>
      <c r="J124" s="333" t="s">
        <v>3130</v>
      </c>
      <c r="K124" s="360"/>
    </row>
    <row r="125" s="1" customFormat="1" ht="5.25" customHeight="1">
      <c r="B125" s="361"/>
      <c r="C125" s="336"/>
      <c r="D125" s="336"/>
      <c r="E125" s="336"/>
      <c r="F125" s="336"/>
      <c r="G125" s="362"/>
      <c r="H125" s="336"/>
      <c r="I125" s="336"/>
      <c r="J125" s="336"/>
      <c r="K125" s="363"/>
    </row>
    <row r="126" s="1" customFormat="1" ht="15" customHeight="1">
      <c r="B126" s="361"/>
      <c r="C126" s="316" t="s">
        <v>3134</v>
      </c>
      <c r="D126" s="338"/>
      <c r="E126" s="338"/>
      <c r="F126" s="339" t="s">
        <v>3131</v>
      </c>
      <c r="G126" s="316"/>
      <c r="H126" s="316" t="s">
        <v>3171</v>
      </c>
      <c r="I126" s="316" t="s">
        <v>3133</v>
      </c>
      <c r="J126" s="316">
        <v>120</v>
      </c>
      <c r="K126" s="364"/>
    </row>
    <row r="127" s="1" customFormat="1" ht="15" customHeight="1">
      <c r="B127" s="361"/>
      <c r="C127" s="316" t="s">
        <v>3180</v>
      </c>
      <c r="D127" s="316"/>
      <c r="E127" s="316"/>
      <c r="F127" s="339" t="s">
        <v>3131</v>
      </c>
      <c r="G127" s="316"/>
      <c r="H127" s="316" t="s">
        <v>3181</v>
      </c>
      <c r="I127" s="316" t="s">
        <v>3133</v>
      </c>
      <c r="J127" s="316" t="s">
        <v>3182</v>
      </c>
      <c r="K127" s="364"/>
    </row>
    <row r="128" s="1" customFormat="1" ht="15" customHeight="1">
      <c r="B128" s="361"/>
      <c r="C128" s="316" t="s">
        <v>84</v>
      </c>
      <c r="D128" s="316"/>
      <c r="E128" s="316"/>
      <c r="F128" s="339" t="s">
        <v>3131</v>
      </c>
      <c r="G128" s="316"/>
      <c r="H128" s="316" t="s">
        <v>3183</v>
      </c>
      <c r="I128" s="316" t="s">
        <v>3133</v>
      </c>
      <c r="J128" s="316" t="s">
        <v>3182</v>
      </c>
      <c r="K128" s="364"/>
    </row>
    <row r="129" s="1" customFormat="1" ht="15" customHeight="1">
      <c r="B129" s="361"/>
      <c r="C129" s="316" t="s">
        <v>3142</v>
      </c>
      <c r="D129" s="316"/>
      <c r="E129" s="316"/>
      <c r="F129" s="339" t="s">
        <v>3137</v>
      </c>
      <c r="G129" s="316"/>
      <c r="H129" s="316" t="s">
        <v>3143</v>
      </c>
      <c r="I129" s="316" t="s">
        <v>3133</v>
      </c>
      <c r="J129" s="316">
        <v>15</v>
      </c>
      <c r="K129" s="364"/>
    </row>
    <row r="130" s="1" customFormat="1" ht="15" customHeight="1">
      <c r="B130" s="361"/>
      <c r="C130" s="342" t="s">
        <v>3144</v>
      </c>
      <c r="D130" s="342"/>
      <c r="E130" s="342"/>
      <c r="F130" s="343" t="s">
        <v>3137</v>
      </c>
      <c r="G130" s="342"/>
      <c r="H130" s="342" t="s">
        <v>3145</v>
      </c>
      <c r="I130" s="342" t="s">
        <v>3133</v>
      </c>
      <c r="J130" s="342">
        <v>15</v>
      </c>
      <c r="K130" s="364"/>
    </row>
    <row r="131" s="1" customFormat="1" ht="15" customHeight="1">
      <c r="B131" s="361"/>
      <c r="C131" s="342" t="s">
        <v>3146</v>
      </c>
      <c r="D131" s="342"/>
      <c r="E131" s="342"/>
      <c r="F131" s="343" t="s">
        <v>3137</v>
      </c>
      <c r="G131" s="342"/>
      <c r="H131" s="342" t="s">
        <v>3147</v>
      </c>
      <c r="I131" s="342" t="s">
        <v>3133</v>
      </c>
      <c r="J131" s="342">
        <v>20</v>
      </c>
      <c r="K131" s="364"/>
    </row>
    <row r="132" s="1" customFormat="1" ht="15" customHeight="1">
      <c r="B132" s="361"/>
      <c r="C132" s="342" t="s">
        <v>3148</v>
      </c>
      <c r="D132" s="342"/>
      <c r="E132" s="342"/>
      <c r="F132" s="343" t="s">
        <v>3137</v>
      </c>
      <c r="G132" s="342"/>
      <c r="H132" s="342" t="s">
        <v>3149</v>
      </c>
      <c r="I132" s="342" t="s">
        <v>3133</v>
      </c>
      <c r="J132" s="342">
        <v>20</v>
      </c>
      <c r="K132" s="364"/>
    </row>
    <row r="133" s="1" customFormat="1" ht="15" customHeight="1">
      <c r="B133" s="361"/>
      <c r="C133" s="316" t="s">
        <v>3136</v>
      </c>
      <c r="D133" s="316"/>
      <c r="E133" s="316"/>
      <c r="F133" s="339" t="s">
        <v>3137</v>
      </c>
      <c r="G133" s="316"/>
      <c r="H133" s="316" t="s">
        <v>3171</v>
      </c>
      <c r="I133" s="316" t="s">
        <v>3133</v>
      </c>
      <c r="J133" s="316">
        <v>50</v>
      </c>
      <c r="K133" s="364"/>
    </row>
    <row r="134" s="1" customFormat="1" ht="15" customHeight="1">
      <c r="B134" s="361"/>
      <c r="C134" s="316" t="s">
        <v>3150</v>
      </c>
      <c r="D134" s="316"/>
      <c r="E134" s="316"/>
      <c r="F134" s="339" t="s">
        <v>3137</v>
      </c>
      <c r="G134" s="316"/>
      <c r="H134" s="316" t="s">
        <v>3171</v>
      </c>
      <c r="I134" s="316" t="s">
        <v>3133</v>
      </c>
      <c r="J134" s="316">
        <v>50</v>
      </c>
      <c r="K134" s="364"/>
    </row>
    <row r="135" s="1" customFormat="1" ht="15" customHeight="1">
      <c r="B135" s="361"/>
      <c r="C135" s="316" t="s">
        <v>3156</v>
      </c>
      <c r="D135" s="316"/>
      <c r="E135" s="316"/>
      <c r="F135" s="339" t="s">
        <v>3137</v>
      </c>
      <c r="G135" s="316"/>
      <c r="H135" s="316" t="s">
        <v>3171</v>
      </c>
      <c r="I135" s="316" t="s">
        <v>3133</v>
      </c>
      <c r="J135" s="316">
        <v>50</v>
      </c>
      <c r="K135" s="364"/>
    </row>
    <row r="136" s="1" customFormat="1" ht="15" customHeight="1">
      <c r="B136" s="361"/>
      <c r="C136" s="316" t="s">
        <v>3158</v>
      </c>
      <c r="D136" s="316"/>
      <c r="E136" s="316"/>
      <c r="F136" s="339" t="s">
        <v>3137</v>
      </c>
      <c r="G136" s="316"/>
      <c r="H136" s="316" t="s">
        <v>3171</v>
      </c>
      <c r="I136" s="316" t="s">
        <v>3133</v>
      </c>
      <c r="J136" s="316">
        <v>50</v>
      </c>
      <c r="K136" s="364"/>
    </row>
    <row r="137" s="1" customFormat="1" ht="15" customHeight="1">
      <c r="B137" s="361"/>
      <c r="C137" s="316" t="s">
        <v>3159</v>
      </c>
      <c r="D137" s="316"/>
      <c r="E137" s="316"/>
      <c r="F137" s="339" t="s">
        <v>3137</v>
      </c>
      <c r="G137" s="316"/>
      <c r="H137" s="316" t="s">
        <v>3184</v>
      </c>
      <c r="I137" s="316" t="s">
        <v>3133</v>
      </c>
      <c r="J137" s="316">
        <v>255</v>
      </c>
      <c r="K137" s="364"/>
    </row>
    <row r="138" s="1" customFormat="1" ht="15" customHeight="1">
      <c r="B138" s="361"/>
      <c r="C138" s="316" t="s">
        <v>3161</v>
      </c>
      <c r="D138" s="316"/>
      <c r="E138" s="316"/>
      <c r="F138" s="339" t="s">
        <v>3131</v>
      </c>
      <c r="G138" s="316"/>
      <c r="H138" s="316" t="s">
        <v>3185</v>
      </c>
      <c r="I138" s="316" t="s">
        <v>3163</v>
      </c>
      <c r="J138" s="316"/>
      <c r="K138" s="364"/>
    </row>
    <row r="139" s="1" customFormat="1" ht="15" customHeight="1">
      <c r="B139" s="361"/>
      <c r="C139" s="316" t="s">
        <v>3164</v>
      </c>
      <c r="D139" s="316"/>
      <c r="E139" s="316"/>
      <c r="F139" s="339" t="s">
        <v>3131</v>
      </c>
      <c r="G139" s="316"/>
      <c r="H139" s="316" t="s">
        <v>3186</v>
      </c>
      <c r="I139" s="316" t="s">
        <v>3166</v>
      </c>
      <c r="J139" s="316"/>
      <c r="K139" s="364"/>
    </row>
    <row r="140" s="1" customFormat="1" ht="15" customHeight="1">
      <c r="B140" s="361"/>
      <c r="C140" s="316" t="s">
        <v>3167</v>
      </c>
      <c r="D140" s="316"/>
      <c r="E140" s="316"/>
      <c r="F140" s="339" t="s">
        <v>3131</v>
      </c>
      <c r="G140" s="316"/>
      <c r="H140" s="316" t="s">
        <v>3167</v>
      </c>
      <c r="I140" s="316" t="s">
        <v>3166</v>
      </c>
      <c r="J140" s="316"/>
      <c r="K140" s="364"/>
    </row>
    <row r="141" s="1" customFormat="1" ht="15" customHeight="1">
      <c r="B141" s="361"/>
      <c r="C141" s="316" t="s">
        <v>37</v>
      </c>
      <c r="D141" s="316"/>
      <c r="E141" s="316"/>
      <c r="F141" s="339" t="s">
        <v>3131</v>
      </c>
      <c r="G141" s="316"/>
      <c r="H141" s="316" t="s">
        <v>3187</v>
      </c>
      <c r="I141" s="316" t="s">
        <v>3166</v>
      </c>
      <c r="J141" s="316"/>
      <c r="K141" s="364"/>
    </row>
    <row r="142" s="1" customFormat="1" ht="15" customHeight="1">
      <c r="B142" s="361"/>
      <c r="C142" s="316" t="s">
        <v>3188</v>
      </c>
      <c r="D142" s="316"/>
      <c r="E142" s="316"/>
      <c r="F142" s="339" t="s">
        <v>3131</v>
      </c>
      <c r="G142" s="316"/>
      <c r="H142" s="316" t="s">
        <v>3189</v>
      </c>
      <c r="I142" s="316" t="s">
        <v>3166</v>
      </c>
      <c r="J142" s="316"/>
      <c r="K142" s="364"/>
    </row>
    <row r="143" s="1" customFormat="1" ht="15" customHeight="1">
      <c r="B143" s="365"/>
      <c r="C143" s="366"/>
      <c r="D143" s="366"/>
      <c r="E143" s="366"/>
      <c r="F143" s="366"/>
      <c r="G143" s="366"/>
      <c r="H143" s="366"/>
      <c r="I143" s="366"/>
      <c r="J143" s="366"/>
      <c r="K143" s="367"/>
    </row>
    <row r="144" s="1" customFormat="1" ht="18.75" customHeight="1">
      <c r="B144" s="352"/>
      <c r="C144" s="352"/>
      <c r="D144" s="352"/>
      <c r="E144" s="352"/>
      <c r="F144" s="353"/>
      <c r="G144" s="352"/>
      <c r="H144" s="352"/>
      <c r="I144" s="352"/>
      <c r="J144" s="352"/>
      <c r="K144" s="352"/>
    </row>
    <row r="145" s="1" customFormat="1" ht="18.75" customHeight="1">
      <c r="B145" s="324"/>
      <c r="C145" s="324"/>
      <c r="D145" s="324"/>
      <c r="E145" s="324"/>
      <c r="F145" s="324"/>
      <c r="G145" s="324"/>
      <c r="H145" s="324"/>
      <c r="I145" s="324"/>
      <c r="J145" s="324"/>
      <c r="K145" s="324"/>
    </row>
    <row r="146" s="1" customFormat="1" ht="7.5" customHeight="1">
      <c r="B146" s="325"/>
      <c r="C146" s="326"/>
      <c r="D146" s="326"/>
      <c r="E146" s="326"/>
      <c r="F146" s="326"/>
      <c r="G146" s="326"/>
      <c r="H146" s="326"/>
      <c r="I146" s="326"/>
      <c r="J146" s="326"/>
      <c r="K146" s="327"/>
    </row>
    <row r="147" s="1" customFormat="1" ht="45" customHeight="1">
      <c r="B147" s="328"/>
      <c r="C147" s="329" t="s">
        <v>3190</v>
      </c>
      <c r="D147" s="329"/>
      <c r="E147" s="329"/>
      <c r="F147" s="329"/>
      <c r="G147" s="329"/>
      <c r="H147" s="329"/>
      <c r="I147" s="329"/>
      <c r="J147" s="329"/>
      <c r="K147" s="330"/>
    </row>
    <row r="148" s="1" customFormat="1" ht="17.25" customHeight="1">
      <c r="B148" s="328"/>
      <c r="C148" s="331" t="s">
        <v>3125</v>
      </c>
      <c r="D148" s="331"/>
      <c r="E148" s="331"/>
      <c r="F148" s="331" t="s">
        <v>3126</v>
      </c>
      <c r="G148" s="332"/>
      <c r="H148" s="331" t="s">
        <v>53</v>
      </c>
      <c r="I148" s="331" t="s">
        <v>56</v>
      </c>
      <c r="J148" s="331" t="s">
        <v>3127</v>
      </c>
      <c r="K148" s="330"/>
    </row>
    <row r="149" s="1" customFormat="1" ht="17.25" customHeight="1">
      <c r="B149" s="328"/>
      <c r="C149" s="333" t="s">
        <v>3128</v>
      </c>
      <c r="D149" s="333"/>
      <c r="E149" s="333"/>
      <c r="F149" s="334" t="s">
        <v>3129</v>
      </c>
      <c r="G149" s="335"/>
      <c r="H149" s="333"/>
      <c r="I149" s="333"/>
      <c r="J149" s="333" t="s">
        <v>3130</v>
      </c>
      <c r="K149" s="330"/>
    </row>
    <row r="150" s="1" customFormat="1" ht="5.25" customHeight="1">
      <c r="B150" s="341"/>
      <c r="C150" s="336"/>
      <c r="D150" s="336"/>
      <c r="E150" s="336"/>
      <c r="F150" s="336"/>
      <c r="G150" s="337"/>
      <c r="H150" s="336"/>
      <c r="I150" s="336"/>
      <c r="J150" s="336"/>
      <c r="K150" s="364"/>
    </row>
    <row r="151" s="1" customFormat="1" ht="15" customHeight="1">
      <c r="B151" s="341"/>
      <c r="C151" s="368" t="s">
        <v>3134</v>
      </c>
      <c r="D151" s="316"/>
      <c r="E151" s="316"/>
      <c r="F151" s="369" t="s">
        <v>3131</v>
      </c>
      <c r="G151" s="316"/>
      <c r="H151" s="368" t="s">
        <v>3171</v>
      </c>
      <c r="I151" s="368" t="s">
        <v>3133</v>
      </c>
      <c r="J151" s="368">
        <v>120</v>
      </c>
      <c r="K151" s="364"/>
    </row>
    <row r="152" s="1" customFormat="1" ht="15" customHeight="1">
      <c r="B152" s="341"/>
      <c r="C152" s="368" t="s">
        <v>3180</v>
      </c>
      <c r="D152" s="316"/>
      <c r="E152" s="316"/>
      <c r="F152" s="369" t="s">
        <v>3131</v>
      </c>
      <c r="G152" s="316"/>
      <c r="H152" s="368" t="s">
        <v>3191</v>
      </c>
      <c r="I152" s="368" t="s">
        <v>3133</v>
      </c>
      <c r="J152" s="368" t="s">
        <v>3182</v>
      </c>
      <c r="K152" s="364"/>
    </row>
    <row r="153" s="1" customFormat="1" ht="15" customHeight="1">
      <c r="B153" s="341"/>
      <c r="C153" s="368" t="s">
        <v>84</v>
      </c>
      <c r="D153" s="316"/>
      <c r="E153" s="316"/>
      <c r="F153" s="369" t="s">
        <v>3131</v>
      </c>
      <c r="G153" s="316"/>
      <c r="H153" s="368" t="s">
        <v>3192</v>
      </c>
      <c r="I153" s="368" t="s">
        <v>3133</v>
      </c>
      <c r="J153" s="368" t="s">
        <v>3182</v>
      </c>
      <c r="K153" s="364"/>
    </row>
    <row r="154" s="1" customFormat="1" ht="15" customHeight="1">
      <c r="B154" s="341"/>
      <c r="C154" s="368" t="s">
        <v>3136</v>
      </c>
      <c r="D154" s="316"/>
      <c r="E154" s="316"/>
      <c r="F154" s="369" t="s">
        <v>3137</v>
      </c>
      <c r="G154" s="316"/>
      <c r="H154" s="368" t="s">
        <v>3171</v>
      </c>
      <c r="I154" s="368" t="s">
        <v>3133</v>
      </c>
      <c r="J154" s="368">
        <v>50</v>
      </c>
      <c r="K154" s="364"/>
    </row>
    <row r="155" s="1" customFormat="1" ht="15" customHeight="1">
      <c r="B155" s="341"/>
      <c r="C155" s="368" t="s">
        <v>3139</v>
      </c>
      <c r="D155" s="316"/>
      <c r="E155" s="316"/>
      <c r="F155" s="369" t="s">
        <v>3131</v>
      </c>
      <c r="G155" s="316"/>
      <c r="H155" s="368" t="s">
        <v>3171</v>
      </c>
      <c r="I155" s="368" t="s">
        <v>3141</v>
      </c>
      <c r="J155" s="368"/>
      <c r="K155" s="364"/>
    </row>
    <row r="156" s="1" customFormat="1" ht="15" customHeight="1">
      <c r="B156" s="341"/>
      <c r="C156" s="368" t="s">
        <v>3150</v>
      </c>
      <c r="D156" s="316"/>
      <c r="E156" s="316"/>
      <c r="F156" s="369" t="s">
        <v>3137</v>
      </c>
      <c r="G156" s="316"/>
      <c r="H156" s="368" t="s">
        <v>3171</v>
      </c>
      <c r="I156" s="368" t="s">
        <v>3133</v>
      </c>
      <c r="J156" s="368">
        <v>50</v>
      </c>
      <c r="K156" s="364"/>
    </row>
    <row r="157" s="1" customFormat="1" ht="15" customHeight="1">
      <c r="B157" s="341"/>
      <c r="C157" s="368" t="s">
        <v>3158</v>
      </c>
      <c r="D157" s="316"/>
      <c r="E157" s="316"/>
      <c r="F157" s="369" t="s">
        <v>3137</v>
      </c>
      <c r="G157" s="316"/>
      <c r="H157" s="368" t="s">
        <v>3171</v>
      </c>
      <c r="I157" s="368" t="s">
        <v>3133</v>
      </c>
      <c r="J157" s="368">
        <v>50</v>
      </c>
      <c r="K157" s="364"/>
    </row>
    <row r="158" s="1" customFormat="1" ht="15" customHeight="1">
      <c r="B158" s="341"/>
      <c r="C158" s="368" t="s">
        <v>3156</v>
      </c>
      <c r="D158" s="316"/>
      <c r="E158" s="316"/>
      <c r="F158" s="369" t="s">
        <v>3137</v>
      </c>
      <c r="G158" s="316"/>
      <c r="H158" s="368" t="s">
        <v>3171</v>
      </c>
      <c r="I158" s="368" t="s">
        <v>3133</v>
      </c>
      <c r="J158" s="368">
        <v>50</v>
      </c>
      <c r="K158" s="364"/>
    </row>
    <row r="159" s="1" customFormat="1" ht="15" customHeight="1">
      <c r="B159" s="341"/>
      <c r="C159" s="368" t="s">
        <v>133</v>
      </c>
      <c r="D159" s="316"/>
      <c r="E159" s="316"/>
      <c r="F159" s="369" t="s">
        <v>3131</v>
      </c>
      <c r="G159" s="316"/>
      <c r="H159" s="368" t="s">
        <v>3193</v>
      </c>
      <c r="I159" s="368" t="s">
        <v>3133</v>
      </c>
      <c r="J159" s="368" t="s">
        <v>3194</v>
      </c>
      <c r="K159" s="364"/>
    </row>
    <row r="160" s="1" customFormat="1" ht="15" customHeight="1">
      <c r="B160" s="341"/>
      <c r="C160" s="368" t="s">
        <v>3195</v>
      </c>
      <c r="D160" s="316"/>
      <c r="E160" s="316"/>
      <c r="F160" s="369" t="s">
        <v>3131</v>
      </c>
      <c r="G160" s="316"/>
      <c r="H160" s="368" t="s">
        <v>3196</v>
      </c>
      <c r="I160" s="368" t="s">
        <v>3166</v>
      </c>
      <c r="J160" s="368"/>
      <c r="K160" s="364"/>
    </row>
    <row r="161" s="1" customFormat="1" ht="15" customHeight="1">
      <c r="B161" s="370"/>
      <c r="C161" s="350"/>
      <c r="D161" s="350"/>
      <c r="E161" s="350"/>
      <c r="F161" s="350"/>
      <c r="G161" s="350"/>
      <c r="H161" s="350"/>
      <c r="I161" s="350"/>
      <c r="J161" s="350"/>
      <c r="K161" s="371"/>
    </row>
    <row r="162" s="1" customFormat="1" ht="18.75" customHeight="1">
      <c r="B162" s="352"/>
      <c r="C162" s="362"/>
      <c r="D162" s="362"/>
      <c r="E162" s="362"/>
      <c r="F162" s="372"/>
      <c r="G162" s="362"/>
      <c r="H162" s="362"/>
      <c r="I162" s="362"/>
      <c r="J162" s="362"/>
      <c r="K162" s="352"/>
    </row>
    <row r="163" s="1" customFormat="1" ht="18.75" customHeight="1">
      <c r="B163" s="324"/>
      <c r="C163" s="324"/>
      <c r="D163" s="324"/>
      <c r="E163" s="324"/>
      <c r="F163" s="324"/>
      <c r="G163" s="324"/>
      <c r="H163" s="324"/>
      <c r="I163" s="324"/>
      <c r="J163" s="324"/>
      <c r="K163" s="324"/>
    </row>
    <row r="164" s="1" customFormat="1" ht="7.5" customHeight="1">
      <c r="B164" s="303"/>
      <c r="C164" s="304"/>
      <c r="D164" s="304"/>
      <c r="E164" s="304"/>
      <c r="F164" s="304"/>
      <c r="G164" s="304"/>
      <c r="H164" s="304"/>
      <c r="I164" s="304"/>
      <c r="J164" s="304"/>
      <c r="K164" s="305"/>
    </row>
    <row r="165" s="1" customFormat="1" ht="45" customHeight="1">
      <c r="B165" s="306"/>
      <c r="C165" s="307" t="s">
        <v>3197</v>
      </c>
      <c r="D165" s="307"/>
      <c r="E165" s="307"/>
      <c r="F165" s="307"/>
      <c r="G165" s="307"/>
      <c r="H165" s="307"/>
      <c r="I165" s="307"/>
      <c r="J165" s="307"/>
      <c r="K165" s="308"/>
    </row>
    <row r="166" s="1" customFormat="1" ht="17.25" customHeight="1">
      <c r="B166" s="306"/>
      <c r="C166" s="331" t="s">
        <v>3125</v>
      </c>
      <c r="D166" s="331"/>
      <c r="E166" s="331"/>
      <c r="F166" s="331" t="s">
        <v>3126</v>
      </c>
      <c r="G166" s="373"/>
      <c r="H166" s="374" t="s">
        <v>53</v>
      </c>
      <c r="I166" s="374" t="s">
        <v>56</v>
      </c>
      <c r="J166" s="331" t="s">
        <v>3127</v>
      </c>
      <c r="K166" s="308"/>
    </row>
    <row r="167" s="1" customFormat="1" ht="17.25" customHeight="1">
      <c r="B167" s="309"/>
      <c r="C167" s="333" t="s">
        <v>3128</v>
      </c>
      <c r="D167" s="333"/>
      <c r="E167" s="333"/>
      <c r="F167" s="334" t="s">
        <v>3129</v>
      </c>
      <c r="G167" s="375"/>
      <c r="H167" s="376"/>
      <c r="I167" s="376"/>
      <c r="J167" s="333" t="s">
        <v>3130</v>
      </c>
      <c r="K167" s="311"/>
    </row>
    <row r="168" s="1" customFormat="1" ht="5.25" customHeight="1">
      <c r="B168" s="341"/>
      <c r="C168" s="336"/>
      <c r="D168" s="336"/>
      <c r="E168" s="336"/>
      <c r="F168" s="336"/>
      <c r="G168" s="337"/>
      <c r="H168" s="336"/>
      <c r="I168" s="336"/>
      <c r="J168" s="336"/>
      <c r="K168" s="364"/>
    </row>
    <row r="169" s="1" customFormat="1" ht="15" customHeight="1">
      <c r="B169" s="341"/>
      <c r="C169" s="316" t="s">
        <v>3134</v>
      </c>
      <c r="D169" s="316"/>
      <c r="E169" s="316"/>
      <c r="F169" s="339" t="s">
        <v>3131</v>
      </c>
      <c r="G169" s="316"/>
      <c r="H169" s="316" t="s">
        <v>3171</v>
      </c>
      <c r="I169" s="316" t="s">
        <v>3133</v>
      </c>
      <c r="J169" s="316">
        <v>120</v>
      </c>
      <c r="K169" s="364"/>
    </row>
    <row r="170" s="1" customFormat="1" ht="15" customHeight="1">
      <c r="B170" s="341"/>
      <c r="C170" s="316" t="s">
        <v>3180</v>
      </c>
      <c r="D170" s="316"/>
      <c r="E170" s="316"/>
      <c r="F170" s="339" t="s">
        <v>3131</v>
      </c>
      <c r="G170" s="316"/>
      <c r="H170" s="316" t="s">
        <v>3181</v>
      </c>
      <c r="I170" s="316" t="s">
        <v>3133</v>
      </c>
      <c r="J170" s="316" t="s">
        <v>3182</v>
      </c>
      <c r="K170" s="364"/>
    </row>
    <row r="171" s="1" customFormat="1" ht="15" customHeight="1">
      <c r="B171" s="341"/>
      <c r="C171" s="316" t="s">
        <v>84</v>
      </c>
      <c r="D171" s="316"/>
      <c r="E171" s="316"/>
      <c r="F171" s="339" t="s">
        <v>3131</v>
      </c>
      <c r="G171" s="316"/>
      <c r="H171" s="316" t="s">
        <v>3198</v>
      </c>
      <c r="I171" s="316" t="s">
        <v>3133</v>
      </c>
      <c r="J171" s="316" t="s">
        <v>3182</v>
      </c>
      <c r="K171" s="364"/>
    </row>
    <row r="172" s="1" customFormat="1" ht="15" customHeight="1">
      <c r="B172" s="341"/>
      <c r="C172" s="316" t="s">
        <v>3136</v>
      </c>
      <c r="D172" s="316"/>
      <c r="E172" s="316"/>
      <c r="F172" s="339" t="s">
        <v>3137</v>
      </c>
      <c r="G172" s="316"/>
      <c r="H172" s="316" t="s">
        <v>3198</v>
      </c>
      <c r="I172" s="316" t="s">
        <v>3133</v>
      </c>
      <c r="J172" s="316">
        <v>50</v>
      </c>
      <c r="K172" s="364"/>
    </row>
    <row r="173" s="1" customFormat="1" ht="15" customHeight="1">
      <c r="B173" s="341"/>
      <c r="C173" s="316" t="s">
        <v>3139</v>
      </c>
      <c r="D173" s="316"/>
      <c r="E173" s="316"/>
      <c r="F173" s="339" t="s">
        <v>3131</v>
      </c>
      <c r="G173" s="316"/>
      <c r="H173" s="316" t="s">
        <v>3198</v>
      </c>
      <c r="I173" s="316" t="s">
        <v>3141</v>
      </c>
      <c r="J173" s="316"/>
      <c r="K173" s="364"/>
    </row>
    <row r="174" s="1" customFormat="1" ht="15" customHeight="1">
      <c r="B174" s="341"/>
      <c r="C174" s="316" t="s">
        <v>3150</v>
      </c>
      <c r="D174" s="316"/>
      <c r="E174" s="316"/>
      <c r="F174" s="339" t="s">
        <v>3137</v>
      </c>
      <c r="G174" s="316"/>
      <c r="H174" s="316" t="s">
        <v>3198</v>
      </c>
      <c r="I174" s="316" t="s">
        <v>3133</v>
      </c>
      <c r="J174" s="316">
        <v>50</v>
      </c>
      <c r="K174" s="364"/>
    </row>
    <row r="175" s="1" customFormat="1" ht="15" customHeight="1">
      <c r="B175" s="341"/>
      <c r="C175" s="316" t="s">
        <v>3158</v>
      </c>
      <c r="D175" s="316"/>
      <c r="E175" s="316"/>
      <c r="F175" s="339" t="s">
        <v>3137</v>
      </c>
      <c r="G175" s="316"/>
      <c r="H175" s="316" t="s">
        <v>3198</v>
      </c>
      <c r="I175" s="316" t="s">
        <v>3133</v>
      </c>
      <c r="J175" s="316">
        <v>50</v>
      </c>
      <c r="K175" s="364"/>
    </row>
    <row r="176" s="1" customFormat="1" ht="15" customHeight="1">
      <c r="B176" s="341"/>
      <c r="C176" s="316" t="s">
        <v>3156</v>
      </c>
      <c r="D176" s="316"/>
      <c r="E176" s="316"/>
      <c r="F176" s="339" t="s">
        <v>3137</v>
      </c>
      <c r="G176" s="316"/>
      <c r="H176" s="316" t="s">
        <v>3198</v>
      </c>
      <c r="I176" s="316" t="s">
        <v>3133</v>
      </c>
      <c r="J176" s="316">
        <v>50</v>
      </c>
      <c r="K176" s="364"/>
    </row>
    <row r="177" s="1" customFormat="1" ht="15" customHeight="1">
      <c r="B177" s="341"/>
      <c r="C177" s="316" t="s">
        <v>144</v>
      </c>
      <c r="D177" s="316"/>
      <c r="E177" s="316"/>
      <c r="F177" s="339" t="s">
        <v>3131</v>
      </c>
      <c r="G177" s="316"/>
      <c r="H177" s="316" t="s">
        <v>3199</v>
      </c>
      <c r="I177" s="316" t="s">
        <v>3200</v>
      </c>
      <c r="J177" s="316"/>
      <c r="K177" s="364"/>
    </row>
    <row r="178" s="1" customFormat="1" ht="15" customHeight="1">
      <c r="B178" s="341"/>
      <c r="C178" s="316" t="s">
        <v>56</v>
      </c>
      <c r="D178" s="316"/>
      <c r="E178" s="316"/>
      <c r="F178" s="339" t="s">
        <v>3131</v>
      </c>
      <c r="G178" s="316"/>
      <c r="H178" s="316" t="s">
        <v>3201</v>
      </c>
      <c r="I178" s="316" t="s">
        <v>3202</v>
      </c>
      <c r="J178" s="316">
        <v>1</v>
      </c>
      <c r="K178" s="364"/>
    </row>
    <row r="179" s="1" customFormat="1" ht="15" customHeight="1">
      <c r="B179" s="341"/>
      <c r="C179" s="316" t="s">
        <v>52</v>
      </c>
      <c r="D179" s="316"/>
      <c r="E179" s="316"/>
      <c r="F179" s="339" t="s">
        <v>3131</v>
      </c>
      <c r="G179" s="316"/>
      <c r="H179" s="316" t="s">
        <v>3203</v>
      </c>
      <c r="I179" s="316" t="s">
        <v>3133</v>
      </c>
      <c r="J179" s="316">
        <v>20</v>
      </c>
      <c r="K179" s="364"/>
    </row>
    <row r="180" s="1" customFormat="1" ht="15" customHeight="1">
      <c r="B180" s="341"/>
      <c r="C180" s="316" t="s">
        <v>53</v>
      </c>
      <c r="D180" s="316"/>
      <c r="E180" s="316"/>
      <c r="F180" s="339" t="s">
        <v>3131</v>
      </c>
      <c r="G180" s="316"/>
      <c r="H180" s="316" t="s">
        <v>3204</v>
      </c>
      <c r="I180" s="316" t="s">
        <v>3133</v>
      </c>
      <c r="J180" s="316">
        <v>255</v>
      </c>
      <c r="K180" s="364"/>
    </row>
    <row r="181" s="1" customFormat="1" ht="15" customHeight="1">
      <c r="B181" s="341"/>
      <c r="C181" s="316" t="s">
        <v>145</v>
      </c>
      <c r="D181" s="316"/>
      <c r="E181" s="316"/>
      <c r="F181" s="339" t="s">
        <v>3131</v>
      </c>
      <c r="G181" s="316"/>
      <c r="H181" s="316" t="s">
        <v>3095</v>
      </c>
      <c r="I181" s="316" t="s">
        <v>3133</v>
      </c>
      <c r="J181" s="316">
        <v>10</v>
      </c>
      <c r="K181" s="364"/>
    </row>
    <row r="182" s="1" customFormat="1" ht="15" customHeight="1">
      <c r="B182" s="341"/>
      <c r="C182" s="316" t="s">
        <v>146</v>
      </c>
      <c r="D182" s="316"/>
      <c r="E182" s="316"/>
      <c r="F182" s="339" t="s">
        <v>3131</v>
      </c>
      <c r="G182" s="316"/>
      <c r="H182" s="316" t="s">
        <v>3205</v>
      </c>
      <c r="I182" s="316" t="s">
        <v>3166</v>
      </c>
      <c r="J182" s="316"/>
      <c r="K182" s="364"/>
    </row>
    <row r="183" s="1" customFormat="1" ht="15" customHeight="1">
      <c r="B183" s="341"/>
      <c r="C183" s="316" t="s">
        <v>3206</v>
      </c>
      <c r="D183" s="316"/>
      <c r="E183" s="316"/>
      <c r="F183" s="339" t="s">
        <v>3131</v>
      </c>
      <c r="G183" s="316"/>
      <c r="H183" s="316" t="s">
        <v>3207</v>
      </c>
      <c r="I183" s="316" t="s">
        <v>3166</v>
      </c>
      <c r="J183" s="316"/>
      <c r="K183" s="364"/>
    </row>
    <row r="184" s="1" customFormat="1" ht="15" customHeight="1">
      <c r="B184" s="341"/>
      <c r="C184" s="316" t="s">
        <v>3195</v>
      </c>
      <c r="D184" s="316"/>
      <c r="E184" s="316"/>
      <c r="F184" s="339" t="s">
        <v>3131</v>
      </c>
      <c r="G184" s="316"/>
      <c r="H184" s="316" t="s">
        <v>3208</v>
      </c>
      <c r="I184" s="316" t="s">
        <v>3166</v>
      </c>
      <c r="J184" s="316"/>
      <c r="K184" s="364"/>
    </row>
    <row r="185" s="1" customFormat="1" ht="15" customHeight="1">
      <c r="B185" s="341"/>
      <c r="C185" s="316" t="s">
        <v>148</v>
      </c>
      <c r="D185" s="316"/>
      <c r="E185" s="316"/>
      <c r="F185" s="339" t="s">
        <v>3137</v>
      </c>
      <c r="G185" s="316"/>
      <c r="H185" s="316" t="s">
        <v>3209</v>
      </c>
      <c r="I185" s="316" t="s">
        <v>3133</v>
      </c>
      <c r="J185" s="316">
        <v>50</v>
      </c>
      <c r="K185" s="364"/>
    </row>
    <row r="186" s="1" customFormat="1" ht="15" customHeight="1">
      <c r="B186" s="341"/>
      <c r="C186" s="316" t="s">
        <v>3210</v>
      </c>
      <c r="D186" s="316"/>
      <c r="E186" s="316"/>
      <c r="F186" s="339" t="s">
        <v>3137</v>
      </c>
      <c r="G186" s="316"/>
      <c r="H186" s="316" t="s">
        <v>3211</v>
      </c>
      <c r="I186" s="316" t="s">
        <v>3212</v>
      </c>
      <c r="J186" s="316"/>
      <c r="K186" s="364"/>
    </row>
    <row r="187" s="1" customFormat="1" ht="15" customHeight="1">
      <c r="B187" s="341"/>
      <c r="C187" s="316" t="s">
        <v>3213</v>
      </c>
      <c r="D187" s="316"/>
      <c r="E187" s="316"/>
      <c r="F187" s="339" t="s">
        <v>3137</v>
      </c>
      <c r="G187" s="316"/>
      <c r="H187" s="316" t="s">
        <v>3214</v>
      </c>
      <c r="I187" s="316" t="s">
        <v>3212</v>
      </c>
      <c r="J187" s="316"/>
      <c r="K187" s="364"/>
    </row>
    <row r="188" s="1" customFormat="1" ht="15" customHeight="1">
      <c r="B188" s="341"/>
      <c r="C188" s="316" t="s">
        <v>3215</v>
      </c>
      <c r="D188" s="316"/>
      <c r="E188" s="316"/>
      <c r="F188" s="339" t="s">
        <v>3137</v>
      </c>
      <c r="G188" s="316"/>
      <c r="H188" s="316" t="s">
        <v>3216</v>
      </c>
      <c r="I188" s="316" t="s">
        <v>3212</v>
      </c>
      <c r="J188" s="316"/>
      <c r="K188" s="364"/>
    </row>
    <row r="189" s="1" customFormat="1" ht="15" customHeight="1">
      <c r="B189" s="341"/>
      <c r="C189" s="377" t="s">
        <v>3217</v>
      </c>
      <c r="D189" s="316"/>
      <c r="E189" s="316"/>
      <c r="F189" s="339" t="s">
        <v>3137</v>
      </c>
      <c r="G189" s="316"/>
      <c r="H189" s="316" t="s">
        <v>3218</v>
      </c>
      <c r="I189" s="316" t="s">
        <v>3219</v>
      </c>
      <c r="J189" s="378" t="s">
        <v>3220</v>
      </c>
      <c r="K189" s="364"/>
    </row>
    <row r="190" s="18" customFormat="1" ht="15" customHeight="1">
      <c r="B190" s="379"/>
      <c r="C190" s="380" t="s">
        <v>3221</v>
      </c>
      <c r="D190" s="381"/>
      <c r="E190" s="381"/>
      <c r="F190" s="382" t="s">
        <v>3137</v>
      </c>
      <c r="G190" s="381"/>
      <c r="H190" s="381" t="s">
        <v>3222</v>
      </c>
      <c r="I190" s="381" t="s">
        <v>3219</v>
      </c>
      <c r="J190" s="383" t="s">
        <v>3220</v>
      </c>
      <c r="K190" s="384"/>
    </row>
    <row r="191" s="1" customFormat="1" ht="15" customHeight="1">
      <c r="B191" s="341"/>
      <c r="C191" s="377" t="s">
        <v>41</v>
      </c>
      <c r="D191" s="316"/>
      <c r="E191" s="316"/>
      <c r="F191" s="339" t="s">
        <v>3131</v>
      </c>
      <c r="G191" s="316"/>
      <c r="H191" s="313" t="s">
        <v>3223</v>
      </c>
      <c r="I191" s="316" t="s">
        <v>3224</v>
      </c>
      <c r="J191" s="316"/>
      <c r="K191" s="364"/>
    </row>
    <row r="192" s="1" customFormat="1" ht="15" customHeight="1">
      <c r="B192" s="341"/>
      <c r="C192" s="377" t="s">
        <v>3225</v>
      </c>
      <c r="D192" s="316"/>
      <c r="E192" s="316"/>
      <c r="F192" s="339" t="s">
        <v>3131</v>
      </c>
      <c r="G192" s="316"/>
      <c r="H192" s="316" t="s">
        <v>3226</v>
      </c>
      <c r="I192" s="316" t="s">
        <v>3166</v>
      </c>
      <c r="J192" s="316"/>
      <c r="K192" s="364"/>
    </row>
    <row r="193" s="1" customFormat="1" ht="15" customHeight="1">
      <c r="B193" s="341"/>
      <c r="C193" s="377" t="s">
        <v>3227</v>
      </c>
      <c r="D193" s="316"/>
      <c r="E193" s="316"/>
      <c r="F193" s="339" t="s">
        <v>3131</v>
      </c>
      <c r="G193" s="316"/>
      <c r="H193" s="316" t="s">
        <v>3228</v>
      </c>
      <c r="I193" s="316" t="s">
        <v>3166</v>
      </c>
      <c r="J193" s="316"/>
      <c r="K193" s="364"/>
    </row>
    <row r="194" s="1" customFormat="1" ht="15" customHeight="1">
      <c r="B194" s="341"/>
      <c r="C194" s="377" t="s">
        <v>3229</v>
      </c>
      <c r="D194" s="316"/>
      <c r="E194" s="316"/>
      <c r="F194" s="339" t="s">
        <v>3137</v>
      </c>
      <c r="G194" s="316"/>
      <c r="H194" s="316" t="s">
        <v>3230</v>
      </c>
      <c r="I194" s="316" t="s">
        <v>3166</v>
      </c>
      <c r="J194" s="316"/>
      <c r="K194" s="364"/>
    </row>
    <row r="195" s="1" customFormat="1" ht="15" customHeight="1">
      <c r="B195" s="370"/>
      <c r="C195" s="385"/>
      <c r="D195" s="350"/>
      <c r="E195" s="350"/>
      <c r="F195" s="350"/>
      <c r="G195" s="350"/>
      <c r="H195" s="350"/>
      <c r="I195" s="350"/>
      <c r="J195" s="350"/>
      <c r="K195" s="371"/>
    </row>
    <row r="196" s="1" customFormat="1" ht="18.75" customHeight="1">
      <c r="B196" s="352"/>
      <c r="C196" s="362"/>
      <c r="D196" s="362"/>
      <c r="E196" s="362"/>
      <c r="F196" s="372"/>
      <c r="G196" s="362"/>
      <c r="H196" s="362"/>
      <c r="I196" s="362"/>
      <c r="J196" s="362"/>
      <c r="K196" s="352"/>
    </row>
    <row r="197" s="1" customFormat="1" ht="18.75" customHeight="1">
      <c r="B197" s="352"/>
      <c r="C197" s="362"/>
      <c r="D197" s="362"/>
      <c r="E197" s="362"/>
      <c r="F197" s="372"/>
      <c r="G197" s="362"/>
      <c r="H197" s="362"/>
      <c r="I197" s="362"/>
      <c r="J197" s="362"/>
      <c r="K197" s="352"/>
    </row>
    <row r="198" s="1" customFormat="1" ht="18.75" customHeight="1">
      <c r="B198" s="324"/>
      <c r="C198" s="324"/>
      <c r="D198" s="324"/>
      <c r="E198" s="324"/>
      <c r="F198" s="324"/>
      <c r="G198" s="324"/>
      <c r="H198" s="324"/>
      <c r="I198" s="324"/>
      <c r="J198" s="324"/>
      <c r="K198" s="324"/>
    </row>
    <row r="199" s="1" customFormat="1" ht="13.5">
      <c r="B199" s="303"/>
      <c r="C199" s="304"/>
      <c r="D199" s="304"/>
      <c r="E199" s="304"/>
      <c r="F199" s="304"/>
      <c r="G199" s="304"/>
      <c r="H199" s="304"/>
      <c r="I199" s="304"/>
      <c r="J199" s="304"/>
      <c r="K199" s="305"/>
    </row>
    <row r="200" s="1" customFormat="1" ht="21">
      <c r="B200" s="306"/>
      <c r="C200" s="307" t="s">
        <v>3231</v>
      </c>
      <c r="D200" s="307"/>
      <c r="E200" s="307"/>
      <c r="F200" s="307"/>
      <c r="G200" s="307"/>
      <c r="H200" s="307"/>
      <c r="I200" s="307"/>
      <c r="J200" s="307"/>
      <c r="K200" s="308"/>
    </row>
    <row r="201" s="1" customFormat="1" ht="25.5" customHeight="1">
      <c r="B201" s="306"/>
      <c r="C201" s="386" t="s">
        <v>3232</v>
      </c>
      <c r="D201" s="386"/>
      <c r="E201" s="386"/>
      <c r="F201" s="386" t="s">
        <v>3233</v>
      </c>
      <c r="G201" s="387"/>
      <c r="H201" s="386" t="s">
        <v>3234</v>
      </c>
      <c r="I201" s="386"/>
      <c r="J201" s="386"/>
      <c r="K201" s="308"/>
    </row>
    <row r="202" s="1" customFormat="1" ht="5.25" customHeight="1">
      <c r="B202" s="341"/>
      <c r="C202" s="336"/>
      <c r="D202" s="336"/>
      <c r="E202" s="336"/>
      <c r="F202" s="336"/>
      <c r="G202" s="362"/>
      <c r="H202" s="336"/>
      <c r="I202" s="336"/>
      <c r="J202" s="336"/>
      <c r="K202" s="364"/>
    </row>
    <row r="203" s="1" customFormat="1" ht="15" customHeight="1">
      <c r="B203" s="341"/>
      <c r="C203" s="316" t="s">
        <v>3224</v>
      </c>
      <c r="D203" s="316"/>
      <c r="E203" s="316"/>
      <c r="F203" s="339" t="s">
        <v>42</v>
      </c>
      <c r="G203" s="316"/>
      <c r="H203" s="316" t="s">
        <v>3235</v>
      </c>
      <c r="I203" s="316"/>
      <c r="J203" s="316"/>
      <c r="K203" s="364"/>
    </row>
    <row r="204" s="1" customFormat="1" ht="15" customHeight="1">
      <c r="B204" s="341"/>
      <c r="C204" s="316"/>
      <c r="D204" s="316"/>
      <c r="E204" s="316"/>
      <c r="F204" s="339" t="s">
        <v>43</v>
      </c>
      <c r="G204" s="316"/>
      <c r="H204" s="316" t="s">
        <v>3236</v>
      </c>
      <c r="I204" s="316"/>
      <c r="J204" s="316"/>
      <c r="K204" s="364"/>
    </row>
    <row r="205" s="1" customFormat="1" ht="15" customHeight="1">
      <c r="B205" s="341"/>
      <c r="C205" s="316"/>
      <c r="D205" s="316"/>
      <c r="E205" s="316"/>
      <c r="F205" s="339" t="s">
        <v>46</v>
      </c>
      <c r="G205" s="316"/>
      <c r="H205" s="316" t="s">
        <v>3237</v>
      </c>
      <c r="I205" s="316"/>
      <c r="J205" s="316"/>
      <c r="K205" s="364"/>
    </row>
    <row r="206" s="1" customFormat="1" ht="15" customHeight="1">
      <c r="B206" s="341"/>
      <c r="C206" s="316"/>
      <c r="D206" s="316"/>
      <c r="E206" s="316"/>
      <c r="F206" s="339" t="s">
        <v>44</v>
      </c>
      <c r="G206" s="316"/>
      <c r="H206" s="316" t="s">
        <v>3238</v>
      </c>
      <c r="I206" s="316"/>
      <c r="J206" s="316"/>
      <c r="K206" s="364"/>
    </row>
    <row r="207" s="1" customFormat="1" ht="15" customHeight="1">
      <c r="B207" s="341"/>
      <c r="C207" s="316"/>
      <c r="D207" s="316"/>
      <c r="E207" s="316"/>
      <c r="F207" s="339" t="s">
        <v>45</v>
      </c>
      <c r="G207" s="316"/>
      <c r="H207" s="316" t="s">
        <v>3239</v>
      </c>
      <c r="I207" s="316"/>
      <c r="J207" s="316"/>
      <c r="K207" s="364"/>
    </row>
    <row r="208" s="1" customFormat="1" ht="15" customHeight="1">
      <c r="B208" s="341"/>
      <c r="C208" s="316"/>
      <c r="D208" s="316"/>
      <c r="E208" s="316"/>
      <c r="F208" s="339"/>
      <c r="G208" s="316"/>
      <c r="H208" s="316"/>
      <c r="I208" s="316"/>
      <c r="J208" s="316"/>
      <c r="K208" s="364"/>
    </row>
    <row r="209" s="1" customFormat="1" ht="15" customHeight="1">
      <c r="B209" s="341"/>
      <c r="C209" s="316" t="s">
        <v>3178</v>
      </c>
      <c r="D209" s="316"/>
      <c r="E209" s="316"/>
      <c r="F209" s="339" t="s">
        <v>77</v>
      </c>
      <c r="G209" s="316"/>
      <c r="H209" s="316" t="s">
        <v>3240</v>
      </c>
      <c r="I209" s="316"/>
      <c r="J209" s="316"/>
      <c r="K209" s="364"/>
    </row>
    <row r="210" s="1" customFormat="1" ht="15" customHeight="1">
      <c r="B210" s="341"/>
      <c r="C210" s="316"/>
      <c r="D210" s="316"/>
      <c r="E210" s="316"/>
      <c r="F210" s="339" t="s">
        <v>3076</v>
      </c>
      <c r="G210" s="316"/>
      <c r="H210" s="316" t="s">
        <v>3077</v>
      </c>
      <c r="I210" s="316"/>
      <c r="J210" s="316"/>
      <c r="K210" s="364"/>
    </row>
    <row r="211" s="1" customFormat="1" ht="15" customHeight="1">
      <c r="B211" s="341"/>
      <c r="C211" s="316"/>
      <c r="D211" s="316"/>
      <c r="E211" s="316"/>
      <c r="F211" s="339" t="s">
        <v>3074</v>
      </c>
      <c r="G211" s="316"/>
      <c r="H211" s="316" t="s">
        <v>3241</v>
      </c>
      <c r="I211" s="316"/>
      <c r="J211" s="316"/>
      <c r="K211" s="364"/>
    </row>
    <row r="212" s="1" customFormat="1" ht="15" customHeight="1">
      <c r="B212" s="388"/>
      <c r="C212" s="316"/>
      <c r="D212" s="316"/>
      <c r="E212" s="316"/>
      <c r="F212" s="339" t="s">
        <v>3078</v>
      </c>
      <c r="G212" s="377"/>
      <c r="H212" s="368" t="s">
        <v>3079</v>
      </c>
      <c r="I212" s="368"/>
      <c r="J212" s="368"/>
      <c r="K212" s="389"/>
    </row>
    <row r="213" s="1" customFormat="1" ht="15" customHeight="1">
      <c r="B213" s="388"/>
      <c r="C213" s="316"/>
      <c r="D213" s="316"/>
      <c r="E213" s="316"/>
      <c r="F213" s="339" t="s">
        <v>666</v>
      </c>
      <c r="G213" s="377"/>
      <c r="H213" s="368" t="s">
        <v>228</v>
      </c>
      <c r="I213" s="368"/>
      <c r="J213" s="368"/>
      <c r="K213" s="389"/>
    </row>
    <row r="214" s="1" customFormat="1" ht="15" customHeight="1">
      <c r="B214" s="388"/>
      <c r="C214" s="316"/>
      <c r="D214" s="316"/>
      <c r="E214" s="316"/>
      <c r="F214" s="339"/>
      <c r="G214" s="377"/>
      <c r="H214" s="368"/>
      <c r="I214" s="368"/>
      <c r="J214" s="368"/>
      <c r="K214" s="389"/>
    </row>
    <row r="215" s="1" customFormat="1" ht="15" customHeight="1">
      <c r="B215" s="388"/>
      <c r="C215" s="316" t="s">
        <v>3202</v>
      </c>
      <c r="D215" s="316"/>
      <c r="E215" s="316"/>
      <c r="F215" s="339">
        <v>1</v>
      </c>
      <c r="G215" s="377"/>
      <c r="H215" s="368" t="s">
        <v>3242</v>
      </c>
      <c r="I215" s="368"/>
      <c r="J215" s="368"/>
      <c r="K215" s="389"/>
    </row>
    <row r="216" s="1" customFormat="1" ht="15" customHeight="1">
      <c r="B216" s="388"/>
      <c r="C216" s="316"/>
      <c r="D216" s="316"/>
      <c r="E216" s="316"/>
      <c r="F216" s="339">
        <v>2</v>
      </c>
      <c r="G216" s="377"/>
      <c r="H216" s="368" t="s">
        <v>3243</v>
      </c>
      <c r="I216" s="368"/>
      <c r="J216" s="368"/>
      <c r="K216" s="389"/>
    </row>
    <row r="217" s="1" customFormat="1" ht="15" customHeight="1">
      <c r="B217" s="388"/>
      <c r="C217" s="316"/>
      <c r="D217" s="316"/>
      <c r="E217" s="316"/>
      <c r="F217" s="339">
        <v>3</v>
      </c>
      <c r="G217" s="377"/>
      <c r="H217" s="368" t="s">
        <v>3244</v>
      </c>
      <c r="I217" s="368"/>
      <c r="J217" s="368"/>
      <c r="K217" s="389"/>
    </row>
    <row r="218" s="1" customFormat="1" ht="15" customHeight="1">
      <c r="B218" s="388"/>
      <c r="C218" s="316"/>
      <c r="D218" s="316"/>
      <c r="E218" s="316"/>
      <c r="F218" s="339">
        <v>4</v>
      </c>
      <c r="G218" s="377"/>
      <c r="H218" s="368" t="s">
        <v>3245</v>
      </c>
      <c r="I218" s="368"/>
      <c r="J218" s="368"/>
      <c r="K218" s="389"/>
    </row>
    <row r="219" s="1" customFormat="1" ht="12.75" customHeight="1">
      <c r="B219" s="390"/>
      <c r="C219" s="391"/>
      <c r="D219" s="391"/>
      <c r="E219" s="391"/>
      <c r="F219" s="391"/>
      <c r="G219" s="391"/>
      <c r="H219" s="391"/>
      <c r="I219" s="391"/>
      <c r="J219" s="391"/>
      <c r="K219" s="392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85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 s="1" customFormat="1" ht="12" customHeight="1">
      <c r="B8" s="23"/>
      <c r="D8" s="146" t="s">
        <v>128</v>
      </c>
      <c r="L8" s="23"/>
    </row>
    <row r="9" s="2" customFormat="1" ht="16.5" customHeight="1">
      <c r="A9" s="41"/>
      <c r="B9" s="47"/>
      <c r="C9" s="41"/>
      <c r="D9" s="41"/>
      <c r="E9" s="147" t="s">
        <v>129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130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9" t="s">
        <v>131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0" t="str">
        <f>'Rekapitulace stavby'!AN8</f>
        <v>29. 5. 2025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tr">
        <f>IF('Rekapitulace stavby'!AN10="","",'Rekapitulace stavby'!AN10)</f>
        <v/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>Město Jáchymov</v>
      </c>
      <c r="F17" s="41"/>
      <c r="G17" s="41"/>
      <c r="H17" s="41"/>
      <c r="I17" s="146" t="s">
        <v>27</v>
      </c>
      <c r="J17" s="136" t="str">
        <f>IF('Rekapitulace stavby'!AN11="","",'Rekapitulace stavby'!AN11)</f>
        <v/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28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27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30</v>
      </c>
      <c r="E22" s="41"/>
      <c r="F22" s="41"/>
      <c r="G22" s="41"/>
      <c r="H22" s="41"/>
      <c r="I22" s="146" t="s">
        <v>26</v>
      </c>
      <c r="J22" s="136" t="s">
        <v>19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31</v>
      </c>
      <c r="F23" s="41"/>
      <c r="G23" s="41"/>
      <c r="H23" s="41"/>
      <c r="I23" s="146" t="s">
        <v>27</v>
      </c>
      <c r="J23" s="136" t="s">
        <v>19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33</v>
      </c>
      <c r="E25" s="41"/>
      <c r="F25" s="41"/>
      <c r="G25" s="41"/>
      <c r="H25" s="41"/>
      <c r="I25" s="146" t="s">
        <v>26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27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35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19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37</v>
      </c>
      <c r="E32" s="41"/>
      <c r="F32" s="41"/>
      <c r="G32" s="41"/>
      <c r="H32" s="41"/>
      <c r="I32" s="41"/>
      <c r="J32" s="157">
        <f>ROUND(J92,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39</v>
      </c>
      <c r="G34" s="41"/>
      <c r="H34" s="41"/>
      <c r="I34" s="158" t="s">
        <v>38</v>
      </c>
      <c r="J34" s="158" t="s">
        <v>40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41</v>
      </c>
      <c r="E35" s="146" t="s">
        <v>42</v>
      </c>
      <c r="F35" s="160">
        <f>ROUND((SUM(BE92:BE115)),  2)</f>
        <v>0</v>
      </c>
      <c r="G35" s="41"/>
      <c r="H35" s="41"/>
      <c r="I35" s="161">
        <v>0.20999999999999999</v>
      </c>
      <c r="J35" s="160">
        <f>ROUND(((SUM(BE92:BE115))*I35),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43</v>
      </c>
      <c r="F36" s="160">
        <f>ROUND((SUM(BF92:BF115)),  2)</f>
        <v>0</v>
      </c>
      <c r="G36" s="41"/>
      <c r="H36" s="41"/>
      <c r="I36" s="161">
        <v>0.12</v>
      </c>
      <c r="J36" s="160">
        <f>ROUND(((SUM(BF92:BF115))*I36),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44</v>
      </c>
      <c r="F37" s="160">
        <f>ROUND((SUM(BG92:BG115)),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45</v>
      </c>
      <c r="F38" s="160">
        <f>ROUND((SUM(BH92:BH115)),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46</v>
      </c>
      <c r="F39" s="160">
        <f>ROUND((SUM(BI92:BI115)),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47</v>
      </c>
      <c r="E41" s="164"/>
      <c r="F41" s="164"/>
      <c r="G41" s="165" t="s">
        <v>48</v>
      </c>
      <c r="H41" s="166" t="s">
        <v>49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3" t="str">
        <f>E7</f>
        <v>Jáchymov - parkoviště v ulici Mathesiova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129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SO 101.1 - Vedlejší rozpočtové náklady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Město Jáchymov</v>
      </c>
      <c r="G56" s="43"/>
      <c r="H56" s="43"/>
      <c r="I56" s="35" t="s">
        <v>23</v>
      </c>
      <c r="J56" s="75" t="str">
        <f>IF(J14="","",J14)</f>
        <v>29. 5. 2025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Jáchymov</v>
      </c>
      <c r="G58" s="43"/>
      <c r="H58" s="43"/>
      <c r="I58" s="35" t="s">
        <v>30</v>
      </c>
      <c r="J58" s="39" t="str">
        <f>E23</f>
        <v>Ing. Jiří Oboznenko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28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133</v>
      </c>
      <c r="D61" s="175"/>
      <c r="E61" s="175"/>
      <c r="F61" s="175"/>
      <c r="G61" s="175"/>
      <c r="H61" s="175"/>
      <c r="I61" s="175"/>
      <c r="J61" s="176" t="s">
        <v>134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69</v>
      </c>
      <c r="D63" s="43"/>
      <c r="E63" s="43"/>
      <c r="F63" s="43"/>
      <c r="G63" s="43"/>
      <c r="H63" s="43"/>
      <c r="I63" s="43"/>
      <c r="J63" s="105">
        <f>J92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8"/>
      <c r="C64" s="179"/>
      <c r="D64" s="180" t="s">
        <v>136</v>
      </c>
      <c r="E64" s="181"/>
      <c r="F64" s="181"/>
      <c r="G64" s="181"/>
      <c r="H64" s="181"/>
      <c r="I64" s="181"/>
      <c r="J64" s="182">
        <f>J93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4"/>
      <c r="C65" s="128"/>
      <c r="D65" s="185" t="s">
        <v>137</v>
      </c>
      <c r="E65" s="186"/>
      <c r="F65" s="186"/>
      <c r="G65" s="186"/>
      <c r="H65" s="186"/>
      <c r="I65" s="186"/>
      <c r="J65" s="187">
        <f>J94</f>
        <v>0</v>
      </c>
      <c r="K65" s="128"/>
      <c r="L65" s="18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4"/>
      <c r="C66" s="128"/>
      <c r="D66" s="185" t="s">
        <v>138</v>
      </c>
      <c r="E66" s="186"/>
      <c r="F66" s="186"/>
      <c r="G66" s="186"/>
      <c r="H66" s="186"/>
      <c r="I66" s="186"/>
      <c r="J66" s="187">
        <f>J99</f>
        <v>0</v>
      </c>
      <c r="K66" s="128"/>
      <c r="L66" s="18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4"/>
      <c r="C67" s="128"/>
      <c r="D67" s="185" t="s">
        <v>139</v>
      </c>
      <c r="E67" s="186"/>
      <c r="F67" s="186"/>
      <c r="G67" s="186"/>
      <c r="H67" s="186"/>
      <c r="I67" s="186"/>
      <c r="J67" s="187">
        <f>J104</f>
        <v>0</v>
      </c>
      <c r="K67" s="128"/>
      <c r="L67" s="18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4"/>
      <c r="C68" s="128"/>
      <c r="D68" s="185" t="s">
        <v>140</v>
      </c>
      <c r="E68" s="186"/>
      <c r="F68" s="186"/>
      <c r="G68" s="186"/>
      <c r="H68" s="186"/>
      <c r="I68" s="186"/>
      <c r="J68" s="187">
        <f>J108</f>
        <v>0</v>
      </c>
      <c r="K68" s="128"/>
      <c r="L68" s="18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4"/>
      <c r="C69" s="128"/>
      <c r="D69" s="185" t="s">
        <v>141</v>
      </c>
      <c r="E69" s="186"/>
      <c r="F69" s="186"/>
      <c r="G69" s="186"/>
      <c r="H69" s="186"/>
      <c r="I69" s="186"/>
      <c r="J69" s="187">
        <f>J110</f>
        <v>0</v>
      </c>
      <c r="K69" s="128"/>
      <c r="L69" s="18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4"/>
      <c r="C70" s="128"/>
      <c r="D70" s="185" t="s">
        <v>142</v>
      </c>
      <c r="E70" s="186"/>
      <c r="F70" s="186"/>
      <c r="G70" s="186"/>
      <c r="H70" s="186"/>
      <c r="I70" s="186"/>
      <c r="J70" s="187">
        <f>J114</f>
        <v>0</v>
      </c>
      <c r="K70" s="128"/>
      <c r="L70" s="18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4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4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143</v>
      </c>
      <c r="D77" s="43"/>
      <c r="E77" s="43"/>
      <c r="F77" s="43"/>
      <c r="G77" s="43"/>
      <c r="H77" s="43"/>
      <c r="I77" s="43"/>
      <c r="J77" s="43"/>
      <c r="K77" s="43"/>
      <c r="L77" s="14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173" t="str">
        <f>E7</f>
        <v>Jáchymov - parkoviště v ulici Mathesiova</v>
      </c>
      <c r="F80" s="35"/>
      <c r="G80" s="35"/>
      <c r="H80" s="35"/>
      <c r="I80" s="43"/>
      <c r="J80" s="43"/>
      <c r="K80" s="4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" customFormat="1" ht="12" customHeight="1">
      <c r="B81" s="24"/>
      <c r="C81" s="35" t="s">
        <v>128</v>
      </c>
      <c r="D81" s="25"/>
      <c r="E81" s="25"/>
      <c r="F81" s="25"/>
      <c r="G81" s="25"/>
      <c r="H81" s="25"/>
      <c r="I81" s="25"/>
      <c r="J81" s="25"/>
      <c r="K81" s="25"/>
      <c r="L81" s="23"/>
    </row>
    <row r="82" s="2" customFormat="1" ht="16.5" customHeight="1">
      <c r="A82" s="41"/>
      <c r="B82" s="42"/>
      <c r="C82" s="43"/>
      <c r="D82" s="43"/>
      <c r="E82" s="173" t="s">
        <v>129</v>
      </c>
      <c r="F82" s="43"/>
      <c r="G82" s="43"/>
      <c r="H82" s="43"/>
      <c r="I82" s="43"/>
      <c r="J82" s="43"/>
      <c r="K82" s="43"/>
      <c r="L82" s="14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130</v>
      </c>
      <c r="D83" s="43"/>
      <c r="E83" s="43"/>
      <c r="F83" s="43"/>
      <c r="G83" s="43"/>
      <c r="H83" s="43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E11</f>
        <v>SO 101.1 - Vedlejší rozpočtové náklady</v>
      </c>
      <c r="F84" s="43"/>
      <c r="G84" s="43"/>
      <c r="H84" s="43"/>
      <c r="I84" s="43"/>
      <c r="J84" s="43"/>
      <c r="K84" s="4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F14</f>
        <v>Město Jáchymov</v>
      </c>
      <c r="G86" s="43"/>
      <c r="H86" s="43"/>
      <c r="I86" s="35" t="s">
        <v>23</v>
      </c>
      <c r="J86" s="75" t="str">
        <f>IF(J14="","",J14)</f>
        <v>29. 5. 2025</v>
      </c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25</v>
      </c>
      <c r="D88" s="43"/>
      <c r="E88" s="43"/>
      <c r="F88" s="30" t="str">
        <f>E17</f>
        <v>Město Jáchymov</v>
      </c>
      <c r="G88" s="43"/>
      <c r="H88" s="43"/>
      <c r="I88" s="35" t="s">
        <v>30</v>
      </c>
      <c r="J88" s="39" t="str">
        <f>E23</f>
        <v>Ing. Jiří Oboznenko</v>
      </c>
      <c r="K88" s="43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28</v>
      </c>
      <c r="D89" s="43"/>
      <c r="E89" s="43"/>
      <c r="F89" s="30" t="str">
        <f>IF(E20="","",E20)</f>
        <v>Vyplň údaj</v>
      </c>
      <c r="G89" s="43"/>
      <c r="H89" s="43"/>
      <c r="I89" s="35" t="s">
        <v>33</v>
      </c>
      <c r="J89" s="39" t="str">
        <f>E26</f>
        <v xml:space="preserve"> </v>
      </c>
      <c r="K89" s="43"/>
      <c r="L89" s="14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89"/>
      <c r="B91" s="190"/>
      <c r="C91" s="191" t="s">
        <v>144</v>
      </c>
      <c r="D91" s="192" t="s">
        <v>56</v>
      </c>
      <c r="E91" s="192" t="s">
        <v>52</v>
      </c>
      <c r="F91" s="192" t="s">
        <v>53</v>
      </c>
      <c r="G91" s="192" t="s">
        <v>145</v>
      </c>
      <c r="H91" s="192" t="s">
        <v>146</v>
      </c>
      <c r="I91" s="192" t="s">
        <v>147</v>
      </c>
      <c r="J91" s="192" t="s">
        <v>134</v>
      </c>
      <c r="K91" s="193" t="s">
        <v>148</v>
      </c>
      <c r="L91" s="194"/>
      <c r="M91" s="95" t="s">
        <v>19</v>
      </c>
      <c r="N91" s="96" t="s">
        <v>41</v>
      </c>
      <c r="O91" s="96" t="s">
        <v>149</v>
      </c>
      <c r="P91" s="96" t="s">
        <v>150</v>
      </c>
      <c r="Q91" s="96" t="s">
        <v>151</v>
      </c>
      <c r="R91" s="96" t="s">
        <v>152</v>
      </c>
      <c r="S91" s="96" t="s">
        <v>153</v>
      </c>
      <c r="T91" s="97" t="s">
        <v>154</v>
      </c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</row>
    <row r="92" s="2" customFormat="1" ht="22.8" customHeight="1">
      <c r="A92" s="41"/>
      <c r="B92" s="42"/>
      <c r="C92" s="102" t="s">
        <v>155</v>
      </c>
      <c r="D92" s="43"/>
      <c r="E92" s="43"/>
      <c r="F92" s="43"/>
      <c r="G92" s="43"/>
      <c r="H92" s="43"/>
      <c r="I92" s="43"/>
      <c r="J92" s="195">
        <f>BK92</f>
        <v>0</v>
      </c>
      <c r="K92" s="43"/>
      <c r="L92" s="47"/>
      <c r="M92" s="98"/>
      <c r="N92" s="196"/>
      <c r="O92" s="99"/>
      <c r="P92" s="197">
        <f>P93</f>
        <v>0</v>
      </c>
      <c r="Q92" s="99"/>
      <c r="R92" s="197">
        <f>R93</f>
        <v>0</v>
      </c>
      <c r="S92" s="99"/>
      <c r="T92" s="198">
        <f>T93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70</v>
      </c>
      <c r="AU92" s="20" t="s">
        <v>135</v>
      </c>
      <c r="BK92" s="199">
        <f>BK93</f>
        <v>0</v>
      </c>
    </row>
    <row r="93" s="12" customFormat="1" ht="25.92" customHeight="1">
      <c r="A93" s="12"/>
      <c r="B93" s="200"/>
      <c r="C93" s="201"/>
      <c r="D93" s="202" t="s">
        <v>70</v>
      </c>
      <c r="E93" s="203" t="s">
        <v>156</v>
      </c>
      <c r="F93" s="203" t="s">
        <v>83</v>
      </c>
      <c r="G93" s="201"/>
      <c r="H93" s="201"/>
      <c r="I93" s="204"/>
      <c r="J93" s="205">
        <f>BK93</f>
        <v>0</v>
      </c>
      <c r="K93" s="201"/>
      <c r="L93" s="206"/>
      <c r="M93" s="207"/>
      <c r="N93" s="208"/>
      <c r="O93" s="208"/>
      <c r="P93" s="209">
        <f>P94+P99+P104+P108+P110+P114</f>
        <v>0</v>
      </c>
      <c r="Q93" s="208"/>
      <c r="R93" s="209">
        <f>R94+R99+R104+R108+R110+R114</f>
        <v>0</v>
      </c>
      <c r="S93" s="208"/>
      <c r="T93" s="210">
        <f>T94+T99+T104+T108+T110+T114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1" t="s">
        <v>157</v>
      </c>
      <c r="AT93" s="212" t="s">
        <v>70</v>
      </c>
      <c r="AU93" s="212" t="s">
        <v>71</v>
      </c>
      <c r="AY93" s="211" t="s">
        <v>158</v>
      </c>
      <c r="BK93" s="213">
        <f>BK94+BK99+BK104+BK108+BK110+BK114</f>
        <v>0</v>
      </c>
    </row>
    <row r="94" s="12" customFormat="1" ht="22.8" customHeight="1">
      <c r="A94" s="12"/>
      <c r="B94" s="200"/>
      <c r="C94" s="201"/>
      <c r="D94" s="202" t="s">
        <v>70</v>
      </c>
      <c r="E94" s="214" t="s">
        <v>159</v>
      </c>
      <c r="F94" s="214" t="s">
        <v>160</v>
      </c>
      <c r="G94" s="201"/>
      <c r="H94" s="201"/>
      <c r="I94" s="204"/>
      <c r="J94" s="215">
        <f>BK94</f>
        <v>0</v>
      </c>
      <c r="K94" s="201"/>
      <c r="L94" s="206"/>
      <c r="M94" s="207"/>
      <c r="N94" s="208"/>
      <c r="O94" s="208"/>
      <c r="P94" s="209">
        <f>SUM(P95:P98)</f>
        <v>0</v>
      </c>
      <c r="Q94" s="208"/>
      <c r="R94" s="209">
        <f>SUM(R95:R98)</f>
        <v>0</v>
      </c>
      <c r="S94" s="208"/>
      <c r="T94" s="210">
        <f>SUM(T95:T98)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1" t="s">
        <v>157</v>
      </c>
      <c r="AT94" s="212" t="s">
        <v>70</v>
      </c>
      <c r="AU94" s="212" t="s">
        <v>78</v>
      </c>
      <c r="AY94" s="211" t="s">
        <v>158</v>
      </c>
      <c r="BK94" s="213">
        <f>SUM(BK95:BK98)</f>
        <v>0</v>
      </c>
    </row>
    <row r="95" s="2" customFormat="1" ht="24.15" customHeight="1">
      <c r="A95" s="41"/>
      <c r="B95" s="42"/>
      <c r="C95" s="216" t="s">
        <v>78</v>
      </c>
      <c r="D95" s="216" t="s">
        <v>161</v>
      </c>
      <c r="E95" s="217" t="s">
        <v>162</v>
      </c>
      <c r="F95" s="218" t="s">
        <v>163</v>
      </c>
      <c r="G95" s="219" t="s">
        <v>164</v>
      </c>
      <c r="H95" s="220">
        <v>1</v>
      </c>
      <c r="I95" s="221"/>
      <c r="J95" s="222">
        <f>ROUND(I95*H95,2)</f>
        <v>0</v>
      </c>
      <c r="K95" s="218" t="s">
        <v>19</v>
      </c>
      <c r="L95" s="47"/>
      <c r="M95" s="223" t="s">
        <v>19</v>
      </c>
      <c r="N95" s="224" t="s">
        <v>42</v>
      </c>
      <c r="O95" s="87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7" t="s">
        <v>165</v>
      </c>
      <c r="AT95" s="227" t="s">
        <v>161</v>
      </c>
      <c r="AU95" s="227" t="s">
        <v>80</v>
      </c>
      <c r="AY95" s="20" t="s">
        <v>158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20" t="s">
        <v>78</v>
      </c>
      <c r="BK95" s="228">
        <f>ROUND(I95*H95,2)</f>
        <v>0</v>
      </c>
      <c r="BL95" s="20" t="s">
        <v>165</v>
      </c>
      <c r="BM95" s="227" t="s">
        <v>166</v>
      </c>
    </row>
    <row r="96" s="2" customFormat="1" ht="16.5" customHeight="1">
      <c r="A96" s="41"/>
      <c r="B96" s="42"/>
      <c r="C96" s="216" t="s">
        <v>80</v>
      </c>
      <c r="D96" s="216" t="s">
        <v>161</v>
      </c>
      <c r="E96" s="217" t="s">
        <v>167</v>
      </c>
      <c r="F96" s="218" t="s">
        <v>168</v>
      </c>
      <c r="G96" s="219" t="s">
        <v>164</v>
      </c>
      <c r="H96" s="220">
        <v>1</v>
      </c>
      <c r="I96" s="221"/>
      <c r="J96" s="222">
        <f>ROUND(I96*H96,2)</f>
        <v>0</v>
      </c>
      <c r="K96" s="218" t="s">
        <v>19</v>
      </c>
      <c r="L96" s="47"/>
      <c r="M96" s="223" t="s">
        <v>19</v>
      </c>
      <c r="N96" s="224" t="s">
        <v>42</v>
      </c>
      <c r="O96" s="87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7" t="s">
        <v>165</v>
      </c>
      <c r="AT96" s="227" t="s">
        <v>161</v>
      </c>
      <c r="AU96" s="227" t="s">
        <v>80</v>
      </c>
      <c r="AY96" s="20" t="s">
        <v>158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20" t="s">
        <v>78</v>
      </c>
      <c r="BK96" s="228">
        <f>ROUND(I96*H96,2)</f>
        <v>0</v>
      </c>
      <c r="BL96" s="20" t="s">
        <v>165</v>
      </c>
      <c r="BM96" s="227" t="s">
        <v>169</v>
      </c>
    </row>
    <row r="97" s="2" customFormat="1" ht="16.5" customHeight="1">
      <c r="A97" s="41"/>
      <c r="B97" s="42"/>
      <c r="C97" s="216" t="s">
        <v>119</v>
      </c>
      <c r="D97" s="216" t="s">
        <v>161</v>
      </c>
      <c r="E97" s="217" t="s">
        <v>170</v>
      </c>
      <c r="F97" s="218" t="s">
        <v>171</v>
      </c>
      <c r="G97" s="219" t="s">
        <v>164</v>
      </c>
      <c r="H97" s="220">
        <v>1</v>
      </c>
      <c r="I97" s="221"/>
      <c r="J97" s="222">
        <f>ROUND(I97*H97,2)</f>
        <v>0</v>
      </c>
      <c r="K97" s="218" t="s">
        <v>19</v>
      </c>
      <c r="L97" s="47"/>
      <c r="M97" s="223" t="s">
        <v>19</v>
      </c>
      <c r="N97" s="224" t="s">
        <v>42</v>
      </c>
      <c r="O97" s="87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7" t="s">
        <v>165</v>
      </c>
      <c r="AT97" s="227" t="s">
        <v>161</v>
      </c>
      <c r="AU97" s="227" t="s">
        <v>80</v>
      </c>
      <c r="AY97" s="20" t="s">
        <v>158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0" t="s">
        <v>78</v>
      </c>
      <c r="BK97" s="228">
        <f>ROUND(I97*H97,2)</f>
        <v>0</v>
      </c>
      <c r="BL97" s="20" t="s">
        <v>165</v>
      </c>
      <c r="BM97" s="227" t="s">
        <v>172</v>
      </c>
    </row>
    <row r="98" s="2" customFormat="1" ht="16.5" customHeight="1">
      <c r="A98" s="41"/>
      <c r="B98" s="42"/>
      <c r="C98" s="216" t="s">
        <v>173</v>
      </c>
      <c r="D98" s="216" t="s">
        <v>161</v>
      </c>
      <c r="E98" s="217" t="s">
        <v>174</v>
      </c>
      <c r="F98" s="218" t="s">
        <v>175</v>
      </c>
      <c r="G98" s="219" t="s">
        <v>164</v>
      </c>
      <c r="H98" s="220">
        <v>1</v>
      </c>
      <c r="I98" s="221"/>
      <c r="J98" s="222">
        <f>ROUND(I98*H98,2)</f>
        <v>0</v>
      </c>
      <c r="K98" s="218" t="s">
        <v>19</v>
      </c>
      <c r="L98" s="47"/>
      <c r="M98" s="223" t="s">
        <v>19</v>
      </c>
      <c r="N98" s="224" t="s">
        <v>42</v>
      </c>
      <c r="O98" s="87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7" t="s">
        <v>165</v>
      </c>
      <c r="AT98" s="227" t="s">
        <v>161</v>
      </c>
      <c r="AU98" s="227" t="s">
        <v>80</v>
      </c>
      <c r="AY98" s="20" t="s">
        <v>158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0" t="s">
        <v>78</v>
      </c>
      <c r="BK98" s="228">
        <f>ROUND(I98*H98,2)</f>
        <v>0</v>
      </c>
      <c r="BL98" s="20" t="s">
        <v>165</v>
      </c>
      <c r="BM98" s="227" t="s">
        <v>176</v>
      </c>
    </row>
    <row r="99" s="12" customFormat="1" ht="22.8" customHeight="1">
      <c r="A99" s="12"/>
      <c r="B99" s="200"/>
      <c r="C99" s="201"/>
      <c r="D99" s="202" t="s">
        <v>70</v>
      </c>
      <c r="E99" s="214" t="s">
        <v>177</v>
      </c>
      <c r="F99" s="214" t="s">
        <v>178</v>
      </c>
      <c r="G99" s="201"/>
      <c r="H99" s="201"/>
      <c r="I99" s="204"/>
      <c r="J99" s="215">
        <f>BK99</f>
        <v>0</v>
      </c>
      <c r="K99" s="201"/>
      <c r="L99" s="206"/>
      <c r="M99" s="207"/>
      <c r="N99" s="208"/>
      <c r="O99" s="208"/>
      <c r="P99" s="209">
        <f>SUM(P100:P103)</f>
        <v>0</v>
      </c>
      <c r="Q99" s="208"/>
      <c r="R99" s="209">
        <f>SUM(R100:R103)</f>
        <v>0</v>
      </c>
      <c r="S99" s="208"/>
      <c r="T99" s="210">
        <f>SUM(T100:T103)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1" t="s">
        <v>157</v>
      </c>
      <c r="AT99" s="212" t="s">
        <v>70</v>
      </c>
      <c r="AU99" s="212" t="s">
        <v>78</v>
      </c>
      <c r="AY99" s="211" t="s">
        <v>158</v>
      </c>
      <c r="BK99" s="213">
        <f>SUM(BK100:BK103)</f>
        <v>0</v>
      </c>
    </row>
    <row r="100" s="2" customFormat="1" ht="16.5" customHeight="1">
      <c r="A100" s="41"/>
      <c r="B100" s="42"/>
      <c r="C100" s="216" t="s">
        <v>157</v>
      </c>
      <c r="D100" s="216" t="s">
        <v>161</v>
      </c>
      <c r="E100" s="217" t="s">
        <v>179</v>
      </c>
      <c r="F100" s="218" t="s">
        <v>180</v>
      </c>
      <c r="G100" s="219" t="s">
        <v>164</v>
      </c>
      <c r="H100" s="220">
        <v>1</v>
      </c>
      <c r="I100" s="221"/>
      <c r="J100" s="222">
        <f>ROUND(I100*H100,2)</f>
        <v>0</v>
      </c>
      <c r="K100" s="218" t="s">
        <v>19</v>
      </c>
      <c r="L100" s="47"/>
      <c r="M100" s="223" t="s">
        <v>19</v>
      </c>
      <c r="N100" s="224" t="s">
        <v>42</v>
      </c>
      <c r="O100" s="87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7" t="s">
        <v>165</v>
      </c>
      <c r="AT100" s="227" t="s">
        <v>161</v>
      </c>
      <c r="AU100" s="227" t="s">
        <v>80</v>
      </c>
      <c r="AY100" s="20" t="s">
        <v>158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0" t="s">
        <v>78</v>
      </c>
      <c r="BK100" s="228">
        <f>ROUND(I100*H100,2)</f>
        <v>0</v>
      </c>
      <c r="BL100" s="20" t="s">
        <v>165</v>
      </c>
      <c r="BM100" s="227" t="s">
        <v>181</v>
      </c>
    </row>
    <row r="101" s="2" customFormat="1" ht="21.75" customHeight="1">
      <c r="A101" s="41"/>
      <c r="B101" s="42"/>
      <c r="C101" s="216" t="s">
        <v>182</v>
      </c>
      <c r="D101" s="216" t="s">
        <v>161</v>
      </c>
      <c r="E101" s="217" t="s">
        <v>183</v>
      </c>
      <c r="F101" s="218" t="s">
        <v>184</v>
      </c>
      <c r="G101" s="219" t="s">
        <v>164</v>
      </c>
      <c r="H101" s="220">
        <v>1</v>
      </c>
      <c r="I101" s="221"/>
      <c r="J101" s="222">
        <f>ROUND(I101*H101,2)</f>
        <v>0</v>
      </c>
      <c r="K101" s="218" t="s">
        <v>19</v>
      </c>
      <c r="L101" s="47"/>
      <c r="M101" s="223" t="s">
        <v>19</v>
      </c>
      <c r="N101" s="224" t="s">
        <v>42</v>
      </c>
      <c r="O101" s="87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7" t="s">
        <v>165</v>
      </c>
      <c r="AT101" s="227" t="s">
        <v>161</v>
      </c>
      <c r="AU101" s="227" t="s">
        <v>80</v>
      </c>
      <c r="AY101" s="20" t="s">
        <v>158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0" t="s">
        <v>78</v>
      </c>
      <c r="BK101" s="228">
        <f>ROUND(I101*H101,2)</f>
        <v>0</v>
      </c>
      <c r="BL101" s="20" t="s">
        <v>165</v>
      </c>
      <c r="BM101" s="227" t="s">
        <v>185</v>
      </c>
    </row>
    <row r="102" s="2" customFormat="1" ht="16.5" customHeight="1">
      <c r="A102" s="41"/>
      <c r="B102" s="42"/>
      <c r="C102" s="216" t="s">
        <v>186</v>
      </c>
      <c r="D102" s="216" t="s">
        <v>161</v>
      </c>
      <c r="E102" s="217" t="s">
        <v>187</v>
      </c>
      <c r="F102" s="218" t="s">
        <v>188</v>
      </c>
      <c r="G102" s="219" t="s">
        <v>164</v>
      </c>
      <c r="H102" s="220">
        <v>1</v>
      </c>
      <c r="I102" s="221"/>
      <c r="J102" s="222">
        <f>ROUND(I102*H102,2)</f>
        <v>0</v>
      </c>
      <c r="K102" s="218" t="s">
        <v>19</v>
      </c>
      <c r="L102" s="47"/>
      <c r="M102" s="223" t="s">
        <v>19</v>
      </c>
      <c r="N102" s="224" t="s">
        <v>42</v>
      </c>
      <c r="O102" s="87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7" t="s">
        <v>165</v>
      </c>
      <c r="AT102" s="227" t="s">
        <v>161</v>
      </c>
      <c r="AU102" s="227" t="s">
        <v>80</v>
      </c>
      <c r="AY102" s="20" t="s">
        <v>158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0" t="s">
        <v>78</v>
      </c>
      <c r="BK102" s="228">
        <f>ROUND(I102*H102,2)</f>
        <v>0</v>
      </c>
      <c r="BL102" s="20" t="s">
        <v>165</v>
      </c>
      <c r="BM102" s="227" t="s">
        <v>189</v>
      </c>
    </row>
    <row r="103" s="2" customFormat="1" ht="16.5" customHeight="1">
      <c r="A103" s="41"/>
      <c r="B103" s="42"/>
      <c r="C103" s="216" t="s">
        <v>190</v>
      </c>
      <c r="D103" s="216" t="s">
        <v>161</v>
      </c>
      <c r="E103" s="217" t="s">
        <v>191</v>
      </c>
      <c r="F103" s="218" t="s">
        <v>192</v>
      </c>
      <c r="G103" s="219" t="s">
        <v>164</v>
      </c>
      <c r="H103" s="220">
        <v>1</v>
      </c>
      <c r="I103" s="221"/>
      <c r="J103" s="222">
        <f>ROUND(I103*H103,2)</f>
        <v>0</v>
      </c>
      <c r="K103" s="218" t="s">
        <v>19</v>
      </c>
      <c r="L103" s="47"/>
      <c r="M103" s="223" t="s">
        <v>19</v>
      </c>
      <c r="N103" s="224" t="s">
        <v>42</v>
      </c>
      <c r="O103" s="87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165</v>
      </c>
      <c r="AT103" s="227" t="s">
        <v>161</v>
      </c>
      <c r="AU103" s="227" t="s">
        <v>80</v>
      </c>
      <c r="AY103" s="20" t="s">
        <v>158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78</v>
      </c>
      <c r="BK103" s="228">
        <f>ROUND(I103*H103,2)</f>
        <v>0</v>
      </c>
      <c r="BL103" s="20" t="s">
        <v>165</v>
      </c>
      <c r="BM103" s="227" t="s">
        <v>193</v>
      </c>
    </row>
    <row r="104" s="12" customFormat="1" ht="22.8" customHeight="1">
      <c r="A104" s="12"/>
      <c r="B104" s="200"/>
      <c r="C104" s="201"/>
      <c r="D104" s="202" t="s">
        <v>70</v>
      </c>
      <c r="E104" s="214" t="s">
        <v>194</v>
      </c>
      <c r="F104" s="214" t="s">
        <v>195</v>
      </c>
      <c r="G104" s="201"/>
      <c r="H104" s="201"/>
      <c r="I104" s="204"/>
      <c r="J104" s="215">
        <f>BK104</f>
        <v>0</v>
      </c>
      <c r="K104" s="201"/>
      <c r="L104" s="206"/>
      <c r="M104" s="207"/>
      <c r="N104" s="208"/>
      <c r="O104" s="208"/>
      <c r="P104" s="209">
        <f>SUM(P105:P107)</f>
        <v>0</v>
      </c>
      <c r="Q104" s="208"/>
      <c r="R104" s="209">
        <f>SUM(R105:R107)</f>
        <v>0</v>
      </c>
      <c r="S104" s="208"/>
      <c r="T104" s="210">
        <f>SUM(T105:T107)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1" t="s">
        <v>157</v>
      </c>
      <c r="AT104" s="212" t="s">
        <v>70</v>
      </c>
      <c r="AU104" s="212" t="s">
        <v>78</v>
      </c>
      <c r="AY104" s="211" t="s">
        <v>158</v>
      </c>
      <c r="BK104" s="213">
        <f>SUM(BK105:BK107)</f>
        <v>0</v>
      </c>
    </row>
    <row r="105" s="2" customFormat="1" ht="16.5" customHeight="1">
      <c r="A105" s="41"/>
      <c r="B105" s="42"/>
      <c r="C105" s="216" t="s">
        <v>196</v>
      </c>
      <c r="D105" s="216" t="s">
        <v>161</v>
      </c>
      <c r="E105" s="217" t="s">
        <v>197</v>
      </c>
      <c r="F105" s="218" t="s">
        <v>198</v>
      </c>
      <c r="G105" s="219" t="s">
        <v>199</v>
      </c>
      <c r="H105" s="220">
        <v>10</v>
      </c>
      <c r="I105" s="221"/>
      <c r="J105" s="222">
        <f>ROUND(I105*H105,2)</f>
        <v>0</v>
      </c>
      <c r="K105" s="218" t="s">
        <v>19</v>
      </c>
      <c r="L105" s="47"/>
      <c r="M105" s="223" t="s">
        <v>19</v>
      </c>
      <c r="N105" s="224" t="s">
        <v>42</v>
      </c>
      <c r="O105" s="87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7" t="s">
        <v>165</v>
      </c>
      <c r="AT105" s="227" t="s">
        <v>161</v>
      </c>
      <c r="AU105" s="227" t="s">
        <v>80</v>
      </c>
      <c r="AY105" s="20" t="s">
        <v>158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0" t="s">
        <v>78</v>
      </c>
      <c r="BK105" s="228">
        <f>ROUND(I105*H105,2)</f>
        <v>0</v>
      </c>
      <c r="BL105" s="20" t="s">
        <v>165</v>
      </c>
      <c r="BM105" s="227" t="s">
        <v>200</v>
      </c>
    </row>
    <row r="106" s="2" customFormat="1" ht="16.5" customHeight="1">
      <c r="A106" s="41"/>
      <c r="B106" s="42"/>
      <c r="C106" s="216" t="s">
        <v>201</v>
      </c>
      <c r="D106" s="216" t="s">
        <v>161</v>
      </c>
      <c r="E106" s="217" t="s">
        <v>202</v>
      </c>
      <c r="F106" s="218" t="s">
        <v>203</v>
      </c>
      <c r="G106" s="219" t="s">
        <v>164</v>
      </c>
      <c r="H106" s="220">
        <v>1</v>
      </c>
      <c r="I106" s="221"/>
      <c r="J106" s="222">
        <f>ROUND(I106*H106,2)</f>
        <v>0</v>
      </c>
      <c r="K106" s="218" t="s">
        <v>19</v>
      </c>
      <c r="L106" s="47"/>
      <c r="M106" s="223" t="s">
        <v>19</v>
      </c>
      <c r="N106" s="224" t="s">
        <v>42</v>
      </c>
      <c r="O106" s="87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7" t="s">
        <v>165</v>
      </c>
      <c r="AT106" s="227" t="s">
        <v>161</v>
      </c>
      <c r="AU106" s="227" t="s">
        <v>80</v>
      </c>
      <c r="AY106" s="20" t="s">
        <v>158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0" t="s">
        <v>78</v>
      </c>
      <c r="BK106" s="228">
        <f>ROUND(I106*H106,2)</f>
        <v>0</v>
      </c>
      <c r="BL106" s="20" t="s">
        <v>165</v>
      </c>
      <c r="BM106" s="227" t="s">
        <v>204</v>
      </c>
    </row>
    <row r="107" s="2" customFormat="1" ht="24.15" customHeight="1">
      <c r="A107" s="41"/>
      <c r="B107" s="42"/>
      <c r="C107" s="216" t="s">
        <v>205</v>
      </c>
      <c r="D107" s="216" t="s">
        <v>161</v>
      </c>
      <c r="E107" s="217" t="s">
        <v>206</v>
      </c>
      <c r="F107" s="218" t="s">
        <v>207</v>
      </c>
      <c r="G107" s="219" t="s">
        <v>164</v>
      </c>
      <c r="H107" s="220">
        <v>1</v>
      </c>
      <c r="I107" s="221"/>
      <c r="J107" s="222">
        <f>ROUND(I107*H107,2)</f>
        <v>0</v>
      </c>
      <c r="K107" s="218" t="s">
        <v>19</v>
      </c>
      <c r="L107" s="47"/>
      <c r="M107" s="223" t="s">
        <v>19</v>
      </c>
      <c r="N107" s="224" t="s">
        <v>42</v>
      </c>
      <c r="O107" s="87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7" t="s">
        <v>165</v>
      </c>
      <c r="AT107" s="227" t="s">
        <v>161</v>
      </c>
      <c r="AU107" s="227" t="s">
        <v>80</v>
      </c>
      <c r="AY107" s="20" t="s">
        <v>158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0" t="s">
        <v>78</v>
      </c>
      <c r="BK107" s="228">
        <f>ROUND(I107*H107,2)</f>
        <v>0</v>
      </c>
      <c r="BL107" s="20" t="s">
        <v>165</v>
      </c>
      <c r="BM107" s="227" t="s">
        <v>208</v>
      </c>
    </row>
    <row r="108" s="12" customFormat="1" ht="22.8" customHeight="1">
      <c r="A108" s="12"/>
      <c r="B108" s="200"/>
      <c r="C108" s="201"/>
      <c r="D108" s="202" t="s">
        <v>70</v>
      </c>
      <c r="E108" s="214" t="s">
        <v>209</v>
      </c>
      <c r="F108" s="214" t="s">
        <v>210</v>
      </c>
      <c r="G108" s="201"/>
      <c r="H108" s="201"/>
      <c r="I108" s="204"/>
      <c r="J108" s="215">
        <f>BK108</f>
        <v>0</v>
      </c>
      <c r="K108" s="201"/>
      <c r="L108" s="206"/>
      <c r="M108" s="207"/>
      <c r="N108" s="208"/>
      <c r="O108" s="208"/>
      <c r="P108" s="209">
        <f>P109</f>
        <v>0</v>
      </c>
      <c r="Q108" s="208"/>
      <c r="R108" s="209">
        <f>R109</f>
        <v>0</v>
      </c>
      <c r="S108" s="208"/>
      <c r="T108" s="210">
        <f>T109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1" t="s">
        <v>157</v>
      </c>
      <c r="AT108" s="212" t="s">
        <v>70</v>
      </c>
      <c r="AU108" s="212" t="s">
        <v>78</v>
      </c>
      <c r="AY108" s="211" t="s">
        <v>158</v>
      </c>
      <c r="BK108" s="213">
        <f>BK109</f>
        <v>0</v>
      </c>
    </row>
    <row r="109" s="2" customFormat="1" ht="16.5" customHeight="1">
      <c r="A109" s="41"/>
      <c r="B109" s="42"/>
      <c r="C109" s="216" t="s">
        <v>8</v>
      </c>
      <c r="D109" s="216" t="s">
        <v>161</v>
      </c>
      <c r="E109" s="217" t="s">
        <v>211</v>
      </c>
      <c r="F109" s="218" t="s">
        <v>212</v>
      </c>
      <c r="G109" s="219" t="s">
        <v>164</v>
      </c>
      <c r="H109" s="220">
        <v>1</v>
      </c>
      <c r="I109" s="221"/>
      <c r="J109" s="222">
        <f>ROUND(I109*H109,2)</f>
        <v>0</v>
      </c>
      <c r="K109" s="218" t="s">
        <v>19</v>
      </c>
      <c r="L109" s="47"/>
      <c r="M109" s="223" t="s">
        <v>19</v>
      </c>
      <c r="N109" s="224" t="s">
        <v>42</v>
      </c>
      <c r="O109" s="87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7" t="s">
        <v>165</v>
      </c>
      <c r="AT109" s="227" t="s">
        <v>161</v>
      </c>
      <c r="AU109" s="227" t="s">
        <v>80</v>
      </c>
      <c r="AY109" s="20" t="s">
        <v>158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0" t="s">
        <v>78</v>
      </c>
      <c r="BK109" s="228">
        <f>ROUND(I109*H109,2)</f>
        <v>0</v>
      </c>
      <c r="BL109" s="20" t="s">
        <v>165</v>
      </c>
      <c r="BM109" s="227" t="s">
        <v>213</v>
      </c>
    </row>
    <row r="110" s="12" customFormat="1" ht="22.8" customHeight="1">
      <c r="A110" s="12"/>
      <c r="B110" s="200"/>
      <c r="C110" s="201"/>
      <c r="D110" s="202" t="s">
        <v>70</v>
      </c>
      <c r="E110" s="214" t="s">
        <v>214</v>
      </c>
      <c r="F110" s="214" t="s">
        <v>215</v>
      </c>
      <c r="G110" s="201"/>
      <c r="H110" s="201"/>
      <c r="I110" s="204"/>
      <c r="J110" s="215">
        <f>BK110</f>
        <v>0</v>
      </c>
      <c r="K110" s="201"/>
      <c r="L110" s="206"/>
      <c r="M110" s="207"/>
      <c r="N110" s="208"/>
      <c r="O110" s="208"/>
      <c r="P110" s="209">
        <f>SUM(P111:P113)</f>
        <v>0</v>
      </c>
      <c r="Q110" s="208"/>
      <c r="R110" s="209">
        <f>SUM(R111:R113)</f>
        <v>0</v>
      </c>
      <c r="S110" s="208"/>
      <c r="T110" s="210">
        <f>SUM(T111:T113)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11" t="s">
        <v>157</v>
      </c>
      <c r="AT110" s="212" t="s">
        <v>70</v>
      </c>
      <c r="AU110" s="212" t="s">
        <v>78</v>
      </c>
      <c r="AY110" s="211" t="s">
        <v>158</v>
      </c>
      <c r="BK110" s="213">
        <f>SUM(BK111:BK113)</f>
        <v>0</v>
      </c>
    </row>
    <row r="111" s="2" customFormat="1" ht="16.5" customHeight="1">
      <c r="A111" s="41"/>
      <c r="B111" s="42"/>
      <c r="C111" s="216" t="s">
        <v>216</v>
      </c>
      <c r="D111" s="216" t="s">
        <v>161</v>
      </c>
      <c r="E111" s="217" t="s">
        <v>217</v>
      </c>
      <c r="F111" s="218" t="s">
        <v>218</v>
      </c>
      <c r="G111" s="219" t="s">
        <v>164</v>
      </c>
      <c r="H111" s="220">
        <v>1</v>
      </c>
      <c r="I111" s="221"/>
      <c r="J111" s="222">
        <f>ROUND(I111*H111,2)</f>
        <v>0</v>
      </c>
      <c r="K111" s="218" t="s">
        <v>219</v>
      </c>
      <c r="L111" s="47"/>
      <c r="M111" s="223" t="s">
        <v>19</v>
      </c>
      <c r="N111" s="224" t="s">
        <v>42</v>
      </c>
      <c r="O111" s="87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7" t="s">
        <v>165</v>
      </c>
      <c r="AT111" s="227" t="s">
        <v>161</v>
      </c>
      <c r="AU111" s="227" t="s">
        <v>80</v>
      </c>
      <c r="AY111" s="20" t="s">
        <v>158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0" t="s">
        <v>78</v>
      </c>
      <c r="BK111" s="228">
        <f>ROUND(I111*H111,2)</f>
        <v>0</v>
      </c>
      <c r="BL111" s="20" t="s">
        <v>165</v>
      </c>
      <c r="BM111" s="227" t="s">
        <v>220</v>
      </c>
    </row>
    <row r="112" s="2" customFormat="1">
      <c r="A112" s="41"/>
      <c r="B112" s="42"/>
      <c r="C112" s="43"/>
      <c r="D112" s="229" t="s">
        <v>221</v>
      </c>
      <c r="E112" s="43"/>
      <c r="F112" s="230" t="s">
        <v>222</v>
      </c>
      <c r="G112" s="43"/>
      <c r="H112" s="43"/>
      <c r="I112" s="231"/>
      <c r="J112" s="43"/>
      <c r="K112" s="43"/>
      <c r="L112" s="47"/>
      <c r="M112" s="232"/>
      <c r="N112" s="233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221</v>
      </c>
      <c r="AU112" s="20" t="s">
        <v>80</v>
      </c>
    </row>
    <row r="113" s="2" customFormat="1" ht="24.15" customHeight="1">
      <c r="A113" s="41"/>
      <c r="B113" s="42"/>
      <c r="C113" s="216" t="s">
        <v>223</v>
      </c>
      <c r="D113" s="216" t="s">
        <v>161</v>
      </c>
      <c r="E113" s="217" t="s">
        <v>224</v>
      </c>
      <c r="F113" s="218" t="s">
        <v>225</v>
      </c>
      <c r="G113" s="219" t="s">
        <v>164</v>
      </c>
      <c r="H113" s="220">
        <v>1</v>
      </c>
      <c r="I113" s="221"/>
      <c r="J113" s="222">
        <f>ROUND(I113*H113,2)</f>
        <v>0</v>
      </c>
      <c r="K113" s="218" t="s">
        <v>19</v>
      </c>
      <c r="L113" s="47"/>
      <c r="M113" s="223" t="s">
        <v>19</v>
      </c>
      <c r="N113" s="224" t="s">
        <v>42</v>
      </c>
      <c r="O113" s="87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7" t="s">
        <v>165</v>
      </c>
      <c r="AT113" s="227" t="s">
        <v>161</v>
      </c>
      <c r="AU113" s="227" t="s">
        <v>80</v>
      </c>
      <c r="AY113" s="20" t="s">
        <v>158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0" t="s">
        <v>78</v>
      </c>
      <c r="BK113" s="228">
        <f>ROUND(I113*H113,2)</f>
        <v>0</v>
      </c>
      <c r="BL113" s="20" t="s">
        <v>165</v>
      </c>
      <c r="BM113" s="227" t="s">
        <v>226</v>
      </c>
    </row>
    <row r="114" s="12" customFormat="1" ht="22.8" customHeight="1">
      <c r="A114" s="12"/>
      <c r="B114" s="200"/>
      <c r="C114" s="201"/>
      <c r="D114" s="202" t="s">
        <v>70</v>
      </c>
      <c r="E114" s="214" t="s">
        <v>227</v>
      </c>
      <c r="F114" s="214" t="s">
        <v>228</v>
      </c>
      <c r="G114" s="201"/>
      <c r="H114" s="201"/>
      <c r="I114" s="204"/>
      <c r="J114" s="215">
        <f>BK114</f>
        <v>0</v>
      </c>
      <c r="K114" s="201"/>
      <c r="L114" s="206"/>
      <c r="M114" s="207"/>
      <c r="N114" s="208"/>
      <c r="O114" s="208"/>
      <c r="P114" s="209">
        <f>P115</f>
        <v>0</v>
      </c>
      <c r="Q114" s="208"/>
      <c r="R114" s="209">
        <f>R115</f>
        <v>0</v>
      </c>
      <c r="S114" s="208"/>
      <c r="T114" s="210">
        <f>T115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1" t="s">
        <v>157</v>
      </c>
      <c r="AT114" s="212" t="s">
        <v>70</v>
      </c>
      <c r="AU114" s="212" t="s">
        <v>78</v>
      </c>
      <c r="AY114" s="211" t="s">
        <v>158</v>
      </c>
      <c r="BK114" s="213">
        <f>BK115</f>
        <v>0</v>
      </c>
    </row>
    <row r="115" s="2" customFormat="1" ht="16.5" customHeight="1">
      <c r="A115" s="41"/>
      <c r="B115" s="42"/>
      <c r="C115" s="216" t="s">
        <v>229</v>
      </c>
      <c r="D115" s="216" t="s">
        <v>161</v>
      </c>
      <c r="E115" s="217" t="s">
        <v>230</v>
      </c>
      <c r="F115" s="218" t="s">
        <v>231</v>
      </c>
      <c r="G115" s="219" t="s">
        <v>164</v>
      </c>
      <c r="H115" s="220">
        <v>1</v>
      </c>
      <c r="I115" s="221"/>
      <c r="J115" s="222">
        <f>ROUND(I115*H115,2)</f>
        <v>0</v>
      </c>
      <c r="K115" s="218" t="s">
        <v>19</v>
      </c>
      <c r="L115" s="47"/>
      <c r="M115" s="234" t="s">
        <v>19</v>
      </c>
      <c r="N115" s="235" t="s">
        <v>42</v>
      </c>
      <c r="O115" s="236"/>
      <c r="P115" s="237">
        <f>O115*H115</f>
        <v>0</v>
      </c>
      <c r="Q115" s="237">
        <v>0</v>
      </c>
      <c r="R115" s="237">
        <f>Q115*H115</f>
        <v>0</v>
      </c>
      <c r="S115" s="237">
        <v>0</v>
      </c>
      <c r="T115" s="238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7" t="s">
        <v>165</v>
      </c>
      <c r="AT115" s="227" t="s">
        <v>161</v>
      </c>
      <c r="AU115" s="227" t="s">
        <v>80</v>
      </c>
      <c r="AY115" s="20" t="s">
        <v>158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0" t="s">
        <v>78</v>
      </c>
      <c r="BK115" s="228">
        <f>ROUND(I115*H115,2)</f>
        <v>0</v>
      </c>
      <c r="BL115" s="20" t="s">
        <v>165</v>
      </c>
      <c r="BM115" s="227" t="s">
        <v>232</v>
      </c>
    </row>
    <row r="116" s="2" customFormat="1" ht="6.96" customHeight="1">
      <c r="A116" s="41"/>
      <c r="B116" s="62"/>
      <c r="C116" s="63"/>
      <c r="D116" s="63"/>
      <c r="E116" s="63"/>
      <c r="F116" s="63"/>
      <c r="G116" s="63"/>
      <c r="H116" s="63"/>
      <c r="I116" s="63"/>
      <c r="J116" s="63"/>
      <c r="K116" s="63"/>
      <c r="L116" s="47"/>
      <c r="M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</row>
  </sheetData>
  <sheetProtection sheet="1" autoFilter="0" formatColumns="0" formatRows="0" objects="1" scenarios="1" spinCount="100000" saltValue="RKzbEwfsKiLikJbMttzhvHkI1jLJqQm1Ms6G0rgH3FNzPflIMx+26rIzg8C9ZBSBdcUTBBOK58ScFilNgV3vQA==" hashValue="f7e55aub1nroeoHBg5oVIekH3QjlpyX0AxbH6nUYh5M115Dp7D+vjEaiHmybZKWJgXwhxTi3oFrNGUazcFVIbw==" algorithmName="SHA-512" password="80EB"/>
  <autoFilter ref="C91:K11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112" r:id="rId1" display="https://podminky.urs.cz/item/CS_URS_2025_01/072103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87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 s="1" customFormat="1" ht="12" customHeight="1">
      <c r="B8" s="23"/>
      <c r="D8" s="146" t="s">
        <v>128</v>
      </c>
      <c r="L8" s="23"/>
    </row>
    <row r="9" s="2" customFormat="1" ht="16.5" customHeight="1">
      <c r="A9" s="41"/>
      <c r="B9" s="47"/>
      <c r="C9" s="41"/>
      <c r="D9" s="41"/>
      <c r="E9" s="147" t="s">
        <v>129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130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9" t="s">
        <v>233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0" t="str">
        <f>'Rekapitulace stavby'!AN8</f>
        <v>29. 5. 2025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tr">
        <f>IF('Rekapitulace stavby'!AN10="","",'Rekapitulace stavby'!AN10)</f>
        <v/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tr">
        <f>IF('Rekapitulace stavby'!E11="","",'Rekapitulace stavby'!E11)</f>
        <v>Město Jáchymov</v>
      </c>
      <c r="F17" s="41"/>
      <c r="G17" s="41"/>
      <c r="H17" s="41"/>
      <c r="I17" s="146" t="s">
        <v>27</v>
      </c>
      <c r="J17" s="136" t="str">
        <f>IF('Rekapitulace stavby'!AN11="","",'Rekapitulace stavby'!AN11)</f>
        <v/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28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27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30</v>
      </c>
      <c r="E22" s="41"/>
      <c r="F22" s="41"/>
      <c r="G22" s="41"/>
      <c r="H22" s="41"/>
      <c r="I22" s="146" t="s">
        <v>26</v>
      </c>
      <c r="J22" s="136" t="s">
        <v>19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31</v>
      </c>
      <c r="F23" s="41"/>
      <c r="G23" s="41"/>
      <c r="H23" s="41"/>
      <c r="I23" s="146" t="s">
        <v>27</v>
      </c>
      <c r="J23" s="136" t="s">
        <v>19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33</v>
      </c>
      <c r="E25" s="41"/>
      <c r="F25" s="41"/>
      <c r="G25" s="41"/>
      <c r="H25" s="41"/>
      <c r="I25" s="146" t="s">
        <v>26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27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35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19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37</v>
      </c>
      <c r="E32" s="41"/>
      <c r="F32" s="41"/>
      <c r="G32" s="41"/>
      <c r="H32" s="41"/>
      <c r="I32" s="41"/>
      <c r="J32" s="157">
        <f>ROUND(J100,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39</v>
      </c>
      <c r="G34" s="41"/>
      <c r="H34" s="41"/>
      <c r="I34" s="158" t="s">
        <v>38</v>
      </c>
      <c r="J34" s="158" t="s">
        <v>40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41</v>
      </c>
      <c r="E35" s="146" t="s">
        <v>42</v>
      </c>
      <c r="F35" s="160">
        <f>ROUND((SUM(BE100:BE336)),  2)</f>
        <v>0</v>
      </c>
      <c r="G35" s="41"/>
      <c r="H35" s="41"/>
      <c r="I35" s="161">
        <v>0.20999999999999999</v>
      </c>
      <c r="J35" s="160">
        <f>ROUND(((SUM(BE100:BE336))*I35),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43</v>
      </c>
      <c r="F36" s="160">
        <f>ROUND((SUM(BF100:BF336)),  2)</f>
        <v>0</v>
      </c>
      <c r="G36" s="41"/>
      <c r="H36" s="41"/>
      <c r="I36" s="161">
        <v>0.12</v>
      </c>
      <c r="J36" s="160">
        <f>ROUND(((SUM(BF100:BF336))*I36),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44</v>
      </c>
      <c r="F37" s="160">
        <f>ROUND((SUM(BG100:BG336)),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45</v>
      </c>
      <c r="F38" s="160">
        <f>ROUND((SUM(BH100:BH336)),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46</v>
      </c>
      <c r="F39" s="160">
        <f>ROUND((SUM(BI100:BI336)),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47</v>
      </c>
      <c r="E41" s="164"/>
      <c r="F41" s="164"/>
      <c r="G41" s="165" t="s">
        <v>48</v>
      </c>
      <c r="H41" s="166" t="s">
        <v>49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3" t="str">
        <f>E7</f>
        <v>Jáchymov - parkoviště v ulici Mathesiova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129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SO 101.2 - Parkoviště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Město Jáchymov</v>
      </c>
      <c r="G56" s="43"/>
      <c r="H56" s="43"/>
      <c r="I56" s="35" t="s">
        <v>23</v>
      </c>
      <c r="J56" s="75" t="str">
        <f>IF(J14="","",J14)</f>
        <v>29. 5. 2025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Jáchymov</v>
      </c>
      <c r="G58" s="43"/>
      <c r="H58" s="43"/>
      <c r="I58" s="35" t="s">
        <v>30</v>
      </c>
      <c r="J58" s="39" t="str">
        <f>E23</f>
        <v>Ing. Jiří Oboznenko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28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133</v>
      </c>
      <c r="D61" s="175"/>
      <c r="E61" s="175"/>
      <c r="F61" s="175"/>
      <c r="G61" s="175"/>
      <c r="H61" s="175"/>
      <c r="I61" s="175"/>
      <c r="J61" s="176" t="s">
        <v>134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69</v>
      </c>
      <c r="D63" s="43"/>
      <c r="E63" s="43"/>
      <c r="F63" s="43"/>
      <c r="G63" s="43"/>
      <c r="H63" s="43"/>
      <c r="I63" s="43"/>
      <c r="J63" s="105">
        <f>J100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8"/>
      <c r="C64" s="179"/>
      <c r="D64" s="180" t="s">
        <v>234</v>
      </c>
      <c r="E64" s="181"/>
      <c r="F64" s="181"/>
      <c r="G64" s="181"/>
      <c r="H64" s="181"/>
      <c r="I64" s="181"/>
      <c r="J64" s="182">
        <f>J101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4"/>
      <c r="C65" s="128"/>
      <c r="D65" s="185" t="s">
        <v>235</v>
      </c>
      <c r="E65" s="186"/>
      <c r="F65" s="186"/>
      <c r="G65" s="186"/>
      <c r="H65" s="186"/>
      <c r="I65" s="186"/>
      <c r="J65" s="187">
        <f>J102</f>
        <v>0</v>
      </c>
      <c r="K65" s="128"/>
      <c r="L65" s="18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4"/>
      <c r="C66" s="128"/>
      <c r="D66" s="185" t="s">
        <v>236</v>
      </c>
      <c r="E66" s="186"/>
      <c r="F66" s="186"/>
      <c r="G66" s="186"/>
      <c r="H66" s="186"/>
      <c r="I66" s="186"/>
      <c r="J66" s="187">
        <f>J161</f>
        <v>0</v>
      </c>
      <c r="K66" s="128"/>
      <c r="L66" s="18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4"/>
      <c r="C67" s="128"/>
      <c r="D67" s="185" t="s">
        <v>237</v>
      </c>
      <c r="E67" s="186"/>
      <c r="F67" s="186"/>
      <c r="G67" s="186"/>
      <c r="H67" s="186"/>
      <c r="I67" s="186"/>
      <c r="J67" s="187">
        <f>J179</f>
        <v>0</v>
      </c>
      <c r="K67" s="128"/>
      <c r="L67" s="18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4"/>
      <c r="C68" s="128"/>
      <c r="D68" s="185" t="s">
        <v>238</v>
      </c>
      <c r="E68" s="186"/>
      <c r="F68" s="186"/>
      <c r="G68" s="186"/>
      <c r="H68" s="186"/>
      <c r="I68" s="186"/>
      <c r="J68" s="187">
        <f>J185</f>
        <v>0</v>
      </c>
      <c r="K68" s="128"/>
      <c r="L68" s="18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4"/>
      <c r="C69" s="128"/>
      <c r="D69" s="185" t="s">
        <v>239</v>
      </c>
      <c r="E69" s="186"/>
      <c r="F69" s="186"/>
      <c r="G69" s="186"/>
      <c r="H69" s="186"/>
      <c r="I69" s="186"/>
      <c r="J69" s="187">
        <f>J253</f>
        <v>0</v>
      </c>
      <c r="K69" s="128"/>
      <c r="L69" s="18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4"/>
      <c r="C70" s="128"/>
      <c r="D70" s="185" t="s">
        <v>240</v>
      </c>
      <c r="E70" s="186"/>
      <c r="F70" s="186"/>
      <c r="G70" s="186"/>
      <c r="H70" s="186"/>
      <c r="I70" s="186"/>
      <c r="J70" s="187">
        <f>J264</f>
        <v>0</v>
      </c>
      <c r="K70" s="128"/>
      <c r="L70" s="18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4"/>
      <c r="C71" s="128"/>
      <c r="D71" s="185" t="s">
        <v>241</v>
      </c>
      <c r="E71" s="186"/>
      <c r="F71" s="186"/>
      <c r="G71" s="186"/>
      <c r="H71" s="186"/>
      <c r="I71" s="186"/>
      <c r="J71" s="187">
        <f>J266</f>
        <v>0</v>
      </c>
      <c r="K71" s="128"/>
      <c r="L71" s="18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4"/>
      <c r="C72" s="128"/>
      <c r="D72" s="185" t="s">
        <v>242</v>
      </c>
      <c r="E72" s="186"/>
      <c r="F72" s="186"/>
      <c r="G72" s="186"/>
      <c r="H72" s="186"/>
      <c r="I72" s="186"/>
      <c r="J72" s="187">
        <f>J308</f>
        <v>0</v>
      </c>
      <c r="K72" s="128"/>
      <c r="L72" s="18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4"/>
      <c r="C73" s="128"/>
      <c r="D73" s="185" t="s">
        <v>243</v>
      </c>
      <c r="E73" s="186"/>
      <c r="F73" s="186"/>
      <c r="G73" s="186"/>
      <c r="H73" s="186"/>
      <c r="I73" s="186"/>
      <c r="J73" s="187">
        <f>J318</f>
        <v>0</v>
      </c>
      <c r="K73" s="128"/>
      <c r="L73" s="188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78"/>
      <c r="C74" s="179"/>
      <c r="D74" s="180" t="s">
        <v>244</v>
      </c>
      <c r="E74" s="181"/>
      <c r="F74" s="181"/>
      <c r="G74" s="181"/>
      <c r="H74" s="181"/>
      <c r="I74" s="181"/>
      <c r="J74" s="182">
        <f>J321</f>
        <v>0</v>
      </c>
      <c r="K74" s="179"/>
      <c r="L74" s="183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10" customFormat="1" ht="19.92" customHeight="1">
      <c r="A75" s="10"/>
      <c r="B75" s="184"/>
      <c r="C75" s="128"/>
      <c r="D75" s="185" t="s">
        <v>245</v>
      </c>
      <c r="E75" s="186"/>
      <c r="F75" s="186"/>
      <c r="G75" s="186"/>
      <c r="H75" s="186"/>
      <c r="I75" s="186"/>
      <c r="J75" s="187">
        <f>J322</f>
        <v>0</v>
      </c>
      <c r="K75" s="128"/>
      <c r="L75" s="188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4"/>
      <c r="C76" s="128"/>
      <c r="D76" s="185" t="s">
        <v>246</v>
      </c>
      <c r="E76" s="186"/>
      <c r="F76" s="186"/>
      <c r="G76" s="186"/>
      <c r="H76" s="186"/>
      <c r="I76" s="186"/>
      <c r="J76" s="187">
        <f>J332</f>
        <v>0</v>
      </c>
      <c r="K76" s="128"/>
      <c r="L76" s="188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4.88" customHeight="1">
      <c r="A77" s="10"/>
      <c r="B77" s="184"/>
      <c r="C77" s="128"/>
      <c r="D77" s="185" t="s">
        <v>247</v>
      </c>
      <c r="E77" s="186"/>
      <c r="F77" s="186"/>
      <c r="G77" s="186"/>
      <c r="H77" s="186"/>
      <c r="I77" s="186"/>
      <c r="J77" s="187">
        <f>J333</f>
        <v>0</v>
      </c>
      <c r="K77" s="128"/>
      <c r="L77" s="188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9" customFormat="1" ht="24.96" customHeight="1">
      <c r="A78" s="9"/>
      <c r="B78" s="178"/>
      <c r="C78" s="179"/>
      <c r="D78" s="180" t="s">
        <v>248</v>
      </c>
      <c r="E78" s="181"/>
      <c r="F78" s="181"/>
      <c r="G78" s="181"/>
      <c r="H78" s="181"/>
      <c r="I78" s="181"/>
      <c r="J78" s="182">
        <f>J335</f>
        <v>0</v>
      </c>
      <c r="K78" s="179"/>
      <c r="L78" s="183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</row>
    <row r="79" s="2" customFormat="1" ht="21.84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62"/>
      <c r="C80" s="63"/>
      <c r="D80" s="63"/>
      <c r="E80" s="63"/>
      <c r="F80" s="63"/>
      <c r="G80" s="63"/>
      <c r="H80" s="63"/>
      <c r="I80" s="63"/>
      <c r="J80" s="63"/>
      <c r="K80" s="6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4" s="2" customFormat="1" ht="6.96" customHeight="1">
      <c r="A84" s="41"/>
      <c r="B84" s="64"/>
      <c r="C84" s="65"/>
      <c r="D84" s="65"/>
      <c r="E84" s="65"/>
      <c r="F84" s="65"/>
      <c r="G84" s="65"/>
      <c r="H84" s="65"/>
      <c r="I84" s="65"/>
      <c r="J84" s="65"/>
      <c r="K84" s="65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24.96" customHeight="1">
      <c r="A85" s="41"/>
      <c r="B85" s="42"/>
      <c r="C85" s="26" t="s">
        <v>143</v>
      </c>
      <c r="D85" s="43"/>
      <c r="E85" s="43"/>
      <c r="F85" s="43"/>
      <c r="G85" s="43"/>
      <c r="H85" s="43"/>
      <c r="I85" s="43"/>
      <c r="J85" s="43"/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16</v>
      </c>
      <c r="D87" s="43"/>
      <c r="E87" s="43"/>
      <c r="F87" s="43"/>
      <c r="G87" s="43"/>
      <c r="H87" s="43"/>
      <c r="I87" s="43"/>
      <c r="J87" s="43"/>
      <c r="K87" s="43"/>
      <c r="L87" s="14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3"/>
      <c r="D88" s="43"/>
      <c r="E88" s="173" t="str">
        <f>E7</f>
        <v>Jáchymov - parkoviště v ulici Mathesiova</v>
      </c>
      <c r="F88" s="35"/>
      <c r="G88" s="35"/>
      <c r="H88" s="35"/>
      <c r="I88" s="43"/>
      <c r="J88" s="43"/>
      <c r="K88" s="43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" customFormat="1" ht="12" customHeight="1">
      <c r="B89" s="24"/>
      <c r="C89" s="35" t="s">
        <v>128</v>
      </c>
      <c r="D89" s="25"/>
      <c r="E89" s="25"/>
      <c r="F89" s="25"/>
      <c r="G89" s="25"/>
      <c r="H89" s="25"/>
      <c r="I89" s="25"/>
      <c r="J89" s="25"/>
      <c r="K89" s="25"/>
      <c r="L89" s="23"/>
    </row>
    <row r="90" s="2" customFormat="1" ht="16.5" customHeight="1">
      <c r="A90" s="41"/>
      <c r="B90" s="42"/>
      <c r="C90" s="43"/>
      <c r="D90" s="43"/>
      <c r="E90" s="173" t="s">
        <v>129</v>
      </c>
      <c r="F90" s="43"/>
      <c r="G90" s="43"/>
      <c r="H90" s="43"/>
      <c r="I90" s="43"/>
      <c r="J90" s="43"/>
      <c r="K90" s="43"/>
      <c r="L90" s="14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130</v>
      </c>
      <c r="D91" s="43"/>
      <c r="E91" s="43"/>
      <c r="F91" s="43"/>
      <c r="G91" s="43"/>
      <c r="H91" s="43"/>
      <c r="I91" s="43"/>
      <c r="J91" s="43"/>
      <c r="K91" s="43"/>
      <c r="L91" s="14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6.5" customHeight="1">
      <c r="A92" s="41"/>
      <c r="B92" s="42"/>
      <c r="C92" s="43"/>
      <c r="D92" s="43"/>
      <c r="E92" s="72" t="str">
        <f>E11</f>
        <v>SO 101.2 - Parkoviště</v>
      </c>
      <c r="F92" s="43"/>
      <c r="G92" s="43"/>
      <c r="H92" s="43"/>
      <c r="I92" s="43"/>
      <c r="J92" s="43"/>
      <c r="K92" s="43"/>
      <c r="L92" s="14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2" customHeight="1">
      <c r="A94" s="41"/>
      <c r="B94" s="42"/>
      <c r="C94" s="35" t="s">
        <v>21</v>
      </c>
      <c r="D94" s="43"/>
      <c r="E94" s="43"/>
      <c r="F94" s="30" t="str">
        <f>F14</f>
        <v>Město Jáchymov</v>
      </c>
      <c r="G94" s="43"/>
      <c r="H94" s="43"/>
      <c r="I94" s="35" t="s">
        <v>23</v>
      </c>
      <c r="J94" s="75" t="str">
        <f>IF(J14="","",J14)</f>
        <v>29. 5. 2025</v>
      </c>
      <c r="K94" s="43"/>
      <c r="L94" s="14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6.96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8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5.15" customHeight="1">
      <c r="A96" s="41"/>
      <c r="B96" s="42"/>
      <c r="C96" s="35" t="s">
        <v>25</v>
      </c>
      <c r="D96" s="43"/>
      <c r="E96" s="43"/>
      <c r="F96" s="30" t="str">
        <f>E17</f>
        <v>Město Jáchymov</v>
      </c>
      <c r="G96" s="43"/>
      <c r="H96" s="43"/>
      <c r="I96" s="35" t="s">
        <v>30</v>
      </c>
      <c r="J96" s="39" t="str">
        <f>E23</f>
        <v>Ing. Jiří Oboznenko</v>
      </c>
      <c r="K96" s="43"/>
      <c r="L96" s="148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5.15" customHeight="1">
      <c r="A97" s="41"/>
      <c r="B97" s="42"/>
      <c r="C97" s="35" t="s">
        <v>28</v>
      </c>
      <c r="D97" s="43"/>
      <c r="E97" s="43"/>
      <c r="F97" s="30" t="str">
        <f>IF(E20="","",E20)</f>
        <v>Vyplň údaj</v>
      </c>
      <c r="G97" s="43"/>
      <c r="H97" s="43"/>
      <c r="I97" s="35" t="s">
        <v>33</v>
      </c>
      <c r="J97" s="39" t="str">
        <f>E26</f>
        <v xml:space="preserve"> </v>
      </c>
      <c r="K97" s="43"/>
      <c r="L97" s="148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0.32" customHeight="1">
      <c r="A98" s="41"/>
      <c r="B98" s="42"/>
      <c r="C98" s="43"/>
      <c r="D98" s="43"/>
      <c r="E98" s="43"/>
      <c r="F98" s="43"/>
      <c r="G98" s="43"/>
      <c r="H98" s="43"/>
      <c r="I98" s="43"/>
      <c r="J98" s="43"/>
      <c r="K98" s="43"/>
      <c r="L98" s="148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11" customFormat="1" ht="29.28" customHeight="1">
      <c r="A99" s="189"/>
      <c r="B99" s="190"/>
      <c r="C99" s="191" t="s">
        <v>144</v>
      </c>
      <c r="D99" s="192" t="s">
        <v>56</v>
      </c>
      <c r="E99" s="192" t="s">
        <v>52</v>
      </c>
      <c r="F99" s="192" t="s">
        <v>53</v>
      </c>
      <c r="G99" s="192" t="s">
        <v>145</v>
      </c>
      <c r="H99" s="192" t="s">
        <v>146</v>
      </c>
      <c r="I99" s="192" t="s">
        <v>147</v>
      </c>
      <c r="J99" s="192" t="s">
        <v>134</v>
      </c>
      <c r="K99" s="193" t="s">
        <v>148</v>
      </c>
      <c r="L99" s="194"/>
      <c r="M99" s="95" t="s">
        <v>19</v>
      </c>
      <c r="N99" s="96" t="s">
        <v>41</v>
      </c>
      <c r="O99" s="96" t="s">
        <v>149</v>
      </c>
      <c r="P99" s="96" t="s">
        <v>150</v>
      </c>
      <c r="Q99" s="96" t="s">
        <v>151</v>
      </c>
      <c r="R99" s="96" t="s">
        <v>152</v>
      </c>
      <c r="S99" s="96" t="s">
        <v>153</v>
      </c>
      <c r="T99" s="97" t="s">
        <v>154</v>
      </c>
      <c r="U99" s="189"/>
      <c r="V99" s="189"/>
      <c r="W99" s="189"/>
      <c r="X99" s="189"/>
      <c r="Y99" s="189"/>
      <c r="Z99" s="189"/>
      <c r="AA99" s="189"/>
      <c r="AB99" s="189"/>
      <c r="AC99" s="189"/>
      <c r="AD99" s="189"/>
      <c r="AE99" s="189"/>
    </row>
    <row r="100" s="2" customFormat="1" ht="22.8" customHeight="1">
      <c r="A100" s="41"/>
      <c r="B100" s="42"/>
      <c r="C100" s="102" t="s">
        <v>155</v>
      </c>
      <c r="D100" s="43"/>
      <c r="E100" s="43"/>
      <c r="F100" s="43"/>
      <c r="G100" s="43"/>
      <c r="H100" s="43"/>
      <c r="I100" s="43"/>
      <c r="J100" s="195">
        <f>BK100</f>
        <v>0</v>
      </c>
      <c r="K100" s="43"/>
      <c r="L100" s="47"/>
      <c r="M100" s="98"/>
      <c r="N100" s="196"/>
      <c r="O100" s="99"/>
      <c r="P100" s="197">
        <f>P101+P321+P335</f>
        <v>0</v>
      </c>
      <c r="Q100" s="99"/>
      <c r="R100" s="197">
        <f>R101+R321+R335</f>
        <v>377.17656500000004</v>
      </c>
      <c r="S100" s="99"/>
      <c r="T100" s="198">
        <f>T101+T321+T335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70</v>
      </c>
      <c r="AU100" s="20" t="s">
        <v>135</v>
      </c>
      <c r="BK100" s="199">
        <f>BK101+BK321+BK335</f>
        <v>0</v>
      </c>
    </row>
    <row r="101" s="12" customFormat="1" ht="25.92" customHeight="1">
      <c r="A101" s="12"/>
      <c r="B101" s="200"/>
      <c r="C101" s="201"/>
      <c r="D101" s="202" t="s">
        <v>70</v>
      </c>
      <c r="E101" s="203" t="s">
        <v>249</v>
      </c>
      <c r="F101" s="203" t="s">
        <v>250</v>
      </c>
      <c r="G101" s="201"/>
      <c r="H101" s="201"/>
      <c r="I101" s="204"/>
      <c r="J101" s="205">
        <f>BK101</f>
        <v>0</v>
      </c>
      <c r="K101" s="201"/>
      <c r="L101" s="206"/>
      <c r="M101" s="207"/>
      <c r="N101" s="208"/>
      <c r="O101" s="208"/>
      <c r="P101" s="209">
        <f>P102+P161+P179+P185+P253+P264+P266+P308+P318</f>
        <v>0</v>
      </c>
      <c r="Q101" s="208"/>
      <c r="R101" s="209">
        <f>R102+R161+R179+R185+R253+R264+R266+R308+R318</f>
        <v>377.13206500000001</v>
      </c>
      <c r="S101" s="208"/>
      <c r="T101" s="210">
        <f>T102+T161+T179+T185+T253+T264+T266+T308+T318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1" t="s">
        <v>78</v>
      </c>
      <c r="AT101" s="212" t="s">
        <v>70</v>
      </c>
      <c r="AU101" s="212" t="s">
        <v>71</v>
      </c>
      <c r="AY101" s="211" t="s">
        <v>158</v>
      </c>
      <c r="BK101" s="213">
        <f>BK102+BK161+BK179+BK185+BK253+BK264+BK266+BK308+BK318</f>
        <v>0</v>
      </c>
    </row>
    <row r="102" s="12" customFormat="1" ht="22.8" customHeight="1">
      <c r="A102" s="12"/>
      <c r="B102" s="200"/>
      <c r="C102" s="201"/>
      <c r="D102" s="202" t="s">
        <v>70</v>
      </c>
      <c r="E102" s="214" t="s">
        <v>78</v>
      </c>
      <c r="F102" s="214" t="s">
        <v>251</v>
      </c>
      <c r="G102" s="201"/>
      <c r="H102" s="201"/>
      <c r="I102" s="204"/>
      <c r="J102" s="215">
        <f>BK102</f>
        <v>0</v>
      </c>
      <c r="K102" s="201"/>
      <c r="L102" s="206"/>
      <c r="M102" s="207"/>
      <c r="N102" s="208"/>
      <c r="O102" s="208"/>
      <c r="P102" s="209">
        <f>SUM(P103:P160)</f>
        <v>0</v>
      </c>
      <c r="Q102" s="208"/>
      <c r="R102" s="209">
        <f>SUM(R103:R160)</f>
        <v>108.003</v>
      </c>
      <c r="S102" s="208"/>
      <c r="T102" s="210">
        <f>SUM(T103:T160)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11" t="s">
        <v>78</v>
      </c>
      <c r="AT102" s="212" t="s">
        <v>70</v>
      </c>
      <c r="AU102" s="212" t="s">
        <v>78</v>
      </c>
      <c r="AY102" s="211" t="s">
        <v>158</v>
      </c>
      <c r="BK102" s="213">
        <f>SUM(BK103:BK160)</f>
        <v>0</v>
      </c>
    </row>
    <row r="103" s="2" customFormat="1" ht="21.75" customHeight="1">
      <c r="A103" s="41"/>
      <c r="B103" s="42"/>
      <c r="C103" s="216" t="s">
        <v>78</v>
      </c>
      <c r="D103" s="216" t="s">
        <v>161</v>
      </c>
      <c r="E103" s="217" t="s">
        <v>252</v>
      </c>
      <c r="F103" s="218" t="s">
        <v>253</v>
      </c>
      <c r="G103" s="219" t="s">
        <v>254</v>
      </c>
      <c r="H103" s="220">
        <v>320</v>
      </c>
      <c r="I103" s="221"/>
      <c r="J103" s="222">
        <f>ROUND(I103*H103,2)</f>
        <v>0</v>
      </c>
      <c r="K103" s="218" t="s">
        <v>219</v>
      </c>
      <c r="L103" s="47"/>
      <c r="M103" s="223" t="s">
        <v>19</v>
      </c>
      <c r="N103" s="224" t="s">
        <v>42</v>
      </c>
      <c r="O103" s="87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173</v>
      </c>
      <c r="AT103" s="227" t="s">
        <v>161</v>
      </c>
      <c r="AU103" s="227" t="s">
        <v>80</v>
      </c>
      <c r="AY103" s="20" t="s">
        <v>158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78</v>
      </c>
      <c r="BK103" s="228">
        <f>ROUND(I103*H103,2)</f>
        <v>0</v>
      </c>
      <c r="BL103" s="20" t="s">
        <v>173</v>
      </c>
      <c r="BM103" s="227" t="s">
        <v>255</v>
      </c>
    </row>
    <row r="104" s="2" customFormat="1">
      <c r="A104" s="41"/>
      <c r="B104" s="42"/>
      <c r="C104" s="43"/>
      <c r="D104" s="229" t="s">
        <v>221</v>
      </c>
      <c r="E104" s="43"/>
      <c r="F104" s="230" t="s">
        <v>256</v>
      </c>
      <c r="G104" s="43"/>
      <c r="H104" s="43"/>
      <c r="I104" s="231"/>
      <c r="J104" s="43"/>
      <c r="K104" s="43"/>
      <c r="L104" s="47"/>
      <c r="M104" s="232"/>
      <c r="N104" s="233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221</v>
      </c>
      <c r="AU104" s="20" t="s">
        <v>80</v>
      </c>
    </row>
    <row r="105" s="13" customFormat="1">
      <c r="A105" s="13"/>
      <c r="B105" s="239"/>
      <c r="C105" s="240"/>
      <c r="D105" s="241" t="s">
        <v>257</v>
      </c>
      <c r="E105" s="242" t="s">
        <v>19</v>
      </c>
      <c r="F105" s="243" t="s">
        <v>258</v>
      </c>
      <c r="G105" s="240"/>
      <c r="H105" s="242" t="s">
        <v>19</v>
      </c>
      <c r="I105" s="244"/>
      <c r="J105" s="240"/>
      <c r="K105" s="240"/>
      <c r="L105" s="245"/>
      <c r="M105" s="246"/>
      <c r="N105" s="247"/>
      <c r="O105" s="247"/>
      <c r="P105" s="247"/>
      <c r="Q105" s="247"/>
      <c r="R105" s="247"/>
      <c r="S105" s="247"/>
      <c r="T105" s="248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9" t="s">
        <v>257</v>
      </c>
      <c r="AU105" s="249" t="s">
        <v>80</v>
      </c>
      <c r="AV105" s="13" t="s">
        <v>78</v>
      </c>
      <c r="AW105" s="13" t="s">
        <v>32</v>
      </c>
      <c r="AX105" s="13" t="s">
        <v>71</v>
      </c>
      <c r="AY105" s="249" t="s">
        <v>158</v>
      </c>
    </row>
    <row r="106" s="14" customFormat="1">
      <c r="A106" s="14"/>
      <c r="B106" s="250"/>
      <c r="C106" s="251"/>
      <c r="D106" s="241" t="s">
        <v>257</v>
      </c>
      <c r="E106" s="252" t="s">
        <v>19</v>
      </c>
      <c r="F106" s="253" t="s">
        <v>259</v>
      </c>
      <c r="G106" s="251"/>
      <c r="H106" s="254">
        <v>320</v>
      </c>
      <c r="I106" s="255"/>
      <c r="J106" s="251"/>
      <c r="K106" s="251"/>
      <c r="L106" s="256"/>
      <c r="M106" s="257"/>
      <c r="N106" s="258"/>
      <c r="O106" s="258"/>
      <c r="P106" s="258"/>
      <c r="Q106" s="258"/>
      <c r="R106" s="258"/>
      <c r="S106" s="258"/>
      <c r="T106" s="259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60" t="s">
        <v>257</v>
      </c>
      <c r="AU106" s="260" t="s">
        <v>80</v>
      </c>
      <c r="AV106" s="14" t="s">
        <v>80</v>
      </c>
      <c r="AW106" s="14" t="s">
        <v>32</v>
      </c>
      <c r="AX106" s="14" t="s">
        <v>78</v>
      </c>
      <c r="AY106" s="260" t="s">
        <v>158</v>
      </c>
    </row>
    <row r="107" s="2" customFormat="1" ht="24.15" customHeight="1">
      <c r="A107" s="41"/>
      <c r="B107" s="42"/>
      <c r="C107" s="216" t="s">
        <v>80</v>
      </c>
      <c r="D107" s="216" t="s">
        <v>161</v>
      </c>
      <c r="E107" s="217" t="s">
        <v>260</v>
      </c>
      <c r="F107" s="218" t="s">
        <v>261</v>
      </c>
      <c r="G107" s="219" t="s">
        <v>254</v>
      </c>
      <c r="H107" s="220">
        <v>49.5</v>
      </c>
      <c r="I107" s="221"/>
      <c r="J107" s="222">
        <f>ROUND(I107*H107,2)</f>
        <v>0</v>
      </c>
      <c r="K107" s="218" t="s">
        <v>219</v>
      </c>
      <c r="L107" s="47"/>
      <c r="M107" s="223" t="s">
        <v>19</v>
      </c>
      <c r="N107" s="224" t="s">
        <v>42</v>
      </c>
      <c r="O107" s="87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7" t="s">
        <v>173</v>
      </c>
      <c r="AT107" s="227" t="s">
        <v>161</v>
      </c>
      <c r="AU107" s="227" t="s">
        <v>80</v>
      </c>
      <c r="AY107" s="20" t="s">
        <v>158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0" t="s">
        <v>78</v>
      </c>
      <c r="BK107" s="228">
        <f>ROUND(I107*H107,2)</f>
        <v>0</v>
      </c>
      <c r="BL107" s="20" t="s">
        <v>173</v>
      </c>
      <c r="BM107" s="227" t="s">
        <v>262</v>
      </c>
    </row>
    <row r="108" s="2" customFormat="1">
      <c r="A108" s="41"/>
      <c r="B108" s="42"/>
      <c r="C108" s="43"/>
      <c r="D108" s="229" t="s">
        <v>221</v>
      </c>
      <c r="E108" s="43"/>
      <c r="F108" s="230" t="s">
        <v>263</v>
      </c>
      <c r="G108" s="43"/>
      <c r="H108" s="43"/>
      <c r="I108" s="231"/>
      <c r="J108" s="43"/>
      <c r="K108" s="43"/>
      <c r="L108" s="47"/>
      <c r="M108" s="232"/>
      <c r="N108" s="233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221</v>
      </c>
      <c r="AU108" s="20" t="s">
        <v>80</v>
      </c>
    </row>
    <row r="109" s="13" customFormat="1">
      <c r="A109" s="13"/>
      <c r="B109" s="239"/>
      <c r="C109" s="240"/>
      <c r="D109" s="241" t="s">
        <v>257</v>
      </c>
      <c r="E109" s="242" t="s">
        <v>19</v>
      </c>
      <c r="F109" s="243" t="s">
        <v>264</v>
      </c>
      <c r="G109" s="240"/>
      <c r="H109" s="242" t="s">
        <v>19</v>
      </c>
      <c r="I109" s="244"/>
      <c r="J109" s="240"/>
      <c r="K109" s="240"/>
      <c r="L109" s="245"/>
      <c r="M109" s="246"/>
      <c r="N109" s="247"/>
      <c r="O109" s="247"/>
      <c r="P109" s="247"/>
      <c r="Q109" s="247"/>
      <c r="R109" s="247"/>
      <c r="S109" s="247"/>
      <c r="T109" s="248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9" t="s">
        <v>257</v>
      </c>
      <c r="AU109" s="249" t="s">
        <v>80</v>
      </c>
      <c r="AV109" s="13" t="s">
        <v>78</v>
      </c>
      <c r="AW109" s="13" t="s">
        <v>32</v>
      </c>
      <c r="AX109" s="13" t="s">
        <v>71</v>
      </c>
      <c r="AY109" s="249" t="s">
        <v>158</v>
      </c>
    </row>
    <row r="110" s="14" customFormat="1">
      <c r="A110" s="14"/>
      <c r="B110" s="250"/>
      <c r="C110" s="251"/>
      <c r="D110" s="241" t="s">
        <v>257</v>
      </c>
      <c r="E110" s="252" t="s">
        <v>19</v>
      </c>
      <c r="F110" s="253" t="s">
        <v>265</v>
      </c>
      <c r="G110" s="251"/>
      <c r="H110" s="254">
        <v>37.5</v>
      </c>
      <c r="I110" s="255"/>
      <c r="J110" s="251"/>
      <c r="K110" s="251"/>
      <c r="L110" s="256"/>
      <c r="M110" s="257"/>
      <c r="N110" s="258"/>
      <c r="O110" s="258"/>
      <c r="P110" s="258"/>
      <c r="Q110" s="258"/>
      <c r="R110" s="258"/>
      <c r="S110" s="258"/>
      <c r="T110" s="259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60" t="s">
        <v>257</v>
      </c>
      <c r="AU110" s="260" t="s">
        <v>80</v>
      </c>
      <c r="AV110" s="14" t="s">
        <v>80</v>
      </c>
      <c r="AW110" s="14" t="s">
        <v>32</v>
      </c>
      <c r="AX110" s="14" t="s">
        <v>71</v>
      </c>
      <c r="AY110" s="260" t="s">
        <v>158</v>
      </c>
    </row>
    <row r="111" s="13" customFormat="1">
      <c r="A111" s="13"/>
      <c r="B111" s="239"/>
      <c r="C111" s="240"/>
      <c r="D111" s="241" t="s">
        <v>257</v>
      </c>
      <c r="E111" s="242" t="s">
        <v>19</v>
      </c>
      <c r="F111" s="243" t="s">
        <v>266</v>
      </c>
      <c r="G111" s="240"/>
      <c r="H111" s="242" t="s">
        <v>19</v>
      </c>
      <c r="I111" s="244"/>
      <c r="J111" s="240"/>
      <c r="K111" s="240"/>
      <c r="L111" s="245"/>
      <c r="M111" s="246"/>
      <c r="N111" s="247"/>
      <c r="O111" s="247"/>
      <c r="P111" s="247"/>
      <c r="Q111" s="247"/>
      <c r="R111" s="247"/>
      <c r="S111" s="247"/>
      <c r="T111" s="248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9" t="s">
        <v>257</v>
      </c>
      <c r="AU111" s="249" t="s">
        <v>80</v>
      </c>
      <c r="AV111" s="13" t="s">
        <v>78</v>
      </c>
      <c r="AW111" s="13" t="s">
        <v>32</v>
      </c>
      <c r="AX111" s="13" t="s">
        <v>71</v>
      </c>
      <c r="AY111" s="249" t="s">
        <v>158</v>
      </c>
    </row>
    <row r="112" s="14" customFormat="1">
      <c r="A112" s="14"/>
      <c r="B112" s="250"/>
      <c r="C112" s="251"/>
      <c r="D112" s="241" t="s">
        <v>257</v>
      </c>
      <c r="E112" s="252" t="s">
        <v>19</v>
      </c>
      <c r="F112" s="253" t="s">
        <v>267</v>
      </c>
      <c r="G112" s="251"/>
      <c r="H112" s="254">
        <v>12</v>
      </c>
      <c r="I112" s="255"/>
      <c r="J112" s="251"/>
      <c r="K112" s="251"/>
      <c r="L112" s="256"/>
      <c r="M112" s="257"/>
      <c r="N112" s="258"/>
      <c r="O112" s="258"/>
      <c r="P112" s="258"/>
      <c r="Q112" s="258"/>
      <c r="R112" s="258"/>
      <c r="S112" s="258"/>
      <c r="T112" s="259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60" t="s">
        <v>257</v>
      </c>
      <c r="AU112" s="260" t="s">
        <v>80</v>
      </c>
      <c r="AV112" s="14" t="s">
        <v>80</v>
      </c>
      <c r="AW112" s="14" t="s">
        <v>32</v>
      </c>
      <c r="AX112" s="14" t="s">
        <v>71</v>
      </c>
      <c r="AY112" s="260" t="s">
        <v>158</v>
      </c>
    </row>
    <row r="113" s="15" customFormat="1">
      <c r="A113" s="15"/>
      <c r="B113" s="261"/>
      <c r="C113" s="262"/>
      <c r="D113" s="241" t="s">
        <v>257</v>
      </c>
      <c r="E113" s="263" t="s">
        <v>19</v>
      </c>
      <c r="F113" s="264" t="s">
        <v>268</v>
      </c>
      <c r="G113" s="262"/>
      <c r="H113" s="265">
        <v>49.5</v>
      </c>
      <c r="I113" s="266"/>
      <c r="J113" s="262"/>
      <c r="K113" s="262"/>
      <c r="L113" s="267"/>
      <c r="M113" s="268"/>
      <c r="N113" s="269"/>
      <c r="O113" s="269"/>
      <c r="P113" s="269"/>
      <c r="Q113" s="269"/>
      <c r="R113" s="269"/>
      <c r="S113" s="269"/>
      <c r="T113" s="270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T113" s="271" t="s">
        <v>257</v>
      </c>
      <c r="AU113" s="271" t="s">
        <v>80</v>
      </c>
      <c r="AV113" s="15" t="s">
        <v>173</v>
      </c>
      <c r="AW113" s="15" t="s">
        <v>32</v>
      </c>
      <c r="AX113" s="15" t="s">
        <v>78</v>
      </c>
      <c r="AY113" s="271" t="s">
        <v>158</v>
      </c>
    </row>
    <row r="114" s="2" customFormat="1" ht="37.8" customHeight="1">
      <c r="A114" s="41"/>
      <c r="B114" s="42"/>
      <c r="C114" s="216" t="s">
        <v>119</v>
      </c>
      <c r="D114" s="216" t="s">
        <v>161</v>
      </c>
      <c r="E114" s="217" t="s">
        <v>269</v>
      </c>
      <c r="F114" s="218" t="s">
        <v>270</v>
      </c>
      <c r="G114" s="219" t="s">
        <v>254</v>
      </c>
      <c r="H114" s="220">
        <v>189.5</v>
      </c>
      <c r="I114" s="221"/>
      <c r="J114" s="222">
        <f>ROUND(I114*H114,2)</f>
        <v>0</v>
      </c>
      <c r="K114" s="218" t="s">
        <v>219</v>
      </c>
      <c r="L114" s="47"/>
      <c r="M114" s="223" t="s">
        <v>19</v>
      </c>
      <c r="N114" s="224" t="s">
        <v>42</v>
      </c>
      <c r="O114" s="87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7" t="s">
        <v>173</v>
      </c>
      <c r="AT114" s="227" t="s">
        <v>161</v>
      </c>
      <c r="AU114" s="227" t="s">
        <v>80</v>
      </c>
      <c r="AY114" s="20" t="s">
        <v>158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0" t="s">
        <v>78</v>
      </c>
      <c r="BK114" s="228">
        <f>ROUND(I114*H114,2)</f>
        <v>0</v>
      </c>
      <c r="BL114" s="20" t="s">
        <v>173</v>
      </c>
      <c r="BM114" s="227" t="s">
        <v>271</v>
      </c>
    </row>
    <row r="115" s="2" customFormat="1">
      <c r="A115" s="41"/>
      <c r="B115" s="42"/>
      <c r="C115" s="43"/>
      <c r="D115" s="229" t="s">
        <v>221</v>
      </c>
      <c r="E115" s="43"/>
      <c r="F115" s="230" t="s">
        <v>272</v>
      </c>
      <c r="G115" s="43"/>
      <c r="H115" s="43"/>
      <c r="I115" s="231"/>
      <c r="J115" s="43"/>
      <c r="K115" s="43"/>
      <c r="L115" s="47"/>
      <c r="M115" s="232"/>
      <c r="N115" s="233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221</v>
      </c>
      <c r="AU115" s="20" t="s">
        <v>80</v>
      </c>
    </row>
    <row r="116" s="14" customFormat="1">
      <c r="A116" s="14"/>
      <c r="B116" s="250"/>
      <c r="C116" s="251"/>
      <c r="D116" s="241" t="s">
        <v>257</v>
      </c>
      <c r="E116" s="252" t="s">
        <v>19</v>
      </c>
      <c r="F116" s="253" t="s">
        <v>273</v>
      </c>
      <c r="G116" s="251"/>
      <c r="H116" s="254">
        <v>189.5</v>
      </c>
      <c r="I116" s="255"/>
      <c r="J116" s="251"/>
      <c r="K116" s="251"/>
      <c r="L116" s="256"/>
      <c r="M116" s="257"/>
      <c r="N116" s="258"/>
      <c r="O116" s="258"/>
      <c r="P116" s="258"/>
      <c r="Q116" s="258"/>
      <c r="R116" s="258"/>
      <c r="S116" s="258"/>
      <c r="T116" s="259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60" t="s">
        <v>257</v>
      </c>
      <c r="AU116" s="260" t="s">
        <v>80</v>
      </c>
      <c r="AV116" s="14" t="s">
        <v>80</v>
      </c>
      <c r="AW116" s="14" t="s">
        <v>32</v>
      </c>
      <c r="AX116" s="14" t="s">
        <v>78</v>
      </c>
      <c r="AY116" s="260" t="s">
        <v>158</v>
      </c>
    </row>
    <row r="117" s="2" customFormat="1" ht="37.8" customHeight="1">
      <c r="A117" s="41"/>
      <c r="B117" s="42"/>
      <c r="C117" s="216" t="s">
        <v>173</v>
      </c>
      <c r="D117" s="216" t="s">
        <v>161</v>
      </c>
      <c r="E117" s="217" t="s">
        <v>274</v>
      </c>
      <c r="F117" s="218" t="s">
        <v>275</v>
      </c>
      <c r="G117" s="219" t="s">
        <v>254</v>
      </c>
      <c r="H117" s="220">
        <v>1326.5</v>
      </c>
      <c r="I117" s="221"/>
      <c r="J117" s="222">
        <f>ROUND(I117*H117,2)</f>
        <v>0</v>
      </c>
      <c r="K117" s="218" t="s">
        <v>219</v>
      </c>
      <c r="L117" s="47"/>
      <c r="M117" s="223" t="s">
        <v>19</v>
      </c>
      <c r="N117" s="224" t="s">
        <v>42</v>
      </c>
      <c r="O117" s="87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7" t="s">
        <v>173</v>
      </c>
      <c r="AT117" s="227" t="s">
        <v>161</v>
      </c>
      <c r="AU117" s="227" t="s">
        <v>80</v>
      </c>
      <c r="AY117" s="20" t="s">
        <v>158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0" t="s">
        <v>78</v>
      </c>
      <c r="BK117" s="228">
        <f>ROUND(I117*H117,2)</f>
        <v>0</v>
      </c>
      <c r="BL117" s="20" t="s">
        <v>173</v>
      </c>
      <c r="BM117" s="227" t="s">
        <v>276</v>
      </c>
    </row>
    <row r="118" s="2" customFormat="1">
      <c r="A118" s="41"/>
      <c r="B118" s="42"/>
      <c r="C118" s="43"/>
      <c r="D118" s="229" t="s">
        <v>221</v>
      </c>
      <c r="E118" s="43"/>
      <c r="F118" s="230" t="s">
        <v>277</v>
      </c>
      <c r="G118" s="43"/>
      <c r="H118" s="43"/>
      <c r="I118" s="231"/>
      <c r="J118" s="43"/>
      <c r="K118" s="43"/>
      <c r="L118" s="47"/>
      <c r="M118" s="232"/>
      <c r="N118" s="233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221</v>
      </c>
      <c r="AU118" s="20" t="s">
        <v>80</v>
      </c>
    </row>
    <row r="119" s="14" customFormat="1">
      <c r="A119" s="14"/>
      <c r="B119" s="250"/>
      <c r="C119" s="251"/>
      <c r="D119" s="241" t="s">
        <v>257</v>
      </c>
      <c r="E119" s="252" t="s">
        <v>19</v>
      </c>
      <c r="F119" s="253" t="s">
        <v>278</v>
      </c>
      <c r="G119" s="251"/>
      <c r="H119" s="254">
        <v>1326.5</v>
      </c>
      <c r="I119" s="255"/>
      <c r="J119" s="251"/>
      <c r="K119" s="251"/>
      <c r="L119" s="256"/>
      <c r="M119" s="257"/>
      <c r="N119" s="258"/>
      <c r="O119" s="258"/>
      <c r="P119" s="258"/>
      <c r="Q119" s="258"/>
      <c r="R119" s="258"/>
      <c r="S119" s="258"/>
      <c r="T119" s="259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60" t="s">
        <v>257</v>
      </c>
      <c r="AU119" s="260" t="s">
        <v>80</v>
      </c>
      <c r="AV119" s="14" t="s">
        <v>80</v>
      </c>
      <c r="AW119" s="14" t="s">
        <v>32</v>
      </c>
      <c r="AX119" s="14" t="s">
        <v>78</v>
      </c>
      <c r="AY119" s="260" t="s">
        <v>158</v>
      </c>
    </row>
    <row r="120" s="2" customFormat="1" ht="24.15" customHeight="1">
      <c r="A120" s="41"/>
      <c r="B120" s="42"/>
      <c r="C120" s="216" t="s">
        <v>157</v>
      </c>
      <c r="D120" s="216" t="s">
        <v>161</v>
      </c>
      <c r="E120" s="217" t="s">
        <v>279</v>
      </c>
      <c r="F120" s="218" t="s">
        <v>280</v>
      </c>
      <c r="G120" s="219" t="s">
        <v>254</v>
      </c>
      <c r="H120" s="220">
        <v>189.5</v>
      </c>
      <c r="I120" s="221"/>
      <c r="J120" s="222">
        <f>ROUND(I120*H120,2)</f>
        <v>0</v>
      </c>
      <c r="K120" s="218" t="s">
        <v>219</v>
      </c>
      <c r="L120" s="47"/>
      <c r="M120" s="223" t="s">
        <v>19</v>
      </c>
      <c r="N120" s="224" t="s">
        <v>42</v>
      </c>
      <c r="O120" s="87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7" t="s">
        <v>173</v>
      </c>
      <c r="AT120" s="227" t="s">
        <v>161</v>
      </c>
      <c r="AU120" s="227" t="s">
        <v>80</v>
      </c>
      <c r="AY120" s="20" t="s">
        <v>158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20" t="s">
        <v>78</v>
      </c>
      <c r="BK120" s="228">
        <f>ROUND(I120*H120,2)</f>
        <v>0</v>
      </c>
      <c r="BL120" s="20" t="s">
        <v>173</v>
      </c>
      <c r="BM120" s="227" t="s">
        <v>281</v>
      </c>
    </row>
    <row r="121" s="2" customFormat="1">
      <c r="A121" s="41"/>
      <c r="B121" s="42"/>
      <c r="C121" s="43"/>
      <c r="D121" s="229" t="s">
        <v>221</v>
      </c>
      <c r="E121" s="43"/>
      <c r="F121" s="230" t="s">
        <v>282</v>
      </c>
      <c r="G121" s="43"/>
      <c r="H121" s="43"/>
      <c r="I121" s="231"/>
      <c r="J121" s="43"/>
      <c r="K121" s="43"/>
      <c r="L121" s="47"/>
      <c r="M121" s="232"/>
      <c r="N121" s="233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221</v>
      </c>
      <c r="AU121" s="20" t="s">
        <v>80</v>
      </c>
    </row>
    <row r="122" s="2" customFormat="1" ht="24.15" customHeight="1">
      <c r="A122" s="41"/>
      <c r="B122" s="42"/>
      <c r="C122" s="216" t="s">
        <v>182</v>
      </c>
      <c r="D122" s="216" t="s">
        <v>161</v>
      </c>
      <c r="E122" s="217" t="s">
        <v>283</v>
      </c>
      <c r="F122" s="218" t="s">
        <v>284</v>
      </c>
      <c r="G122" s="219" t="s">
        <v>285</v>
      </c>
      <c r="H122" s="220">
        <v>191.09999999999999</v>
      </c>
      <c r="I122" s="221"/>
      <c r="J122" s="222">
        <f>ROUND(I122*H122,2)</f>
        <v>0</v>
      </c>
      <c r="K122" s="218" t="s">
        <v>219</v>
      </c>
      <c r="L122" s="47"/>
      <c r="M122" s="223" t="s">
        <v>19</v>
      </c>
      <c r="N122" s="224" t="s">
        <v>42</v>
      </c>
      <c r="O122" s="87"/>
      <c r="P122" s="225">
        <f>O122*H122</f>
        <v>0</v>
      </c>
      <c r="Q122" s="225">
        <v>0</v>
      </c>
      <c r="R122" s="225">
        <f>Q122*H122</f>
        <v>0</v>
      </c>
      <c r="S122" s="225">
        <v>0</v>
      </c>
      <c r="T122" s="226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7" t="s">
        <v>173</v>
      </c>
      <c r="AT122" s="227" t="s">
        <v>161</v>
      </c>
      <c r="AU122" s="227" t="s">
        <v>80</v>
      </c>
      <c r="AY122" s="20" t="s">
        <v>158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20" t="s">
        <v>78</v>
      </c>
      <c r="BK122" s="228">
        <f>ROUND(I122*H122,2)</f>
        <v>0</v>
      </c>
      <c r="BL122" s="20" t="s">
        <v>173</v>
      </c>
      <c r="BM122" s="227" t="s">
        <v>286</v>
      </c>
    </row>
    <row r="123" s="2" customFormat="1">
      <c r="A123" s="41"/>
      <c r="B123" s="42"/>
      <c r="C123" s="43"/>
      <c r="D123" s="229" t="s">
        <v>221</v>
      </c>
      <c r="E123" s="43"/>
      <c r="F123" s="230" t="s">
        <v>287</v>
      </c>
      <c r="G123" s="43"/>
      <c r="H123" s="43"/>
      <c r="I123" s="231"/>
      <c r="J123" s="43"/>
      <c r="K123" s="43"/>
      <c r="L123" s="47"/>
      <c r="M123" s="232"/>
      <c r="N123" s="233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221</v>
      </c>
      <c r="AU123" s="20" t="s">
        <v>80</v>
      </c>
    </row>
    <row r="124" s="14" customFormat="1">
      <c r="A124" s="14"/>
      <c r="B124" s="250"/>
      <c r="C124" s="251"/>
      <c r="D124" s="241" t="s">
        <v>257</v>
      </c>
      <c r="E124" s="252" t="s">
        <v>19</v>
      </c>
      <c r="F124" s="253" t="s">
        <v>288</v>
      </c>
      <c r="G124" s="251"/>
      <c r="H124" s="254">
        <v>191.09999999999999</v>
      </c>
      <c r="I124" s="255"/>
      <c r="J124" s="251"/>
      <c r="K124" s="251"/>
      <c r="L124" s="256"/>
      <c r="M124" s="257"/>
      <c r="N124" s="258"/>
      <c r="O124" s="258"/>
      <c r="P124" s="258"/>
      <c r="Q124" s="258"/>
      <c r="R124" s="258"/>
      <c r="S124" s="258"/>
      <c r="T124" s="259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60" t="s">
        <v>257</v>
      </c>
      <c r="AU124" s="260" t="s">
        <v>80</v>
      </c>
      <c r="AV124" s="14" t="s">
        <v>80</v>
      </c>
      <c r="AW124" s="14" t="s">
        <v>32</v>
      </c>
      <c r="AX124" s="14" t="s">
        <v>78</v>
      </c>
      <c r="AY124" s="260" t="s">
        <v>158</v>
      </c>
    </row>
    <row r="125" s="2" customFormat="1" ht="33" customHeight="1">
      <c r="A125" s="41"/>
      <c r="B125" s="42"/>
      <c r="C125" s="216" t="s">
        <v>186</v>
      </c>
      <c r="D125" s="216" t="s">
        <v>161</v>
      </c>
      <c r="E125" s="217" t="s">
        <v>289</v>
      </c>
      <c r="F125" s="218" t="s">
        <v>290</v>
      </c>
      <c r="G125" s="219" t="s">
        <v>285</v>
      </c>
      <c r="H125" s="220">
        <v>150</v>
      </c>
      <c r="I125" s="221"/>
      <c r="J125" s="222">
        <f>ROUND(I125*H125,2)</f>
        <v>0</v>
      </c>
      <c r="K125" s="218" t="s">
        <v>219</v>
      </c>
      <c r="L125" s="47"/>
      <c r="M125" s="223" t="s">
        <v>19</v>
      </c>
      <c r="N125" s="224" t="s">
        <v>42</v>
      </c>
      <c r="O125" s="87"/>
      <c r="P125" s="225">
        <f>O125*H125</f>
        <v>0</v>
      </c>
      <c r="Q125" s="225">
        <v>0</v>
      </c>
      <c r="R125" s="225">
        <f>Q125*H125</f>
        <v>0</v>
      </c>
      <c r="S125" s="225">
        <v>0</v>
      </c>
      <c r="T125" s="226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7" t="s">
        <v>173</v>
      </c>
      <c r="AT125" s="227" t="s">
        <v>161</v>
      </c>
      <c r="AU125" s="227" t="s">
        <v>80</v>
      </c>
      <c r="AY125" s="20" t="s">
        <v>158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20" t="s">
        <v>78</v>
      </c>
      <c r="BK125" s="228">
        <f>ROUND(I125*H125,2)</f>
        <v>0</v>
      </c>
      <c r="BL125" s="20" t="s">
        <v>173</v>
      </c>
      <c r="BM125" s="227" t="s">
        <v>291</v>
      </c>
    </row>
    <row r="126" s="2" customFormat="1">
      <c r="A126" s="41"/>
      <c r="B126" s="42"/>
      <c r="C126" s="43"/>
      <c r="D126" s="229" t="s">
        <v>221</v>
      </c>
      <c r="E126" s="43"/>
      <c r="F126" s="230" t="s">
        <v>292</v>
      </c>
      <c r="G126" s="43"/>
      <c r="H126" s="43"/>
      <c r="I126" s="231"/>
      <c r="J126" s="43"/>
      <c r="K126" s="43"/>
      <c r="L126" s="47"/>
      <c r="M126" s="232"/>
      <c r="N126" s="233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221</v>
      </c>
      <c r="AU126" s="20" t="s">
        <v>80</v>
      </c>
    </row>
    <row r="127" s="2" customFormat="1" ht="21.75" customHeight="1">
      <c r="A127" s="41"/>
      <c r="B127" s="42"/>
      <c r="C127" s="216" t="s">
        <v>190</v>
      </c>
      <c r="D127" s="216" t="s">
        <v>161</v>
      </c>
      <c r="E127" s="217" t="s">
        <v>293</v>
      </c>
      <c r="F127" s="218" t="s">
        <v>294</v>
      </c>
      <c r="G127" s="219" t="s">
        <v>295</v>
      </c>
      <c r="H127" s="220">
        <v>698</v>
      </c>
      <c r="I127" s="221"/>
      <c r="J127" s="222">
        <f>ROUND(I127*H127,2)</f>
        <v>0</v>
      </c>
      <c r="K127" s="218" t="s">
        <v>219</v>
      </c>
      <c r="L127" s="47"/>
      <c r="M127" s="223" t="s">
        <v>19</v>
      </c>
      <c r="N127" s="224" t="s">
        <v>42</v>
      </c>
      <c r="O127" s="87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7" t="s">
        <v>173</v>
      </c>
      <c r="AT127" s="227" t="s">
        <v>161</v>
      </c>
      <c r="AU127" s="227" t="s">
        <v>80</v>
      </c>
      <c r="AY127" s="20" t="s">
        <v>158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0" t="s">
        <v>78</v>
      </c>
      <c r="BK127" s="228">
        <f>ROUND(I127*H127,2)</f>
        <v>0</v>
      </c>
      <c r="BL127" s="20" t="s">
        <v>173</v>
      </c>
      <c r="BM127" s="227" t="s">
        <v>296</v>
      </c>
    </row>
    <row r="128" s="2" customFormat="1">
      <c r="A128" s="41"/>
      <c r="B128" s="42"/>
      <c r="C128" s="43"/>
      <c r="D128" s="229" t="s">
        <v>221</v>
      </c>
      <c r="E128" s="43"/>
      <c r="F128" s="230" t="s">
        <v>297</v>
      </c>
      <c r="G128" s="43"/>
      <c r="H128" s="43"/>
      <c r="I128" s="231"/>
      <c r="J128" s="43"/>
      <c r="K128" s="43"/>
      <c r="L128" s="47"/>
      <c r="M128" s="232"/>
      <c r="N128" s="233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221</v>
      </c>
      <c r="AU128" s="20" t="s">
        <v>80</v>
      </c>
    </row>
    <row r="129" s="13" customFormat="1">
      <c r="A129" s="13"/>
      <c r="B129" s="239"/>
      <c r="C129" s="240"/>
      <c r="D129" s="241" t="s">
        <v>257</v>
      </c>
      <c r="E129" s="242" t="s">
        <v>19</v>
      </c>
      <c r="F129" s="243" t="s">
        <v>298</v>
      </c>
      <c r="G129" s="240"/>
      <c r="H129" s="242" t="s">
        <v>19</v>
      </c>
      <c r="I129" s="244"/>
      <c r="J129" s="240"/>
      <c r="K129" s="240"/>
      <c r="L129" s="245"/>
      <c r="M129" s="246"/>
      <c r="N129" s="247"/>
      <c r="O129" s="247"/>
      <c r="P129" s="247"/>
      <c r="Q129" s="247"/>
      <c r="R129" s="247"/>
      <c r="S129" s="247"/>
      <c r="T129" s="248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9" t="s">
        <v>257</v>
      </c>
      <c r="AU129" s="249" t="s">
        <v>80</v>
      </c>
      <c r="AV129" s="13" t="s">
        <v>78</v>
      </c>
      <c r="AW129" s="13" t="s">
        <v>32</v>
      </c>
      <c r="AX129" s="13" t="s">
        <v>71</v>
      </c>
      <c r="AY129" s="249" t="s">
        <v>158</v>
      </c>
    </row>
    <row r="130" s="14" customFormat="1">
      <c r="A130" s="14"/>
      <c r="B130" s="250"/>
      <c r="C130" s="251"/>
      <c r="D130" s="241" t="s">
        <v>257</v>
      </c>
      <c r="E130" s="252" t="s">
        <v>19</v>
      </c>
      <c r="F130" s="253" t="s">
        <v>299</v>
      </c>
      <c r="G130" s="251"/>
      <c r="H130" s="254">
        <v>510</v>
      </c>
      <c r="I130" s="255"/>
      <c r="J130" s="251"/>
      <c r="K130" s="251"/>
      <c r="L130" s="256"/>
      <c r="M130" s="257"/>
      <c r="N130" s="258"/>
      <c r="O130" s="258"/>
      <c r="P130" s="258"/>
      <c r="Q130" s="258"/>
      <c r="R130" s="258"/>
      <c r="S130" s="258"/>
      <c r="T130" s="259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60" t="s">
        <v>257</v>
      </c>
      <c r="AU130" s="260" t="s">
        <v>80</v>
      </c>
      <c r="AV130" s="14" t="s">
        <v>80</v>
      </c>
      <c r="AW130" s="14" t="s">
        <v>32</v>
      </c>
      <c r="AX130" s="14" t="s">
        <v>71</v>
      </c>
      <c r="AY130" s="260" t="s">
        <v>158</v>
      </c>
    </row>
    <row r="131" s="13" customFormat="1">
      <c r="A131" s="13"/>
      <c r="B131" s="239"/>
      <c r="C131" s="240"/>
      <c r="D131" s="241" t="s">
        <v>257</v>
      </c>
      <c r="E131" s="242" t="s">
        <v>19</v>
      </c>
      <c r="F131" s="243" t="s">
        <v>300</v>
      </c>
      <c r="G131" s="240"/>
      <c r="H131" s="242" t="s">
        <v>19</v>
      </c>
      <c r="I131" s="244"/>
      <c r="J131" s="240"/>
      <c r="K131" s="240"/>
      <c r="L131" s="245"/>
      <c r="M131" s="246"/>
      <c r="N131" s="247"/>
      <c r="O131" s="247"/>
      <c r="P131" s="247"/>
      <c r="Q131" s="247"/>
      <c r="R131" s="247"/>
      <c r="S131" s="247"/>
      <c r="T131" s="248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9" t="s">
        <v>257</v>
      </c>
      <c r="AU131" s="249" t="s">
        <v>80</v>
      </c>
      <c r="AV131" s="13" t="s">
        <v>78</v>
      </c>
      <c r="AW131" s="13" t="s">
        <v>32</v>
      </c>
      <c r="AX131" s="13" t="s">
        <v>71</v>
      </c>
      <c r="AY131" s="249" t="s">
        <v>158</v>
      </c>
    </row>
    <row r="132" s="14" customFormat="1">
      <c r="A132" s="14"/>
      <c r="B132" s="250"/>
      <c r="C132" s="251"/>
      <c r="D132" s="241" t="s">
        <v>257</v>
      </c>
      <c r="E132" s="252" t="s">
        <v>19</v>
      </c>
      <c r="F132" s="253" t="s">
        <v>301</v>
      </c>
      <c r="G132" s="251"/>
      <c r="H132" s="254">
        <v>19</v>
      </c>
      <c r="I132" s="255"/>
      <c r="J132" s="251"/>
      <c r="K132" s="251"/>
      <c r="L132" s="256"/>
      <c r="M132" s="257"/>
      <c r="N132" s="258"/>
      <c r="O132" s="258"/>
      <c r="P132" s="258"/>
      <c r="Q132" s="258"/>
      <c r="R132" s="258"/>
      <c r="S132" s="258"/>
      <c r="T132" s="259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60" t="s">
        <v>257</v>
      </c>
      <c r="AU132" s="260" t="s">
        <v>80</v>
      </c>
      <c r="AV132" s="14" t="s">
        <v>80</v>
      </c>
      <c r="AW132" s="14" t="s">
        <v>32</v>
      </c>
      <c r="AX132" s="14" t="s">
        <v>71</v>
      </c>
      <c r="AY132" s="260" t="s">
        <v>158</v>
      </c>
    </row>
    <row r="133" s="13" customFormat="1">
      <c r="A133" s="13"/>
      <c r="B133" s="239"/>
      <c r="C133" s="240"/>
      <c r="D133" s="241" t="s">
        <v>257</v>
      </c>
      <c r="E133" s="242" t="s">
        <v>19</v>
      </c>
      <c r="F133" s="243" t="s">
        <v>302</v>
      </c>
      <c r="G133" s="240"/>
      <c r="H133" s="242" t="s">
        <v>19</v>
      </c>
      <c r="I133" s="244"/>
      <c r="J133" s="240"/>
      <c r="K133" s="240"/>
      <c r="L133" s="245"/>
      <c r="M133" s="246"/>
      <c r="N133" s="247"/>
      <c r="O133" s="247"/>
      <c r="P133" s="247"/>
      <c r="Q133" s="247"/>
      <c r="R133" s="247"/>
      <c r="S133" s="247"/>
      <c r="T133" s="248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9" t="s">
        <v>257</v>
      </c>
      <c r="AU133" s="249" t="s">
        <v>80</v>
      </c>
      <c r="AV133" s="13" t="s">
        <v>78</v>
      </c>
      <c r="AW133" s="13" t="s">
        <v>32</v>
      </c>
      <c r="AX133" s="13" t="s">
        <v>71</v>
      </c>
      <c r="AY133" s="249" t="s">
        <v>158</v>
      </c>
    </row>
    <row r="134" s="14" customFormat="1">
      <c r="A134" s="14"/>
      <c r="B134" s="250"/>
      <c r="C134" s="251"/>
      <c r="D134" s="241" t="s">
        <v>257</v>
      </c>
      <c r="E134" s="252" t="s">
        <v>19</v>
      </c>
      <c r="F134" s="253" t="s">
        <v>186</v>
      </c>
      <c r="G134" s="251"/>
      <c r="H134" s="254">
        <v>7</v>
      </c>
      <c r="I134" s="255"/>
      <c r="J134" s="251"/>
      <c r="K134" s="251"/>
      <c r="L134" s="256"/>
      <c r="M134" s="257"/>
      <c r="N134" s="258"/>
      <c r="O134" s="258"/>
      <c r="P134" s="258"/>
      <c r="Q134" s="258"/>
      <c r="R134" s="258"/>
      <c r="S134" s="258"/>
      <c r="T134" s="259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0" t="s">
        <v>257</v>
      </c>
      <c r="AU134" s="260" t="s">
        <v>80</v>
      </c>
      <c r="AV134" s="14" t="s">
        <v>80</v>
      </c>
      <c r="AW134" s="14" t="s">
        <v>32</v>
      </c>
      <c r="AX134" s="14" t="s">
        <v>71</v>
      </c>
      <c r="AY134" s="260" t="s">
        <v>158</v>
      </c>
    </row>
    <row r="135" s="13" customFormat="1">
      <c r="A135" s="13"/>
      <c r="B135" s="239"/>
      <c r="C135" s="240"/>
      <c r="D135" s="241" t="s">
        <v>257</v>
      </c>
      <c r="E135" s="242" t="s">
        <v>19</v>
      </c>
      <c r="F135" s="243" t="s">
        <v>303</v>
      </c>
      <c r="G135" s="240"/>
      <c r="H135" s="242" t="s">
        <v>19</v>
      </c>
      <c r="I135" s="244"/>
      <c r="J135" s="240"/>
      <c r="K135" s="240"/>
      <c r="L135" s="245"/>
      <c r="M135" s="246"/>
      <c r="N135" s="247"/>
      <c r="O135" s="247"/>
      <c r="P135" s="247"/>
      <c r="Q135" s="247"/>
      <c r="R135" s="247"/>
      <c r="S135" s="247"/>
      <c r="T135" s="24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9" t="s">
        <v>257</v>
      </c>
      <c r="AU135" s="249" t="s">
        <v>80</v>
      </c>
      <c r="AV135" s="13" t="s">
        <v>78</v>
      </c>
      <c r="AW135" s="13" t="s">
        <v>32</v>
      </c>
      <c r="AX135" s="13" t="s">
        <v>71</v>
      </c>
      <c r="AY135" s="249" t="s">
        <v>158</v>
      </c>
    </row>
    <row r="136" s="14" customFormat="1">
      <c r="A136" s="14"/>
      <c r="B136" s="250"/>
      <c r="C136" s="251"/>
      <c r="D136" s="241" t="s">
        <v>257</v>
      </c>
      <c r="E136" s="252" t="s">
        <v>19</v>
      </c>
      <c r="F136" s="253" t="s">
        <v>186</v>
      </c>
      <c r="G136" s="251"/>
      <c r="H136" s="254">
        <v>7</v>
      </c>
      <c r="I136" s="255"/>
      <c r="J136" s="251"/>
      <c r="K136" s="251"/>
      <c r="L136" s="256"/>
      <c r="M136" s="257"/>
      <c r="N136" s="258"/>
      <c r="O136" s="258"/>
      <c r="P136" s="258"/>
      <c r="Q136" s="258"/>
      <c r="R136" s="258"/>
      <c r="S136" s="258"/>
      <c r="T136" s="259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60" t="s">
        <v>257</v>
      </c>
      <c r="AU136" s="260" t="s">
        <v>80</v>
      </c>
      <c r="AV136" s="14" t="s">
        <v>80</v>
      </c>
      <c r="AW136" s="14" t="s">
        <v>32</v>
      </c>
      <c r="AX136" s="14" t="s">
        <v>71</v>
      </c>
      <c r="AY136" s="260" t="s">
        <v>158</v>
      </c>
    </row>
    <row r="137" s="13" customFormat="1">
      <c r="A137" s="13"/>
      <c r="B137" s="239"/>
      <c r="C137" s="240"/>
      <c r="D137" s="241" t="s">
        <v>257</v>
      </c>
      <c r="E137" s="242" t="s">
        <v>19</v>
      </c>
      <c r="F137" s="243" t="s">
        <v>304</v>
      </c>
      <c r="G137" s="240"/>
      <c r="H137" s="242" t="s">
        <v>19</v>
      </c>
      <c r="I137" s="244"/>
      <c r="J137" s="240"/>
      <c r="K137" s="240"/>
      <c r="L137" s="245"/>
      <c r="M137" s="246"/>
      <c r="N137" s="247"/>
      <c r="O137" s="247"/>
      <c r="P137" s="247"/>
      <c r="Q137" s="247"/>
      <c r="R137" s="247"/>
      <c r="S137" s="247"/>
      <c r="T137" s="24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9" t="s">
        <v>257</v>
      </c>
      <c r="AU137" s="249" t="s">
        <v>80</v>
      </c>
      <c r="AV137" s="13" t="s">
        <v>78</v>
      </c>
      <c r="AW137" s="13" t="s">
        <v>32</v>
      </c>
      <c r="AX137" s="13" t="s">
        <v>71</v>
      </c>
      <c r="AY137" s="249" t="s">
        <v>158</v>
      </c>
    </row>
    <row r="138" s="14" customFormat="1">
      <c r="A138" s="14"/>
      <c r="B138" s="250"/>
      <c r="C138" s="251"/>
      <c r="D138" s="241" t="s">
        <v>257</v>
      </c>
      <c r="E138" s="252" t="s">
        <v>19</v>
      </c>
      <c r="F138" s="253" t="s">
        <v>305</v>
      </c>
      <c r="G138" s="251"/>
      <c r="H138" s="254">
        <v>155</v>
      </c>
      <c r="I138" s="255"/>
      <c r="J138" s="251"/>
      <c r="K138" s="251"/>
      <c r="L138" s="256"/>
      <c r="M138" s="257"/>
      <c r="N138" s="258"/>
      <c r="O138" s="258"/>
      <c r="P138" s="258"/>
      <c r="Q138" s="258"/>
      <c r="R138" s="258"/>
      <c r="S138" s="258"/>
      <c r="T138" s="259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0" t="s">
        <v>257</v>
      </c>
      <c r="AU138" s="260" t="s">
        <v>80</v>
      </c>
      <c r="AV138" s="14" t="s">
        <v>80</v>
      </c>
      <c r="AW138" s="14" t="s">
        <v>32</v>
      </c>
      <c r="AX138" s="14" t="s">
        <v>71</v>
      </c>
      <c r="AY138" s="260" t="s">
        <v>158</v>
      </c>
    </row>
    <row r="139" s="15" customFormat="1">
      <c r="A139" s="15"/>
      <c r="B139" s="261"/>
      <c r="C139" s="262"/>
      <c r="D139" s="241" t="s">
        <v>257</v>
      </c>
      <c r="E139" s="263" t="s">
        <v>19</v>
      </c>
      <c r="F139" s="264" t="s">
        <v>268</v>
      </c>
      <c r="G139" s="262"/>
      <c r="H139" s="265">
        <v>698</v>
      </c>
      <c r="I139" s="266"/>
      <c r="J139" s="262"/>
      <c r="K139" s="262"/>
      <c r="L139" s="267"/>
      <c r="M139" s="268"/>
      <c r="N139" s="269"/>
      <c r="O139" s="269"/>
      <c r="P139" s="269"/>
      <c r="Q139" s="269"/>
      <c r="R139" s="269"/>
      <c r="S139" s="269"/>
      <c r="T139" s="270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71" t="s">
        <v>257</v>
      </c>
      <c r="AU139" s="271" t="s">
        <v>80</v>
      </c>
      <c r="AV139" s="15" t="s">
        <v>173</v>
      </c>
      <c r="AW139" s="15" t="s">
        <v>32</v>
      </c>
      <c r="AX139" s="15" t="s">
        <v>78</v>
      </c>
      <c r="AY139" s="271" t="s">
        <v>158</v>
      </c>
    </row>
    <row r="140" s="2" customFormat="1" ht="37.8" customHeight="1">
      <c r="A140" s="41"/>
      <c r="B140" s="42"/>
      <c r="C140" s="216" t="s">
        <v>196</v>
      </c>
      <c r="D140" s="216" t="s">
        <v>161</v>
      </c>
      <c r="E140" s="217" t="s">
        <v>306</v>
      </c>
      <c r="F140" s="218" t="s">
        <v>307</v>
      </c>
      <c r="G140" s="219" t="s">
        <v>254</v>
      </c>
      <c r="H140" s="220">
        <v>30</v>
      </c>
      <c r="I140" s="221"/>
      <c r="J140" s="222">
        <f>ROUND(I140*H140,2)</f>
        <v>0</v>
      </c>
      <c r="K140" s="218" t="s">
        <v>219</v>
      </c>
      <c r="L140" s="47"/>
      <c r="M140" s="223" t="s">
        <v>19</v>
      </c>
      <c r="N140" s="224" t="s">
        <v>42</v>
      </c>
      <c r="O140" s="87"/>
      <c r="P140" s="225">
        <f>O140*H140</f>
        <v>0</v>
      </c>
      <c r="Q140" s="225">
        <v>0</v>
      </c>
      <c r="R140" s="225">
        <f>Q140*H140</f>
        <v>0</v>
      </c>
      <c r="S140" s="225">
        <v>0</v>
      </c>
      <c r="T140" s="226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7" t="s">
        <v>173</v>
      </c>
      <c r="AT140" s="227" t="s">
        <v>161</v>
      </c>
      <c r="AU140" s="227" t="s">
        <v>80</v>
      </c>
      <c r="AY140" s="20" t="s">
        <v>158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20" t="s">
        <v>78</v>
      </c>
      <c r="BK140" s="228">
        <f>ROUND(I140*H140,2)</f>
        <v>0</v>
      </c>
      <c r="BL140" s="20" t="s">
        <v>173</v>
      </c>
      <c r="BM140" s="227" t="s">
        <v>308</v>
      </c>
    </row>
    <row r="141" s="2" customFormat="1">
      <c r="A141" s="41"/>
      <c r="B141" s="42"/>
      <c r="C141" s="43"/>
      <c r="D141" s="229" t="s">
        <v>221</v>
      </c>
      <c r="E141" s="43"/>
      <c r="F141" s="230" t="s">
        <v>309</v>
      </c>
      <c r="G141" s="43"/>
      <c r="H141" s="43"/>
      <c r="I141" s="231"/>
      <c r="J141" s="43"/>
      <c r="K141" s="43"/>
      <c r="L141" s="47"/>
      <c r="M141" s="232"/>
      <c r="N141" s="233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221</v>
      </c>
      <c r="AU141" s="20" t="s">
        <v>80</v>
      </c>
    </row>
    <row r="142" s="13" customFormat="1">
      <c r="A142" s="13"/>
      <c r="B142" s="239"/>
      <c r="C142" s="240"/>
      <c r="D142" s="241" t="s">
        <v>257</v>
      </c>
      <c r="E142" s="242" t="s">
        <v>19</v>
      </c>
      <c r="F142" s="243" t="s">
        <v>310</v>
      </c>
      <c r="G142" s="240"/>
      <c r="H142" s="242" t="s">
        <v>19</v>
      </c>
      <c r="I142" s="244"/>
      <c r="J142" s="240"/>
      <c r="K142" s="240"/>
      <c r="L142" s="245"/>
      <c r="M142" s="246"/>
      <c r="N142" s="247"/>
      <c r="O142" s="247"/>
      <c r="P142" s="247"/>
      <c r="Q142" s="247"/>
      <c r="R142" s="247"/>
      <c r="S142" s="247"/>
      <c r="T142" s="24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9" t="s">
        <v>257</v>
      </c>
      <c r="AU142" s="249" t="s">
        <v>80</v>
      </c>
      <c r="AV142" s="13" t="s">
        <v>78</v>
      </c>
      <c r="AW142" s="13" t="s">
        <v>32</v>
      </c>
      <c r="AX142" s="13" t="s">
        <v>71</v>
      </c>
      <c r="AY142" s="249" t="s">
        <v>158</v>
      </c>
    </row>
    <row r="143" s="13" customFormat="1">
      <c r="A143" s="13"/>
      <c r="B143" s="239"/>
      <c r="C143" s="240"/>
      <c r="D143" s="241" t="s">
        <v>257</v>
      </c>
      <c r="E143" s="242" t="s">
        <v>19</v>
      </c>
      <c r="F143" s="243" t="s">
        <v>264</v>
      </c>
      <c r="G143" s="240"/>
      <c r="H143" s="242" t="s">
        <v>19</v>
      </c>
      <c r="I143" s="244"/>
      <c r="J143" s="240"/>
      <c r="K143" s="240"/>
      <c r="L143" s="245"/>
      <c r="M143" s="246"/>
      <c r="N143" s="247"/>
      <c r="O143" s="247"/>
      <c r="P143" s="247"/>
      <c r="Q143" s="247"/>
      <c r="R143" s="247"/>
      <c r="S143" s="247"/>
      <c r="T143" s="24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9" t="s">
        <v>257</v>
      </c>
      <c r="AU143" s="249" t="s">
        <v>80</v>
      </c>
      <c r="AV143" s="13" t="s">
        <v>78</v>
      </c>
      <c r="AW143" s="13" t="s">
        <v>32</v>
      </c>
      <c r="AX143" s="13" t="s">
        <v>71</v>
      </c>
      <c r="AY143" s="249" t="s">
        <v>158</v>
      </c>
    </row>
    <row r="144" s="14" customFormat="1">
      <c r="A144" s="14"/>
      <c r="B144" s="250"/>
      <c r="C144" s="251"/>
      <c r="D144" s="241" t="s">
        <v>257</v>
      </c>
      <c r="E144" s="252" t="s">
        <v>19</v>
      </c>
      <c r="F144" s="253" t="s">
        <v>311</v>
      </c>
      <c r="G144" s="251"/>
      <c r="H144" s="254">
        <v>30</v>
      </c>
      <c r="I144" s="255"/>
      <c r="J144" s="251"/>
      <c r="K144" s="251"/>
      <c r="L144" s="256"/>
      <c r="M144" s="257"/>
      <c r="N144" s="258"/>
      <c r="O144" s="258"/>
      <c r="P144" s="258"/>
      <c r="Q144" s="258"/>
      <c r="R144" s="258"/>
      <c r="S144" s="258"/>
      <c r="T144" s="259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60" t="s">
        <v>257</v>
      </c>
      <c r="AU144" s="260" t="s">
        <v>80</v>
      </c>
      <c r="AV144" s="14" t="s">
        <v>80</v>
      </c>
      <c r="AW144" s="14" t="s">
        <v>32</v>
      </c>
      <c r="AX144" s="14" t="s">
        <v>78</v>
      </c>
      <c r="AY144" s="260" t="s">
        <v>158</v>
      </c>
    </row>
    <row r="145" s="2" customFormat="1" ht="16.5" customHeight="1">
      <c r="A145" s="41"/>
      <c r="B145" s="42"/>
      <c r="C145" s="272" t="s">
        <v>201</v>
      </c>
      <c r="D145" s="272" t="s">
        <v>312</v>
      </c>
      <c r="E145" s="273" t="s">
        <v>313</v>
      </c>
      <c r="F145" s="274" t="s">
        <v>314</v>
      </c>
      <c r="G145" s="275" t="s">
        <v>285</v>
      </c>
      <c r="H145" s="276">
        <v>60</v>
      </c>
      <c r="I145" s="277"/>
      <c r="J145" s="278">
        <f>ROUND(I145*H145,2)</f>
        <v>0</v>
      </c>
      <c r="K145" s="274" t="s">
        <v>219</v>
      </c>
      <c r="L145" s="279"/>
      <c r="M145" s="280" t="s">
        <v>19</v>
      </c>
      <c r="N145" s="281" t="s">
        <v>42</v>
      </c>
      <c r="O145" s="87"/>
      <c r="P145" s="225">
        <f>O145*H145</f>
        <v>0</v>
      </c>
      <c r="Q145" s="225">
        <v>1</v>
      </c>
      <c r="R145" s="225">
        <f>Q145*H145</f>
        <v>60</v>
      </c>
      <c r="S145" s="225">
        <v>0</v>
      </c>
      <c r="T145" s="226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7" t="s">
        <v>190</v>
      </c>
      <c r="AT145" s="227" t="s">
        <v>312</v>
      </c>
      <c r="AU145" s="227" t="s">
        <v>80</v>
      </c>
      <c r="AY145" s="20" t="s">
        <v>158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20" t="s">
        <v>78</v>
      </c>
      <c r="BK145" s="228">
        <f>ROUND(I145*H145,2)</f>
        <v>0</v>
      </c>
      <c r="BL145" s="20" t="s">
        <v>173</v>
      </c>
      <c r="BM145" s="227" t="s">
        <v>315</v>
      </c>
    </row>
    <row r="146" s="14" customFormat="1">
      <c r="A146" s="14"/>
      <c r="B146" s="250"/>
      <c r="C146" s="251"/>
      <c r="D146" s="241" t="s">
        <v>257</v>
      </c>
      <c r="E146" s="251"/>
      <c r="F146" s="253" t="s">
        <v>316</v>
      </c>
      <c r="G146" s="251"/>
      <c r="H146" s="254">
        <v>60</v>
      </c>
      <c r="I146" s="255"/>
      <c r="J146" s="251"/>
      <c r="K146" s="251"/>
      <c r="L146" s="256"/>
      <c r="M146" s="257"/>
      <c r="N146" s="258"/>
      <c r="O146" s="258"/>
      <c r="P146" s="258"/>
      <c r="Q146" s="258"/>
      <c r="R146" s="258"/>
      <c r="S146" s="258"/>
      <c r="T146" s="259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0" t="s">
        <v>257</v>
      </c>
      <c r="AU146" s="260" t="s">
        <v>80</v>
      </c>
      <c r="AV146" s="14" t="s">
        <v>80</v>
      </c>
      <c r="AW146" s="14" t="s">
        <v>4</v>
      </c>
      <c r="AX146" s="14" t="s">
        <v>78</v>
      </c>
      <c r="AY146" s="260" t="s">
        <v>158</v>
      </c>
    </row>
    <row r="147" s="2" customFormat="1" ht="24.15" customHeight="1">
      <c r="A147" s="41"/>
      <c r="B147" s="42"/>
      <c r="C147" s="216" t="s">
        <v>205</v>
      </c>
      <c r="D147" s="216" t="s">
        <v>161</v>
      </c>
      <c r="E147" s="217" t="s">
        <v>317</v>
      </c>
      <c r="F147" s="218" t="s">
        <v>318</v>
      </c>
      <c r="G147" s="219" t="s">
        <v>295</v>
      </c>
      <c r="H147" s="220">
        <v>150</v>
      </c>
      <c r="I147" s="221"/>
      <c r="J147" s="222">
        <f>ROUND(I147*H147,2)</f>
        <v>0</v>
      </c>
      <c r="K147" s="218" t="s">
        <v>219</v>
      </c>
      <c r="L147" s="47"/>
      <c r="M147" s="223" t="s">
        <v>19</v>
      </c>
      <c r="N147" s="224" t="s">
        <v>42</v>
      </c>
      <c r="O147" s="87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7" t="s">
        <v>173</v>
      </c>
      <c r="AT147" s="227" t="s">
        <v>161</v>
      </c>
      <c r="AU147" s="227" t="s">
        <v>80</v>
      </c>
      <c r="AY147" s="20" t="s">
        <v>158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0" t="s">
        <v>78</v>
      </c>
      <c r="BK147" s="228">
        <f>ROUND(I147*H147,2)</f>
        <v>0</v>
      </c>
      <c r="BL147" s="20" t="s">
        <v>173</v>
      </c>
      <c r="BM147" s="227" t="s">
        <v>319</v>
      </c>
    </row>
    <row r="148" s="2" customFormat="1">
      <c r="A148" s="41"/>
      <c r="B148" s="42"/>
      <c r="C148" s="43"/>
      <c r="D148" s="229" t="s">
        <v>221</v>
      </c>
      <c r="E148" s="43"/>
      <c r="F148" s="230" t="s">
        <v>320</v>
      </c>
      <c r="G148" s="43"/>
      <c r="H148" s="43"/>
      <c r="I148" s="231"/>
      <c r="J148" s="43"/>
      <c r="K148" s="43"/>
      <c r="L148" s="47"/>
      <c r="M148" s="232"/>
      <c r="N148" s="233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221</v>
      </c>
      <c r="AU148" s="20" t="s">
        <v>80</v>
      </c>
    </row>
    <row r="149" s="2" customFormat="1" ht="16.5" customHeight="1">
      <c r="A149" s="41"/>
      <c r="B149" s="42"/>
      <c r="C149" s="272" t="s">
        <v>8</v>
      </c>
      <c r="D149" s="272" t="s">
        <v>312</v>
      </c>
      <c r="E149" s="273" t="s">
        <v>321</v>
      </c>
      <c r="F149" s="274" t="s">
        <v>322</v>
      </c>
      <c r="G149" s="275" t="s">
        <v>285</v>
      </c>
      <c r="H149" s="276">
        <v>48</v>
      </c>
      <c r="I149" s="277"/>
      <c r="J149" s="278">
        <f>ROUND(I149*H149,2)</f>
        <v>0</v>
      </c>
      <c r="K149" s="274" t="s">
        <v>219</v>
      </c>
      <c r="L149" s="279"/>
      <c r="M149" s="280" t="s">
        <v>19</v>
      </c>
      <c r="N149" s="281" t="s">
        <v>42</v>
      </c>
      <c r="O149" s="87"/>
      <c r="P149" s="225">
        <f>O149*H149</f>
        <v>0</v>
      </c>
      <c r="Q149" s="225">
        <v>1</v>
      </c>
      <c r="R149" s="225">
        <f>Q149*H149</f>
        <v>48</v>
      </c>
      <c r="S149" s="225">
        <v>0</v>
      </c>
      <c r="T149" s="226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7" t="s">
        <v>190</v>
      </c>
      <c r="AT149" s="227" t="s">
        <v>312</v>
      </c>
      <c r="AU149" s="227" t="s">
        <v>80</v>
      </c>
      <c r="AY149" s="20" t="s">
        <v>158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0" t="s">
        <v>78</v>
      </c>
      <c r="BK149" s="228">
        <f>ROUND(I149*H149,2)</f>
        <v>0</v>
      </c>
      <c r="BL149" s="20" t="s">
        <v>173</v>
      </c>
      <c r="BM149" s="227" t="s">
        <v>323</v>
      </c>
    </row>
    <row r="150" s="14" customFormat="1">
      <c r="A150" s="14"/>
      <c r="B150" s="250"/>
      <c r="C150" s="251"/>
      <c r="D150" s="241" t="s">
        <v>257</v>
      </c>
      <c r="E150" s="251"/>
      <c r="F150" s="253" t="s">
        <v>324</v>
      </c>
      <c r="G150" s="251"/>
      <c r="H150" s="254">
        <v>48</v>
      </c>
      <c r="I150" s="255"/>
      <c r="J150" s="251"/>
      <c r="K150" s="251"/>
      <c r="L150" s="256"/>
      <c r="M150" s="257"/>
      <c r="N150" s="258"/>
      <c r="O150" s="258"/>
      <c r="P150" s="258"/>
      <c r="Q150" s="258"/>
      <c r="R150" s="258"/>
      <c r="S150" s="258"/>
      <c r="T150" s="259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60" t="s">
        <v>257</v>
      </c>
      <c r="AU150" s="260" t="s">
        <v>80</v>
      </c>
      <c r="AV150" s="14" t="s">
        <v>80</v>
      </c>
      <c r="AW150" s="14" t="s">
        <v>4</v>
      </c>
      <c r="AX150" s="14" t="s">
        <v>78</v>
      </c>
      <c r="AY150" s="260" t="s">
        <v>158</v>
      </c>
    </row>
    <row r="151" s="2" customFormat="1" ht="24.15" customHeight="1">
      <c r="A151" s="41"/>
      <c r="B151" s="42"/>
      <c r="C151" s="216" t="s">
        <v>216</v>
      </c>
      <c r="D151" s="216" t="s">
        <v>161</v>
      </c>
      <c r="E151" s="217" t="s">
        <v>325</v>
      </c>
      <c r="F151" s="218" t="s">
        <v>326</v>
      </c>
      <c r="G151" s="219" t="s">
        <v>295</v>
      </c>
      <c r="H151" s="220">
        <v>150</v>
      </c>
      <c r="I151" s="221"/>
      <c r="J151" s="222">
        <f>ROUND(I151*H151,2)</f>
        <v>0</v>
      </c>
      <c r="K151" s="218" t="s">
        <v>219</v>
      </c>
      <c r="L151" s="47"/>
      <c r="M151" s="223" t="s">
        <v>19</v>
      </c>
      <c r="N151" s="224" t="s">
        <v>42</v>
      </c>
      <c r="O151" s="87"/>
      <c r="P151" s="225">
        <f>O151*H151</f>
        <v>0</v>
      </c>
      <c r="Q151" s="225">
        <v>0</v>
      </c>
      <c r="R151" s="225">
        <f>Q151*H151</f>
        <v>0</v>
      </c>
      <c r="S151" s="225">
        <v>0</v>
      </c>
      <c r="T151" s="226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7" t="s">
        <v>173</v>
      </c>
      <c r="AT151" s="227" t="s">
        <v>161</v>
      </c>
      <c r="AU151" s="227" t="s">
        <v>80</v>
      </c>
      <c r="AY151" s="20" t="s">
        <v>158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20" t="s">
        <v>78</v>
      </c>
      <c r="BK151" s="228">
        <f>ROUND(I151*H151,2)</f>
        <v>0</v>
      </c>
      <c r="BL151" s="20" t="s">
        <v>173</v>
      </c>
      <c r="BM151" s="227" t="s">
        <v>327</v>
      </c>
    </row>
    <row r="152" s="2" customFormat="1">
      <c r="A152" s="41"/>
      <c r="B152" s="42"/>
      <c r="C152" s="43"/>
      <c r="D152" s="229" t="s">
        <v>221</v>
      </c>
      <c r="E152" s="43"/>
      <c r="F152" s="230" t="s">
        <v>328</v>
      </c>
      <c r="G152" s="43"/>
      <c r="H152" s="43"/>
      <c r="I152" s="231"/>
      <c r="J152" s="43"/>
      <c r="K152" s="43"/>
      <c r="L152" s="47"/>
      <c r="M152" s="232"/>
      <c r="N152" s="233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221</v>
      </c>
      <c r="AU152" s="20" t="s">
        <v>80</v>
      </c>
    </row>
    <row r="153" s="2" customFormat="1" ht="16.5" customHeight="1">
      <c r="A153" s="41"/>
      <c r="B153" s="42"/>
      <c r="C153" s="272" t="s">
        <v>223</v>
      </c>
      <c r="D153" s="272" t="s">
        <v>312</v>
      </c>
      <c r="E153" s="273" t="s">
        <v>329</v>
      </c>
      <c r="F153" s="274" t="s">
        <v>330</v>
      </c>
      <c r="G153" s="275" t="s">
        <v>331</v>
      </c>
      <c r="H153" s="276">
        <v>3</v>
      </c>
      <c r="I153" s="277"/>
      <c r="J153" s="278">
        <f>ROUND(I153*H153,2)</f>
        <v>0</v>
      </c>
      <c r="K153" s="274" t="s">
        <v>219</v>
      </c>
      <c r="L153" s="279"/>
      <c r="M153" s="280" t="s">
        <v>19</v>
      </c>
      <c r="N153" s="281" t="s">
        <v>42</v>
      </c>
      <c r="O153" s="87"/>
      <c r="P153" s="225">
        <f>O153*H153</f>
        <v>0</v>
      </c>
      <c r="Q153" s="225">
        <v>0.001</v>
      </c>
      <c r="R153" s="225">
        <f>Q153*H153</f>
        <v>0.0030000000000000001</v>
      </c>
      <c r="S153" s="225">
        <v>0</v>
      </c>
      <c r="T153" s="226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7" t="s">
        <v>190</v>
      </c>
      <c r="AT153" s="227" t="s">
        <v>312</v>
      </c>
      <c r="AU153" s="227" t="s">
        <v>80</v>
      </c>
      <c r="AY153" s="20" t="s">
        <v>158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20" t="s">
        <v>78</v>
      </c>
      <c r="BK153" s="228">
        <f>ROUND(I153*H153,2)</f>
        <v>0</v>
      </c>
      <c r="BL153" s="20" t="s">
        <v>173</v>
      </c>
      <c r="BM153" s="227" t="s">
        <v>332</v>
      </c>
    </row>
    <row r="154" s="14" customFormat="1">
      <c r="A154" s="14"/>
      <c r="B154" s="250"/>
      <c r="C154" s="251"/>
      <c r="D154" s="241" t="s">
        <v>257</v>
      </c>
      <c r="E154" s="251"/>
      <c r="F154" s="253" t="s">
        <v>333</v>
      </c>
      <c r="G154" s="251"/>
      <c r="H154" s="254">
        <v>3</v>
      </c>
      <c r="I154" s="255"/>
      <c r="J154" s="251"/>
      <c r="K154" s="251"/>
      <c r="L154" s="256"/>
      <c r="M154" s="257"/>
      <c r="N154" s="258"/>
      <c r="O154" s="258"/>
      <c r="P154" s="258"/>
      <c r="Q154" s="258"/>
      <c r="R154" s="258"/>
      <c r="S154" s="258"/>
      <c r="T154" s="259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0" t="s">
        <v>257</v>
      </c>
      <c r="AU154" s="260" t="s">
        <v>80</v>
      </c>
      <c r="AV154" s="14" t="s">
        <v>80</v>
      </c>
      <c r="AW154" s="14" t="s">
        <v>4</v>
      </c>
      <c r="AX154" s="14" t="s">
        <v>78</v>
      </c>
      <c r="AY154" s="260" t="s">
        <v>158</v>
      </c>
    </row>
    <row r="155" s="2" customFormat="1" ht="16.5" customHeight="1">
      <c r="A155" s="41"/>
      <c r="B155" s="42"/>
      <c r="C155" s="216" t="s">
        <v>229</v>
      </c>
      <c r="D155" s="216" t="s">
        <v>161</v>
      </c>
      <c r="E155" s="217" t="s">
        <v>334</v>
      </c>
      <c r="F155" s="218" t="s">
        <v>335</v>
      </c>
      <c r="G155" s="219" t="s">
        <v>295</v>
      </c>
      <c r="H155" s="220">
        <v>150</v>
      </c>
      <c r="I155" s="221"/>
      <c r="J155" s="222">
        <f>ROUND(I155*H155,2)</f>
        <v>0</v>
      </c>
      <c r="K155" s="218" t="s">
        <v>219</v>
      </c>
      <c r="L155" s="47"/>
      <c r="M155" s="223" t="s">
        <v>19</v>
      </c>
      <c r="N155" s="224" t="s">
        <v>42</v>
      </c>
      <c r="O155" s="87"/>
      <c r="P155" s="225">
        <f>O155*H155</f>
        <v>0</v>
      </c>
      <c r="Q155" s="225">
        <v>0</v>
      </c>
      <c r="R155" s="225">
        <f>Q155*H155</f>
        <v>0</v>
      </c>
      <c r="S155" s="225">
        <v>0</v>
      </c>
      <c r="T155" s="226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7" t="s">
        <v>173</v>
      </c>
      <c r="AT155" s="227" t="s">
        <v>161</v>
      </c>
      <c r="AU155" s="227" t="s">
        <v>80</v>
      </c>
      <c r="AY155" s="20" t="s">
        <v>158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20" t="s">
        <v>78</v>
      </c>
      <c r="BK155" s="228">
        <f>ROUND(I155*H155,2)</f>
        <v>0</v>
      </c>
      <c r="BL155" s="20" t="s">
        <v>173</v>
      </c>
      <c r="BM155" s="227" t="s">
        <v>336</v>
      </c>
    </row>
    <row r="156" s="2" customFormat="1">
      <c r="A156" s="41"/>
      <c r="B156" s="42"/>
      <c r="C156" s="43"/>
      <c r="D156" s="229" t="s">
        <v>221</v>
      </c>
      <c r="E156" s="43"/>
      <c r="F156" s="230" t="s">
        <v>337</v>
      </c>
      <c r="G156" s="43"/>
      <c r="H156" s="43"/>
      <c r="I156" s="231"/>
      <c r="J156" s="43"/>
      <c r="K156" s="43"/>
      <c r="L156" s="47"/>
      <c r="M156" s="232"/>
      <c r="N156" s="233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221</v>
      </c>
      <c r="AU156" s="20" t="s">
        <v>80</v>
      </c>
    </row>
    <row r="157" s="2" customFormat="1" ht="24.15" customHeight="1">
      <c r="A157" s="41"/>
      <c r="B157" s="42"/>
      <c r="C157" s="216" t="s">
        <v>338</v>
      </c>
      <c r="D157" s="216" t="s">
        <v>161</v>
      </c>
      <c r="E157" s="217" t="s">
        <v>339</v>
      </c>
      <c r="F157" s="218" t="s">
        <v>340</v>
      </c>
      <c r="G157" s="219" t="s">
        <v>164</v>
      </c>
      <c r="H157" s="220">
        <v>6</v>
      </c>
      <c r="I157" s="221"/>
      <c r="J157" s="222">
        <f>ROUND(I157*H157,2)</f>
        <v>0</v>
      </c>
      <c r="K157" s="218" t="s">
        <v>19</v>
      </c>
      <c r="L157" s="47"/>
      <c r="M157" s="223" t="s">
        <v>19</v>
      </c>
      <c r="N157" s="224" t="s">
        <v>42</v>
      </c>
      <c r="O157" s="87"/>
      <c r="P157" s="225">
        <f>O157*H157</f>
        <v>0</v>
      </c>
      <c r="Q157" s="225">
        <v>0</v>
      </c>
      <c r="R157" s="225">
        <f>Q157*H157</f>
        <v>0</v>
      </c>
      <c r="S157" s="225">
        <v>0</v>
      </c>
      <c r="T157" s="226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7" t="s">
        <v>173</v>
      </c>
      <c r="AT157" s="227" t="s">
        <v>161</v>
      </c>
      <c r="AU157" s="227" t="s">
        <v>80</v>
      </c>
      <c r="AY157" s="20" t="s">
        <v>158</v>
      </c>
      <c r="BE157" s="228">
        <f>IF(N157="základní",J157,0)</f>
        <v>0</v>
      </c>
      <c r="BF157" s="228">
        <f>IF(N157="snížená",J157,0)</f>
        <v>0</v>
      </c>
      <c r="BG157" s="228">
        <f>IF(N157="zákl. přenesená",J157,0)</f>
        <v>0</v>
      </c>
      <c r="BH157" s="228">
        <f>IF(N157="sníž. přenesená",J157,0)</f>
        <v>0</v>
      </c>
      <c r="BI157" s="228">
        <f>IF(N157="nulová",J157,0)</f>
        <v>0</v>
      </c>
      <c r="BJ157" s="20" t="s">
        <v>78</v>
      </c>
      <c r="BK157" s="228">
        <f>ROUND(I157*H157,2)</f>
        <v>0</v>
      </c>
      <c r="BL157" s="20" t="s">
        <v>173</v>
      </c>
      <c r="BM157" s="227" t="s">
        <v>341</v>
      </c>
    </row>
    <row r="158" s="2" customFormat="1" ht="24.15" customHeight="1">
      <c r="A158" s="41"/>
      <c r="B158" s="42"/>
      <c r="C158" s="216" t="s">
        <v>342</v>
      </c>
      <c r="D158" s="216" t="s">
        <v>161</v>
      </c>
      <c r="E158" s="217" t="s">
        <v>343</v>
      </c>
      <c r="F158" s="218" t="s">
        <v>344</v>
      </c>
      <c r="G158" s="219" t="s">
        <v>199</v>
      </c>
      <c r="H158" s="220">
        <v>105</v>
      </c>
      <c r="I158" s="221"/>
      <c r="J158" s="222">
        <f>ROUND(I158*H158,2)</f>
        <v>0</v>
      </c>
      <c r="K158" s="218" t="s">
        <v>19</v>
      </c>
      <c r="L158" s="47"/>
      <c r="M158" s="223" t="s">
        <v>19</v>
      </c>
      <c r="N158" s="224" t="s">
        <v>42</v>
      </c>
      <c r="O158" s="87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7" t="s">
        <v>173</v>
      </c>
      <c r="AT158" s="227" t="s">
        <v>161</v>
      </c>
      <c r="AU158" s="227" t="s">
        <v>80</v>
      </c>
      <c r="AY158" s="20" t="s">
        <v>158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20" t="s">
        <v>78</v>
      </c>
      <c r="BK158" s="228">
        <f>ROUND(I158*H158,2)</f>
        <v>0</v>
      </c>
      <c r="BL158" s="20" t="s">
        <v>173</v>
      </c>
      <c r="BM158" s="227" t="s">
        <v>345</v>
      </c>
    </row>
    <row r="159" s="2" customFormat="1" ht="24.15" customHeight="1">
      <c r="A159" s="41"/>
      <c r="B159" s="42"/>
      <c r="C159" s="216" t="s">
        <v>346</v>
      </c>
      <c r="D159" s="216" t="s">
        <v>161</v>
      </c>
      <c r="E159" s="217" t="s">
        <v>347</v>
      </c>
      <c r="F159" s="218" t="s">
        <v>348</v>
      </c>
      <c r="G159" s="219" t="s">
        <v>199</v>
      </c>
      <c r="H159" s="220">
        <v>35</v>
      </c>
      <c r="I159" s="221"/>
      <c r="J159" s="222">
        <f>ROUND(I159*H159,2)</f>
        <v>0</v>
      </c>
      <c r="K159" s="218" t="s">
        <v>19</v>
      </c>
      <c r="L159" s="47"/>
      <c r="M159" s="223" t="s">
        <v>19</v>
      </c>
      <c r="N159" s="224" t="s">
        <v>42</v>
      </c>
      <c r="O159" s="87"/>
      <c r="P159" s="225">
        <f>O159*H159</f>
        <v>0</v>
      </c>
      <c r="Q159" s="225">
        <v>0</v>
      </c>
      <c r="R159" s="225">
        <f>Q159*H159</f>
        <v>0</v>
      </c>
      <c r="S159" s="225">
        <v>0</v>
      </c>
      <c r="T159" s="226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7" t="s">
        <v>173</v>
      </c>
      <c r="AT159" s="227" t="s">
        <v>161</v>
      </c>
      <c r="AU159" s="227" t="s">
        <v>80</v>
      </c>
      <c r="AY159" s="20" t="s">
        <v>158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20" t="s">
        <v>78</v>
      </c>
      <c r="BK159" s="228">
        <f>ROUND(I159*H159,2)</f>
        <v>0</v>
      </c>
      <c r="BL159" s="20" t="s">
        <v>173</v>
      </c>
      <c r="BM159" s="227" t="s">
        <v>349</v>
      </c>
    </row>
    <row r="160" s="2" customFormat="1" ht="16.5" customHeight="1">
      <c r="A160" s="41"/>
      <c r="B160" s="42"/>
      <c r="C160" s="216" t="s">
        <v>301</v>
      </c>
      <c r="D160" s="216" t="s">
        <v>161</v>
      </c>
      <c r="E160" s="217" t="s">
        <v>350</v>
      </c>
      <c r="F160" s="218" t="s">
        <v>351</v>
      </c>
      <c r="G160" s="219" t="s">
        <v>164</v>
      </c>
      <c r="H160" s="220">
        <v>1</v>
      </c>
      <c r="I160" s="221"/>
      <c r="J160" s="222">
        <f>ROUND(I160*H160,2)</f>
        <v>0</v>
      </c>
      <c r="K160" s="218" t="s">
        <v>19</v>
      </c>
      <c r="L160" s="47"/>
      <c r="M160" s="223" t="s">
        <v>19</v>
      </c>
      <c r="N160" s="224" t="s">
        <v>42</v>
      </c>
      <c r="O160" s="87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7" t="s">
        <v>173</v>
      </c>
      <c r="AT160" s="227" t="s">
        <v>161</v>
      </c>
      <c r="AU160" s="227" t="s">
        <v>80</v>
      </c>
      <c r="AY160" s="20" t="s">
        <v>158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20" t="s">
        <v>78</v>
      </c>
      <c r="BK160" s="228">
        <f>ROUND(I160*H160,2)</f>
        <v>0</v>
      </c>
      <c r="BL160" s="20" t="s">
        <v>173</v>
      </c>
      <c r="BM160" s="227" t="s">
        <v>352</v>
      </c>
    </row>
    <row r="161" s="12" customFormat="1" ht="22.8" customHeight="1">
      <c r="A161" s="12"/>
      <c r="B161" s="200"/>
      <c r="C161" s="201"/>
      <c r="D161" s="202" t="s">
        <v>70</v>
      </c>
      <c r="E161" s="214" t="s">
        <v>80</v>
      </c>
      <c r="F161" s="214" t="s">
        <v>353</v>
      </c>
      <c r="G161" s="201"/>
      <c r="H161" s="201"/>
      <c r="I161" s="204"/>
      <c r="J161" s="215">
        <f>BK161</f>
        <v>0</v>
      </c>
      <c r="K161" s="201"/>
      <c r="L161" s="206"/>
      <c r="M161" s="207"/>
      <c r="N161" s="208"/>
      <c r="O161" s="208"/>
      <c r="P161" s="209">
        <f>SUM(P162:P178)</f>
        <v>0</v>
      </c>
      <c r="Q161" s="208"/>
      <c r="R161" s="209">
        <f>SUM(R162:R178)</f>
        <v>6.8733249999999995</v>
      </c>
      <c r="S161" s="208"/>
      <c r="T161" s="210">
        <f>SUM(T162:T178)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11" t="s">
        <v>78</v>
      </c>
      <c r="AT161" s="212" t="s">
        <v>70</v>
      </c>
      <c r="AU161" s="212" t="s">
        <v>78</v>
      </c>
      <c r="AY161" s="211" t="s">
        <v>158</v>
      </c>
      <c r="BK161" s="213">
        <f>SUM(BK162:BK178)</f>
        <v>0</v>
      </c>
    </row>
    <row r="162" s="2" customFormat="1" ht="24.15" customHeight="1">
      <c r="A162" s="41"/>
      <c r="B162" s="42"/>
      <c r="C162" s="216" t="s">
        <v>354</v>
      </c>
      <c r="D162" s="216" t="s">
        <v>161</v>
      </c>
      <c r="E162" s="217" t="s">
        <v>355</v>
      </c>
      <c r="F162" s="218" t="s">
        <v>356</v>
      </c>
      <c r="G162" s="219" t="s">
        <v>295</v>
      </c>
      <c r="H162" s="220">
        <v>140</v>
      </c>
      <c r="I162" s="221"/>
      <c r="J162" s="222">
        <f>ROUND(I162*H162,2)</f>
        <v>0</v>
      </c>
      <c r="K162" s="218" t="s">
        <v>219</v>
      </c>
      <c r="L162" s="47"/>
      <c r="M162" s="223" t="s">
        <v>19</v>
      </c>
      <c r="N162" s="224" t="s">
        <v>42</v>
      </c>
      <c r="O162" s="87"/>
      <c r="P162" s="225">
        <f>O162*H162</f>
        <v>0</v>
      </c>
      <c r="Q162" s="225">
        <v>0.00031</v>
      </c>
      <c r="R162" s="225">
        <f>Q162*H162</f>
        <v>0.043400000000000001</v>
      </c>
      <c r="S162" s="225">
        <v>0</v>
      </c>
      <c r="T162" s="226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7" t="s">
        <v>173</v>
      </c>
      <c r="AT162" s="227" t="s">
        <v>161</v>
      </c>
      <c r="AU162" s="227" t="s">
        <v>80</v>
      </c>
      <c r="AY162" s="20" t="s">
        <v>158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0" t="s">
        <v>78</v>
      </c>
      <c r="BK162" s="228">
        <f>ROUND(I162*H162,2)</f>
        <v>0</v>
      </c>
      <c r="BL162" s="20" t="s">
        <v>173</v>
      </c>
      <c r="BM162" s="227" t="s">
        <v>357</v>
      </c>
    </row>
    <row r="163" s="2" customFormat="1">
      <c r="A163" s="41"/>
      <c r="B163" s="42"/>
      <c r="C163" s="43"/>
      <c r="D163" s="229" t="s">
        <v>221</v>
      </c>
      <c r="E163" s="43"/>
      <c r="F163" s="230" t="s">
        <v>358</v>
      </c>
      <c r="G163" s="43"/>
      <c r="H163" s="43"/>
      <c r="I163" s="231"/>
      <c r="J163" s="43"/>
      <c r="K163" s="43"/>
      <c r="L163" s="47"/>
      <c r="M163" s="232"/>
      <c r="N163" s="233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221</v>
      </c>
      <c r="AU163" s="20" t="s">
        <v>80</v>
      </c>
    </row>
    <row r="164" s="14" customFormat="1">
      <c r="A164" s="14"/>
      <c r="B164" s="250"/>
      <c r="C164" s="251"/>
      <c r="D164" s="241" t="s">
        <v>257</v>
      </c>
      <c r="E164" s="252" t="s">
        <v>19</v>
      </c>
      <c r="F164" s="253" t="s">
        <v>359</v>
      </c>
      <c r="G164" s="251"/>
      <c r="H164" s="254">
        <v>140</v>
      </c>
      <c r="I164" s="255"/>
      <c r="J164" s="251"/>
      <c r="K164" s="251"/>
      <c r="L164" s="256"/>
      <c r="M164" s="257"/>
      <c r="N164" s="258"/>
      <c r="O164" s="258"/>
      <c r="P164" s="258"/>
      <c r="Q164" s="258"/>
      <c r="R164" s="258"/>
      <c r="S164" s="258"/>
      <c r="T164" s="259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60" t="s">
        <v>257</v>
      </c>
      <c r="AU164" s="260" t="s">
        <v>80</v>
      </c>
      <c r="AV164" s="14" t="s">
        <v>80</v>
      </c>
      <c r="AW164" s="14" t="s">
        <v>32</v>
      </c>
      <c r="AX164" s="14" t="s">
        <v>78</v>
      </c>
      <c r="AY164" s="260" t="s">
        <v>158</v>
      </c>
    </row>
    <row r="165" s="2" customFormat="1" ht="16.5" customHeight="1">
      <c r="A165" s="41"/>
      <c r="B165" s="42"/>
      <c r="C165" s="272" t="s">
        <v>7</v>
      </c>
      <c r="D165" s="272" t="s">
        <v>312</v>
      </c>
      <c r="E165" s="273" t="s">
        <v>360</v>
      </c>
      <c r="F165" s="274" t="s">
        <v>361</v>
      </c>
      <c r="G165" s="275" t="s">
        <v>295</v>
      </c>
      <c r="H165" s="276">
        <v>161</v>
      </c>
      <c r="I165" s="277"/>
      <c r="J165" s="278">
        <f>ROUND(I165*H165,2)</f>
        <v>0</v>
      </c>
      <c r="K165" s="274" t="s">
        <v>219</v>
      </c>
      <c r="L165" s="279"/>
      <c r="M165" s="280" t="s">
        <v>19</v>
      </c>
      <c r="N165" s="281" t="s">
        <v>42</v>
      </c>
      <c r="O165" s="87"/>
      <c r="P165" s="225">
        <f>O165*H165</f>
        <v>0</v>
      </c>
      <c r="Q165" s="225">
        <v>0.00029999999999999997</v>
      </c>
      <c r="R165" s="225">
        <f>Q165*H165</f>
        <v>0.048299999999999996</v>
      </c>
      <c r="S165" s="225">
        <v>0</v>
      </c>
      <c r="T165" s="226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7" t="s">
        <v>190</v>
      </c>
      <c r="AT165" s="227" t="s">
        <v>312</v>
      </c>
      <c r="AU165" s="227" t="s">
        <v>80</v>
      </c>
      <c r="AY165" s="20" t="s">
        <v>158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20" t="s">
        <v>78</v>
      </c>
      <c r="BK165" s="228">
        <f>ROUND(I165*H165,2)</f>
        <v>0</v>
      </c>
      <c r="BL165" s="20" t="s">
        <v>173</v>
      </c>
      <c r="BM165" s="227" t="s">
        <v>362</v>
      </c>
    </row>
    <row r="166" s="14" customFormat="1">
      <c r="A166" s="14"/>
      <c r="B166" s="250"/>
      <c r="C166" s="251"/>
      <c r="D166" s="241" t="s">
        <v>257</v>
      </c>
      <c r="E166" s="251"/>
      <c r="F166" s="253" t="s">
        <v>363</v>
      </c>
      <c r="G166" s="251"/>
      <c r="H166" s="254">
        <v>161</v>
      </c>
      <c r="I166" s="255"/>
      <c r="J166" s="251"/>
      <c r="K166" s="251"/>
      <c r="L166" s="256"/>
      <c r="M166" s="257"/>
      <c r="N166" s="258"/>
      <c r="O166" s="258"/>
      <c r="P166" s="258"/>
      <c r="Q166" s="258"/>
      <c r="R166" s="258"/>
      <c r="S166" s="258"/>
      <c r="T166" s="259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0" t="s">
        <v>257</v>
      </c>
      <c r="AU166" s="260" t="s">
        <v>80</v>
      </c>
      <c r="AV166" s="14" t="s">
        <v>80</v>
      </c>
      <c r="AW166" s="14" t="s">
        <v>4</v>
      </c>
      <c r="AX166" s="14" t="s">
        <v>78</v>
      </c>
      <c r="AY166" s="260" t="s">
        <v>158</v>
      </c>
    </row>
    <row r="167" s="2" customFormat="1" ht="16.5" customHeight="1">
      <c r="A167" s="41"/>
      <c r="B167" s="42"/>
      <c r="C167" s="216" t="s">
        <v>364</v>
      </c>
      <c r="D167" s="216" t="s">
        <v>161</v>
      </c>
      <c r="E167" s="217" t="s">
        <v>365</v>
      </c>
      <c r="F167" s="218" t="s">
        <v>366</v>
      </c>
      <c r="G167" s="219" t="s">
        <v>254</v>
      </c>
      <c r="H167" s="220">
        <v>4</v>
      </c>
      <c r="I167" s="221"/>
      <c r="J167" s="222">
        <f>ROUND(I167*H167,2)</f>
        <v>0</v>
      </c>
      <c r="K167" s="218" t="s">
        <v>219</v>
      </c>
      <c r="L167" s="47"/>
      <c r="M167" s="223" t="s">
        <v>19</v>
      </c>
      <c r="N167" s="224" t="s">
        <v>42</v>
      </c>
      <c r="O167" s="87"/>
      <c r="P167" s="225">
        <f>O167*H167</f>
        <v>0</v>
      </c>
      <c r="Q167" s="225">
        <v>1.6299999999999999</v>
      </c>
      <c r="R167" s="225">
        <f>Q167*H167</f>
        <v>6.5199999999999996</v>
      </c>
      <c r="S167" s="225">
        <v>0</v>
      </c>
      <c r="T167" s="226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7" t="s">
        <v>173</v>
      </c>
      <c r="AT167" s="227" t="s">
        <v>161</v>
      </c>
      <c r="AU167" s="227" t="s">
        <v>80</v>
      </c>
      <c r="AY167" s="20" t="s">
        <v>158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20" t="s">
        <v>78</v>
      </c>
      <c r="BK167" s="228">
        <f>ROUND(I167*H167,2)</f>
        <v>0</v>
      </c>
      <c r="BL167" s="20" t="s">
        <v>173</v>
      </c>
      <c r="BM167" s="227" t="s">
        <v>367</v>
      </c>
    </row>
    <row r="168" s="2" customFormat="1">
      <c r="A168" s="41"/>
      <c r="B168" s="42"/>
      <c r="C168" s="43"/>
      <c r="D168" s="229" t="s">
        <v>221</v>
      </c>
      <c r="E168" s="43"/>
      <c r="F168" s="230" t="s">
        <v>368</v>
      </c>
      <c r="G168" s="43"/>
      <c r="H168" s="43"/>
      <c r="I168" s="231"/>
      <c r="J168" s="43"/>
      <c r="K168" s="43"/>
      <c r="L168" s="47"/>
      <c r="M168" s="232"/>
      <c r="N168" s="233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221</v>
      </c>
      <c r="AU168" s="20" t="s">
        <v>80</v>
      </c>
    </row>
    <row r="169" s="14" customFormat="1">
      <c r="A169" s="14"/>
      <c r="B169" s="250"/>
      <c r="C169" s="251"/>
      <c r="D169" s="241" t="s">
        <v>257</v>
      </c>
      <c r="E169" s="252" t="s">
        <v>19</v>
      </c>
      <c r="F169" s="253" t="s">
        <v>369</v>
      </c>
      <c r="G169" s="251"/>
      <c r="H169" s="254">
        <v>4</v>
      </c>
      <c r="I169" s="255"/>
      <c r="J169" s="251"/>
      <c r="K169" s="251"/>
      <c r="L169" s="256"/>
      <c r="M169" s="257"/>
      <c r="N169" s="258"/>
      <c r="O169" s="258"/>
      <c r="P169" s="258"/>
      <c r="Q169" s="258"/>
      <c r="R169" s="258"/>
      <c r="S169" s="258"/>
      <c r="T169" s="259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0" t="s">
        <v>257</v>
      </c>
      <c r="AU169" s="260" t="s">
        <v>80</v>
      </c>
      <c r="AV169" s="14" t="s">
        <v>80</v>
      </c>
      <c r="AW169" s="14" t="s">
        <v>32</v>
      </c>
      <c r="AX169" s="14" t="s">
        <v>78</v>
      </c>
      <c r="AY169" s="260" t="s">
        <v>158</v>
      </c>
    </row>
    <row r="170" s="2" customFormat="1" ht="16.5" customHeight="1">
      <c r="A170" s="41"/>
      <c r="B170" s="42"/>
      <c r="C170" s="216" t="s">
        <v>370</v>
      </c>
      <c r="D170" s="216" t="s">
        <v>161</v>
      </c>
      <c r="E170" s="217" t="s">
        <v>371</v>
      </c>
      <c r="F170" s="218" t="s">
        <v>372</v>
      </c>
      <c r="G170" s="219" t="s">
        <v>373</v>
      </c>
      <c r="H170" s="220">
        <v>100</v>
      </c>
      <c r="I170" s="221"/>
      <c r="J170" s="222">
        <f>ROUND(I170*H170,2)</f>
        <v>0</v>
      </c>
      <c r="K170" s="218" t="s">
        <v>219</v>
      </c>
      <c r="L170" s="47"/>
      <c r="M170" s="223" t="s">
        <v>19</v>
      </c>
      <c r="N170" s="224" t="s">
        <v>42</v>
      </c>
      <c r="O170" s="87"/>
      <c r="P170" s="225">
        <f>O170*H170</f>
        <v>0</v>
      </c>
      <c r="Q170" s="225">
        <v>0.00048999999999999998</v>
      </c>
      <c r="R170" s="225">
        <f>Q170*H170</f>
        <v>0.049000000000000002</v>
      </c>
      <c r="S170" s="225">
        <v>0</v>
      </c>
      <c r="T170" s="226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7" t="s">
        <v>173</v>
      </c>
      <c r="AT170" s="227" t="s">
        <v>161</v>
      </c>
      <c r="AU170" s="227" t="s">
        <v>80</v>
      </c>
      <c r="AY170" s="20" t="s">
        <v>158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20" t="s">
        <v>78</v>
      </c>
      <c r="BK170" s="228">
        <f>ROUND(I170*H170,2)</f>
        <v>0</v>
      </c>
      <c r="BL170" s="20" t="s">
        <v>173</v>
      </c>
      <c r="BM170" s="227" t="s">
        <v>374</v>
      </c>
    </row>
    <row r="171" s="2" customFormat="1">
      <c r="A171" s="41"/>
      <c r="B171" s="42"/>
      <c r="C171" s="43"/>
      <c r="D171" s="229" t="s">
        <v>221</v>
      </c>
      <c r="E171" s="43"/>
      <c r="F171" s="230" t="s">
        <v>375</v>
      </c>
      <c r="G171" s="43"/>
      <c r="H171" s="43"/>
      <c r="I171" s="231"/>
      <c r="J171" s="43"/>
      <c r="K171" s="43"/>
      <c r="L171" s="47"/>
      <c r="M171" s="232"/>
      <c r="N171" s="233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221</v>
      </c>
      <c r="AU171" s="20" t="s">
        <v>80</v>
      </c>
    </row>
    <row r="172" s="2" customFormat="1" ht="24.15" customHeight="1">
      <c r="A172" s="41"/>
      <c r="B172" s="42"/>
      <c r="C172" s="216" t="s">
        <v>376</v>
      </c>
      <c r="D172" s="216" t="s">
        <v>161</v>
      </c>
      <c r="E172" s="217" t="s">
        <v>377</v>
      </c>
      <c r="F172" s="218" t="s">
        <v>378</v>
      </c>
      <c r="G172" s="219" t="s">
        <v>254</v>
      </c>
      <c r="H172" s="220">
        <v>8</v>
      </c>
      <c r="I172" s="221"/>
      <c r="J172" s="222">
        <f>ROUND(I172*H172,2)</f>
        <v>0</v>
      </c>
      <c r="K172" s="218" t="s">
        <v>219</v>
      </c>
      <c r="L172" s="47"/>
      <c r="M172" s="223" t="s">
        <v>19</v>
      </c>
      <c r="N172" s="224" t="s">
        <v>42</v>
      </c>
      <c r="O172" s="87"/>
      <c r="P172" s="225">
        <f>O172*H172</f>
        <v>0</v>
      </c>
      <c r="Q172" s="225">
        <v>0</v>
      </c>
      <c r="R172" s="225">
        <f>Q172*H172</f>
        <v>0</v>
      </c>
      <c r="S172" s="225">
        <v>0</v>
      </c>
      <c r="T172" s="226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7" t="s">
        <v>173</v>
      </c>
      <c r="AT172" s="227" t="s">
        <v>161</v>
      </c>
      <c r="AU172" s="227" t="s">
        <v>80</v>
      </c>
      <c r="AY172" s="20" t="s">
        <v>158</v>
      </c>
      <c r="BE172" s="228">
        <f>IF(N172="základní",J172,0)</f>
        <v>0</v>
      </c>
      <c r="BF172" s="228">
        <f>IF(N172="snížená",J172,0)</f>
        <v>0</v>
      </c>
      <c r="BG172" s="228">
        <f>IF(N172="zákl. přenesená",J172,0)</f>
        <v>0</v>
      </c>
      <c r="BH172" s="228">
        <f>IF(N172="sníž. přenesená",J172,0)</f>
        <v>0</v>
      </c>
      <c r="BI172" s="228">
        <f>IF(N172="nulová",J172,0)</f>
        <v>0</v>
      </c>
      <c r="BJ172" s="20" t="s">
        <v>78</v>
      </c>
      <c r="BK172" s="228">
        <f>ROUND(I172*H172,2)</f>
        <v>0</v>
      </c>
      <c r="BL172" s="20" t="s">
        <v>173</v>
      </c>
      <c r="BM172" s="227" t="s">
        <v>379</v>
      </c>
    </row>
    <row r="173" s="2" customFormat="1">
      <c r="A173" s="41"/>
      <c r="B173" s="42"/>
      <c r="C173" s="43"/>
      <c r="D173" s="229" t="s">
        <v>221</v>
      </c>
      <c r="E173" s="43"/>
      <c r="F173" s="230" t="s">
        <v>380</v>
      </c>
      <c r="G173" s="43"/>
      <c r="H173" s="43"/>
      <c r="I173" s="231"/>
      <c r="J173" s="43"/>
      <c r="K173" s="43"/>
      <c r="L173" s="47"/>
      <c r="M173" s="232"/>
      <c r="N173" s="233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221</v>
      </c>
      <c r="AU173" s="20" t="s">
        <v>80</v>
      </c>
    </row>
    <row r="174" s="14" customFormat="1">
      <c r="A174" s="14"/>
      <c r="B174" s="250"/>
      <c r="C174" s="251"/>
      <c r="D174" s="241" t="s">
        <v>257</v>
      </c>
      <c r="E174" s="252" t="s">
        <v>19</v>
      </c>
      <c r="F174" s="253" t="s">
        <v>381</v>
      </c>
      <c r="G174" s="251"/>
      <c r="H174" s="254">
        <v>8</v>
      </c>
      <c r="I174" s="255"/>
      <c r="J174" s="251"/>
      <c r="K174" s="251"/>
      <c r="L174" s="256"/>
      <c r="M174" s="257"/>
      <c r="N174" s="258"/>
      <c r="O174" s="258"/>
      <c r="P174" s="258"/>
      <c r="Q174" s="258"/>
      <c r="R174" s="258"/>
      <c r="S174" s="258"/>
      <c r="T174" s="259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60" t="s">
        <v>257</v>
      </c>
      <c r="AU174" s="260" t="s">
        <v>80</v>
      </c>
      <c r="AV174" s="14" t="s">
        <v>80</v>
      </c>
      <c r="AW174" s="14" t="s">
        <v>32</v>
      </c>
      <c r="AX174" s="14" t="s">
        <v>78</v>
      </c>
      <c r="AY174" s="260" t="s">
        <v>158</v>
      </c>
    </row>
    <row r="175" s="2" customFormat="1" ht="16.5" customHeight="1">
      <c r="A175" s="41"/>
      <c r="B175" s="42"/>
      <c r="C175" s="216" t="s">
        <v>382</v>
      </c>
      <c r="D175" s="216" t="s">
        <v>161</v>
      </c>
      <c r="E175" s="217" t="s">
        <v>383</v>
      </c>
      <c r="F175" s="218" t="s">
        <v>384</v>
      </c>
      <c r="G175" s="219" t="s">
        <v>373</v>
      </c>
      <c r="H175" s="220">
        <v>150</v>
      </c>
      <c r="I175" s="221"/>
      <c r="J175" s="222">
        <f>ROUND(I175*H175,2)</f>
        <v>0</v>
      </c>
      <c r="K175" s="218" t="s">
        <v>219</v>
      </c>
      <c r="L175" s="47"/>
      <c r="M175" s="223" t="s">
        <v>19</v>
      </c>
      <c r="N175" s="224" t="s">
        <v>42</v>
      </c>
      <c r="O175" s="87"/>
      <c r="P175" s="225">
        <f>O175*H175</f>
        <v>0</v>
      </c>
      <c r="Q175" s="225">
        <v>0</v>
      </c>
      <c r="R175" s="225">
        <f>Q175*H175</f>
        <v>0</v>
      </c>
      <c r="S175" s="225">
        <v>0</v>
      </c>
      <c r="T175" s="226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7" t="s">
        <v>173</v>
      </c>
      <c r="AT175" s="227" t="s">
        <v>161</v>
      </c>
      <c r="AU175" s="227" t="s">
        <v>80</v>
      </c>
      <c r="AY175" s="20" t="s">
        <v>158</v>
      </c>
      <c r="BE175" s="228">
        <f>IF(N175="základní",J175,0)</f>
        <v>0</v>
      </c>
      <c r="BF175" s="228">
        <f>IF(N175="snížená",J175,0)</f>
        <v>0</v>
      </c>
      <c r="BG175" s="228">
        <f>IF(N175="zákl. přenesená",J175,0)</f>
        <v>0</v>
      </c>
      <c r="BH175" s="228">
        <f>IF(N175="sníž. přenesená",J175,0)</f>
        <v>0</v>
      </c>
      <c r="BI175" s="228">
        <f>IF(N175="nulová",J175,0)</f>
        <v>0</v>
      </c>
      <c r="BJ175" s="20" t="s">
        <v>78</v>
      </c>
      <c r="BK175" s="228">
        <f>ROUND(I175*H175,2)</f>
        <v>0</v>
      </c>
      <c r="BL175" s="20" t="s">
        <v>173</v>
      </c>
      <c r="BM175" s="227" t="s">
        <v>385</v>
      </c>
    </row>
    <row r="176" s="2" customFormat="1">
      <c r="A176" s="41"/>
      <c r="B176" s="42"/>
      <c r="C176" s="43"/>
      <c r="D176" s="229" t="s">
        <v>221</v>
      </c>
      <c r="E176" s="43"/>
      <c r="F176" s="230" t="s">
        <v>386</v>
      </c>
      <c r="G176" s="43"/>
      <c r="H176" s="43"/>
      <c r="I176" s="231"/>
      <c r="J176" s="43"/>
      <c r="K176" s="43"/>
      <c r="L176" s="47"/>
      <c r="M176" s="232"/>
      <c r="N176" s="233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221</v>
      </c>
      <c r="AU176" s="20" t="s">
        <v>80</v>
      </c>
    </row>
    <row r="177" s="2" customFormat="1" ht="16.5" customHeight="1">
      <c r="A177" s="41"/>
      <c r="B177" s="42"/>
      <c r="C177" s="272" t="s">
        <v>387</v>
      </c>
      <c r="D177" s="272" t="s">
        <v>312</v>
      </c>
      <c r="E177" s="273" t="s">
        <v>388</v>
      </c>
      <c r="F177" s="274" t="s">
        <v>389</v>
      </c>
      <c r="G177" s="275" t="s">
        <v>373</v>
      </c>
      <c r="H177" s="276">
        <v>157.5</v>
      </c>
      <c r="I177" s="277"/>
      <c r="J177" s="278">
        <f>ROUND(I177*H177,2)</f>
        <v>0</v>
      </c>
      <c r="K177" s="274" t="s">
        <v>19</v>
      </c>
      <c r="L177" s="279"/>
      <c r="M177" s="280" t="s">
        <v>19</v>
      </c>
      <c r="N177" s="281" t="s">
        <v>42</v>
      </c>
      <c r="O177" s="87"/>
      <c r="P177" s="225">
        <f>O177*H177</f>
        <v>0</v>
      </c>
      <c r="Q177" s="225">
        <v>0.0013500000000000001</v>
      </c>
      <c r="R177" s="225">
        <f>Q177*H177</f>
        <v>0.21262500000000001</v>
      </c>
      <c r="S177" s="225">
        <v>0</v>
      </c>
      <c r="T177" s="226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7" t="s">
        <v>190</v>
      </c>
      <c r="AT177" s="227" t="s">
        <v>312</v>
      </c>
      <c r="AU177" s="227" t="s">
        <v>80</v>
      </c>
      <c r="AY177" s="20" t="s">
        <v>158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20" t="s">
        <v>78</v>
      </c>
      <c r="BK177" s="228">
        <f>ROUND(I177*H177,2)</f>
        <v>0</v>
      </c>
      <c r="BL177" s="20" t="s">
        <v>173</v>
      </c>
      <c r="BM177" s="227" t="s">
        <v>390</v>
      </c>
    </row>
    <row r="178" s="14" customFormat="1">
      <c r="A178" s="14"/>
      <c r="B178" s="250"/>
      <c r="C178" s="251"/>
      <c r="D178" s="241" t="s">
        <v>257</v>
      </c>
      <c r="E178" s="251"/>
      <c r="F178" s="253" t="s">
        <v>391</v>
      </c>
      <c r="G178" s="251"/>
      <c r="H178" s="254">
        <v>157.5</v>
      </c>
      <c r="I178" s="255"/>
      <c r="J178" s="251"/>
      <c r="K178" s="251"/>
      <c r="L178" s="256"/>
      <c r="M178" s="257"/>
      <c r="N178" s="258"/>
      <c r="O178" s="258"/>
      <c r="P178" s="258"/>
      <c r="Q178" s="258"/>
      <c r="R178" s="258"/>
      <c r="S178" s="258"/>
      <c r="T178" s="259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0" t="s">
        <v>257</v>
      </c>
      <c r="AU178" s="260" t="s">
        <v>80</v>
      </c>
      <c r="AV178" s="14" t="s">
        <v>80</v>
      </c>
      <c r="AW178" s="14" t="s">
        <v>4</v>
      </c>
      <c r="AX178" s="14" t="s">
        <v>78</v>
      </c>
      <c r="AY178" s="260" t="s">
        <v>158</v>
      </c>
    </row>
    <row r="179" s="12" customFormat="1" ht="22.8" customHeight="1">
      <c r="A179" s="12"/>
      <c r="B179" s="200"/>
      <c r="C179" s="201"/>
      <c r="D179" s="202" t="s">
        <v>70</v>
      </c>
      <c r="E179" s="214" t="s">
        <v>173</v>
      </c>
      <c r="F179" s="214" t="s">
        <v>392</v>
      </c>
      <c r="G179" s="201"/>
      <c r="H179" s="201"/>
      <c r="I179" s="204"/>
      <c r="J179" s="215">
        <f>BK179</f>
        <v>0</v>
      </c>
      <c r="K179" s="201"/>
      <c r="L179" s="206"/>
      <c r="M179" s="207"/>
      <c r="N179" s="208"/>
      <c r="O179" s="208"/>
      <c r="P179" s="209">
        <f>SUM(P180:P184)</f>
        <v>0</v>
      </c>
      <c r="Q179" s="208"/>
      <c r="R179" s="209">
        <f>SUM(R180:R184)</f>
        <v>0</v>
      </c>
      <c r="S179" s="208"/>
      <c r="T179" s="210">
        <f>SUM(T180:T184)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11" t="s">
        <v>78</v>
      </c>
      <c r="AT179" s="212" t="s">
        <v>70</v>
      </c>
      <c r="AU179" s="212" t="s">
        <v>78</v>
      </c>
      <c r="AY179" s="211" t="s">
        <v>158</v>
      </c>
      <c r="BK179" s="213">
        <f>SUM(BK180:BK184)</f>
        <v>0</v>
      </c>
    </row>
    <row r="180" s="2" customFormat="1" ht="16.5" customHeight="1">
      <c r="A180" s="41"/>
      <c r="B180" s="42"/>
      <c r="C180" s="216" t="s">
        <v>393</v>
      </c>
      <c r="D180" s="216" t="s">
        <v>161</v>
      </c>
      <c r="E180" s="217" t="s">
        <v>394</v>
      </c>
      <c r="F180" s="218" t="s">
        <v>395</v>
      </c>
      <c r="G180" s="219" t="s">
        <v>254</v>
      </c>
      <c r="H180" s="220">
        <v>7.5</v>
      </c>
      <c r="I180" s="221"/>
      <c r="J180" s="222">
        <f>ROUND(I180*H180,2)</f>
        <v>0</v>
      </c>
      <c r="K180" s="218" t="s">
        <v>219</v>
      </c>
      <c r="L180" s="47"/>
      <c r="M180" s="223" t="s">
        <v>19</v>
      </c>
      <c r="N180" s="224" t="s">
        <v>42</v>
      </c>
      <c r="O180" s="87"/>
      <c r="P180" s="225">
        <f>O180*H180</f>
        <v>0</v>
      </c>
      <c r="Q180" s="225">
        <v>0</v>
      </c>
      <c r="R180" s="225">
        <f>Q180*H180</f>
        <v>0</v>
      </c>
      <c r="S180" s="225">
        <v>0</v>
      </c>
      <c r="T180" s="226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7" t="s">
        <v>173</v>
      </c>
      <c r="AT180" s="227" t="s">
        <v>161</v>
      </c>
      <c r="AU180" s="227" t="s">
        <v>80</v>
      </c>
      <c r="AY180" s="20" t="s">
        <v>158</v>
      </c>
      <c r="BE180" s="228">
        <f>IF(N180="základní",J180,0)</f>
        <v>0</v>
      </c>
      <c r="BF180" s="228">
        <f>IF(N180="snížená",J180,0)</f>
        <v>0</v>
      </c>
      <c r="BG180" s="228">
        <f>IF(N180="zákl. přenesená",J180,0)</f>
        <v>0</v>
      </c>
      <c r="BH180" s="228">
        <f>IF(N180="sníž. přenesená",J180,0)</f>
        <v>0</v>
      </c>
      <c r="BI180" s="228">
        <f>IF(N180="nulová",J180,0)</f>
        <v>0</v>
      </c>
      <c r="BJ180" s="20" t="s">
        <v>78</v>
      </c>
      <c r="BK180" s="228">
        <f>ROUND(I180*H180,2)</f>
        <v>0</v>
      </c>
      <c r="BL180" s="20" t="s">
        <v>173</v>
      </c>
      <c r="BM180" s="227" t="s">
        <v>396</v>
      </c>
    </row>
    <row r="181" s="2" customFormat="1">
      <c r="A181" s="41"/>
      <c r="B181" s="42"/>
      <c r="C181" s="43"/>
      <c r="D181" s="229" t="s">
        <v>221</v>
      </c>
      <c r="E181" s="43"/>
      <c r="F181" s="230" t="s">
        <v>397</v>
      </c>
      <c r="G181" s="43"/>
      <c r="H181" s="43"/>
      <c r="I181" s="231"/>
      <c r="J181" s="43"/>
      <c r="K181" s="43"/>
      <c r="L181" s="47"/>
      <c r="M181" s="232"/>
      <c r="N181" s="233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221</v>
      </c>
      <c r="AU181" s="20" t="s">
        <v>80</v>
      </c>
    </row>
    <row r="182" s="13" customFormat="1">
      <c r="A182" s="13"/>
      <c r="B182" s="239"/>
      <c r="C182" s="240"/>
      <c r="D182" s="241" t="s">
        <v>257</v>
      </c>
      <c r="E182" s="242" t="s">
        <v>19</v>
      </c>
      <c r="F182" s="243" t="s">
        <v>310</v>
      </c>
      <c r="G182" s="240"/>
      <c r="H182" s="242" t="s">
        <v>19</v>
      </c>
      <c r="I182" s="244"/>
      <c r="J182" s="240"/>
      <c r="K182" s="240"/>
      <c r="L182" s="245"/>
      <c r="M182" s="246"/>
      <c r="N182" s="247"/>
      <c r="O182" s="247"/>
      <c r="P182" s="247"/>
      <c r="Q182" s="247"/>
      <c r="R182" s="247"/>
      <c r="S182" s="247"/>
      <c r="T182" s="24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9" t="s">
        <v>257</v>
      </c>
      <c r="AU182" s="249" t="s">
        <v>80</v>
      </c>
      <c r="AV182" s="13" t="s">
        <v>78</v>
      </c>
      <c r="AW182" s="13" t="s">
        <v>32</v>
      </c>
      <c r="AX182" s="13" t="s">
        <v>71</v>
      </c>
      <c r="AY182" s="249" t="s">
        <v>158</v>
      </c>
    </row>
    <row r="183" s="13" customFormat="1">
      <c r="A183" s="13"/>
      <c r="B183" s="239"/>
      <c r="C183" s="240"/>
      <c r="D183" s="241" t="s">
        <v>257</v>
      </c>
      <c r="E183" s="242" t="s">
        <v>19</v>
      </c>
      <c r="F183" s="243" t="s">
        <v>264</v>
      </c>
      <c r="G183" s="240"/>
      <c r="H183" s="242" t="s">
        <v>19</v>
      </c>
      <c r="I183" s="244"/>
      <c r="J183" s="240"/>
      <c r="K183" s="240"/>
      <c r="L183" s="245"/>
      <c r="M183" s="246"/>
      <c r="N183" s="247"/>
      <c r="O183" s="247"/>
      <c r="P183" s="247"/>
      <c r="Q183" s="247"/>
      <c r="R183" s="247"/>
      <c r="S183" s="247"/>
      <c r="T183" s="24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9" t="s">
        <v>257</v>
      </c>
      <c r="AU183" s="249" t="s">
        <v>80</v>
      </c>
      <c r="AV183" s="13" t="s">
        <v>78</v>
      </c>
      <c r="AW183" s="13" t="s">
        <v>32</v>
      </c>
      <c r="AX183" s="13" t="s">
        <v>71</v>
      </c>
      <c r="AY183" s="249" t="s">
        <v>158</v>
      </c>
    </row>
    <row r="184" s="14" customFormat="1">
      <c r="A184" s="14"/>
      <c r="B184" s="250"/>
      <c r="C184" s="251"/>
      <c r="D184" s="241" t="s">
        <v>257</v>
      </c>
      <c r="E184" s="252" t="s">
        <v>19</v>
      </c>
      <c r="F184" s="253" t="s">
        <v>398</v>
      </c>
      <c r="G184" s="251"/>
      <c r="H184" s="254">
        <v>7.5</v>
      </c>
      <c r="I184" s="255"/>
      <c r="J184" s="251"/>
      <c r="K184" s="251"/>
      <c r="L184" s="256"/>
      <c r="M184" s="257"/>
      <c r="N184" s="258"/>
      <c r="O184" s="258"/>
      <c r="P184" s="258"/>
      <c r="Q184" s="258"/>
      <c r="R184" s="258"/>
      <c r="S184" s="258"/>
      <c r="T184" s="259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0" t="s">
        <v>257</v>
      </c>
      <c r="AU184" s="260" t="s">
        <v>80</v>
      </c>
      <c r="AV184" s="14" t="s">
        <v>80</v>
      </c>
      <c r="AW184" s="14" t="s">
        <v>32</v>
      </c>
      <c r="AX184" s="14" t="s">
        <v>78</v>
      </c>
      <c r="AY184" s="260" t="s">
        <v>158</v>
      </c>
    </row>
    <row r="185" s="12" customFormat="1" ht="22.8" customHeight="1">
      <c r="A185" s="12"/>
      <c r="B185" s="200"/>
      <c r="C185" s="201"/>
      <c r="D185" s="202" t="s">
        <v>70</v>
      </c>
      <c r="E185" s="214" t="s">
        <v>157</v>
      </c>
      <c r="F185" s="214" t="s">
        <v>399</v>
      </c>
      <c r="G185" s="201"/>
      <c r="H185" s="201"/>
      <c r="I185" s="204"/>
      <c r="J185" s="215">
        <f>BK185</f>
        <v>0</v>
      </c>
      <c r="K185" s="201"/>
      <c r="L185" s="206"/>
      <c r="M185" s="207"/>
      <c r="N185" s="208"/>
      <c r="O185" s="208"/>
      <c r="P185" s="209">
        <f>SUM(P186:P252)</f>
        <v>0</v>
      </c>
      <c r="Q185" s="208"/>
      <c r="R185" s="209">
        <f>SUM(R186:R252)</f>
        <v>201.40795</v>
      </c>
      <c r="S185" s="208"/>
      <c r="T185" s="210">
        <f>SUM(T186:T252)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11" t="s">
        <v>78</v>
      </c>
      <c r="AT185" s="212" t="s">
        <v>70</v>
      </c>
      <c r="AU185" s="212" t="s">
        <v>78</v>
      </c>
      <c r="AY185" s="211" t="s">
        <v>158</v>
      </c>
      <c r="BK185" s="213">
        <f>SUM(BK186:BK252)</f>
        <v>0</v>
      </c>
    </row>
    <row r="186" s="2" customFormat="1" ht="16.5" customHeight="1">
      <c r="A186" s="41"/>
      <c r="B186" s="42"/>
      <c r="C186" s="216" t="s">
        <v>400</v>
      </c>
      <c r="D186" s="216" t="s">
        <v>161</v>
      </c>
      <c r="E186" s="217" t="s">
        <v>401</v>
      </c>
      <c r="F186" s="218" t="s">
        <v>402</v>
      </c>
      <c r="G186" s="219" t="s">
        <v>295</v>
      </c>
      <c r="H186" s="220">
        <v>700</v>
      </c>
      <c r="I186" s="221"/>
      <c r="J186" s="222">
        <f>ROUND(I186*H186,2)</f>
        <v>0</v>
      </c>
      <c r="K186" s="218" t="s">
        <v>19</v>
      </c>
      <c r="L186" s="47"/>
      <c r="M186" s="223" t="s">
        <v>19</v>
      </c>
      <c r="N186" s="224" t="s">
        <v>42</v>
      </c>
      <c r="O186" s="87"/>
      <c r="P186" s="225">
        <f>O186*H186</f>
        <v>0</v>
      </c>
      <c r="Q186" s="225">
        <v>0</v>
      </c>
      <c r="R186" s="225">
        <f>Q186*H186</f>
        <v>0</v>
      </c>
      <c r="S186" s="225">
        <v>0</v>
      </c>
      <c r="T186" s="226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7" t="s">
        <v>173</v>
      </c>
      <c r="AT186" s="227" t="s">
        <v>161</v>
      </c>
      <c r="AU186" s="227" t="s">
        <v>80</v>
      </c>
      <c r="AY186" s="20" t="s">
        <v>158</v>
      </c>
      <c r="BE186" s="228">
        <f>IF(N186="základní",J186,0)</f>
        <v>0</v>
      </c>
      <c r="BF186" s="228">
        <f>IF(N186="snížená",J186,0)</f>
        <v>0</v>
      </c>
      <c r="BG186" s="228">
        <f>IF(N186="zákl. přenesená",J186,0)</f>
        <v>0</v>
      </c>
      <c r="BH186" s="228">
        <f>IF(N186="sníž. přenesená",J186,0)</f>
        <v>0</v>
      </c>
      <c r="BI186" s="228">
        <f>IF(N186="nulová",J186,0)</f>
        <v>0</v>
      </c>
      <c r="BJ186" s="20" t="s">
        <v>78</v>
      </c>
      <c r="BK186" s="228">
        <f>ROUND(I186*H186,2)</f>
        <v>0</v>
      </c>
      <c r="BL186" s="20" t="s">
        <v>173</v>
      </c>
      <c r="BM186" s="227" t="s">
        <v>403</v>
      </c>
    </row>
    <row r="187" s="2" customFormat="1" ht="21.75" customHeight="1">
      <c r="A187" s="41"/>
      <c r="B187" s="42"/>
      <c r="C187" s="216" t="s">
        <v>404</v>
      </c>
      <c r="D187" s="216" t="s">
        <v>161</v>
      </c>
      <c r="E187" s="217" t="s">
        <v>405</v>
      </c>
      <c r="F187" s="218" t="s">
        <v>406</v>
      </c>
      <c r="G187" s="219" t="s">
        <v>295</v>
      </c>
      <c r="H187" s="220">
        <v>698</v>
      </c>
      <c r="I187" s="221"/>
      <c r="J187" s="222">
        <f>ROUND(I187*H187,2)</f>
        <v>0</v>
      </c>
      <c r="K187" s="218" t="s">
        <v>219</v>
      </c>
      <c r="L187" s="47"/>
      <c r="M187" s="223" t="s">
        <v>19</v>
      </c>
      <c r="N187" s="224" t="s">
        <v>42</v>
      </c>
      <c r="O187" s="87"/>
      <c r="P187" s="225">
        <f>O187*H187</f>
        <v>0</v>
      </c>
      <c r="Q187" s="225">
        <v>0</v>
      </c>
      <c r="R187" s="225">
        <f>Q187*H187</f>
        <v>0</v>
      </c>
      <c r="S187" s="225">
        <v>0</v>
      </c>
      <c r="T187" s="226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7" t="s">
        <v>173</v>
      </c>
      <c r="AT187" s="227" t="s">
        <v>161</v>
      </c>
      <c r="AU187" s="227" t="s">
        <v>80</v>
      </c>
      <c r="AY187" s="20" t="s">
        <v>158</v>
      </c>
      <c r="BE187" s="228">
        <f>IF(N187="základní",J187,0)</f>
        <v>0</v>
      </c>
      <c r="BF187" s="228">
        <f>IF(N187="snížená",J187,0)</f>
        <v>0</v>
      </c>
      <c r="BG187" s="228">
        <f>IF(N187="zákl. přenesená",J187,0)</f>
        <v>0</v>
      </c>
      <c r="BH187" s="228">
        <f>IF(N187="sníž. přenesená",J187,0)</f>
        <v>0</v>
      </c>
      <c r="BI187" s="228">
        <f>IF(N187="nulová",J187,0)</f>
        <v>0</v>
      </c>
      <c r="BJ187" s="20" t="s">
        <v>78</v>
      </c>
      <c r="BK187" s="228">
        <f>ROUND(I187*H187,2)</f>
        <v>0</v>
      </c>
      <c r="BL187" s="20" t="s">
        <v>173</v>
      </c>
      <c r="BM187" s="227" t="s">
        <v>407</v>
      </c>
    </row>
    <row r="188" s="2" customFormat="1">
      <c r="A188" s="41"/>
      <c r="B188" s="42"/>
      <c r="C188" s="43"/>
      <c r="D188" s="229" t="s">
        <v>221</v>
      </c>
      <c r="E188" s="43"/>
      <c r="F188" s="230" t="s">
        <v>408</v>
      </c>
      <c r="G188" s="43"/>
      <c r="H188" s="43"/>
      <c r="I188" s="231"/>
      <c r="J188" s="43"/>
      <c r="K188" s="43"/>
      <c r="L188" s="47"/>
      <c r="M188" s="232"/>
      <c r="N188" s="233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221</v>
      </c>
      <c r="AU188" s="20" t="s">
        <v>80</v>
      </c>
    </row>
    <row r="189" s="13" customFormat="1">
      <c r="A189" s="13"/>
      <c r="B189" s="239"/>
      <c r="C189" s="240"/>
      <c r="D189" s="241" t="s">
        <v>257</v>
      </c>
      <c r="E189" s="242" t="s">
        <v>19</v>
      </c>
      <c r="F189" s="243" t="s">
        <v>409</v>
      </c>
      <c r="G189" s="240"/>
      <c r="H189" s="242" t="s">
        <v>19</v>
      </c>
      <c r="I189" s="244"/>
      <c r="J189" s="240"/>
      <c r="K189" s="240"/>
      <c r="L189" s="245"/>
      <c r="M189" s="246"/>
      <c r="N189" s="247"/>
      <c r="O189" s="247"/>
      <c r="P189" s="247"/>
      <c r="Q189" s="247"/>
      <c r="R189" s="247"/>
      <c r="S189" s="247"/>
      <c r="T189" s="248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9" t="s">
        <v>257</v>
      </c>
      <c r="AU189" s="249" t="s">
        <v>80</v>
      </c>
      <c r="AV189" s="13" t="s">
        <v>78</v>
      </c>
      <c r="AW189" s="13" t="s">
        <v>32</v>
      </c>
      <c r="AX189" s="13" t="s">
        <v>71</v>
      </c>
      <c r="AY189" s="249" t="s">
        <v>158</v>
      </c>
    </row>
    <row r="190" s="13" customFormat="1">
      <c r="A190" s="13"/>
      <c r="B190" s="239"/>
      <c r="C190" s="240"/>
      <c r="D190" s="241" t="s">
        <v>257</v>
      </c>
      <c r="E190" s="242" t="s">
        <v>19</v>
      </c>
      <c r="F190" s="243" t="s">
        <v>298</v>
      </c>
      <c r="G190" s="240"/>
      <c r="H190" s="242" t="s">
        <v>19</v>
      </c>
      <c r="I190" s="244"/>
      <c r="J190" s="240"/>
      <c r="K190" s="240"/>
      <c r="L190" s="245"/>
      <c r="M190" s="246"/>
      <c r="N190" s="247"/>
      <c r="O190" s="247"/>
      <c r="P190" s="247"/>
      <c r="Q190" s="247"/>
      <c r="R190" s="247"/>
      <c r="S190" s="247"/>
      <c r="T190" s="24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9" t="s">
        <v>257</v>
      </c>
      <c r="AU190" s="249" t="s">
        <v>80</v>
      </c>
      <c r="AV190" s="13" t="s">
        <v>78</v>
      </c>
      <c r="AW190" s="13" t="s">
        <v>32</v>
      </c>
      <c r="AX190" s="13" t="s">
        <v>71</v>
      </c>
      <c r="AY190" s="249" t="s">
        <v>158</v>
      </c>
    </row>
    <row r="191" s="14" customFormat="1">
      <c r="A191" s="14"/>
      <c r="B191" s="250"/>
      <c r="C191" s="251"/>
      <c r="D191" s="241" t="s">
        <v>257</v>
      </c>
      <c r="E191" s="252" t="s">
        <v>19</v>
      </c>
      <c r="F191" s="253" t="s">
        <v>299</v>
      </c>
      <c r="G191" s="251"/>
      <c r="H191" s="254">
        <v>510</v>
      </c>
      <c r="I191" s="255"/>
      <c r="J191" s="251"/>
      <c r="K191" s="251"/>
      <c r="L191" s="256"/>
      <c r="M191" s="257"/>
      <c r="N191" s="258"/>
      <c r="O191" s="258"/>
      <c r="P191" s="258"/>
      <c r="Q191" s="258"/>
      <c r="R191" s="258"/>
      <c r="S191" s="258"/>
      <c r="T191" s="259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0" t="s">
        <v>257</v>
      </c>
      <c r="AU191" s="260" t="s">
        <v>80</v>
      </c>
      <c r="AV191" s="14" t="s">
        <v>80</v>
      </c>
      <c r="AW191" s="14" t="s">
        <v>32</v>
      </c>
      <c r="AX191" s="14" t="s">
        <v>71</v>
      </c>
      <c r="AY191" s="260" t="s">
        <v>158</v>
      </c>
    </row>
    <row r="192" s="13" customFormat="1">
      <c r="A192" s="13"/>
      <c r="B192" s="239"/>
      <c r="C192" s="240"/>
      <c r="D192" s="241" t="s">
        <v>257</v>
      </c>
      <c r="E192" s="242" t="s">
        <v>19</v>
      </c>
      <c r="F192" s="243" t="s">
        <v>300</v>
      </c>
      <c r="G192" s="240"/>
      <c r="H192" s="242" t="s">
        <v>19</v>
      </c>
      <c r="I192" s="244"/>
      <c r="J192" s="240"/>
      <c r="K192" s="240"/>
      <c r="L192" s="245"/>
      <c r="M192" s="246"/>
      <c r="N192" s="247"/>
      <c r="O192" s="247"/>
      <c r="P192" s="247"/>
      <c r="Q192" s="247"/>
      <c r="R192" s="247"/>
      <c r="S192" s="247"/>
      <c r="T192" s="24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9" t="s">
        <v>257</v>
      </c>
      <c r="AU192" s="249" t="s">
        <v>80</v>
      </c>
      <c r="AV192" s="13" t="s">
        <v>78</v>
      </c>
      <c r="AW192" s="13" t="s">
        <v>32</v>
      </c>
      <c r="AX192" s="13" t="s">
        <v>71</v>
      </c>
      <c r="AY192" s="249" t="s">
        <v>158</v>
      </c>
    </row>
    <row r="193" s="14" customFormat="1">
      <c r="A193" s="14"/>
      <c r="B193" s="250"/>
      <c r="C193" s="251"/>
      <c r="D193" s="241" t="s">
        <v>257</v>
      </c>
      <c r="E193" s="252" t="s">
        <v>19</v>
      </c>
      <c r="F193" s="253" t="s">
        <v>301</v>
      </c>
      <c r="G193" s="251"/>
      <c r="H193" s="254">
        <v>19</v>
      </c>
      <c r="I193" s="255"/>
      <c r="J193" s="251"/>
      <c r="K193" s="251"/>
      <c r="L193" s="256"/>
      <c r="M193" s="257"/>
      <c r="N193" s="258"/>
      <c r="O193" s="258"/>
      <c r="P193" s="258"/>
      <c r="Q193" s="258"/>
      <c r="R193" s="258"/>
      <c r="S193" s="258"/>
      <c r="T193" s="259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0" t="s">
        <v>257</v>
      </c>
      <c r="AU193" s="260" t="s">
        <v>80</v>
      </c>
      <c r="AV193" s="14" t="s">
        <v>80</v>
      </c>
      <c r="AW193" s="14" t="s">
        <v>32</v>
      </c>
      <c r="AX193" s="14" t="s">
        <v>71</v>
      </c>
      <c r="AY193" s="260" t="s">
        <v>158</v>
      </c>
    </row>
    <row r="194" s="13" customFormat="1">
      <c r="A194" s="13"/>
      <c r="B194" s="239"/>
      <c r="C194" s="240"/>
      <c r="D194" s="241" t="s">
        <v>257</v>
      </c>
      <c r="E194" s="242" t="s">
        <v>19</v>
      </c>
      <c r="F194" s="243" t="s">
        <v>302</v>
      </c>
      <c r="G194" s="240"/>
      <c r="H194" s="242" t="s">
        <v>19</v>
      </c>
      <c r="I194" s="244"/>
      <c r="J194" s="240"/>
      <c r="K194" s="240"/>
      <c r="L194" s="245"/>
      <c r="M194" s="246"/>
      <c r="N194" s="247"/>
      <c r="O194" s="247"/>
      <c r="P194" s="247"/>
      <c r="Q194" s="247"/>
      <c r="R194" s="247"/>
      <c r="S194" s="247"/>
      <c r="T194" s="24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9" t="s">
        <v>257</v>
      </c>
      <c r="AU194" s="249" t="s">
        <v>80</v>
      </c>
      <c r="AV194" s="13" t="s">
        <v>78</v>
      </c>
      <c r="AW194" s="13" t="s">
        <v>32</v>
      </c>
      <c r="AX194" s="13" t="s">
        <v>71</v>
      </c>
      <c r="AY194" s="249" t="s">
        <v>158</v>
      </c>
    </row>
    <row r="195" s="14" customFormat="1">
      <c r="A195" s="14"/>
      <c r="B195" s="250"/>
      <c r="C195" s="251"/>
      <c r="D195" s="241" t="s">
        <v>257</v>
      </c>
      <c r="E195" s="252" t="s">
        <v>19</v>
      </c>
      <c r="F195" s="253" t="s">
        <v>186</v>
      </c>
      <c r="G195" s="251"/>
      <c r="H195" s="254">
        <v>7</v>
      </c>
      <c r="I195" s="255"/>
      <c r="J195" s="251"/>
      <c r="K195" s="251"/>
      <c r="L195" s="256"/>
      <c r="M195" s="257"/>
      <c r="N195" s="258"/>
      <c r="O195" s="258"/>
      <c r="P195" s="258"/>
      <c r="Q195" s="258"/>
      <c r="R195" s="258"/>
      <c r="S195" s="258"/>
      <c r="T195" s="259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0" t="s">
        <v>257</v>
      </c>
      <c r="AU195" s="260" t="s">
        <v>80</v>
      </c>
      <c r="AV195" s="14" t="s">
        <v>80</v>
      </c>
      <c r="AW195" s="14" t="s">
        <v>32</v>
      </c>
      <c r="AX195" s="14" t="s">
        <v>71</v>
      </c>
      <c r="AY195" s="260" t="s">
        <v>158</v>
      </c>
    </row>
    <row r="196" s="13" customFormat="1">
      <c r="A196" s="13"/>
      <c r="B196" s="239"/>
      <c r="C196" s="240"/>
      <c r="D196" s="241" t="s">
        <v>257</v>
      </c>
      <c r="E196" s="242" t="s">
        <v>19</v>
      </c>
      <c r="F196" s="243" t="s">
        <v>303</v>
      </c>
      <c r="G196" s="240"/>
      <c r="H196" s="242" t="s">
        <v>19</v>
      </c>
      <c r="I196" s="244"/>
      <c r="J196" s="240"/>
      <c r="K196" s="240"/>
      <c r="L196" s="245"/>
      <c r="M196" s="246"/>
      <c r="N196" s="247"/>
      <c r="O196" s="247"/>
      <c r="P196" s="247"/>
      <c r="Q196" s="247"/>
      <c r="R196" s="247"/>
      <c r="S196" s="247"/>
      <c r="T196" s="248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9" t="s">
        <v>257</v>
      </c>
      <c r="AU196" s="249" t="s">
        <v>80</v>
      </c>
      <c r="AV196" s="13" t="s">
        <v>78</v>
      </c>
      <c r="AW196" s="13" t="s">
        <v>32</v>
      </c>
      <c r="AX196" s="13" t="s">
        <v>71</v>
      </c>
      <c r="AY196" s="249" t="s">
        <v>158</v>
      </c>
    </row>
    <row r="197" s="14" customFormat="1">
      <c r="A197" s="14"/>
      <c r="B197" s="250"/>
      <c r="C197" s="251"/>
      <c r="D197" s="241" t="s">
        <v>257</v>
      </c>
      <c r="E197" s="252" t="s">
        <v>19</v>
      </c>
      <c r="F197" s="253" t="s">
        <v>186</v>
      </c>
      <c r="G197" s="251"/>
      <c r="H197" s="254">
        <v>7</v>
      </c>
      <c r="I197" s="255"/>
      <c r="J197" s="251"/>
      <c r="K197" s="251"/>
      <c r="L197" s="256"/>
      <c r="M197" s="257"/>
      <c r="N197" s="258"/>
      <c r="O197" s="258"/>
      <c r="P197" s="258"/>
      <c r="Q197" s="258"/>
      <c r="R197" s="258"/>
      <c r="S197" s="258"/>
      <c r="T197" s="259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0" t="s">
        <v>257</v>
      </c>
      <c r="AU197" s="260" t="s">
        <v>80</v>
      </c>
      <c r="AV197" s="14" t="s">
        <v>80</v>
      </c>
      <c r="AW197" s="14" t="s">
        <v>32</v>
      </c>
      <c r="AX197" s="14" t="s">
        <v>71</v>
      </c>
      <c r="AY197" s="260" t="s">
        <v>158</v>
      </c>
    </row>
    <row r="198" s="13" customFormat="1">
      <c r="A198" s="13"/>
      <c r="B198" s="239"/>
      <c r="C198" s="240"/>
      <c r="D198" s="241" t="s">
        <v>257</v>
      </c>
      <c r="E198" s="242" t="s">
        <v>19</v>
      </c>
      <c r="F198" s="243" t="s">
        <v>304</v>
      </c>
      <c r="G198" s="240"/>
      <c r="H198" s="242" t="s">
        <v>19</v>
      </c>
      <c r="I198" s="244"/>
      <c r="J198" s="240"/>
      <c r="K198" s="240"/>
      <c r="L198" s="245"/>
      <c r="M198" s="246"/>
      <c r="N198" s="247"/>
      <c r="O198" s="247"/>
      <c r="P198" s="247"/>
      <c r="Q198" s="247"/>
      <c r="R198" s="247"/>
      <c r="S198" s="247"/>
      <c r="T198" s="24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9" t="s">
        <v>257</v>
      </c>
      <c r="AU198" s="249" t="s">
        <v>80</v>
      </c>
      <c r="AV198" s="13" t="s">
        <v>78</v>
      </c>
      <c r="AW198" s="13" t="s">
        <v>32</v>
      </c>
      <c r="AX198" s="13" t="s">
        <v>71</v>
      </c>
      <c r="AY198" s="249" t="s">
        <v>158</v>
      </c>
    </row>
    <row r="199" s="14" customFormat="1">
      <c r="A199" s="14"/>
      <c r="B199" s="250"/>
      <c r="C199" s="251"/>
      <c r="D199" s="241" t="s">
        <v>257</v>
      </c>
      <c r="E199" s="252" t="s">
        <v>19</v>
      </c>
      <c r="F199" s="253" t="s">
        <v>305</v>
      </c>
      <c r="G199" s="251"/>
      <c r="H199" s="254">
        <v>155</v>
      </c>
      <c r="I199" s="255"/>
      <c r="J199" s="251"/>
      <c r="K199" s="251"/>
      <c r="L199" s="256"/>
      <c r="M199" s="257"/>
      <c r="N199" s="258"/>
      <c r="O199" s="258"/>
      <c r="P199" s="258"/>
      <c r="Q199" s="258"/>
      <c r="R199" s="258"/>
      <c r="S199" s="258"/>
      <c r="T199" s="259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0" t="s">
        <v>257</v>
      </c>
      <c r="AU199" s="260" t="s">
        <v>80</v>
      </c>
      <c r="AV199" s="14" t="s">
        <v>80</v>
      </c>
      <c r="AW199" s="14" t="s">
        <v>32</v>
      </c>
      <c r="AX199" s="14" t="s">
        <v>71</v>
      </c>
      <c r="AY199" s="260" t="s">
        <v>158</v>
      </c>
    </row>
    <row r="200" s="15" customFormat="1">
      <c r="A200" s="15"/>
      <c r="B200" s="261"/>
      <c r="C200" s="262"/>
      <c r="D200" s="241" t="s">
        <v>257</v>
      </c>
      <c r="E200" s="263" t="s">
        <v>19</v>
      </c>
      <c r="F200" s="264" t="s">
        <v>268</v>
      </c>
      <c r="G200" s="262"/>
      <c r="H200" s="265">
        <v>698</v>
      </c>
      <c r="I200" s="266"/>
      <c r="J200" s="262"/>
      <c r="K200" s="262"/>
      <c r="L200" s="267"/>
      <c r="M200" s="268"/>
      <c r="N200" s="269"/>
      <c r="O200" s="269"/>
      <c r="P200" s="269"/>
      <c r="Q200" s="269"/>
      <c r="R200" s="269"/>
      <c r="S200" s="269"/>
      <c r="T200" s="270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71" t="s">
        <v>257</v>
      </c>
      <c r="AU200" s="271" t="s">
        <v>80</v>
      </c>
      <c r="AV200" s="15" t="s">
        <v>173</v>
      </c>
      <c r="AW200" s="15" t="s">
        <v>32</v>
      </c>
      <c r="AX200" s="15" t="s">
        <v>78</v>
      </c>
      <c r="AY200" s="271" t="s">
        <v>158</v>
      </c>
    </row>
    <row r="201" s="2" customFormat="1" ht="21.75" customHeight="1">
      <c r="A201" s="41"/>
      <c r="B201" s="42"/>
      <c r="C201" s="216" t="s">
        <v>410</v>
      </c>
      <c r="D201" s="216" t="s">
        <v>161</v>
      </c>
      <c r="E201" s="217" t="s">
        <v>411</v>
      </c>
      <c r="F201" s="218" t="s">
        <v>412</v>
      </c>
      <c r="G201" s="219" t="s">
        <v>295</v>
      </c>
      <c r="H201" s="220">
        <v>698</v>
      </c>
      <c r="I201" s="221"/>
      <c r="J201" s="222">
        <f>ROUND(I201*H201,2)</f>
        <v>0</v>
      </c>
      <c r="K201" s="218" t="s">
        <v>219</v>
      </c>
      <c r="L201" s="47"/>
      <c r="M201" s="223" t="s">
        <v>19</v>
      </c>
      <c r="N201" s="224" t="s">
        <v>42</v>
      </c>
      <c r="O201" s="87"/>
      <c r="P201" s="225">
        <f>O201*H201</f>
        <v>0</v>
      </c>
      <c r="Q201" s="225">
        <v>0</v>
      </c>
      <c r="R201" s="225">
        <f>Q201*H201</f>
        <v>0</v>
      </c>
      <c r="S201" s="225">
        <v>0</v>
      </c>
      <c r="T201" s="226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7" t="s">
        <v>173</v>
      </c>
      <c r="AT201" s="227" t="s">
        <v>161</v>
      </c>
      <c r="AU201" s="227" t="s">
        <v>80</v>
      </c>
      <c r="AY201" s="20" t="s">
        <v>158</v>
      </c>
      <c r="BE201" s="228">
        <f>IF(N201="základní",J201,0)</f>
        <v>0</v>
      </c>
      <c r="BF201" s="228">
        <f>IF(N201="snížená",J201,0)</f>
        <v>0</v>
      </c>
      <c r="BG201" s="228">
        <f>IF(N201="zákl. přenesená",J201,0)</f>
        <v>0</v>
      </c>
      <c r="BH201" s="228">
        <f>IF(N201="sníž. přenesená",J201,0)</f>
        <v>0</v>
      </c>
      <c r="BI201" s="228">
        <f>IF(N201="nulová",J201,0)</f>
        <v>0</v>
      </c>
      <c r="BJ201" s="20" t="s">
        <v>78</v>
      </c>
      <c r="BK201" s="228">
        <f>ROUND(I201*H201,2)</f>
        <v>0</v>
      </c>
      <c r="BL201" s="20" t="s">
        <v>173</v>
      </c>
      <c r="BM201" s="227" t="s">
        <v>413</v>
      </c>
    </row>
    <row r="202" s="2" customFormat="1">
      <c r="A202" s="41"/>
      <c r="B202" s="42"/>
      <c r="C202" s="43"/>
      <c r="D202" s="229" t="s">
        <v>221</v>
      </c>
      <c r="E202" s="43"/>
      <c r="F202" s="230" t="s">
        <v>414</v>
      </c>
      <c r="G202" s="43"/>
      <c r="H202" s="43"/>
      <c r="I202" s="231"/>
      <c r="J202" s="43"/>
      <c r="K202" s="43"/>
      <c r="L202" s="47"/>
      <c r="M202" s="232"/>
      <c r="N202" s="233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221</v>
      </c>
      <c r="AU202" s="20" t="s">
        <v>80</v>
      </c>
    </row>
    <row r="203" s="13" customFormat="1">
      <c r="A203" s="13"/>
      <c r="B203" s="239"/>
      <c r="C203" s="240"/>
      <c r="D203" s="241" t="s">
        <v>257</v>
      </c>
      <c r="E203" s="242" t="s">
        <v>19</v>
      </c>
      <c r="F203" s="243" t="s">
        <v>298</v>
      </c>
      <c r="G203" s="240"/>
      <c r="H203" s="242" t="s">
        <v>19</v>
      </c>
      <c r="I203" s="244"/>
      <c r="J203" s="240"/>
      <c r="K203" s="240"/>
      <c r="L203" s="245"/>
      <c r="M203" s="246"/>
      <c r="N203" s="247"/>
      <c r="O203" s="247"/>
      <c r="P203" s="247"/>
      <c r="Q203" s="247"/>
      <c r="R203" s="247"/>
      <c r="S203" s="247"/>
      <c r="T203" s="24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9" t="s">
        <v>257</v>
      </c>
      <c r="AU203" s="249" t="s">
        <v>80</v>
      </c>
      <c r="AV203" s="13" t="s">
        <v>78</v>
      </c>
      <c r="AW203" s="13" t="s">
        <v>32</v>
      </c>
      <c r="AX203" s="13" t="s">
        <v>71</v>
      </c>
      <c r="AY203" s="249" t="s">
        <v>158</v>
      </c>
    </row>
    <row r="204" s="14" customFormat="1">
      <c r="A204" s="14"/>
      <c r="B204" s="250"/>
      <c r="C204" s="251"/>
      <c r="D204" s="241" t="s">
        <v>257</v>
      </c>
      <c r="E204" s="252" t="s">
        <v>19</v>
      </c>
      <c r="F204" s="253" t="s">
        <v>299</v>
      </c>
      <c r="G204" s="251"/>
      <c r="H204" s="254">
        <v>510</v>
      </c>
      <c r="I204" s="255"/>
      <c r="J204" s="251"/>
      <c r="K204" s="251"/>
      <c r="L204" s="256"/>
      <c r="M204" s="257"/>
      <c r="N204" s="258"/>
      <c r="O204" s="258"/>
      <c r="P204" s="258"/>
      <c r="Q204" s="258"/>
      <c r="R204" s="258"/>
      <c r="S204" s="258"/>
      <c r="T204" s="259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0" t="s">
        <v>257</v>
      </c>
      <c r="AU204" s="260" t="s">
        <v>80</v>
      </c>
      <c r="AV204" s="14" t="s">
        <v>80</v>
      </c>
      <c r="AW204" s="14" t="s">
        <v>32</v>
      </c>
      <c r="AX204" s="14" t="s">
        <v>71</v>
      </c>
      <c r="AY204" s="260" t="s">
        <v>158</v>
      </c>
    </row>
    <row r="205" s="13" customFormat="1">
      <c r="A205" s="13"/>
      <c r="B205" s="239"/>
      <c r="C205" s="240"/>
      <c r="D205" s="241" t="s">
        <v>257</v>
      </c>
      <c r="E205" s="242" t="s">
        <v>19</v>
      </c>
      <c r="F205" s="243" t="s">
        <v>300</v>
      </c>
      <c r="G205" s="240"/>
      <c r="H205" s="242" t="s">
        <v>19</v>
      </c>
      <c r="I205" s="244"/>
      <c r="J205" s="240"/>
      <c r="K205" s="240"/>
      <c r="L205" s="245"/>
      <c r="M205" s="246"/>
      <c r="N205" s="247"/>
      <c r="O205" s="247"/>
      <c r="P205" s="247"/>
      <c r="Q205" s="247"/>
      <c r="R205" s="247"/>
      <c r="S205" s="247"/>
      <c r="T205" s="248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9" t="s">
        <v>257</v>
      </c>
      <c r="AU205" s="249" t="s">
        <v>80</v>
      </c>
      <c r="AV205" s="13" t="s">
        <v>78</v>
      </c>
      <c r="AW205" s="13" t="s">
        <v>32</v>
      </c>
      <c r="AX205" s="13" t="s">
        <v>71</v>
      </c>
      <c r="AY205" s="249" t="s">
        <v>158</v>
      </c>
    </row>
    <row r="206" s="14" customFormat="1">
      <c r="A206" s="14"/>
      <c r="B206" s="250"/>
      <c r="C206" s="251"/>
      <c r="D206" s="241" t="s">
        <v>257</v>
      </c>
      <c r="E206" s="252" t="s">
        <v>19</v>
      </c>
      <c r="F206" s="253" t="s">
        <v>301</v>
      </c>
      <c r="G206" s="251"/>
      <c r="H206" s="254">
        <v>19</v>
      </c>
      <c r="I206" s="255"/>
      <c r="J206" s="251"/>
      <c r="K206" s="251"/>
      <c r="L206" s="256"/>
      <c r="M206" s="257"/>
      <c r="N206" s="258"/>
      <c r="O206" s="258"/>
      <c r="P206" s="258"/>
      <c r="Q206" s="258"/>
      <c r="R206" s="258"/>
      <c r="S206" s="258"/>
      <c r="T206" s="259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0" t="s">
        <v>257</v>
      </c>
      <c r="AU206" s="260" t="s">
        <v>80</v>
      </c>
      <c r="AV206" s="14" t="s">
        <v>80</v>
      </c>
      <c r="AW206" s="14" t="s">
        <v>32</v>
      </c>
      <c r="AX206" s="14" t="s">
        <v>71</v>
      </c>
      <c r="AY206" s="260" t="s">
        <v>158</v>
      </c>
    </row>
    <row r="207" s="13" customFormat="1">
      <c r="A207" s="13"/>
      <c r="B207" s="239"/>
      <c r="C207" s="240"/>
      <c r="D207" s="241" t="s">
        <v>257</v>
      </c>
      <c r="E207" s="242" t="s">
        <v>19</v>
      </c>
      <c r="F207" s="243" t="s">
        <v>302</v>
      </c>
      <c r="G207" s="240"/>
      <c r="H207" s="242" t="s">
        <v>19</v>
      </c>
      <c r="I207" s="244"/>
      <c r="J207" s="240"/>
      <c r="K207" s="240"/>
      <c r="L207" s="245"/>
      <c r="M207" s="246"/>
      <c r="N207" s="247"/>
      <c r="O207" s="247"/>
      <c r="P207" s="247"/>
      <c r="Q207" s="247"/>
      <c r="R207" s="247"/>
      <c r="S207" s="247"/>
      <c r="T207" s="248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9" t="s">
        <v>257</v>
      </c>
      <c r="AU207" s="249" t="s">
        <v>80</v>
      </c>
      <c r="AV207" s="13" t="s">
        <v>78</v>
      </c>
      <c r="AW207" s="13" t="s">
        <v>32</v>
      </c>
      <c r="AX207" s="13" t="s">
        <v>71</v>
      </c>
      <c r="AY207" s="249" t="s">
        <v>158</v>
      </c>
    </row>
    <row r="208" s="14" customFormat="1">
      <c r="A208" s="14"/>
      <c r="B208" s="250"/>
      <c r="C208" s="251"/>
      <c r="D208" s="241" t="s">
        <v>257</v>
      </c>
      <c r="E208" s="252" t="s">
        <v>19</v>
      </c>
      <c r="F208" s="253" t="s">
        <v>186</v>
      </c>
      <c r="G208" s="251"/>
      <c r="H208" s="254">
        <v>7</v>
      </c>
      <c r="I208" s="255"/>
      <c r="J208" s="251"/>
      <c r="K208" s="251"/>
      <c r="L208" s="256"/>
      <c r="M208" s="257"/>
      <c r="N208" s="258"/>
      <c r="O208" s="258"/>
      <c r="P208" s="258"/>
      <c r="Q208" s="258"/>
      <c r="R208" s="258"/>
      <c r="S208" s="258"/>
      <c r="T208" s="259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0" t="s">
        <v>257</v>
      </c>
      <c r="AU208" s="260" t="s">
        <v>80</v>
      </c>
      <c r="AV208" s="14" t="s">
        <v>80</v>
      </c>
      <c r="AW208" s="14" t="s">
        <v>32</v>
      </c>
      <c r="AX208" s="14" t="s">
        <v>71</v>
      </c>
      <c r="AY208" s="260" t="s">
        <v>158</v>
      </c>
    </row>
    <row r="209" s="13" customFormat="1">
      <c r="A209" s="13"/>
      <c r="B209" s="239"/>
      <c r="C209" s="240"/>
      <c r="D209" s="241" t="s">
        <v>257</v>
      </c>
      <c r="E209" s="242" t="s">
        <v>19</v>
      </c>
      <c r="F209" s="243" t="s">
        <v>303</v>
      </c>
      <c r="G209" s="240"/>
      <c r="H209" s="242" t="s">
        <v>19</v>
      </c>
      <c r="I209" s="244"/>
      <c r="J209" s="240"/>
      <c r="K209" s="240"/>
      <c r="L209" s="245"/>
      <c r="M209" s="246"/>
      <c r="N209" s="247"/>
      <c r="O209" s="247"/>
      <c r="P209" s="247"/>
      <c r="Q209" s="247"/>
      <c r="R209" s="247"/>
      <c r="S209" s="247"/>
      <c r="T209" s="248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9" t="s">
        <v>257</v>
      </c>
      <c r="AU209" s="249" t="s">
        <v>80</v>
      </c>
      <c r="AV209" s="13" t="s">
        <v>78</v>
      </c>
      <c r="AW209" s="13" t="s">
        <v>32</v>
      </c>
      <c r="AX209" s="13" t="s">
        <v>71</v>
      </c>
      <c r="AY209" s="249" t="s">
        <v>158</v>
      </c>
    </row>
    <row r="210" s="14" customFormat="1">
      <c r="A210" s="14"/>
      <c r="B210" s="250"/>
      <c r="C210" s="251"/>
      <c r="D210" s="241" t="s">
        <v>257</v>
      </c>
      <c r="E210" s="252" t="s">
        <v>19</v>
      </c>
      <c r="F210" s="253" t="s">
        <v>186</v>
      </c>
      <c r="G210" s="251"/>
      <c r="H210" s="254">
        <v>7</v>
      </c>
      <c r="I210" s="255"/>
      <c r="J210" s="251"/>
      <c r="K210" s="251"/>
      <c r="L210" s="256"/>
      <c r="M210" s="257"/>
      <c r="N210" s="258"/>
      <c r="O210" s="258"/>
      <c r="P210" s="258"/>
      <c r="Q210" s="258"/>
      <c r="R210" s="258"/>
      <c r="S210" s="258"/>
      <c r="T210" s="259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0" t="s">
        <v>257</v>
      </c>
      <c r="AU210" s="260" t="s">
        <v>80</v>
      </c>
      <c r="AV210" s="14" t="s">
        <v>80</v>
      </c>
      <c r="AW210" s="14" t="s">
        <v>32</v>
      </c>
      <c r="AX210" s="14" t="s">
        <v>71</v>
      </c>
      <c r="AY210" s="260" t="s">
        <v>158</v>
      </c>
    </row>
    <row r="211" s="13" customFormat="1">
      <c r="A211" s="13"/>
      <c r="B211" s="239"/>
      <c r="C211" s="240"/>
      <c r="D211" s="241" t="s">
        <v>257</v>
      </c>
      <c r="E211" s="242" t="s">
        <v>19</v>
      </c>
      <c r="F211" s="243" t="s">
        <v>304</v>
      </c>
      <c r="G211" s="240"/>
      <c r="H211" s="242" t="s">
        <v>19</v>
      </c>
      <c r="I211" s="244"/>
      <c r="J211" s="240"/>
      <c r="K211" s="240"/>
      <c r="L211" s="245"/>
      <c r="M211" s="246"/>
      <c r="N211" s="247"/>
      <c r="O211" s="247"/>
      <c r="P211" s="247"/>
      <c r="Q211" s="247"/>
      <c r="R211" s="247"/>
      <c r="S211" s="247"/>
      <c r="T211" s="24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9" t="s">
        <v>257</v>
      </c>
      <c r="AU211" s="249" t="s">
        <v>80</v>
      </c>
      <c r="AV211" s="13" t="s">
        <v>78</v>
      </c>
      <c r="AW211" s="13" t="s">
        <v>32</v>
      </c>
      <c r="AX211" s="13" t="s">
        <v>71</v>
      </c>
      <c r="AY211" s="249" t="s">
        <v>158</v>
      </c>
    </row>
    <row r="212" s="14" customFormat="1">
      <c r="A212" s="14"/>
      <c r="B212" s="250"/>
      <c r="C212" s="251"/>
      <c r="D212" s="241" t="s">
        <v>257</v>
      </c>
      <c r="E212" s="252" t="s">
        <v>19</v>
      </c>
      <c r="F212" s="253" t="s">
        <v>305</v>
      </c>
      <c r="G212" s="251"/>
      <c r="H212" s="254">
        <v>155</v>
      </c>
      <c r="I212" s="255"/>
      <c r="J212" s="251"/>
      <c r="K212" s="251"/>
      <c r="L212" s="256"/>
      <c r="M212" s="257"/>
      <c r="N212" s="258"/>
      <c r="O212" s="258"/>
      <c r="P212" s="258"/>
      <c r="Q212" s="258"/>
      <c r="R212" s="258"/>
      <c r="S212" s="258"/>
      <c r="T212" s="259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0" t="s">
        <v>257</v>
      </c>
      <c r="AU212" s="260" t="s">
        <v>80</v>
      </c>
      <c r="AV212" s="14" t="s">
        <v>80</v>
      </c>
      <c r="AW212" s="14" t="s">
        <v>32</v>
      </c>
      <c r="AX212" s="14" t="s">
        <v>71</v>
      </c>
      <c r="AY212" s="260" t="s">
        <v>158</v>
      </c>
    </row>
    <row r="213" s="15" customFormat="1">
      <c r="A213" s="15"/>
      <c r="B213" s="261"/>
      <c r="C213" s="262"/>
      <c r="D213" s="241" t="s">
        <v>257</v>
      </c>
      <c r="E213" s="263" t="s">
        <v>19</v>
      </c>
      <c r="F213" s="264" t="s">
        <v>268</v>
      </c>
      <c r="G213" s="262"/>
      <c r="H213" s="265">
        <v>698</v>
      </c>
      <c r="I213" s="266"/>
      <c r="J213" s="262"/>
      <c r="K213" s="262"/>
      <c r="L213" s="267"/>
      <c r="M213" s="268"/>
      <c r="N213" s="269"/>
      <c r="O213" s="269"/>
      <c r="P213" s="269"/>
      <c r="Q213" s="269"/>
      <c r="R213" s="269"/>
      <c r="S213" s="269"/>
      <c r="T213" s="270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71" t="s">
        <v>257</v>
      </c>
      <c r="AU213" s="271" t="s">
        <v>80</v>
      </c>
      <c r="AV213" s="15" t="s">
        <v>173</v>
      </c>
      <c r="AW213" s="15" t="s">
        <v>32</v>
      </c>
      <c r="AX213" s="15" t="s">
        <v>78</v>
      </c>
      <c r="AY213" s="271" t="s">
        <v>158</v>
      </c>
    </row>
    <row r="214" s="2" customFormat="1" ht="33" customHeight="1">
      <c r="A214" s="41"/>
      <c r="B214" s="42"/>
      <c r="C214" s="216" t="s">
        <v>415</v>
      </c>
      <c r="D214" s="216" t="s">
        <v>161</v>
      </c>
      <c r="E214" s="217" t="s">
        <v>416</v>
      </c>
      <c r="F214" s="218" t="s">
        <v>417</v>
      </c>
      <c r="G214" s="219" t="s">
        <v>295</v>
      </c>
      <c r="H214" s="220">
        <v>19</v>
      </c>
      <c r="I214" s="221"/>
      <c r="J214" s="222">
        <f>ROUND(I214*H214,2)</f>
        <v>0</v>
      </c>
      <c r="K214" s="218" t="s">
        <v>219</v>
      </c>
      <c r="L214" s="47"/>
      <c r="M214" s="223" t="s">
        <v>19</v>
      </c>
      <c r="N214" s="224" t="s">
        <v>42</v>
      </c>
      <c r="O214" s="87"/>
      <c r="P214" s="225">
        <f>O214*H214</f>
        <v>0</v>
      </c>
      <c r="Q214" s="225">
        <v>0.1837</v>
      </c>
      <c r="R214" s="225">
        <f>Q214*H214</f>
        <v>3.4903</v>
      </c>
      <c r="S214" s="225">
        <v>0</v>
      </c>
      <c r="T214" s="226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7" t="s">
        <v>173</v>
      </c>
      <c r="AT214" s="227" t="s">
        <v>161</v>
      </c>
      <c r="AU214" s="227" t="s">
        <v>80</v>
      </c>
      <c r="AY214" s="20" t="s">
        <v>158</v>
      </c>
      <c r="BE214" s="228">
        <f>IF(N214="základní",J214,0)</f>
        <v>0</v>
      </c>
      <c r="BF214" s="228">
        <f>IF(N214="snížená",J214,0)</f>
        <v>0</v>
      </c>
      <c r="BG214" s="228">
        <f>IF(N214="zákl. přenesená",J214,0)</f>
        <v>0</v>
      </c>
      <c r="BH214" s="228">
        <f>IF(N214="sníž. přenesená",J214,0)</f>
        <v>0</v>
      </c>
      <c r="BI214" s="228">
        <f>IF(N214="nulová",J214,0)</f>
        <v>0</v>
      </c>
      <c r="BJ214" s="20" t="s">
        <v>78</v>
      </c>
      <c r="BK214" s="228">
        <f>ROUND(I214*H214,2)</f>
        <v>0</v>
      </c>
      <c r="BL214" s="20" t="s">
        <v>173</v>
      </c>
      <c r="BM214" s="227" t="s">
        <v>418</v>
      </c>
    </row>
    <row r="215" s="2" customFormat="1">
      <c r="A215" s="41"/>
      <c r="B215" s="42"/>
      <c r="C215" s="43"/>
      <c r="D215" s="229" t="s">
        <v>221</v>
      </c>
      <c r="E215" s="43"/>
      <c r="F215" s="230" t="s">
        <v>419</v>
      </c>
      <c r="G215" s="43"/>
      <c r="H215" s="43"/>
      <c r="I215" s="231"/>
      <c r="J215" s="43"/>
      <c r="K215" s="43"/>
      <c r="L215" s="47"/>
      <c r="M215" s="232"/>
      <c r="N215" s="233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221</v>
      </c>
      <c r="AU215" s="20" t="s">
        <v>80</v>
      </c>
    </row>
    <row r="216" s="14" customFormat="1">
      <c r="A216" s="14"/>
      <c r="B216" s="250"/>
      <c r="C216" s="251"/>
      <c r="D216" s="241" t="s">
        <v>257</v>
      </c>
      <c r="E216" s="252" t="s">
        <v>19</v>
      </c>
      <c r="F216" s="253" t="s">
        <v>301</v>
      </c>
      <c r="G216" s="251"/>
      <c r="H216" s="254">
        <v>19</v>
      </c>
      <c r="I216" s="255"/>
      <c r="J216" s="251"/>
      <c r="K216" s="251"/>
      <c r="L216" s="256"/>
      <c r="M216" s="257"/>
      <c r="N216" s="258"/>
      <c r="O216" s="258"/>
      <c r="P216" s="258"/>
      <c r="Q216" s="258"/>
      <c r="R216" s="258"/>
      <c r="S216" s="258"/>
      <c r="T216" s="259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60" t="s">
        <v>257</v>
      </c>
      <c r="AU216" s="260" t="s">
        <v>80</v>
      </c>
      <c r="AV216" s="14" t="s">
        <v>80</v>
      </c>
      <c r="AW216" s="14" t="s">
        <v>32</v>
      </c>
      <c r="AX216" s="14" t="s">
        <v>78</v>
      </c>
      <c r="AY216" s="260" t="s">
        <v>158</v>
      </c>
    </row>
    <row r="217" s="2" customFormat="1" ht="16.5" customHeight="1">
      <c r="A217" s="41"/>
      <c r="B217" s="42"/>
      <c r="C217" s="272" t="s">
        <v>420</v>
      </c>
      <c r="D217" s="272" t="s">
        <v>312</v>
      </c>
      <c r="E217" s="273" t="s">
        <v>421</v>
      </c>
      <c r="F217" s="274" t="s">
        <v>422</v>
      </c>
      <c r="G217" s="275" t="s">
        <v>295</v>
      </c>
      <c r="H217" s="276">
        <v>19.379999999999999</v>
      </c>
      <c r="I217" s="277"/>
      <c r="J217" s="278">
        <f>ROUND(I217*H217,2)</f>
        <v>0</v>
      </c>
      <c r="K217" s="274" t="s">
        <v>219</v>
      </c>
      <c r="L217" s="279"/>
      <c r="M217" s="280" t="s">
        <v>19</v>
      </c>
      <c r="N217" s="281" t="s">
        <v>42</v>
      </c>
      <c r="O217" s="87"/>
      <c r="P217" s="225">
        <f>O217*H217</f>
        <v>0</v>
      </c>
      <c r="Q217" s="225">
        <v>0.222</v>
      </c>
      <c r="R217" s="225">
        <f>Q217*H217</f>
        <v>4.3023600000000002</v>
      </c>
      <c r="S217" s="225">
        <v>0</v>
      </c>
      <c r="T217" s="226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27" t="s">
        <v>190</v>
      </c>
      <c r="AT217" s="227" t="s">
        <v>312</v>
      </c>
      <c r="AU217" s="227" t="s">
        <v>80</v>
      </c>
      <c r="AY217" s="20" t="s">
        <v>158</v>
      </c>
      <c r="BE217" s="228">
        <f>IF(N217="základní",J217,0)</f>
        <v>0</v>
      </c>
      <c r="BF217" s="228">
        <f>IF(N217="snížená",J217,0)</f>
        <v>0</v>
      </c>
      <c r="BG217" s="228">
        <f>IF(N217="zákl. přenesená",J217,0)</f>
        <v>0</v>
      </c>
      <c r="BH217" s="228">
        <f>IF(N217="sníž. přenesená",J217,0)</f>
        <v>0</v>
      </c>
      <c r="BI217" s="228">
        <f>IF(N217="nulová",J217,0)</f>
        <v>0</v>
      </c>
      <c r="BJ217" s="20" t="s">
        <v>78</v>
      </c>
      <c r="BK217" s="228">
        <f>ROUND(I217*H217,2)</f>
        <v>0</v>
      </c>
      <c r="BL217" s="20" t="s">
        <v>173</v>
      </c>
      <c r="BM217" s="227" t="s">
        <v>423</v>
      </c>
    </row>
    <row r="218" s="14" customFormat="1">
      <c r="A218" s="14"/>
      <c r="B218" s="250"/>
      <c r="C218" s="251"/>
      <c r="D218" s="241" t="s">
        <v>257</v>
      </c>
      <c r="E218" s="251"/>
      <c r="F218" s="253" t="s">
        <v>424</v>
      </c>
      <c r="G218" s="251"/>
      <c r="H218" s="254">
        <v>19.379999999999999</v>
      </c>
      <c r="I218" s="255"/>
      <c r="J218" s="251"/>
      <c r="K218" s="251"/>
      <c r="L218" s="256"/>
      <c r="M218" s="257"/>
      <c r="N218" s="258"/>
      <c r="O218" s="258"/>
      <c r="P218" s="258"/>
      <c r="Q218" s="258"/>
      <c r="R218" s="258"/>
      <c r="S218" s="258"/>
      <c r="T218" s="259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60" t="s">
        <v>257</v>
      </c>
      <c r="AU218" s="260" t="s">
        <v>80</v>
      </c>
      <c r="AV218" s="14" t="s">
        <v>80</v>
      </c>
      <c r="AW218" s="14" t="s">
        <v>4</v>
      </c>
      <c r="AX218" s="14" t="s">
        <v>78</v>
      </c>
      <c r="AY218" s="260" t="s">
        <v>158</v>
      </c>
    </row>
    <row r="219" s="2" customFormat="1" ht="33" customHeight="1">
      <c r="A219" s="41"/>
      <c r="B219" s="42"/>
      <c r="C219" s="216" t="s">
        <v>425</v>
      </c>
      <c r="D219" s="216" t="s">
        <v>161</v>
      </c>
      <c r="E219" s="217" t="s">
        <v>426</v>
      </c>
      <c r="F219" s="218" t="s">
        <v>427</v>
      </c>
      <c r="G219" s="219" t="s">
        <v>295</v>
      </c>
      <c r="H219" s="220">
        <v>135</v>
      </c>
      <c r="I219" s="221"/>
      <c r="J219" s="222">
        <f>ROUND(I219*H219,2)</f>
        <v>0</v>
      </c>
      <c r="K219" s="218" t="s">
        <v>219</v>
      </c>
      <c r="L219" s="47"/>
      <c r="M219" s="223" t="s">
        <v>19</v>
      </c>
      <c r="N219" s="224" t="s">
        <v>42</v>
      </c>
      <c r="O219" s="87"/>
      <c r="P219" s="225">
        <f>O219*H219</f>
        <v>0</v>
      </c>
      <c r="Q219" s="225">
        <v>0.16700000000000001</v>
      </c>
      <c r="R219" s="225">
        <f>Q219*H219</f>
        <v>22.545000000000002</v>
      </c>
      <c r="S219" s="225">
        <v>0</v>
      </c>
      <c r="T219" s="226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7" t="s">
        <v>173</v>
      </c>
      <c r="AT219" s="227" t="s">
        <v>161</v>
      </c>
      <c r="AU219" s="227" t="s">
        <v>80</v>
      </c>
      <c r="AY219" s="20" t="s">
        <v>158</v>
      </c>
      <c r="BE219" s="228">
        <f>IF(N219="základní",J219,0)</f>
        <v>0</v>
      </c>
      <c r="BF219" s="228">
        <f>IF(N219="snížená",J219,0)</f>
        <v>0</v>
      </c>
      <c r="BG219" s="228">
        <f>IF(N219="zákl. přenesená",J219,0)</f>
        <v>0</v>
      </c>
      <c r="BH219" s="228">
        <f>IF(N219="sníž. přenesená",J219,0)</f>
        <v>0</v>
      </c>
      <c r="BI219" s="228">
        <f>IF(N219="nulová",J219,0)</f>
        <v>0</v>
      </c>
      <c r="BJ219" s="20" t="s">
        <v>78</v>
      </c>
      <c r="BK219" s="228">
        <f>ROUND(I219*H219,2)</f>
        <v>0</v>
      </c>
      <c r="BL219" s="20" t="s">
        <v>173</v>
      </c>
      <c r="BM219" s="227" t="s">
        <v>428</v>
      </c>
    </row>
    <row r="220" s="2" customFormat="1">
      <c r="A220" s="41"/>
      <c r="B220" s="42"/>
      <c r="C220" s="43"/>
      <c r="D220" s="229" t="s">
        <v>221</v>
      </c>
      <c r="E220" s="43"/>
      <c r="F220" s="230" t="s">
        <v>429</v>
      </c>
      <c r="G220" s="43"/>
      <c r="H220" s="43"/>
      <c r="I220" s="231"/>
      <c r="J220" s="43"/>
      <c r="K220" s="43"/>
      <c r="L220" s="47"/>
      <c r="M220" s="232"/>
      <c r="N220" s="233"/>
      <c r="O220" s="87"/>
      <c r="P220" s="87"/>
      <c r="Q220" s="87"/>
      <c r="R220" s="87"/>
      <c r="S220" s="87"/>
      <c r="T220" s="88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0" t="s">
        <v>221</v>
      </c>
      <c r="AU220" s="20" t="s">
        <v>80</v>
      </c>
    </row>
    <row r="221" s="2" customFormat="1" ht="16.5" customHeight="1">
      <c r="A221" s="41"/>
      <c r="B221" s="42"/>
      <c r="C221" s="272" t="s">
        <v>430</v>
      </c>
      <c r="D221" s="272" t="s">
        <v>312</v>
      </c>
      <c r="E221" s="273" t="s">
        <v>431</v>
      </c>
      <c r="F221" s="274" t="s">
        <v>432</v>
      </c>
      <c r="G221" s="275" t="s">
        <v>295</v>
      </c>
      <c r="H221" s="276">
        <v>137.69999999999999</v>
      </c>
      <c r="I221" s="277"/>
      <c r="J221" s="278">
        <f>ROUND(I221*H221,2)</f>
        <v>0</v>
      </c>
      <c r="K221" s="274" t="s">
        <v>219</v>
      </c>
      <c r="L221" s="279"/>
      <c r="M221" s="280" t="s">
        <v>19</v>
      </c>
      <c r="N221" s="281" t="s">
        <v>42</v>
      </c>
      <c r="O221" s="87"/>
      <c r="P221" s="225">
        <f>O221*H221</f>
        <v>0</v>
      </c>
      <c r="Q221" s="225">
        <v>0.11799999999999999</v>
      </c>
      <c r="R221" s="225">
        <f>Q221*H221</f>
        <v>16.248599999999996</v>
      </c>
      <c r="S221" s="225">
        <v>0</v>
      </c>
      <c r="T221" s="226">
        <f>S221*H221</f>
        <v>0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7" t="s">
        <v>190</v>
      </c>
      <c r="AT221" s="227" t="s">
        <v>312</v>
      </c>
      <c r="AU221" s="227" t="s">
        <v>80</v>
      </c>
      <c r="AY221" s="20" t="s">
        <v>158</v>
      </c>
      <c r="BE221" s="228">
        <f>IF(N221="základní",J221,0)</f>
        <v>0</v>
      </c>
      <c r="BF221" s="228">
        <f>IF(N221="snížená",J221,0)</f>
        <v>0</v>
      </c>
      <c r="BG221" s="228">
        <f>IF(N221="zákl. přenesená",J221,0)</f>
        <v>0</v>
      </c>
      <c r="BH221" s="228">
        <f>IF(N221="sníž. přenesená",J221,0)</f>
        <v>0</v>
      </c>
      <c r="BI221" s="228">
        <f>IF(N221="nulová",J221,0)</f>
        <v>0</v>
      </c>
      <c r="BJ221" s="20" t="s">
        <v>78</v>
      </c>
      <c r="BK221" s="228">
        <f>ROUND(I221*H221,2)</f>
        <v>0</v>
      </c>
      <c r="BL221" s="20" t="s">
        <v>173</v>
      </c>
      <c r="BM221" s="227" t="s">
        <v>433</v>
      </c>
    </row>
    <row r="222" s="14" customFormat="1">
      <c r="A222" s="14"/>
      <c r="B222" s="250"/>
      <c r="C222" s="251"/>
      <c r="D222" s="241" t="s">
        <v>257</v>
      </c>
      <c r="E222" s="251"/>
      <c r="F222" s="253" t="s">
        <v>434</v>
      </c>
      <c r="G222" s="251"/>
      <c r="H222" s="254">
        <v>137.69999999999999</v>
      </c>
      <c r="I222" s="255"/>
      <c r="J222" s="251"/>
      <c r="K222" s="251"/>
      <c r="L222" s="256"/>
      <c r="M222" s="257"/>
      <c r="N222" s="258"/>
      <c r="O222" s="258"/>
      <c r="P222" s="258"/>
      <c r="Q222" s="258"/>
      <c r="R222" s="258"/>
      <c r="S222" s="258"/>
      <c r="T222" s="259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0" t="s">
        <v>257</v>
      </c>
      <c r="AU222" s="260" t="s">
        <v>80</v>
      </c>
      <c r="AV222" s="14" t="s">
        <v>80</v>
      </c>
      <c r="AW222" s="14" t="s">
        <v>4</v>
      </c>
      <c r="AX222" s="14" t="s">
        <v>78</v>
      </c>
      <c r="AY222" s="260" t="s">
        <v>158</v>
      </c>
    </row>
    <row r="223" s="2" customFormat="1" ht="33" customHeight="1">
      <c r="A223" s="41"/>
      <c r="B223" s="42"/>
      <c r="C223" s="216" t="s">
        <v>435</v>
      </c>
      <c r="D223" s="216" t="s">
        <v>161</v>
      </c>
      <c r="E223" s="217" t="s">
        <v>436</v>
      </c>
      <c r="F223" s="218" t="s">
        <v>437</v>
      </c>
      <c r="G223" s="219" t="s">
        <v>295</v>
      </c>
      <c r="H223" s="220">
        <v>20</v>
      </c>
      <c r="I223" s="221"/>
      <c r="J223" s="222">
        <f>ROUND(I223*H223,2)</f>
        <v>0</v>
      </c>
      <c r="K223" s="218" t="s">
        <v>219</v>
      </c>
      <c r="L223" s="47"/>
      <c r="M223" s="223" t="s">
        <v>19</v>
      </c>
      <c r="N223" s="224" t="s">
        <v>42</v>
      </c>
      <c r="O223" s="87"/>
      <c r="P223" s="225">
        <f>O223*H223</f>
        <v>0</v>
      </c>
      <c r="Q223" s="225">
        <v>0.25080999999999998</v>
      </c>
      <c r="R223" s="225">
        <f>Q223*H223</f>
        <v>5.0161999999999995</v>
      </c>
      <c r="S223" s="225">
        <v>0</v>
      </c>
      <c r="T223" s="226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7" t="s">
        <v>173</v>
      </c>
      <c r="AT223" s="227" t="s">
        <v>161</v>
      </c>
      <c r="AU223" s="227" t="s">
        <v>80</v>
      </c>
      <c r="AY223" s="20" t="s">
        <v>158</v>
      </c>
      <c r="BE223" s="228">
        <f>IF(N223="základní",J223,0)</f>
        <v>0</v>
      </c>
      <c r="BF223" s="228">
        <f>IF(N223="snížená",J223,0)</f>
        <v>0</v>
      </c>
      <c r="BG223" s="228">
        <f>IF(N223="zákl. přenesená",J223,0)</f>
        <v>0</v>
      </c>
      <c r="BH223" s="228">
        <f>IF(N223="sníž. přenesená",J223,0)</f>
        <v>0</v>
      </c>
      <c r="BI223" s="228">
        <f>IF(N223="nulová",J223,0)</f>
        <v>0</v>
      </c>
      <c r="BJ223" s="20" t="s">
        <v>78</v>
      </c>
      <c r="BK223" s="228">
        <f>ROUND(I223*H223,2)</f>
        <v>0</v>
      </c>
      <c r="BL223" s="20" t="s">
        <v>173</v>
      </c>
      <c r="BM223" s="227" t="s">
        <v>438</v>
      </c>
    </row>
    <row r="224" s="2" customFormat="1">
      <c r="A224" s="41"/>
      <c r="B224" s="42"/>
      <c r="C224" s="43"/>
      <c r="D224" s="229" t="s">
        <v>221</v>
      </c>
      <c r="E224" s="43"/>
      <c r="F224" s="230" t="s">
        <v>439</v>
      </c>
      <c r="G224" s="43"/>
      <c r="H224" s="43"/>
      <c r="I224" s="231"/>
      <c r="J224" s="43"/>
      <c r="K224" s="43"/>
      <c r="L224" s="47"/>
      <c r="M224" s="232"/>
      <c r="N224" s="233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221</v>
      </c>
      <c r="AU224" s="20" t="s">
        <v>80</v>
      </c>
    </row>
    <row r="225" s="2" customFormat="1" ht="16.5" customHeight="1">
      <c r="A225" s="41"/>
      <c r="B225" s="42"/>
      <c r="C225" s="272" t="s">
        <v>440</v>
      </c>
      <c r="D225" s="272" t="s">
        <v>312</v>
      </c>
      <c r="E225" s="273" t="s">
        <v>431</v>
      </c>
      <c r="F225" s="274" t="s">
        <v>432</v>
      </c>
      <c r="G225" s="275" t="s">
        <v>295</v>
      </c>
      <c r="H225" s="276">
        <v>20.399999999999999</v>
      </c>
      <c r="I225" s="277"/>
      <c r="J225" s="278">
        <f>ROUND(I225*H225,2)</f>
        <v>0</v>
      </c>
      <c r="K225" s="274" t="s">
        <v>219</v>
      </c>
      <c r="L225" s="279"/>
      <c r="M225" s="280" t="s">
        <v>19</v>
      </c>
      <c r="N225" s="281" t="s">
        <v>42</v>
      </c>
      <c r="O225" s="87"/>
      <c r="P225" s="225">
        <f>O225*H225</f>
        <v>0</v>
      </c>
      <c r="Q225" s="225">
        <v>0.11799999999999999</v>
      </c>
      <c r="R225" s="225">
        <f>Q225*H225</f>
        <v>2.4071999999999996</v>
      </c>
      <c r="S225" s="225">
        <v>0</v>
      </c>
      <c r="T225" s="226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7" t="s">
        <v>190</v>
      </c>
      <c r="AT225" s="227" t="s">
        <v>312</v>
      </c>
      <c r="AU225" s="227" t="s">
        <v>80</v>
      </c>
      <c r="AY225" s="20" t="s">
        <v>158</v>
      </c>
      <c r="BE225" s="228">
        <f>IF(N225="základní",J225,0)</f>
        <v>0</v>
      </c>
      <c r="BF225" s="228">
        <f>IF(N225="snížená",J225,0)</f>
        <v>0</v>
      </c>
      <c r="BG225" s="228">
        <f>IF(N225="zákl. přenesená",J225,0)</f>
        <v>0</v>
      </c>
      <c r="BH225" s="228">
        <f>IF(N225="sníž. přenesená",J225,0)</f>
        <v>0</v>
      </c>
      <c r="BI225" s="228">
        <f>IF(N225="nulová",J225,0)</f>
        <v>0</v>
      </c>
      <c r="BJ225" s="20" t="s">
        <v>78</v>
      </c>
      <c r="BK225" s="228">
        <f>ROUND(I225*H225,2)</f>
        <v>0</v>
      </c>
      <c r="BL225" s="20" t="s">
        <v>173</v>
      </c>
      <c r="BM225" s="227" t="s">
        <v>441</v>
      </c>
    </row>
    <row r="226" s="14" customFormat="1">
      <c r="A226" s="14"/>
      <c r="B226" s="250"/>
      <c r="C226" s="251"/>
      <c r="D226" s="241" t="s">
        <v>257</v>
      </c>
      <c r="E226" s="251"/>
      <c r="F226" s="253" t="s">
        <v>442</v>
      </c>
      <c r="G226" s="251"/>
      <c r="H226" s="254">
        <v>20.399999999999999</v>
      </c>
      <c r="I226" s="255"/>
      <c r="J226" s="251"/>
      <c r="K226" s="251"/>
      <c r="L226" s="256"/>
      <c r="M226" s="257"/>
      <c r="N226" s="258"/>
      <c r="O226" s="258"/>
      <c r="P226" s="258"/>
      <c r="Q226" s="258"/>
      <c r="R226" s="258"/>
      <c r="S226" s="258"/>
      <c r="T226" s="259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0" t="s">
        <v>257</v>
      </c>
      <c r="AU226" s="260" t="s">
        <v>80</v>
      </c>
      <c r="AV226" s="14" t="s">
        <v>80</v>
      </c>
      <c r="AW226" s="14" t="s">
        <v>4</v>
      </c>
      <c r="AX226" s="14" t="s">
        <v>78</v>
      </c>
      <c r="AY226" s="260" t="s">
        <v>158</v>
      </c>
    </row>
    <row r="227" s="2" customFormat="1" ht="37.8" customHeight="1">
      <c r="A227" s="41"/>
      <c r="B227" s="42"/>
      <c r="C227" s="216" t="s">
        <v>443</v>
      </c>
      <c r="D227" s="216" t="s">
        <v>161</v>
      </c>
      <c r="E227" s="217" t="s">
        <v>444</v>
      </c>
      <c r="F227" s="218" t="s">
        <v>445</v>
      </c>
      <c r="G227" s="219" t="s">
        <v>295</v>
      </c>
      <c r="H227" s="220">
        <v>14</v>
      </c>
      <c r="I227" s="221"/>
      <c r="J227" s="222">
        <f>ROUND(I227*H227,2)</f>
        <v>0</v>
      </c>
      <c r="K227" s="218" t="s">
        <v>219</v>
      </c>
      <c r="L227" s="47"/>
      <c r="M227" s="223" t="s">
        <v>19</v>
      </c>
      <c r="N227" s="224" t="s">
        <v>42</v>
      </c>
      <c r="O227" s="87"/>
      <c r="P227" s="225">
        <f>O227*H227</f>
        <v>0</v>
      </c>
      <c r="Q227" s="225">
        <v>0.11162</v>
      </c>
      <c r="R227" s="225">
        <f>Q227*H227</f>
        <v>1.5626799999999999</v>
      </c>
      <c r="S227" s="225">
        <v>0</v>
      </c>
      <c r="T227" s="226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7" t="s">
        <v>173</v>
      </c>
      <c r="AT227" s="227" t="s">
        <v>161</v>
      </c>
      <c r="AU227" s="227" t="s">
        <v>80</v>
      </c>
      <c r="AY227" s="20" t="s">
        <v>158</v>
      </c>
      <c r="BE227" s="228">
        <f>IF(N227="základní",J227,0)</f>
        <v>0</v>
      </c>
      <c r="BF227" s="228">
        <f>IF(N227="snížená",J227,0)</f>
        <v>0</v>
      </c>
      <c r="BG227" s="228">
        <f>IF(N227="zákl. přenesená",J227,0)</f>
        <v>0</v>
      </c>
      <c r="BH227" s="228">
        <f>IF(N227="sníž. přenesená",J227,0)</f>
        <v>0</v>
      </c>
      <c r="BI227" s="228">
        <f>IF(N227="nulová",J227,0)</f>
        <v>0</v>
      </c>
      <c r="BJ227" s="20" t="s">
        <v>78</v>
      </c>
      <c r="BK227" s="228">
        <f>ROUND(I227*H227,2)</f>
        <v>0</v>
      </c>
      <c r="BL227" s="20" t="s">
        <v>173</v>
      </c>
      <c r="BM227" s="227" t="s">
        <v>446</v>
      </c>
    </row>
    <row r="228" s="2" customFormat="1">
      <c r="A228" s="41"/>
      <c r="B228" s="42"/>
      <c r="C228" s="43"/>
      <c r="D228" s="229" t="s">
        <v>221</v>
      </c>
      <c r="E228" s="43"/>
      <c r="F228" s="230" t="s">
        <v>447</v>
      </c>
      <c r="G228" s="43"/>
      <c r="H228" s="43"/>
      <c r="I228" s="231"/>
      <c r="J228" s="43"/>
      <c r="K228" s="43"/>
      <c r="L228" s="47"/>
      <c r="M228" s="232"/>
      <c r="N228" s="233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221</v>
      </c>
      <c r="AU228" s="20" t="s">
        <v>80</v>
      </c>
    </row>
    <row r="229" s="13" customFormat="1">
      <c r="A229" s="13"/>
      <c r="B229" s="239"/>
      <c r="C229" s="240"/>
      <c r="D229" s="241" t="s">
        <v>257</v>
      </c>
      <c r="E229" s="242" t="s">
        <v>19</v>
      </c>
      <c r="F229" s="243" t="s">
        <v>302</v>
      </c>
      <c r="G229" s="240"/>
      <c r="H229" s="242" t="s">
        <v>19</v>
      </c>
      <c r="I229" s="244"/>
      <c r="J229" s="240"/>
      <c r="K229" s="240"/>
      <c r="L229" s="245"/>
      <c r="M229" s="246"/>
      <c r="N229" s="247"/>
      <c r="O229" s="247"/>
      <c r="P229" s="247"/>
      <c r="Q229" s="247"/>
      <c r="R229" s="247"/>
      <c r="S229" s="247"/>
      <c r="T229" s="248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9" t="s">
        <v>257</v>
      </c>
      <c r="AU229" s="249" t="s">
        <v>80</v>
      </c>
      <c r="AV229" s="13" t="s">
        <v>78</v>
      </c>
      <c r="AW229" s="13" t="s">
        <v>32</v>
      </c>
      <c r="AX229" s="13" t="s">
        <v>71</v>
      </c>
      <c r="AY229" s="249" t="s">
        <v>158</v>
      </c>
    </row>
    <row r="230" s="14" customFormat="1">
      <c r="A230" s="14"/>
      <c r="B230" s="250"/>
      <c r="C230" s="251"/>
      <c r="D230" s="241" t="s">
        <v>257</v>
      </c>
      <c r="E230" s="252" t="s">
        <v>19</v>
      </c>
      <c r="F230" s="253" t="s">
        <v>186</v>
      </c>
      <c r="G230" s="251"/>
      <c r="H230" s="254">
        <v>7</v>
      </c>
      <c r="I230" s="255"/>
      <c r="J230" s="251"/>
      <c r="K230" s="251"/>
      <c r="L230" s="256"/>
      <c r="M230" s="257"/>
      <c r="N230" s="258"/>
      <c r="O230" s="258"/>
      <c r="P230" s="258"/>
      <c r="Q230" s="258"/>
      <c r="R230" s="258"/>
      <c r="S230" s="258"/>
      <c r="T230" s="259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0" t="s">
        <v>257</v>
      </c>
      <c r="AU230" s="260" t="s">
        <v>80</v>
      </c>
      <c r="AV230" s="14" t="s">
        <v>80</v>
      </c>
      <c r="AW230" s="14" t="s">
        <v>32</v>
      </c>
      <c r="AX230" s="14" t="s">
        <v>71</v>
      </c>
      <c r="AY230" s="260" t="s">
        <v>158</v>
      </c>
    </row>
    <row r="231" s="13" customFormat="1">
      <c r="A231" s="13"/>
      <c r="B231" s="239"/>
      <c r="C231" s="240"/>
      <c r="D231" s="241" t="s">
        <v>257</v>
      </c>
      <c r="E231" s="242" t="s">
        <v>19</v>
      </c>
      <c r="F231" s="243" t="s">
        <v>303</v>
      </c>
      <c r="G231" s="240"/>
      <c r="H231" s="242" t="s">
        <v>19</v>
      </c>
      <c r="I231" s="244"/>
      <c r="J231" s="240"/>
      <c r="K231" s="240"/>
      <c r="L231" s="245"/>
      <c r="M231" s="246"/>
      <c r="N231" s="247"/>
      <c r="O231" s="247"/>
      <c r="P231" s="247"/>
      <c r="Q231" s="247"/>
      <c r="R231" s="247"/>
      <c r="S231" s="247"/>
      <c r="T231" s="248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9" t="s">
        <v>257</v>
      </c>
      <c r="AU231" s="249" t="s">
        <v>80</v>
      </c>
      <c r="AV231" s="13" t="s">
        <v>78</v>
      </c>
      <c r="AW231" s="13" t="s">
        <v>32</v>
      </c>
      <c r="AX231" s="13" t="s">
        <v>71</v>
      </c>
      <c r="AY231" s="249" t="s">
        <v>158</v>
      </c>
    </row>
    <row r="232" s="14" customFormat="1">
      <c r="A232" s="14"/>
      <c r="B232" s="250"/>
      <c r="C232" s="251"/>
      <c r="D232" s="241" t="s">
        <v>257</v>
      </c>
      <c r="E232" s="252" t="s">
        <v>19</v>
      </c>
      <c r="F232" s="253" t="s">
        <v>186</v>
      </c>
      <c r="G232" s="251"/>
      <c r="H232" s="254">
        <v>7</v>
      </c>
      <c r="I232" s="255"/>
      <c r="J232" s="251"/>
      <c r="K232" s="251"/>
      <c r="L232" s="256"/>
      <c r="M232" s="257"/>
      <c r="N232" s="258"/>
      <c r="O232" s="258"/>
      <c r="P232" s="258"/>
      <c r="Q232" s="258"/>
      <c r="R232" s="258"/>
      <c r="S232" s="258"/>
      <c r="T232" s="259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0" t="s">
        <v>257</v>
      </c>
      <c r="AU232" s="260" t="s">
        <v>80</v>
      </c>
      <c r="AV232" s="14" t="s">
        <v>80</v>
      </c>
      <c r="AW232" s="14" t="s">
        <v>32</v>
      </c>
      <c r="AX232" s="14" t="s">
        <v>71</v>
      </c>
      <c r="AY232" s="260" t="s">
        <v>158</v>
      </c>
    </row>
    <row r="233" s="15" customFormat="1">
      <c r="A233" s="15"/>
      <c r="B233" s="261"/>
      <c r="C233" s="262"/>
      <c r="D233" s="241" t="s">
        <v>257</v>
      </c>
      <c r="E233" s="263" t="s">
        <v>19</v>
      </c>
      <c r="F233" s="264" t="s">
        <v>268</v>
      </c>
      <c r="G233" s="262"/>
      <c r="H233" s="265">
        <v>14</v>
      </c>
      <c r="I233" s="266"/>
      <c r="J233" s="262"/>
      <c r="K233" s="262"/>
      <c r="L233" s="267"/>
      <c r="M233" s="268"/>
      <c r="N233" s="269"/>
      <c r="O233" s="269"/>
      <c r="P233" s="269"/>
      <c r="Q233" s="269"/>
      <c r="R233" s="269"/>
      <c r="S233" s="269"/>
      <c r="T233" s="270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71" t="s">
        <v>257</v>
      </c>
      <c r="AU233" s="271" t="s">
        <v>80</v>
      </c>
      <c r="AV233" s="15" t="s">
        <v>173</v>
      </c>
      <c r="AW233" s="15" t="s">
        <v>32</v>
      </c>
      <c r="AX233" s="15" t="s">
        <v>78</v>
      </c>
      <c r="AY233" s="271" t="s">
        <v>158</v>
      </c>
    </row>
    <row r="234" s="2" customFormat="1" ht="16.5" customHeight="1">
      <c r="A234" s="41"/>
      <c r="B234" s="42"/>
      <c r="C234" s="272" t="s">
        <v>448</v>
      </c>
      <c r="D234" s="272" t="s">
        <v>312</v>
      </c>
      <c r="E234" s="273" t="s">
        <v>449</v>
      </c>
      <c r="F234" s="274" t="s">
        <v>450</v>
      </c>
      <c r="G234" s="275" t="s">
        <v>295</v>
      </c>
      <c r="H234" s="276">
        <v>7.21</v>
      </c>
      <c r="I234" s="277"/>
      <c r="J234" s="278">
        <f>ROUND(I234*H234,2)</f>
        <v>0</v>
      </c>
      <c r="K234" s="274" t="s">
        <v>219</v>
      </c>
      <c r="L234" s="279"/>
      <c r="M234" s="280" t="s">
        <v>19</v>
      </c>
      <c r="N234" s="281" t="s">
        <v>42</v>
      </c>
      <c r="O234" s="87"/>
      <c r="P234" s="225">
        <f>O234*H234</f>
        <v>0</v>
      </c>
      <c r="Q234" s="225">
        <v>0.17599999999999999</v>
      </c>
      <c r="R234" s="225">
        <f>Q234*H234</f>
        <v>1.2689599999999999</v>
      </c>
      <c r="S234" s="225">
        <v>0</v>
      </c>
      <c r="T234" s="226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7" t="s">
        <v>190</v>
      </c>
      <c r="AT234" s="227" t="s">
        <v>312</v>
      </c>
      <c r="AU234" s="227" t="s">
        <v>80</v>
      </c>
      <c r="AY234" s="20" t="s">
        <v>158</v>
      </c>
      <c r="BE234" s="228">
        <f>IF(N234="základní",J234,0)</f>
        <v>0</v>
      </c>
      <c r="BF234" s="228">
        <f>IF(N234="snížená",J234,0)</f>
        <v>0</v>
      </c>
      <c r="BG234" s="228">
        <f>IF(N234="zákl. přenesená",J234,0)</f>
        <v>0</v>
      </c>
      <c r="BH234" s="228">
        <f>IF(N234="sníž. přenesená",J234,0)</f>
        <v>0</v>
      </c>
      <c r="BI234" s="228">
        <f>IF(N234="nulová",J234,0)</f>
        <v>0</v>
      </c>
      <c r="BJ234" s="20" t="s">
        <v>78</v>
      </c>
      <c r="BK234" s="228">
        <f>ROUND(I234*H234,2)</f>
        <v>0</v>
      </c>
      <c r="BL234" s="20" t="s">
        <v>173</v>
      </c>
      <c r="BM234" s="227" t="s">
        <v>451</v>
      </c>
    </row>
    <row r="235" s="14" customFormat="1">
      <c r="A235" s="14"/>
      <c r="B235" s="250"/>
      <c r="C235" s="251"/>
      <c r="D235" s="241" t="s">
        <v>257</v>
      </c>
      <c r="E235" s="251"/>
      <c r="F235" s="253" t="s">
        <v>452</v>
      </c>
      <c r="G235" s="251"/>
      <c r="H235" s="254">
        <v>7.21</v>
      </c>
      <c r="I235" s="255"/>
      <c r="J235" s="251"/>
      <c r="K235" s="251"/>
      <c r="L235" s="256"/>
      <c r="M235" s="257"/>
      <c r="N235" s="258"/>
      <c r="O235" s="258"/>
      <c r="P235" s="258"/>
      <c r="Q235" s="258"/>
      <c r="R235" s="258"/>
      <c r="S235" s="258"/>
      <c r="T235" s="259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0" t="s">
        <v>257</v>
      </c>
      <c r="AU235" s="260" t="s">
        <v>80</v>
      </c>
      <c r="AV235" s="14" t="s">
        <v>80</v>
      </c>
      <c r="AW235" s="14" t="s">
        <v>4</v>
      </c>
      <c r="AX235" s="14" t="s">
        <v>78</v>
      </c>
      <c r="AY235" s="260" t="s">
        <v>158</v>
      </c>
    </row>
    <row r="236" s="2" customFormat="1" ht="16.5" customHeight="1">
      <c r="A236" s="41"/>
      <c r="B236" s="42"/>
      <c r="C236" s="272" t="s">
        <v>453</v>
      </c>
      <c r="D236" s="272" t="s">
        <v>312</v>
      </c>
      <c r="E236" s="273" t="s">
        <v>454</v>
      </c>
      <c r="F236" s="274" t="s">
        <v>455</v>
      </c>
      <c r="G236" s="275" t="s">
        <v>295</v>
      </c>
      <c r="H236" s="276">
        <v>7.21</v>
      </c>
      <c r="I236" s="277"/>
      <c r="J236" s="278">
        <f>ROUND(I236*H236,2)</f>
        <v>0</v>
      </c>
      <c r="K236" s="274" t="s">
        <v>219</v>
      </c>
      <c r="L236" s="279"/>
      <c r="M236" s="280" t="s">
        <v>19</v>
      </c>
      <c r="N236" s="281" t="s">
        <v>42</v>
      </c>
      <c r="O236" s="87"/>
      <c r="P236" s="225">
        <f>O236*H236</f>
        <v>0</v>
      </c>
      <c r="Q236" s="225">
        <v>0.17499999999999999</v>
      </c>
      <c r="R236" s="225">
        <f>Q236*H236</f>
        <v>1.2617499999999999</v>
      </c>
      <c r="S236" s="225">
        <v>0</v>
      </c>
      <c r="T236" s="226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7" t="s">
        <v>190</v>
      </c>
      <c r="AT236" s="227" t="s">
        <v>312</v>
      </c>
      <c r="AU236" s="227" t="s">
        <v>80</v>
      </c>
      <c r="AY236" s="20" t="s">
        <v>158</v>
      </c>
      <c r="BE236" s="228">
        <f>IF(N236="základní",J236,0)</f>
        <v>0</v>
      </c>
      <c r="BF236" s="228">
        <f>IF(N236="snížená",J236,0)</f>
        <v>0</v>
      </c>
      <c r="BG236" s="228">
        <f>IF(N236="zákl. přenesená",J236,0)</f>
        <v>0</v>
      </c>
      <c r="BH236" s="228">
        <f>IF(N236="sníž. přenesená",J236,0)</f>
        <v>0</v>
      </c>
      <c r="BI236" s="228">
        <f>IF(N236="nulová",J236,0)</f>
        <v>0</v>
      </c>
      <c r="BJ236" s="20" t="s">
        <v>78</v>
      </c>
      <c r="BK236" s="228">
        <f>ROUND(I236*H236,2)</f>
        <v>0</v>
      </c>
      <c r="BL236" s="20" t="s">
        <v>173</v>
      </c>
      <c r="BM236" s="227" t="s">
        <v>456</v>
      </c>
    </row>
    <row r="237" s="14" customFormat="1">
      <c r="A237" s="14"/>
      <c r="B237" s="250"/>
      <c r="C237" s="251"/>
      <c r="D237" s="241" t="s">
        <v>257</v>
      </c>
      <c r="E237" s="251"/>
      <c r="F237" s="253" t="s">
        <v>452</v>
      </c>
      <c r="G237" s="251"/>
      <c r="H237" s="254">
        <v>7.21</v>
      </c>
      <c r="I237" s="255"/>
      <c r="J237" s="251"/>
      <c r="K237" s="251"/>
      <c r="L237" s="256"/>
      <c r="M237" s="257"/>
      <c r="N237" s="258"/>
      <c r="O237" s="258"/>
      <c r="P237" s="258"/>
      <c r="Q237" s="258"/>
      <c r="R237" s="258"/>
      <c r="S237" s="258"/>
      <c r="T237" s="259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0" t="s">
        <v>257</v>
      </c>
      <c r="AU237" s="260" t="s">
        <v>80</v>
      </c>
      <c r="AV237" s="14" t="s">
        <v>80</v>
      </c>
      <c r="AW237" s="14" t="s">
        <v>4</v>
      </c>
      <c r="AX237" s="14" t="s">
        <v>78</v>
      </c>
      <c r="AY237" s="260" t="s">
        <v>158</v>
      </c>
    </row>
    <row r="238" s="2" customFormat="1" ht="37.8" customHeight="1">
      <c r="A238" s="41"/>
      <c r="B238" s="42"/>
      <c r="C238" s="216" t="s">
        <v>457</v>
      </c>
      <c r="D238" s="216" t="s">
        <v>161</v>
      </c>
      <c r="E238" s="217" t="s">
        <v>458</v>
      </c>
      <c r="F238" s="218" t="s">
        <v>459</v>
      </c>
      <c r="G238" s="219" t="s">
        <v>295</v>
      </c>
      <c r="H238" s="220">
        <v>510</v>
      </c>
      <c r="I238" s="221"/>
      <c r="J238" s="222">
        <f>ROUND(I238*H238,2)</f>
        <v>0</v>
      </c>
      <c r="K238" s="218" t="s">
        <v>219</v>
      </c>
      <c r="L238" s="47"/>
      <c r="M238" s="223" t="s">
        <v>19</v>
      </c>
      <c r="N238" s="224" t="s">
        <v>42</v>
      </c>
      <c r="O238" s="87"/>
      <c r="P238" s="225">
        <f>O238*H238</f>
        <v>0</v>
      </c>
      <c r="Q238" s="225">
        <v>0.098000000000000004</v>
      </c>
      <c r="R238" s="225">
        <f>Q238*H238</f>
        <v>49.980000000000004</v>
      </c>
      <c r="S238" s="225">
        <v>0</v>
      </c>
      <c r="T238" s="226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27" t="s">
        <v>173</v>
      </c>
      <c r="AT238" s="227" t="s">
        <v>161</v>
      </c>
      <c r="AU238" s="227" t="s">
        <v>80</v>
      </c>
      <c r="AY238" s="20" t="s">
        <v>158</v>
      </c>
      <c r="BE238" s="228">
        <f>IF(N238="základní",J238,0)</f>
        <v>0</v>
      </c>
      <c r="BF238" s="228">
        <f>IF(N238="snížená",J238,0)</f>
        <v>0</v>
      </c>
      <c r="BG238" s="228">
        <f>IF(N238="zákl. přenesená",J238,0)</f>
        <v>0</v>
      </c>
      <c r="BH238" s="228">
        <f>IF(N238="sníž. přenesená",J238,0)</f>
        <v>0</v>
      </c>
      <c r="BI238" s="228">
        <f>IF(N238="nulová",J238,0)</f>
        <v>0</v>
      </c>
      <c r="BJ238" s="20" t="s">
        <v>78</v>
      </c>
      <c r="BK238" s="228">
        <f>ROUND(I238*H238,2)</f>
        <v>0</v>
      </c>
      <c r="BL238" s="20" t="s">
        <v>173</v>
      </c>
      <c r="BM238" s="227" t="s">
        <v>460</v>
      </c>
    </row>
    <row r="239" s="2" customFormat="1">
      <c r="A239" s="41"/>
      <c r="B239" s="42"/>
      <c r="C239" s="43"/>
      <c r="D239" s="229" t="s">
        <v>221</v>
      </c>
      <c r="E239" s="43"/>
      <c r="F239" s="230" t="s">
        <v>461</v>
      </c>
      <c r="G239" s="43"/>
      <c r="H239" s="43"/>
      <c r="I239" s="231"/>
      <c r="J239" s="43"/>
      <c r="K239" s="43"/>
      <c r="L239" s="47"/>
      <c r="M239" s="232"/>
      <c r="N239" s="233"/>
      <c r="O239" s="87"/>
      <c r="P239" s="87"/>
      <c r="Q239" s="87"/>
      <c r="R239" s="87"/>
      <c r="S239" s="87"/>
      <c r="T239" s="88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0" t="s">
        <v>221</v>
      </c>
      <c r="AU239" s="20" t="s">
        <v>80</v>
      </c>
    </row>
    <row r="240" s="13" customFormat="1">
      <c r="A240" s="13"/>
      <c r="B240" s="239"/>
      <c r="C240" s="240"/>
      <c r="D240" s="241" t="s">
        <v>257</v>
      </c>
      <c r="E240" s="242" t="s">
        <v>19</v>
      </c>
      <c r="F240" s="243" t="s">
        <v>462</v>
      </c>
      <c r="G240" s="240"/>
      <c r="H240" s="242" t="s">
        <v>19</v>
      </c>
      <c r="I240" s="244"/>
      <c r="J240" s="240"/>
      <c r="K240" s="240"/>
      <c r="L240" s="245"/>
      <c r="M240" s="246"/>
      <c r="N240" s="247"/>
      <c r="O240" s="247"/>
      <c r="P240" s="247"/>
      <c r="Q240" s="247"/>
      <c r="R240" s="247"/>
      <c r="S240" s="247"/>
      <c r="T240" s="248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9" t="s">
        <v>257</v>
      </c>
      <c r="AU240" s="249" t="s">
        <v>80</v>
      </c>
      <c r="AV240" s="13" t="s">
        <v>78</v>
      </c>
      <c r="AW240" s="13" t="s">
        <v>32</v>
      </c>
      <c r="AX240" s="13" t="s">
        <v>71</v>
      </c>
      <c r="AY240" s="249" t="s">
        <v>158</v>
      </c>
    </row>
    <row r="241" s="14" customFormat="1">
      <c r="A241" s="14"/>
      <c r="B241" s="250"/>
      <c r="C241" s="251"/>
      <c r="D241" s="241" t="s">
        <v>257</v>
      </c>
      <c r="E241" s="252" t="s">
        <v>19</v>
      </c>
      <c r="F241" s="253" t="s">
        <v>463</v>
      </c>
      <c r="G241" s="251"/>
      <c r="H241" s="254">
        <v>425</v>
      </c>
      <c r="I241" s="255"/>
      <c r="J241" s="251"/>
      <c r="K241" s="251"/>
      <c r="L241" s="256"/>
      <c r="M241" s="257"/>
      <c r="N241" s="258"/>
      <c r="O241" s="258"/>
      <c r="P241" s="258"/>
      <c r="Q241" s="258"/>
      <c r="R241" s="258"/>
      <c r="S241" s="258"/>
      <c r="T241" s="259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0" t="s">
        <v>257</v>
      </c>
      <c r="AU241" s="260" t="s">
        <v>80</v>
      </c>
      <c r="AV241" s="14" t="s">
        <v>80</v>
      </c>
      <c r="AW241" s="14" t="s">
        <v>32</v>
      </c>
      <c r="AX241" s="14" t="s">
        <v>71</v>
      </c>
      <c r="AY241" s="260" t="s">
        <v>158</v>
      </c>
    </row>
    <row r="242" s="13" customFormat="1">
      <c r="A242" s="13"/>
      <c r="B242" s="239"/>
      <c r="C242" s="240"/>
      <c r="D242" s="241" t="s">
        <v>257</v>
      </c>
      <c r="E242" s="242" t="s">
        <v>19</v>
      </c>
      <c r="F242" s="243" t="s">
        <v>464</v>
      </c>
      <c r="G242" s="240"/>
      <c r="H242" s="242" t="s">
        <v>19</v>
      </c>
      <c r="I242" s="244"/>
      <c r="J242" s="240"/>
      <c r="K242" s="240"/>
      <c r="L242" s="245"/>
      <c r="M242" s="246"/>
      <c r="N242" s="247"/>
      <c r="O242" s="247"/>
      <c r="P242" s="247"/>
      <c r="Q242" s="247"/>
      <c r="R242" s="247"/>
      <c r="S242" s="247"/>
      <c r="T242" s="24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9" t="s">
        <v>257</v>
      </c>
      <c r="AU242" s="249" t="s">
        <v>80</v>
      </c>
      <c r="AV242" s="13" t="s">
        <v>78</v>
      </c>
      <c r="AW242" s="13" t="s">
        <v>32</v>
      </c>
      <c r="AX242" s="13" t="s">
        <v>71</v>
      </c>
      <c r="AY242" s="249" t="s">
        <v>158</v>
      </c>
    </row>
    <row r="243" s="14" customFormat="1">
      <c r="A243" s="14"/>
      <c r="B243" s="250"/>
      <c r="C243" s="251"/>
      <c r="D243" s="241" t="s">
        <v>257</v>
      </c>
      <c r="E243" s="252" t="s">
        <v>19</v>
      </c>
      <c r="F243" s="253" t="s">
        <v>465</v>
      </c>
      <c r="G243" s="251"/>
      <c r="H243" s="254">
        <v>85</v>
      </c>
      <c r="I243" s="255"/>
      <c r="J243" s="251"/>
      <c r="K243" s="251"/>
      <c r="L243" s="256"/>
      <c r="M243" s="257"/>
      <c r="N243" s="258"/>
      <c r="O243" s="258"/>
      <c r="P243" s="258"/>
      <c r="Q243" s="258"/>
      <c r="R243" s="258"/>
      <c r="S243" s="258"/>
      <c r="T243" s="259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0" t="s">
        <v>257</v>
      </c>
      <c r="AU243" s="260" t="s">
        <v>80</v>
      </c>
      <c r="AV243" s="14" t="s">
        <v>80</v>
      </c>
      <c r="AW243" s="14" t="s">
        <v>32</v>
      </c>
      <c r="AX243" s="14" t="s">
        <v>71</v>
      </c>
      <c r="AY243" s="260" t="s">
        <v>158</v>
      </c>
    </row>
    <row r="244" s="15" customFormat="1">
      <c r="A244" s="15"/>
      <c r="B244" s="261"/>
      <c r="C244" s="262"/>
      <c r="D244" s="241" t="s">
        <v>257</v>
      </c>
      <c r="E244" s="263" t="s">
        <v>19</v>
      </c>
      <c r="F244" s="264" t="s">
        <v>268</v>
      </c>
      <c r="G244" s="262"/>
      <c r="H244" s="265">
        <v>510</v>
      </c>
      <c r="I244" s="266"/>
      <c r="J244" s="262"/>
      <c r="K244" s="262"/>
      <c r="L244" s="267"/>
      <c r="M244" s="268"/>
      <c r="N244" s="269"/>
      <c r="O244" s="269"/>
      <c r="P244" s="269"/>
      <c r="Q244" s="269"/>
      <c r="R244" s="269"/>
      <c r="S244" s="269"/>
      <c r="T244" s="270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71" t="s">
        <v>257</v>
      </c>
      <c r="AU244" s="271" t="s">
        <v>80</v>
      </c>
      <c r="AV244" s="15" t="s">
        <v>173</v>
      </c>
      <c r="AW244" s="15" t="s">
        <v>32</v>
      </c>
      <c r="AX244" s="15" t="s">
        <v>78</v>
      </c>
      <c r="AY244" s="271" t="s">
        <v>158</v>
      </c>
    </row>
    <row r="245" s="2" customFormat="1" ht="16.5" customHeight="1">
      <c r="A245" s="41"/>
      <c r="B245" s="42"/>
      <c r="C245" s="272" t="s">
        <v>466</v>
      </c>
      <c r="D245" s="272" t="s">
        <v>312</v>
      </c>
      <c r="E245" s="273" t="s">
        <v>467</v>
      </c>
      <c r="F245" s="274" t="s">
        <v>468</v>
      </c>
      <c r="G245" s="275" t="s">
        <v>295</v>
      </c>
      <c r="H245" s="276">
        <v>429.25</v>
      </c>
      <c r="I245" s="277"/>
      <c r="J245" s="278">
        <f>ROUND(I245*H245,2)</f>
        <v>0</v>
      </c>
      <c r="K245" s="274" t="s">
        <v>219</v>
      </c>
      <c r="L245" s="279"/>
      <c r="M245" s="280" t="s">
        <v>19</v>
      </c>
      <c r="N245" s="281" t="s">
        <v>42</v>
      </c>
      <c r="O245" s="87"/>
      <c r="P245" s="225">
        <f>O245*H245</f>
        <v>0</v>
      </c>
      <c r="Q245" s="225">
        <v>0.159</v>
      </c>
      <c r="R245" s="225">
        <f>Q245*H245</f>
        <v>68.250749999999996</v>
      </c>
      <c r="S245" s="225">
        <v>0</v>
      </c>
      <c r="T245" s="226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7" t="s">
        <v>190</v>
      </c>
      <c r="AT245" s="227" t="s">
        <v>312</v>
      </c>
      <c r="AU245" s="227" t="s">
        <v>80</v>
      </c>
      <c r="AY245" s="20" t="s">
        <v>158</v>
      </c>
      <c r="BE245" s="228">
        <f>IF(N245="základní",J245,0)</f>
        <v>0</v>
      </c>
      <c r="BF245" s="228">
        <f>IF(N245="snížená",J245,0)</f>
        <v>0</v>
      </c>
      <c r="BG245" s="228">
        <f>IF(N245="zákl. přenesená",J245,0)</f>
        <v>0</v>
      </c>
      <c r="BH245" s="228">
        <f>IF(N245="sníž. přenesená",J245,0)</f>
        <v>0</v>
      </c>
      <c r="BI245" s="228">
        <f>IF(N245="nulová",J245,0)</f>
        <v>0</v>
      </c>
      <c r="BJ245" s="20" t="s">
        <v>78</v>
      </c>
      <c r="BK245" s="228">
        <f>ROUND(I245*H245,2)</f>
        <v>0</v>
      </c>
      <c r="BL245" s="20" t="s">
        <v>173</v>
      </c>
      <c r="BM245" s="227" t="s">
        <v>469</v>
      </c>
    </row>
    <row r="246" s="14" customFormat="1">
      <c r="A246" s="14"/>
      <c r="B246" s="250"/>
      <c r="C246" s="251"/>
      <c r="D246" s="241" t="s">
        <v>257</v>
      </c>
      <c r="E246" s="251"/>
      <c r="F246" s="253" t="s">
        <v>470</v>
      </c>
      <c r="G246" s="251"/>
      <c r="H246" s="254">
        <v>429.25</v>
      </c>
      <c r="I246" s="255"/>
      <c r="J246" s="251"/>
      <c r="K246" s="251"/>
      <c r="L246" s="256"/>
      <c r="M246" s="257"/>
      <c r="N246" s="258"/>
      <c r="O246" s="258"/>
      <c r="P246" s="258"/>
      <c r="Q246" s="258"/>
      <c r="R246" s="258"/>
      <c r="S246" s="258"/>
      <c r="T246" s="259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0" t="s">
        <v>257</v>
      </c>
      <c r="AU246" s="260" t="s">
        <v>80</v>
      </c>
      <c r="AV246" s="14" t="s">
        <v>80</v>
      </c>
      <c r="AW246" s="14" t="s">
        <v>4</v>
      </c>
      <c r="AX246" s="14" t="s">
        <v>78</v>
      </c>
      <c r="AY246" s="260" t="s">
        <v>158</v>
      </c>
    </row>
    <row r="247" s="2" customFormat="1" ht="16.5" customHeight="1">
      <c r="A247" s="41"/>
      <c r="B247" s="42"/>
      <c r="C247" s="272" t="s">
        <v>471</v>
      </c>
      <c r="D247" s="272" t="s">
        <v>312</v>
      </c>
      <c r="E247" s="273" t="s">
        <v>472</v>
      </c>
      <c r="F247" s="274" t="s">
        <v>473</v>
      </c>
      <c r="G247" s="275" t="s">
        <v>295</v>
      </c>
      <c r="H247" s="276">
        <v>85.849999999999994</v>
      </c>
      <c r="I247" s="277"/>
      <c r="J247" s="278">
        <f>ROUND(I247*H247,2)</f>
        <v>0</v>
      </c>
      <c r="K247" s="274" t="s">
        <v>219</v>
      </c>
      <c r="L247" s="279"/>
      <c r="M247" s="280" t="s">
        <v>19</v>
      </c>
      <c r="N247" s="281" t="s">
        <v>42</v>
      </c>
      <c r="O247" s="87"/>
      <c r="P247" s="225">
        <f>O247*H247</f>
        <v>0</v>
      </c>
      <c r="Q247" s="225">
        <v>0.159</v>
      </c>
      <c r="R247" s="225">
        <f>Q247*H247</f>
        <v>13.65015</v>
      </c>
      <c r="S247" s="225">
        <v>0</v>
      </c>
      <c r="T247" s="226">
        <f>S247*H247</f>
        <v>0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7" t="s">
        <v>190</v>
      </c>
      <c r="AT247" s="227" t="s">
        <v>312</v>
      </c>
      <c r="AU247" s="227" t="s">
        <v>80</v>
      </c>
      <c r="AY247" s="20" t="s">
        <v>158</v>
      </c>
      <c r="BE247" s="228">
        <f>IF(N247="základní",J247,0)</f>
        <v>0</v>
      </c>
      <c r="BF247" s="228">
        <f>IF(N247="snížená",J247,0)</f>
        <v>0</v>
      </c>
      <c r="BG247" s="228">
        <f>IF(N247="zákl. přenesená",J247,0)</f>
        <v>0</v>
      </c>
      <c r="BH247" s="228">
        <f>IF(N247="sníž. přenesená",J247,0)</f>
        <v>0</v>
      </c>
      <c r="BI247" s="228">
        <f>IF(N247="nulová",J247,0)</f>
        <v>0</v>
      </c>
      <c r="BJ247" s="20" t="s">
        <v>78</v>
      </c>
      <c r="BK247" s="228">
        <f>ROUND(I247*H247,2)</f>
        <v>0</v>
      </c>
      <c r="BL247" s="20" t="s">
        <v>173</v>
      </c>
      <c r="BM247" s="227" t="s">
        <v>474</v>
      </c>
    </row>
    <row r="248" s="14" customFormat="1">
      <c r="A248" s="14"/>
      <c r="B248" s="250"/>
      <c r="C248" s="251"/>
      <c r="D248" s="241" t="s">
        <v>257</v>
      </c>
      <c r="E248" s="251"/>
      <c r="F248" s="253" t="s">
        <v>475</v>
      </c>
      <c r="G248" s="251"/>
      <c r="H248" s="254">
        <v>85.849999999999994</v>
      </c>
      <c r="I248" s="255"/>
      <c r="J248" s="251"/>
      <c r="K248" s="251"/>
      <c r="L248" s="256"/>
      <c r="M248" s="257"/>
      <c r="N248" s="258"/>
      <c r="O248" s="258"/>
      <c r="P248" s="258"/>
      <c r="Q248" s="258"/>
      <c r="R248" s="258"/>
      <c r="S248" s="258"/>
      <c r="T248" s="259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0" t="s">
        <v>257</v>
      </c>
      <c r="AU248" s="260" t="s">
        <v>80</v>
      </c>
      <c r="AV248" s="14" t="s">
        <v>80</v>
      </c>
      <c r="AW248" s="14" t="s">
        <v>4</v>
      </c>
      <c r="AX248" s="14" t="s">
        <v>78</v>
      </c>
      <c r="AY248" s="260" t="s">
        <v>158</v>
      </c>
    </row>
    <row r="249" s="2" customFormat="1" ht="16.5" customHeight="1">
      <c r="A249" s="41"/>
      <c r="B249" s="42"/>
      <c r="C249" s="272" t="s">
        <v>476</v>
      </c>
      <c r="D249" s="272" t="s">
        <v>312</v>
      </c>
      <c r="E249" s="273" t="s">
        <v>477</v>
      </c>
      <c r="F249" s="274" t="s">
        <v>478</v>
      </c>
      <c r="G249" s="275" t="s">
        <v>285</v>
      </c>
      <c r="H249" s="276">
        <v>11.424</v>
      </c>
      <c r="I249" s="277"/>
      <c r="J249" s="278">
        <f>ROUND(I249*H249,2)</f>
        <v>0</v>
      </c>
      <c r="K249" s="274" t="s">
        <v>219</v>
      </c>
      <c r="L249" s="279"/>
      <c r="M249" s="280" t="s">
        <v>19</v>
      </c>
      <c r="N249" s="281" t="s">
        <v>42</v>
      </c>
      <c r="O249" s="87"/>
      <c r="P249" s="225">
        <f>O249*H249</f>
        <v>0</v>
      </c>
      <c r="Q249" s="225">
        <v>1</v>
      </c>
      <c r="R249" s="225">
        <f>Q249*H249</f>
        <v>11.424</v>
      </c>
      <c r="S249" s="225">
        <v>0</v>
      </c>
      <c r="T249" s="226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7" t="s">
        <v>190</v>
      </c>
      <c r="AT249" s="227" t="s">
        <v>312</v>
      </c>
      <c r="AU249" s="227" t="s">
        <v>80</v>
      </c>
      <c r="AY249" s="20" t="s">
        <v>158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20" t="s">
        <v>78</v>
      </c>
      <c r="BK249" s="228">
        <f>ROUND(I249*H249,2)</f>
        <v>0</v>
      </c>
      <c r="BL249" s="20" t="s">
        <v>173</v>
      </c>
      <c r="BM249" s="227" t="s">
        <v>479</v>
      </c>
    </row>
    <row r="250" s="14" customFormat="1">
      <c r="A250" s="14"/>
      <c r="B250" s="250"/>
      <c r="C250" s="251"/>
      <c r="D250" s="241" t="s">
        <v>257</v>
      </c>
      <c r="E250" s="252" t="s">
        <v>19</v>
      </c>
      <c r="F250" s="253" t="s">
        <v>480</v>
      </c>
      <c r="G250" s="251"/>
      <c r="H250" s="254">
        <v>11.424</v>
      </c>
      <c r="I250" s="255"/>
      <c r="J250" s="251"/>
      <c r="K250" s="251"/>
      <c r="L250" s="256"/>
      <c r="M250" s="257"/>
      <c r="N250" s="258"/>
      <c r="O250" s="258"/>
      <c r="P250" s="258"/>
      <c r="Q250" s="258"/>
      <c r="R250" s="258"/>
      <c r="S250" s="258"/>
      <c r="T250" s="259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0" t="s">
        <v>257</v>
      </c>
      <c r="AU250" s="260" t="s">
        <v>80</v>
      </c>
      <c r="AV250" s="14" t="s">
        <v>80</v>
      </c>
      <c r="AW250" s="14" t="s">
        <v>32</v>
      </c>
      <c r="AX250" s="14" t="s">
        <v>78</v>
      </c>
      <c r="AY250" s="260" t="s">
        <v>158</v>
      </c>
    </row>
    <row r="251" s="2" customFormat="1" ht="16.5" customHeight="1">
      <c r="A251" s="41"/>
      <c r="B251" s="42"/>
      <c r="C251" s="272" t="s">
        <v>481</v>
      </c>
      <c r="D251" s="272" t="s">
        <v>312</v>
      </c>
      <c r="E251" s="273" t="s">
        <v>482</v>
      </c>
      <c r="F251" s="274" t="s">
        <v>483</v>
      </c>
      <c r="G251" s="275" t="s">
        <v>254</v>
      </c>
      <c r="H251" s="276">
        <v>0.40799999999999997</v>
      </c>
      <c r="I251" s="277"/>
      <c r="J251" s="278">
        <f>ROUND(I251*H251,2)</f>
        <v>0</v>
      </c>
      <c r="K251" s="274" t="s">
        <v>19</v>
      </c>
      <c r="L251" s="279"/>
      <c r="M251" s="280" t="s">
        <v>19</v>
      </c>
      <c r="N251" s="281" t="s">
        <v>42</v>
      </c>
      <c r="O251" s="87"/>
      <c r="P251" s="225">
        <f>O251*H251</f>
        <v>0</v>
      </c>
      <c r="Q251" s="225">
        <v>0</v>
      </c>
      <c r="R251" s="225">
        <f>Q251*H251</f>
        <v>0</v>
      </c>
      <c r="S251" s="225">
        <v>0</v>
      </c>
      <c r="T251" s="226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7" t="s">
        <v>190</v>
      </c>
      <c r="AT251" s="227" t="s">
        <v>312</v>
      </c>
      <c r="AU251" s="227" t="s">
        <v>80</v>
      </c>
      <c r="AY251" s="20" t="s">
        <v>158</v>
      </c>
      <c r="BE251" s="228">
        <f>IF(N251="základní",J251,0)</f>
        <v>0</v>
      </c>
      <c r="BF251" s="228">
        <f>IF(N251="snížená",J251,0)</f>
        <v>0</v>
      </c>
      <c r="BG251" s="228">
        <f>IF(N251="zákl. přenesená",J251,0)</f>
        <v>0</v>
      </c>
      <c r="BH251" s="228">
        <f>IF(N251="sníž. přenesená",J251,0)</f>
        <v>0</v>
      </c>
      <c r="BI251" s="228">
        <f>IF(N251="nulová",J251,0)</f>
        <v>0</v>
      </c>
      <c r="BJ251" s="20" t="s">
        <v>78</v>
      </c>
      <c r="BK251" s="228">
        <f>ROUND(I251*H251,2)</f>
        <v>0</v>
      </c>
      <c r="BL251" s="20" t="s">
        <v>173</v>
      </c>
      <c r="BM251" s="227" t="s">
        <v>484</v>
      </c>
    </row>
    <row r="252" s="14" customFormat="1">
      <c r="A252" s="14"/>
      <c r="B252" s="250"/>
      <c r="C252" s="251"/>
      <c r="D252" s="241" t="s">
        <v>257</v>
      </c>
      <c r="E252" s="252" t="s">
        <v>19</v>
      </c>
      <c r="F252" s="253" t="s">
        <v>485</v>
      </c>
      <c r="G252" s="251"/>
      <c r="H252" s="254">
        <v>0.40799999999999997</v>
      </c>
      <c r="I252" s="255"/>
      <c r="J252" s="251"/>
      <c r="K252" s="251"/>
      <c r="L252" s="256"/>
      <c r="M252" s="257"/>
      <c r="N252" s="258"/>
      <c r="O252" s="258"/>
      <c r="P252" s="258"/>
      <c r="Q252" s="258"/>
      <c r="R252" s="258"/>
      <c r="S252" s="258"/>
      <c r="T252" s="259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60" t="s">
        <v>257</v>
      </c>
      <c r="AU252" s="260" t="s">
        <v>80</v>
      </c>
      <c r="AV252" s="14" t="s">
        <v>80</v>
      </c>
      <c r="AW252" s="14" t="s">
        <v>32</v>
      </c>
      <c r="AX252" s="14" t="s">
        <v>78</v>
      </c>
      <c r="AY252" s="260" t="s">
        <v>158</v>
      </c>
    </row>
    <row r="253" s="12" customFormat="1" ht="22.8" customHeight="1">
      <c r="A253" s="12"/>
      <c r="B253" s="200"/>
      <c r="C253" s="201"/>
      <c r="D253" s="202" t="s">
        <v>70</v>
      </c>
      <c r="E253" s="214" t="s">
        <v>182</v>
      </c>
      <c r="F253" s="214" t="s">
        <v>486</v>
      </c>
      <c r="G253" s="201"/>
      <c r="H253" s="201"/>
      <c r="I253" s="204"/>
      <c r="J253" s="215">
        <f>BK253</f>
        <v>0</v>
      </c>
      <c r="K253" s="201"/>
      <c r="L253" s="206"/>
      <c r="M253" s="207"/>
      <c r="N253" s="208"/>
      <c r="O253" s="208"/>
      <c r="P253" s="209">
        <f>SUM(P254:P263)</f>
        <v>0</v>
      </c>
      <c r="Q253" s="208"/>
      <c r="R253" s="209">
        <f>SUM(R254:R263)</f>
        <v>1.944</v>
      </c>
      <c r="S253" s="208"/>
      <c r="T253" s="210">
        <f>SUM(T254:T263)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11" t="s">
        <v>78</v>
      </c>
      <c r="AT253" s="212" t="s">
        <v>70</v>
      </c>
      <c r="AU253" s="212" t="s">
        <v>78</v>
      </c>
      <c r="AY253" s="211" t="s">
        <v>158</v>
      </c>
      <c r="BK253" s="213">
        <f>SUM(BK254:BK263)</f>
        <v>0</v>
      </c>
    </row>
    <row r="254" s="2" customFormat="1" ht="21.75" customHeight="1">
      <c r="A254" s="41"/>
      <c r="B254" s="42"/>
      <c r="C254" s="216" t="s">
        <v>487</v>
      </c>
      <c r="D254" s="216" t="s">
        <v>161</v>
      </c>
      <c r="E254" s="217" t="s">
        <v>488</v>
      </c>
      <c r="F254" s="218" t="s">
        <v>489</v>
      </c>
      <c r="G254" s="219" t="s">
        <v>295</v>
      </c>
      <c r="H254" s="220">
        <v>50</v>
      </c>
      <c r="I254" s="221"/>
      <c r="J254" s="222">
        <f>ROUND(I254*H254,2)</f>
        <v>0</v>
      </c>
      <c r="K254" s="218" t="s">
        <v>219</v>
      </c>
      <c r="L254" s="47"/>
      <c r="M254" s="223" t="s">
        <v>19</v>
      </c>
      <c r="N254" s="224" t="s">
        <v>42</v>
      </c>
      <c r="O254" s="87"/>
      <c r="P254" s="225">
        <f>O254*H254</f>
        <v>0</v>
      </c>
      <c r="Q254" s="225">
        <v>0.0073499999999999998</v>
      </c>
      <c r="R254" s="225">
        <f>Q254*H254</f>
        <v>0.36749999999999999</v>
      </c>
      <c r="S254" s="225">
        <v>0</v>
      </c>
      <c r="T254" s="226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7" t="s">
        <v>173</v>
      </c>
      <c r="AT254" s="227" t="s">
        <v>161</v>
      </c>
      <c r="AU254" s="227" t="s">
        <v>80</v>
      </c>
      <c r="AY254" s="20" t="s">
        <v>158</v>
      </c>
      <c r="BE254" s="228">
        <f>IF(N254="základní",J254,0)</f>
        <v>0</v>
      </c>
      <c r="BF254" s="228">
        <f>IF(N254="snížená",J254,0)</f>
        <v>0</v>
      </c>
      <c r="BG254" s="228">
        <f>IF(N254="zákl. přenesená",J254,0)</f>
        <v>0</v>
      </c>
      <c r="BH254" s="228">
        <f>IF(N254="sníž. přenesená",J254,0)</f>
        <v>0</v>
      </c>
      <c r="BI254" s="228">
        <f>IF(N254="nulová",J254,0)</f>
        <v>0</v>
      </c>
      <c r="BJ254" s="20" t="s">
        <v>78</v>
      </c>
      <c r="BK254" s="228">
        <f>ROUND(I254*H254,2)</f>
        <v>0</v>
      </c>
      <c r="BL254" s="20" t="s">
        <v>173</v>
      </c>
      <c r="BM254" s="227" t="s">
        <v>490</v>
      </c>
    </row>
    <row r="255" s="2" customFormat="1">
      <c r="A255" s="41"/>
      <c r="B255" s="42"/>
      <c r="C255" s="43"/>
      <c r="D255" s="229" t="s">
        <v>221</v>
      </c>
      <c r="E255" s="43"/>
      <c r="F255" s="230" t="s">
        <v>491</v>
      </c>
      <c r="G255" s="43"/>
      <c r="H255" s="43"/>
      <c r="I255" s="231"/>
      <c r="J255" s="43"/>
      <c r="K255" s="43"/>
      <c r="L255" s="47"/>
      <c r="M255" s="232"/>
      <c r="N255" s="233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221</v>
      </c>
      <c r="AU255" s="20" t="s">
        <v>80</v>
      </c>
    </row>
    <row r="256" s="13" customFormat="1">
      <c r="A256" s="13"/>
      <c r="B256" s="239"/>
      <c r="C256" s="240"/>
      <c r="D256" s="241" t="s">
        <v>257</v>
      </c>
      <c r="E256" s="242" t="s">
        <v>19</v>
      </c>
      <c r="F256" s="243" t="s">
        <v>492</v>
      </c>
      <c r="G256" s="240"/>
      <c r="H256" s="242" t="s">
        <v>19</v>
      </c>
      <c r="I256" s="244"/>
      <c r="J256" s="240"/>
      <c r="K256" s="240"/>
      <c r="L256" s="245"/>
      <c r="M256" s="246"/>
      <c r="N256" s="247"/>
      <c r="O256" s="247"/>
      <c r="P256" s="247"/>
      <c r="Q256" s="247"/>
      <c r="R256" s="247"/>
      <c r="S256" s="247"/>
      <c r="T256" s="248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9" t="s">
        <v>257</v>
      </c>
      <c r="AU256" s="249" t="s">
        <v>80</v>
      </c>
      <c r="AV256" s="13" t="s">
        <v>78</v>
      </c>
      <c r="AW256" s="13" t="s">
        <v>32</v>
      </c>
      <c r="AX256" s="13" t="s">
        <v>71</v>
      </c>
      <c r="AY256" s="249" t="s">
        <v>158</v>
      </c>
    </row>
    <row r="257" s="14" customFormat="1">
      <c r="A257" s="14"/>
      <c r="B257" s="250"/>
      <c r="C257" s="251"/>
      <c r="D257" s="241" t="s">
        <v>257</v>
      </c>
      <c r="E257" s="252" t="s">
        <v>19</v>
      </c>
      <c r="F257" s="253" t="s">
        <v>493</v>
      </c>
      <c r="G257" s="251"/>
      <c r="H257" s="254">
        <v>50</v>
      </c>
      <c r="I257" s="255"/>
      <c r="J257" s="251"/>
      <c r="K257" s="251"/>
      <c r="L257" s="256"/>
      <c r="M257" s="257"/>
      <c r="N257" s="258"/>
      <c r="O257" s="258"/>
      <c r="P257" s="258"/>
      <c r="Q257" s="258"/>
      <c r="R257" s="258"/>
      <c r="S257" s="258"/>
      <c r="T257" s="259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0" t="s">
        <v>257</v>
      </c>
      <c r="AU257" s="260" t="s">
        <v>80</v>
      </c>
      <c r="AV257" s="14" t="s">
        <v>80</v>
      </c>
      <c r="AW257" s="14" t="s">
        <v>32</v>
      </c>
      <c r="AX257" s="14" t="s">
        <v>78</v>
      </c>
      <c r="AY257" s="260" t="s">
        <v>158</v>
      </c>
    </row>
    <row r="258" s="2" customFormat="1" ht="21.75" customHeight="1">
      <c r="A258" s="41"/>
      <c r="B258" s="42"/>
      <c r="C258" s="216" t="s">
        <v>494</v>
      </c>
      <c r="D258" s="216" t="s">
        <v>161</v>
      </c>
      <c r="E258" s="217" t="s">
        <v>495</v>
      </c>
      <c r="F258" s="218" t="s">
        <v>496</v>
      </c>
      <c r="G258" s="219" t="s">
        <v>295</v>
      </c>
      <c r="H258" s="220">
        <v>50</v>
      </c>
      <c r="I258" s="221"/>
      <c r="J258" s="222">
        <f>ROUND(I258*H258,2)</f>
        <v>0</v>
      </c>
      <c r="K258" s="218" t="s">
        <v>219</v>
      </c>
      <c r="L258" s="47"/>
      <c r="M258" s="223" t="s">
        <v>19</v>
      </c>
      <c r="N258" s="224" t="s">
        <v>42</v>
      </c>
      <c r="O258" s="87"/>
      <c r="P258" s="225">
        <f>O258*H258</f>
        <v>0</v>
      </c>
      <c r="Q258" s="225">
        <v>0.023630000000000002</v>
      </c>
      <c r="R258" s="225">
        <f>Q258*H258</f>
        <v>1.1815</v>
      </c>
      <c r="S258" s="225">
        <v>0</v>
      </c>
      <c r="T258" s="226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7" t="s">
        <v>173</v>
      </c>
      <c r="AT258" s="227" t="s">
        <v>161</v>
      </c>
      <c r="AU258" s="227" t="s">
        <v>80</v>
      </c>
      <c r="AY258" s="20" t="s">
        <v>158</v>
      </c>
      <c r="BE258" s="228">
        <f>IF(N258="základní",J258,0)</f>
        <v>0</v>
      </c>
      <c r="BF258" s="228">
        <f>IF(N258="snížená",J258,0)</f>
        <v>0</v>
      </c>
      <c r="BG258" s="228">
        <f>IF(N258="zákl. přenesená",J258,0)</f>
        <v>0</v>
      </c>
      <c r="BH258" s="228">
        <f>IF(N258="sníž. přenesená",J258,0)</f>
        <v>0</v>
      </c>
      <c r="BI258" s="228">
        <f>IF(N258="nulová",J258,0)</f>
        <v>0</v>
      </c>
      <c r="BJ258" s="20" t="s">
        <v>78</v>
      </c>
      <c r="BK258" s="228">
        <f>ROUND(I258*H258,2)</f>
        <v>0</v>
      </c>
      <c r="BL258" s="20" t="s">
        <v>173</v>
      </c>
      <c r="BM258" s="227" t="s">
        <v>497</v>
      </c>
    </row>
    <row r="259" s="2" customFormat="1">
      <c r="A259" s="41"/>
      <c r="B259" s="42"/>
      <c r="C259" s="43"/>
      <c r="D259" s="229" t="s">
        <v>221</v>
      </c>
      <c r="E259" s="43"/>
      <c r="F259" s="230" t="s">
        <v>498</v>
      </c>
      <c r="G259" s="43"/>
      <c r="H259" s="43"/>
      <c r="I259" s="231"/>
      <c r="J259" s="43"/>
      <c r="K259" s="43"/>
      <c r="L259" s="47"/>
      <c r="M259" s="232"/>
      <c r="N259" s="233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221</v>
      </c>
      <c r="AU259" s="20" t="s">
        <v>80</v>
      </c>
    </row>
    <row r="260" s="13" customFormat="1">
      <c r="A260" s="13"/>
      <c r="B260" s="239"/>
      <c r="C260" s="240"/>
      <c r="D260" s="241" t="s">
        <v>257</v>
      </c>
      <c r="E260" s="242" t="s">
        <v>19</v>
      </c>
      <c r="F260" s="243" t="s">
        <v>492</v>
      </c>
      <c r="G260" s="240"/>
      <c r="H260" s="242" t="s">
        <v>19</v>
      </c>
      <c r="I260" s="244"/>
      <c r="J260" s="240"/>
      <c r="K260" s="240"/>
      <c r="L260" s="245"/>
      <c r="M260" s="246"/>
      <c r="N260" s="247"/>
      <c r="O260" s="247"/>
      <c r="P260" s="247"/>
      <c r="Q260" s="247"/>
      <c r="R260" s="247"/>
      <c r="S260" s="247"/>
      <c r="T260" s="248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9" t="s">
        <v>257</v>
      </c>
      <c r="AU260" s="249" t="s">
        <v>80</v>
      </c>
      <c r="AV260" s="13" t="s">
        <v>78</v>
      </c>
      <c r="AW260" s="13" t="s">
        <v>32</v>
      </c>
      <c r="AX260" s="13" t="s">
        <v>71</v>
      </c>
      <c r="AY260" s="249" t="s">
        <v>158</v>
      </c>
    </row>
    <row r="261" s="14" customFormat="1">
      <c r="A261" s="14"/>
      <c r="B261" s="250"/>
      <c r="C261" s="251"/>
      <c r="D261" s="241" t="s">
        <v>257</v>
      </c>
      <c r="E261" s="252" t="s">
        <v>19</v>
      </c>
      <c r="F261" s="253" t="s">
        <v>493</v>
      </c>
      <c r="G261" s="251"/>
      <c r="H261" s="254">
        <v>50</v>
      </c>
      <c r="I261" s="255"/>
      <c r="J261" s="251"/>
      <c r="K261" s="251"/>
      <c r="L261" s="256"/>
      <c r="M261" s="257"/>
      <c r="N261" s="258"/>
      <c r="O261" s="258"/>
      <c r="P261" s="258"/>
      <c r="Q261" s="258"/>
      <c r="R261" s="258"/>
      <c r="S261" s="258"/>
      <c r="T261" s="259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0" t="s">
        <v>257</v>
      </c>
      <c r="AU261" s="260" t="s">
        <v>80</v>
      </c>
      <c r="AV261" s="14" t="s">
        <v>80</v>
      </c>
      <c r="AW261" s="14" t="s">
        <v>32</v>
      </c>
      <c r="AX261" s="14" t="s">
        <v>78</v>
      </c>
      <c r="AY261" s="260" t="s">
        <v>158</v>
      </c>
    </row>
    <row r="262" s="2" customFormat="1" ht="24.15" customHeight="1">
      <c r="A262" s="41"/>
      <c r="B262" s="42"/>
      <c r="C262" s="216" t="s">
        <v>499</v>
      </c>
      <c r="D262" s="216" t="s">
        <v>161</v>
      </c>
      <c r="E262" s="217" t="s">
        <v>500</v>
      </c>
      <c r="F262" s="218" t="s">
        <v>501</v>
      </c>
      <c r="G262" s="219" t="s">
        <v>295</v>
      </c>
      <c r="H262" s="220">
        <v>50</v>
      </c>
      <c r="I262" s="221"/>
      <c r="J262" s="222">
        <f>ROUND(I262*H262,2)</f>
        <v>0</v>
      </c>
      <c r="K262" s="218" t="s">
        <v>219</v>
      </c>
      <c r="L262" s="47"/>
      <c r="M262" s="223" t="s">
        <v>19</v>
      </c>
      <c r="N262" s="224" t="s">
        <v>42</v>
      </c>
      <c r="O262" s="87"/>
      <c r="P262" s="225">
        <f>O262*H262</f>
        <v>0</v>
      </c>
      <c r="Q262" s="225">
        <v>0.0079000000000000008</v>
      </c>
      <c r="R262" s="225">
        <f>Q262*H262</f>
        <v>0.39500000000000002</v>
      </c>
      <c r="S262" s="225">
        <v>0</v>
      </c>
      <c r="T262" s="226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7" t="s">
        <v>173</v>
      </c>
      <c r="AT262" s="227" t="s">
        <v>161</v>
      </c>
      <c r="AU262" s="227" t="s">
        <v>80</v>
      </c>
      <c r="AY262" s="20" t="s">
        <v>158</v>
      </c>
      <c r="BE262" s="228">
        <f>IF(N262="základní",J262,0)</f>
        <v>0</v>
      </c>
      <c r="BF262" s="228">
        <f>IF(N262="snížená",J262,0)</f>
        <v>0</v>
      </c>
      <c r="BG262" s="228">
        <f>IF(N262="zákl. přenesená",J262,0)</f>
        <v>0</v>
      </c>
      <c r="BH262" s="228">
        <f>IF(N262="sníž. přenesená",J262,0)</f>
        <v>0</v>
      </c>
      <c r="BI262" s="228">
        <f>IF(N262="nulová",J262,0)</f>
        <v>0</v>
      </c>
      <c r="BJ262" s="20" t="s">
        <v>78</v>
      </c>
      <c r="BK262" s="228">
        <f>ROUND(I262*H262,2)</f>
        <v>0</v>
      </c>
      <c r="BL262" s="20" t="s">
        <v>173</v>
      </c>
      <c r="BM262" s="227" t="s">
        <v>502</v>
      </c>
    </row>
    <row r="263" s="2" customFormat="1">
      <c r="A263" s="41"/>
      <c r="B263" s="42"/>
      <c r="C263" s="43"/>
      <c r="D263" s="229" t="s">
        <v>221</v>
      </c>
      <c r="E263" s="43"/>
      <c r="F263" s="230" t="s">
        <v>503</v>
      </c>
      <c r="G263" s="43"/>
      <c r="H263" s="43"/>
      <c r="I263" s="231"/>
      <c r="J263" s="43"/>
      <c r="K263" s="43"/>
      <c r="L263" s="47"/>
      <c r="M263" s="232"/>
      <c r="N263" s="233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221</v>
      </c>
      <c r="AU263" s="20" t="s">
        <v>80</v>
      </c>
    </row>
    <row r="264" s="12" customFormat="1" ht="22.8" customHeight="1">
      <c r="A264" s="12"/>
      <c r="B264" s="200"/>
      <c r="C264" s="201"/>
      <c r="D264" s="202" t="s">
        <v>70</v>
      </c>
      <c r="E264" s="214" t="s">
        <v>190</v>
      </c>
      <c r="F264" s="214" t="s">
        <v>504</v>
      </c>
      <c r="G264" s="201"/>
      <c r="H264" s="201"/>
      <c r="I264" s="204"/>
      <c r="J264" s="215">
        <f>BK264</f>
        <v>0</v>
      </c>
      <c r="K264" s="201"/>
      <c r="L264" s="206"/>
      <c r="M264" s="207"/>
      <c r="N264" s="208"/>
      <c r="O264" s="208"/>
      <c r="P264" s="209">
        <f>P265</f>
        <v>0</v>
      </c>
      <c r="Q264" s="208"/>
      <c r="R264" s="209">
        <f>R265</f>
        <v>0</v>
      </c>
      <c r="S264" s="208"/>
      <c r="T264" s="210">
        <f>T265</f>
        <v>0</v>
      </c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R264" s="211" t="s">
        <v>78</v>
      </c>
      <c r="AT264" s="212" t="s">
        <v>70</v>
      </c>
      <c r="AU264" s="212" t="s">
        <v>78</v>
      </c>
      <c r="AY264" s="211" t="s">
        <v>158</v>
      </c>
      <c r="BK264" s="213">
        <f>BK265</f>
        <v>0</v>
      </c>
    </row>
    <row r="265" s="2" customFormat="1" ht="24.15" customHeight="1">
      <c r="A265" s="41"/>
      <c r="B265" s="42"/>
      <c r="C265" s="216" t="s">
        <v>505</v>
      </c>
      <c r="D265" s="216" t="s">
        <v>161</v>
      </c>
      <c r="E265" s="217" t="s">
        <v>506</v>
      </c>
      <c r="F265" s="218" t="s">
        <v>507</v>
      </c>
      <c r="G265" s="219" t="s">
        <v>164</v>
      </c>
      <c r="H265" s="220">
        <v>1</v>
      </c>
      <c r="I265" s="221"/>
      <c r="J265" s="222">
        <f>ROUND(I265*H265,2)</f>
        <v>0</v>
      </c>
      <c r="K265" s="218" t="s">
        <v>19</v>
      </c>
      <c r="L265" s="47"/>
      <c r="M265" s="223" t="s">
        <v>19</v>
      </c>
      <c r="N265" s="224" t="s">
        <v>42</v>
      </c>
      <c r="O265" s="87"/>
      <c r="P265" s="225">
        <f>O265*H265</f>
        <v>0</v>
      </c>
      <c r="Q265" s="225">
        <v>0</v>
      </c>
      <c r="R265" s="225">
        <f>Q265*H265</f>
        <v>0</v>
      </c>
      <c r="S265" s="225">
        <v>0</v>
      </c>
      <c r="T265" s="226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227" t="s">
        <v>173</v>
      </c>
      <c r="AT265" s="227" t="s">
        <v>161</v>
      </c>
      <c r="AU265" s="227" t="s">
        <v>80</v>
      </c>
      <c r="AY265" s="20" t="s">
        <v>158</v>
      </c>
      <c r="BE265" s="228">
        <f>IF(N265="základní",J265,0)</f>
        <v>0</v>
      </c>
      <c r="BF265" s="228">
        <f>IF(N265="snížená",J265,0)</f>
        <v>0</v>
      </c>
      <c r="BG265" s="228">
        <f>IF(N265="zákl. přenesená",J265,0)</f>
        <v>0</v>
      </c>
      <c r="BH265" s="228">
        <f>IF(N265="sníž. přenesená",J265,0)</f>
        <v>0</v>
      </c>
      <c r="BI265" s="228">
        <f>IF(N265="nulová",J265,0)</f>
        <v>0</v>
      </c>
      <c r="BJ265" s="20" t="s">
        <v>78</v>
      </c>
      <c r="BK265" s="228">
        <f>ROUND(I265*H265,2)</f>
        <v>0</v>
      </c>
      <c r="BL265" s="20" t="s">
        <v>173</v>
      </c>
      <c r="BM265" s="227" t="s">
        <v>508</v>
      </c>
    </row>
    <row r="266" s="12" customFormat="1" ht="22.8" customHeight="1">
      <c r="A266" s="12"/>
      <c r="B266" s="200"/>
      <c r="C266" s="201"/>
      <c r="D266" s="202" t="s">
        <v>70</v>
      </c>
      <c r="E266" s="214" t="s">
        <v>196</v>
      </c>
      <c r="F266" s="214" t="s">
        <v>509</v>
      </c>
      <c r="G266" s="201"/>
      <c r="H266" s="201"/>
      <c r="I266" s="204"/>
      <c r="J266" s="215">
        <f>BK266</f>
        <v>0</v>
      </c>
      <c r="K266" s="201"/>
      <c r="L266" s="206"/>
      <c r="M266" s="207"/>
      <c r="N266" s="208"/>
      <c r="O266" s="208"/>
      <c r="P266" s="209">
        <f>SUM(P267:P307)</f>
        <v>0</v>
      </c>
      <c r="Q266" s="208"/>
      <c r="R266" s="209">
        <f>SUM(R267:R307)</f>
        <v>58.903790000000001</v>
      </c>
      <c r="S266" s="208"/>
      <c r="T266" s="210">
        <f>SUM(T267:T307)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11" t="s">
        <v>78</v>
      </c>
      <c r="AT266" s="212" t="s">
        <v>70</v>
      </c>
      <c r="AU266" s="212" t="s">
        <v>78</v>
      </c>
      <c r="AY266" s="211" t="s">
        <v>158</v>
      </c>
      <c r="BK266" s="213">
        <f>SUM(BK267:BK307)</f>
        <v>0</v>
      </c>
    </row>
    <row r="267" s="2" customFormat="1" ht="24.15" customHeight="1">
      <c r="A267" s="41"/>
      <c r="B267" s="42"/>
      <c r="C267" s="216" t="s">
        <v>510</v>
      </c>
      <c r="D267" s="216" t="s">
        <v>161</v>
      </c>
      <c r="E267" s="217" t="s">
        <v>511</v>
      </c>
      <c r="F267" s="218" t="s">
        <v>512</v>
      </c>
      <c r="G267" s="219" t="s">
        <v>373</v>
      </c>
      <c r="H267" s="220">
        <v>233</v>
      </c>
      <c r="I267" s="221"/>
      <c r="J267" s="222">
        <f>ROUND(I267*H267,2)</f>
        <v>0</v>
      </c>
      <c r="K267" s="218" t="s">
        <v>219</v>
      </c>
      <c r="L267" s="47"/>
      <c r="M267" s="223" t="s">
        <v>19</v>
      </c>
      <c r="N267" s="224" t="s">
        <v>42</v>
      </c>
      <c r="O267" s="87"/>
      <c r="P267" s="225">
        <f>O267*H267</f>
        <v>0</v>
      </c>
      <c r="Q267" s="225">
        <v>0.15256</v>
      </c>
      <c r="R267" s="225">
        <f>Q267*H267</f>
        <v>35.546480000000003</v>
      </c>
      <c r="S267" s="225">
        <v>0</v>
      </c>
      <c r="T267" s="226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7" t="s">
        <v>173</v>
      </c>
      <c r="AT267" s="227" t="s">
        <v>161</v>
      </c>
      <c r="AU267" s="227" t="s">
        <v>80</v>
      </c>
      <c r="AY267" s="20" t="s">
        <v>158</v>
      </c>
      <c r="BE267" s="228">
        <f>IF(N267="základní",J267,0)</f>
        <v>0</v>
      </c>
      <c r="BF267" s="228">
        <f>IF(N267="snížená",J267,0)</f>
        <v>0</v>
      </c>
      <c r="BG267" s="228">
        <f>IF(N267="zákl. přenesená",J267,0)</f>
        <v>0</v>
      </c>
      <c r="BH267" s="228">
        <f>IF(N267="sníž. přenesená",J267,0)</f>
        <v>0</v>
      </c>
      <c r="BI267" s="228">
        <f>IF(N267="nulová",J267,0)</f>
        <v>0</v>
      </c>
      <c r="BJ267" s="20" t="s">
        <v>78</v>
      </c>
      <c r="BK267" s="228">
        <f>ROUND(I267*H267,2)</f>
        <v>0</v>
      </c>
      <c r="BL267" s="20" t="s">
        <v>173</v>
      </c>
      <c r="BM267" s="227" t="s">
        <v>513</v>
      </c>
    </row>
    <row r="268" s="2" customFormat="1">
      <c r="A268" s="41"/>
      <c r="B268" s="42"/>
      <c r="C268" s="43"/>
      <c r="D268" s="229" t="s">
        <v>221</v>
      </c>
      <c r="E268" s="43"/>
      <c r="F268" s="230" t="s">
        <v>514</v>
      </c>
      <c r="G268" s="43"/>
      <c r="H268" s="43"/>
      <c r="I268" s="231"/>
      <c r="J268" s="43"/>
      <c r="K268" s="43"/>
      <c r="L268" s="47"/>
      <c r="M268" s="232"/>
      <c r="N268" s="233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221</v>
      </c>
      <c r="AU268" s="20" t="s">
        <v>80</v>
      </c>
    </row>
    <row r="269" s="14" customFormat="1">
      <c r="A269" s="14"/>
      <c r="B269" s="250"/>
      <c r="C269" s="251"/>
      <c r="D269" s="241" t="s">
        <v>257</v>
      </c>
      <c r="E269" s="252" t="s">
        <v>19</v>
      </c>
      <c r="F269" s="253" t="s">
        <v>515</v>
      </c>
      <c r="G269" s="251"/>
      <c r="H269" s="254">
        <v>233</v>
      </c>
      <c r="I269" s="255"/>
      <c r="J269" s="251"/>
      <c r="K269" s="251"/>
      <c r="L269" s="256"/>
      <c r="M269" s="257"/>
      <c r="N269" s="258"/>
      <c r="O269" s="258"/>
      <c r="P269" s="258"/>
      <c r="Q269" s="258"/>
      <c r="R269" s="258"/>
      <c r="S269" s="258"/>
      <c r="T269" s="259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0" t="s">
        <v>257</v>
      </c>
      <c r="AU269" s="260" t="s">
        <v>80</v>
      </c>
      <c r="AV269" s="14" t="s">
        <v>80</v>
      </c>
      <c r="AW269" s="14" t="s">
        <v>32</v>
      </c>
      <c r="AX269" s="14" t="s">
        <v>78</v>
      </c>
      <c r="AY269" s="260" t="s">
        <v>158</v>
      </c>
    </row>
    <row r="270" s="2" customFormat="1" ht="16.5" customHeight="1">
      <c r="A270" s="41"/>
      <c r="B270" s="42"/>
      <c r="C270" s="272" t="s">
        <v>493</v>
      </c>
      <c r="D270" s="272" t="s">
        <v>312</v>
      </c>
      <c r="E270" s="273" t="s">
        <v>516</v>
      </c>
      <c r="F270" s="274" t="s">
        <v>517</v>
      </c>
      <c r="G270" s="275" t="s">
        <v>373</v>
      </c>
      <c r="H270" s="276">
        <v>142.80000000000001</v>
      </c>
      <c r="I270" s="277"/>
      <c r="J270" s="278">
        <f>ROUND(I270*H270,2)</f>
        <v>0</v>
      </c>
      <c r="K270" s="274" t="s">
        <v>219</v>
      </c>
      <c r="L270" s="279"/>
      <c r="M270" s="280" t="s">
        <v>19</v>
      </c>
      <c r="N270" s="281" t="s">
        <v>42</v>
      </c>
      <c r="O270" s="87"/>
      <c r="P270" s="225">
        <f>O270*H270</f>
        <v>0</v>
      </c>
      <c r="Q270" s="225">
        <v>0.104</v>
      </c>
      <c r="R270" s="225">
        <f>Q270*H270</f>
        <v>14.8512</v>
      </c>
      <c r="S270" s="225">
        <v>0</v>
      </c>
      <c r="T270" s="226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7" t="s">
        <v>190</v>
      </c>
      <c r="AT270" s="227" t="s">
        <v>312</v>
      </c>
      <c r="AU270" s="227" t="s">
        <v>80</v>
      </c>
      <c r="AY270" s="20" t="s">
        <v>158</v>
      </c>
      <c r="BE270" s="228">
        <f>IF(N270="základní",J270,0)</f>
        <v>0</v>
      </c>
      <c r="BF270" s="228">
        <f>IF(N270="snížená",J270,0)</f>
        <v>0</v>
      </c>
      <c r="BG270" s="228">
        <f>IF(N270="zákl. přenesená",J270,0)</f>
        <v>0</v>
      </c>
      <c r="BH270" s="228">
        <f>IF(N270="sníž. přenesená",J270,0)</f>
        <v>0</v>
      </c>
      <c r="BI270" s="228">
        <f>IF(N270="nulová",J270,0)</f>
        <v>0</v>
      </c>
      <c r="BJ270" s="20" t="s">
        <v>78</v>
      </c>
      <c r="BK270" s="228">
        <f>ROUND(I270*H270,2)</f>
        <v>0</v>
      </c>
      <c r="BL270" s="20" t="s">
        <v>173</v>
      </c>
      <c r="BM270" s="227" t="s">
        <v>518</v>
      </c>
    </row>
    <row r="271" s="2" customFormat="1">
      <c r="A271" s="41"/>
      <c r="B271" s="42"/>
      <c r="C271" s="43"/>
      <c r="D271" s="241" t="s">
        <v>519</v>
      </c>
      <c r="E271" s="43"/>
      <c r="F271" s="282" t="s">
        <v>520</v>
      </c>
      <c r="G271" s="43"/>
      <c r="H271" s="43"/>
      <c r="I271" s="231"/>
      <c r="J271" s="43"/>
      <c r="K271" s="43"/>
      <c r="L271" s="47"/>
      <c r="M271" s="232"/>
      <c r="N271" s="233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519</v>
      </c>
      <c r="AU271" s="20" t="s">
        <v>80</v>
      </c>
    </row>
    <row r="272" s="14" customFormat="1">
      <c r="A272" s="14"/>
      <c r="B272" s="250"/>
      <c r="C272" s="251"/>
      <c r="D272" s="241" t="s">
        <v>257</v>
      </c>
      <c r="E272" s="251"/>
      <c r="F272" s="253" t="s">
        <v>521</v>
      </c>
      <c r="G272" s="251"/>
      <c r="H272" s="254">
        <v>142.80000000000001</v>
      </c>
      <c r="I272" s="255"/>
      <c r="J272" s="251"/>
      <c r="K272" s="251"/>
      <c r="L272" s="256"/>
      <c r="M272" s="257"/>
      <c r="N272" s="258"/>
      <c r="O272" s="258"/>
      <c r="P272" s="258"/>
      <c r="Q272" s="258"/>
      <c r="R272" s="258"/>
      <c r="S272" s="258"/>
      <c r="T272" s="259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0" t="s">
        <v>257</v>
      </c>
      <c r="AU272" s="260" t="s">
        <v>80</v>
      </c>
      <c r="AV272" s="14" t="s">
        <v>80</v>
      </c>
      <c r="AW272" s="14" t="s">
        <v>4</v>
      </c>
      <c r="AX272" s="14" t="s">
        <v>78</v>
      </c>
      <c r="AY272" s="260" t="s">
        <v>158</v>
      </c>
    </row>
    <row r="273" s="2" customFormat="1" ht="16.5" customHeight="1">
      <c r="A273" s="41"/>
      <c r="B273" s="42"/>
      <c r="C273" s="272" t="s">
        <v>522</v>
      </c>
      <c r="D273" s="272" t="s">
        <v>312</v>
      </c>
      <c r="E273" s="273" t="s">
        <v>523</v>
      </c>
      <c r="F273" s="274" t="s">
        <v>524</v>
      </c>
      <c r="G273" s="275" t="s">
        <v>373</v>
      </c>
      <c r="H273" s="276">
        <v>2.448</v>
      </c>
      <c r="I273" s="277"/>
      <c r="J273" s="278">
        <f>ROUND(I273*H273,2)</f>
        <v>0</v>
      </c>
      <c r="K273" s="274" t="s">
        <v>19</v>
      </c>
      <c r="L273" s="279"/>
      <c r="M273" s="280" t="s">
        <v>19</v>
      </c>
      <c r="N273" s="281" t="s">
        <v>42</v>
      </c>
      <c r="O273" s="87"/>
      <c r="P273" s="225">
        <f>O273*H273</f>
        <v>0</v>
      </c>
      <c r="Q273" s="225">
        <v>0.104</v>
      </c>
      <c r="R273" s="225">
        <f>Q273*H273</f>
        <v>0.25459199999999998</v>
      </c>
      <c r="S273" s="225">
        <v>0</v>
      </c>
      <c r="T273" s="226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7" t="s">
        <v>190</v>
      </c>
      <c r="AT273" s="227" t="s">
        <v>312</v>
      </c>
      <c r="AU273" s="227" t="s">
        <v>80</v>
      </c>
      <c r="AY273" s="20" t="s">
        <v>158</v>
      </c>
      <c r="BE273" s="228">
        <f>IF(N273="základní",J273,0)</f>
        <v>0</v>
      </c>
      <c r="BF273" s="228">
        <f>IF(N273="snížená",J273,0)</f>
        <v>0</v>
      </c>
      <c r="BG273" s="228">
        <f>IF(N273="zákl. přenesená",J273,0)</f>
        <v>0</v>
      </c>
      <c r="BH273" s="228">
        <f>IF(N273="sníž. přenesená",J273,0)</f>
        <v>0</v>
      </c>
      <c r="BI273" s="228">
        <f>IF(N273="nulová",J273,0)</f>
        <v>0</v>
      </c>
      <c r="BJ273" s="20" t="s">
        <v>78</v>
      </c>
      <c r="BK273" s="228">
        <f>ROUND(I273*H273,2)</f>
        <v>0</v>
      </c>
      <c r="BL273" s="20" t="s">
        <v>173</v>
      </c>
      <c r="BM273" s="227" t="s">
        <v>525</v>
      </c>
    </row>
    <row r="274" s="14" customFormat="1">
      <c r="A274" s="14"/>
      <c r="B274" s="250"/>
      <c r="C274" s="251"/>
      <c r="D274" s="241" t="s">
        <v>257</v>
      </c>
      <c r="E274" s="251"/>
      <c r="F274" s="253" t="s">
        <v>526</v>
      </c>
      <c r="G274" s="251"/>
      <c r="H274" s="254">
        <v>2.448</v>
      </c>
      <c r="I274" s="255"/>
      <c r="J274" s="251"/>
      <c r="K274" s="251"/>
      <c r="L274" s="256"/>
      <c r="M274" s="257"/>
      <c r="N274" s="258"/>
      <c r="O274" s="258"/>
      <c r="P274" s="258"/>
      <c r="Q274" s="258"/>
      <c r="R274" s="258"/>
      <c r="S274" s="258"/>
      <c r="T274" s="259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60" t="s">
        <v>257</v>
      </c>
      <c r="AU274" s="260" t="s">
        <v>80</v>
      </c>
      <c r="AV274" s="14" t="s">
        <v>80</v>
      </c>
      <c r="AW274" s="14" t="s">
        <v>4</v>
      </c>
      <c r="AX274" s="14" t="s">
        <v>78</v>
      </c>
      <c r="AY274" s="260" t="s">
        <v>158</v>
      </c>
    </row>
    <row r="275" s="2" customFormat="1" ht="16.5" customHeight="1">
      <c r="A275" s="41"/>
      <c r="B275" s="42"/>
      <c r="C275" s="272" t="s">
        <v>527</v>
      </c>
      <c r="D275" s="272" t="s">
        <v>312</v>
      </c>
      <c r="E275" s="273" t="s">
        <v>528</v>
      </c>
      <c r="F275" s="274" t="s">
        <v>529</v>
      </c>
      <c r="G275" s="275" t="s">
        <v>373</v>
      </c>
      <c r="H275" s="276">
        <v>1.6319999999999999</v>
      </c>
      <c r="I275" s="277"/>
      <c r="J275" s="278">
        <f>ROUND(I275*H275,2)</f>
        <v>0</v>
      </c>
      <c r="K275" s="274" t="s">
        <v>19</v>
      </c>
      <c r="L275" s="279"/>
      <c r="M275" s="280" t="s">
        <v>19</v>
      </c>
      <c r="N275" s="281" t="s">
        <v>42</v>
      </c>
      <c r="O275" s="87"/>
      <c r="P275" s="225">
        <f>O275*H275</f>
        <v>0</v>
      </c>
      <c r="Q275" s="225">
        <v>0.104</v>
      </c>
      <c r="R275" s="225">
        <f>Q275*H275</f>
        <v>0.16972799999999999</v>
      </c>
      <c r="S275" s="225">
        <v>0</v>
      </c>
      <c r="T275" s="226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7" t="s">
        <v>190</v>
      </c>
      <c r="AT275" s="227" t="s">
        <v>312</v>
      </c>
      <c r="AU275" s="227" t="s">
        <v>80</v>
      </c>
      <c r="AY275" s="20" t="s">
        <v>158</v>
      </c>
      <c r="BE275" s="228">
        <f>IF(N275="základní",J275,0)</f>
        <v>0</v>
      </c>
      <c r="BF275" s="228">
        <f>IF(N275="snížená",J275,0)</f>
        <v>0</v>
      </c>
      <c r="BG275" s="228">
        <f>IF(N275="zákl. přenesená",J275,0)</f>
        <v>0</v>
      </c>
      <c r="BH275" s="228">
        <f>IF(N275="sníž. přenesená",J275,0)</f>
        <v>0</v>
      </c>
      <c r="BI275" s="228">
        <f>IF(N275="nulová",J275,0)</f>
        <v>0</v>
      </c>
      <c r="BJ275" s="20" t="s">
        <v>78</v>
      </c>
      <c r="BK275" s="228">
        <f>ROUND(I275*H275,2)</f>
        <v>0</v>
      </c>
      <c r="BL275" s="20" t="s">
        <v>173</v>
      </c>
      <c r="BM275" s="227" t="s">
        <v>530</v>
      </c>
    </row>
    <row r="276" s="14" customFormat="1">
      <c r="A276" s="14"/>
      <c r="B276" s="250"/>
      <c r="C276" s="251"/>
      <c r="D276" s="241" t="s">
        <v>257</v>
      </c>
      <c r="E276" s="251"/>
      <c r="F276" s="253" t="s">
        <v>531</v>
      </c>
      <c r="G276" s="251"/>
      <c r="H276" s="254">
        <v>1.6319999999999999</v>
      </c>
      <c r="I276" s="255"/>
      <c r="J276" s="251"/>
      <c r="K276" s="251"/>
      <c r="L276" s="256"/>
      <c r="M276" s="257"/>
      <c r="N276" s="258"/>
      <c r="O276" s="258"/>
      <c r="P276" s="258"/>
      <c r="Q276" s="258"/>
      <c r="R276" s="258"/>
      <c r="S276" s="258"/>
      <c r="T276" s="259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0" t="s">
        <v>257</v>
      </c>
      <c r="AU276" s="260" t="s">
        <v>80</v>
      </c>
      <c r="AV276" s="14" t="s">
        <v>80</v>
      </c>
      <c r="AW276" s="14" t="s">
        <v>4</v>
      </c>
      <c r="AX276" s="14" t="s">
        <v>78</v>
      </c>
      <c r="AY276" s="260" t="s">
        <v>158</v>
      </c>
    </row>
    <row r="277" s="2" customFormat="1" ht="16.5" customHeight="1">
      <c r="A277" s="41"/>
      <c r="B277" s="42"/>
      <c r="C277" s="272" t="s">
        <v>532</v>
      </c>
      <c r="D277" s="272" t="s">
        <v>312</v>
      </c>
      <c r="E277" s="273" t="s">
        <v>533</v>
      </c>
      <c r="F277" s="274" t="s">
        <v>534</v>
      </c>
      <c r="G277" s="275" t="s">
        <v>373</v>
      </c>
      <c r="H277" s="276">
        <v>12.75</v>
      </c>
      <c r="I277" s="277"/>
      <c r="J277" s="278">
        <f>ROUND(I277*H277,2)</f>
        <v>0</v>
      </c>
      <c r="K277" s="274" t="s">
        <v>19</v>
      </c>
      <c r="L277" s="279"/>
      <c r="M277" s="280" t="s">
        <v>19</v>
      </c>
      <c r="N277" s="281" t="s">
        <v>42</v>
      </c>
      <c r="O277" s="87"/>
      <c r="P277" s="225">
        <f>O277*H277</f>
        <v>0</v>
      </c>
      <c r="Q277" s="225">
        <v>0.104</v>
      </c>
      <c r="R277" s="225">
        <f>Q277*H277</f>
        <v>1.3259999999999999</v>
      </c>
      <c r="S277" s="225">
        <v>0</v>
      </c>
      <c r="T277" s="226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7" t="s">
        <v>190</v>
      </c>
      <c r="AT277" s="227" t="s">
        <v>312</v>
      </c>
      <c r="AU277" s="227" t="s">
        <v>80</v>
      </c>
      <c r="AY277" s="20" t="s">
        <v>158</v>
      </c>
      <c r="BE277" s="228">
        <f>IF(N277="základní",J277,0)</f>
        <v>0</v>
      </c>
      <c r="BF277" s="228">
        <f>IF(N277="snížená",J277,0)</f>
        <v>0</v>
      </c>
      <c r="BG277" s="228">
        <f>IF(N277="zákl. přenesená",J277,0)</f>
        <v>0</v>
      </c>
      <c r="BH277" s="228">
        <f>IF(N277="sníž. přenesená",J277,0)</f>
        <v>0</v>
      </c>
      <c r="BI277" s="228">
        <f>IF(N277="nulová",J277,0)</f>
        <v>0</v>
      </c>
      <c r="BJ277" s="20" t="s">
        <v>78</v>
      </c>
      <c r="BK277" s="228">
        <f>ROUND(I277*H277,2)</f>
        <v>0</v>
      </c>
      <c r="BL277" s="20" t="s">
        <v>173</v>
      </c>
      <c r="BM277" s="227" t="s">
        <v>535</v>
      </c>
    </row>
    <row r="278" s="14" customFormat="1">
      <c r="A278" s="14"/>
      <c r="B278" s="250"/>
      <c r="C278" s="251"/>
      <c r="D278" s="241" t="s">
        <v>257</v>
      </c>
      <c r="E278" s="251"/>
      <c r="F278" s="253" t="s">
        <v>536</v>
      </c>
      <c r="G278" s="251"/>
      <c r="H278" s="254">
        <v>12.75</v>
      </c>
      <c r="I278" s="255"/>
      <c r="J278" s="251"/>
      <c r="K278" s="251"/>
      <c r="L278" s="256"/>
      <c r="M278" s="257"/>
      <c r="N278" s="258"/>
      <c r="O278" s="258"/>
      <c r="P278" s="258"/>
      <c r="Q278" s="258"/>
      <c r="R278" s="258"/>
      <c r="S278" s="258"/>
      <c r="T278" s="259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0" t="s">
        <v>257</v>
      </c>
      <c r="AU278" s="260" t="s">
        <v>80</v>
      </c>
      <c r="AV278" s="14" t="s">
        <v>80</v>
      </c>
      <c r="AW278" s="14" t="s">
        <v>4</v>
      </c>
      <c r="AX278" s="14" t="s">
        <v>78</v>
      </c>
      <c r="AY278" s="260" t="s">
        <v>158</v>
      </c>
    </row>
    <row r="279" s="2" customFormat="1" ht="16.5" customHeight="1">
      <c r="A279" s="41"/>
      <c r="B279" s="42"/>
      <c r="C279" s="272" t="s">
        <v>537</v>
      </c>
      <c r="D279" s="272" t="s">
        <v>312</v>
      </c>
      <c r="E279" s="273" t="s">
        <v>538</v>
      </c>
      <c r="F279" s="274" t="s">
        <v>539</v>
      </c>
      <c r="G279" s="275" t="s">
        <v>373</v>
      </c>
      <c r="H279" s="276">
        <v>29.579999999999998</v>
      </c>
      <c r="I279" s="277"/>
      <c r="J279" s="278">
        <f>ROUND(I279*H279,2)</f>
        <v>0</v>
      </c>
      <c r="K279" s="274" t="s">
        <v>19</v>
      </c>
      <c r="L279" s="279"/>
      <c r="M279" s="280" t="s">
        <v>19</v>
      </c>
      <c r="N279" s="281" t="s">
        <v>42</v>
      </c>
      <c r="O279" s="87"/>
      <c r="P279" s="225">
        <f>O279*H279</f>
        <v>0</v>
      </c>
      <c r="Q279" s="225">
        <v>0.104</v>
      </c>
      <c r="R279" s="225">
        <f>Q279*H279</f>
        <v>3.0763199999999995</v>
      </c>
      <c r="S279" s="225">
        <v>0</v>
      </c>
      <c r="T279" s="226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7" t="s">
        <v>190</v>
      </c>
      <c r="AT279" s="227" t="s">
        <v>312</v>
      </c>
      <c r="AU279" s="227" t="s">
        <v>80</v>
      </c>
      <c r="AY279" s="20" t="s">
        <v>158</v>
      </c>
      <c r="BE279" s="228">
        <f>IF(N279="základní",J279,0)</f>
        <v>0</v>
      </c>
      <c r="BF279" s="228">
        <f>IF(N279="snížená",J279,0)</f>
        <v>0</v>
      </c>
      <c r="BG279" s="228">
        <f>IF(N279="zákl. přenesená",J279,0)</f>
        <v>0</v>
      </c>
      <c r="BH279" s="228">
        <f>IF(N279="sníž. přenesená",J279,0)</f>
        <v>0</v>
      </c>
      <c r="BI279" s="228">
        <f>IF(N279="nulová",J279,0)</f>
        <v>0</v>
      </c>
      <c r="BJ279" s="20" t="s">
        <v>78</v>
      </c>
      <c r="BK279" s="228">
        <f>ROUND(I279*H279,2)</f>
        <v>0</v>
      </c>
      <c r="BL279" s="20" t="s">
        <v>173</v>
      </c>
      <c r="BM279" s="227" t="s">
        <v>540</v>
      </c>
    </row>
    <row r="280" s="14" customFormat="1">
      <c r="A280" s="14"/>
      <c r="B280" s="250"/>
      <c r="C280" s="251"/>
      <c r="D280" s="241" t="s">
        <v>257</v>
      </c>
      <c r="E280" s="251"/>
      <c r="F280" s="253" t="s">
        <v>541</v>
      </c>
      <c r="G280" s="251"/>
      <c r="H280" s="254">
        <v>29.579999999999998</v>
      </c>
      <c r="I280" s="255"/>
      <c r="J280" s="251"/>
      <c r="K280" s="251"/>
      <c r="L280" s="256"/>
      <c r="M280" s="257"/>
      <c r="N280" s="258"/>
      <c r="O280" s="258"/>
      <c r="P280" s="258"/>
      <c r="Q280" s="258"/>
      <c r="R280" s="258"/>
      <c r="S280" s="258"/>
      <c r="T280" s="259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0" t="s">
        <v>257</v>
      </c>
      <c r="AU280" s="260" t="s">
        <v>80</v>
      </c>
      <c r="AV280" s="14" t="s">
        <v>80</v>
      </c>
      <c r="AW280" s="14" t="s">
        <v>4</v>
      </c>
      <c r="AX280" s="14" t="s">
        <v>78</v>
      </c>
      <c r="AY280" s="260" t="s">
        <v>158</v>
      </c>
    </row>
    <row r="281" s="2" customFormat="1" ht="16.5" customHeight="1">
      <c r="A281" s="41"/>
      <c r="B281" s="42"/>
      <c r="C281" s="272" t="s">
        <v>542</v>
      </c>
      <c r="D281" s="272" t="s">
        <v>312</v>
      </c>
      <c r="E281" s="273" t="s">
        <v>543</v>
      </c>
      <c r="F281" s="274" t="s">
        <v>544</v>
      </c>
      <c r="G281" s="275" t="s">
        <v>373</v>
      </c>
      <c r="H281" s="276">
        <v>34.68</v>
      </c>
      <c r="I281" s="277"/>
      <c r="J281" s="278">
        <f>ROUND(I281*H281,2)</f>
        <v>0</v>
      </c>
      <c r="K281" s="274" t="s">
        <v>219</v>
      </c>
      <c r="L281" s="279"/>
      <c r="M281" s="280" t="s">
        <v>19</v>
      </c>
      <c r="N281" s="281" t="s">
        <v>42</v>
      </c>
      <c r="O281" s="87"/>
      <c r="P281" s="225">
        <f>O281*H281</f>
        <v>0</v>
      </c>
      <c r="Q281" s="225">
        <v>0.082000000000000003</v>
      </c>
      <c r="R281" s="225">
        <f>Q281*H281</f>
        <v>2.8437600000000001</v>
      </c>
      <c r="S281" s="225">
        <v>0</v>
      </c>
      <c r="T281" s="226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7" t="s">
        <v>190</v>
      </c>
      <c r="AT281" s="227" t="s">
        <v>312</v>
      </c>
      <c r="AU281" s="227" t="s">
        <v>80</v>
      </c>
      <c r="AY281" s="20" t="s">
        <v>158</v>
      </c>
      <c r="BE281" s="228">
        <f>IF(N281="základní",J281,0)</f>
        <v>0</v>
      </c>
      <c r="BF281" s="228">
        <f>IF(N281="snížená",J281,0)</f>
        <v>0</v>
      </c>
      <c r="BG281" s="228">
        <f>IF(N281="zákl. přenesená",J281,0)</f>
        <v>0</v>
      </c>
      <c r="BH281" s="228">
        <f>IF(N281="sníž. přenesená",J281,0)</f>
        <v>0</v>
      </c>
      <c r="BI281" s="228">
        <f>IF(N281="nulová",J281,0)</f>
        <v>0</v>
      </c>
      <c r="BJ281" s="20" t="s">
        <v>78</v>
      </c>
      <c r="BK281" s="228">
        <f>ROUND(I281*H281,2)</f>
        <v>0</v>
      </c>
      <c r="BL281" s="20" t="s">
        <v>173</v>
      </c>
      <c r="BM281" s="227" t="s">
        <v>545</v>
      </c>
    </row>
    <row r="282" s="2" customFormat="1">
      <c r="A282" s="41"/>
      <c r="B282" s="42"/>
      <c r="C282" s="43"/>
      <c r="D282" s="241" t="s">
        <v>519</v>
      </c>
      <c r="E282" s="43"/>
      <c r="F282" s="282" t="s">
        <v>546</v>
      </c>
      <c r="G282" s="43"/>
      <c r="H282" s="43"/>
      <c r="I282" s="231"/>
      <c r="J282" s="43"/>
      <c r="K282" s="43"/>
      <c r="L282" s="47"/>
      <c r="M282" s="232"/>
      <c r="N282" s="233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519</v>
      </c>
      <c r="AU282" s="20" t="s">
        <v>80</v>
      </c>
    </row>
    <row r="283" s="14" customFormat="1">
      <c r="A283" s="14"/>
      <c r="B283" s="250"/>
      <c r="C283" s="251"/>
      <c r="D283" s="241" t="s">
        <v>257</v>
      </c>
      <c r="E283" s="251"/>
      <c r="F283" s="253" t="s">
        <v>547</v>
      </c>
      <c r="G283" s="251"/>
      <c r="H283" s="254">
        <v>34.68</v>
      </c>
      <c r="I283" s="255"/>
      <c r="J283" s="251"/>
      <c r="K283" s="251"/>
      <c r="L283" s="256"/>
      <c r="M283" s="257"/>
      <c r="N283" s="258"/>
      <c r="O283" s="258"/>
      <c r="P283" s="258"/>
      <c r="Q283" s="258"/>
      <c r="R283" s="258"/>
      <c r="S283" s="258"/>
      <c r="T283" s="259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0" t="s">
        <v>257</v>
      </c>
      <c r="AU283" s="260" t="s">
        <v>80</v>
      </c>
      <c r="AV283" s="14" t="s">
        <v>80</v>
      </c>
      <c r="AW283" s="14" t="s">
        <v>4</v>
      </c>
      <c r="AX283" s="14" t="s">
        <v>78</v>
      </c>
      <c r="AY283" s="260" t="s">
        <v>158</v>
      </c>
    </row>
    <row r="284" s="2" customFormat="1" ht="16.5" customHeight="1">
      <c r="A284" s="41"/>
      <c r="B284" s="42"/>
      <c r="C284" s="272" t="s">
        <v>548</v>
      </c>
      <c r="D284" s="272" t="s">
        <v>312</v>
      </c>
      <c r="E284" s="273" t="s">
        <v>549</v>
      </c>
      <c r="F284" s="274" t="s">
        <v>550</v>
      </c>
      <c r="G284" s="275" t="s">
        <v>373</v>
      </c>
      <c r="H284" s="276">
        <v>13.77</v>
      </c>
      <c r="I284" s="277"/>
      <c r="J284" s="278">
        <f>ROUND(I284*H284,2)</f>
        <v>0</v>
      </c>
      <c r="K284" s="274" t="s">
        <v>19</v>
      </c>
      <c r="L284" s="279"/>
      <c r="M284" s="280" t="s">
        <v>19</v>
      </c>
      <c r="N284" s="281" t="s">
        <v>42</v>
      </c>
      <c r="O284" s="87"/>
      <c r="P284" s="225">
        <f>O284*H284</f>
        <v>0</v>
      </c>
      <c r="Q284" s="225">
        <v>0</v>
      </c>
      <c r="R284" s="225">
        <f>Q284*H284</f>
        <v>0</v>
      </c>
      <c r="S284" s="225">
        <v>0</v>
      </c>
      <c r="T284" s="226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7" t="s">
        <v>190</v>
      </c>
      <c r="AT284" s="227" t="s">
        <v>312</v>
      </c>
      <c r="AU284" s="227" t="s">
        <v>80</v>
      </c>
      <c r="AY284" s="20" t="s">
        <v>158</v>
      </c>
      <c r="BE284" s="228">
        <f>IF(N284="základní",J284,0)</f>
        <v>0</v>
      </c>
      <c r="BF284" s="228">
        <f>IF(N284="snížená",J284,0)</f>
        <v>0</v>
      </c>
      <c r="BG284" s="228">
        <f>IF(N284="zákl. přenesená",J284,0)</f>
        <v>0</v>
      </c>
      <c r="BH284" s="228">
        <f>IF(N284="sníž. přenesená",J284,0)</f>
        <v>0</v>
      </c>
      <c r="BI284" s="228">
        <f>IF(N284="nulová",J284,0)</f>
        <v>0</v>
      </c>
      <c r="BJ284" s="20" t="s">
        <v>78</v>
      </c>
      <c r="BK284" s="228">
        <f>ROUND(I284*H284,2)</f>
        <v>0</v>
      </c>
      <c r="BL284" s="20" t="s">
        <v>173</v>
      </c>
      <c r="BM284" s="227" t="s">
        <v>551</v>
      </c>
    </row>
    <row r="285" s="14" customFormat="1">
      <c r="A285" s="14"/>
      <c r="B285" s="250"/>
      <c r="C285" s="251"/>
      <c r="D285" s="241" t="s">
        <v>257</v>
      </c>
      <c r="E285" s="251"/>
      <c r="F285" s="253" t="s">
        <v>552</v>
      </c>
      <c r="G285" s="251"/>
      <c r="H285" s="254">
        <v>13.77</v>
      </c>
      <c r="I285" s="255"/>
      <c r="J285" s="251"/>
      <c r="K285" s="251"/>
      <c r="L285" s="256"/>
      <c r="M285" s="257"/>
      <c r="N285" s="258"/>
      <c r="O285" s="258"/>
      <c r="P285" s="258"/>
      <c r="Q285" s="258"/>
      <c r="R285" s="258"/>
      <c r="S285" s="258"/>
      <c r="T285" s="259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0" t="s">
        <v>257</v>
      </c>
      <c r="AU285" s="260" t="s">
        <v>80</v>
      </c>
      <c r="AV285" s="14" t="s">
        <v>80</v>
      </c>
      <c r="AW285" s="14" t="s">
        <v>4</v>
      </c>
      <c r="AX285" s="14" t="s">
        <v>78</v>
      </c>
      <c r="AY285" s="260" t="s">
        <v>158</v>
      </c>
    </row>
    <row r="286" s="2" customFormat="1" ht="16.5" customHeight="1">
      <c r="A286" s="41"/>
      <c r="B286" s="42"/>
      <c r="C286" s="216" t="s">
        <v>553</v>
      </c>
      <c r="D286" s="216" t="s">
        <v>161</v>
      </c>
      <c r="E286" s="217" t="s">
        <v>554</v>
      </c>
      <c r="F286" s="218" t="s">
        <v>555</v>
      </c>
      <c r="G286" s="219" t="s">
        <v>199</v>
      </c>
      <c r="H286" s="220">
        <v>1</v>
      </c>
      <c r="I286" s="221"/>
      <c r="J286" s="222">
        <f>ROUND(I286*H286,2)</f>
        <v>0</v>
      </c>
      <c r="K286" s="218" t="s">
        <v>219</v>
      </c>
      <c r="L286" s="47"/>
      <c r="M286" s="223" t="s">
        <v>19</v>
      </c>
      <c r="N286" s="224" t="s">
        <v>42</v>
      </c>
      <c r="O286" s="87"/>
      <c r="P286" s="225">
        <f>O286*H286</f>
        <v>0</v>
      </c>
      <c r="Q286" s="225">
        <v>0.11241</v>
      </c>
      <c r="R286" s="225">
        <f>Q286*H286</f>
        <v>0.11241</v>
      </c>
      <c r="S286" s="225">
        <v>0</v>
      </c>
      <c r="T286" s="226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7" t="s">
        <v>173</v>
      </c>
      <c r="AT286" s="227" t="s">
        <v>161</v>
      </c>
      <c r="AU286" s="227" t="s">
        <v>80</v>
      </c>
      <c r="AY286" s="20" t="s">
        <v>158</v>
      </c>
      <c r="BE286" s="228">
        <f>IF(N286="základní",J286,0)</f>
        <v>0</v>
      </c>
      <c r="BF286" s="228">
        <f>IF(N286="snížená",J286,0)</f>
        <v>0</v>
      </c>
      <c r="BG286" s="228">
        <f>IF(N286="zákl. přenesená",J286,0)</f>
        <v>0</v>
      </c>
      <c r="BH286" s="228">
        <f>IF(N286="sníž. přenesená",J286,0)</f>
        <v>0</v>
      </c>
      <c r="BI286" s="228">
        <f>IF(N286="nulová",J286,0)</f>
        <v>0</v>
      </c>
      <c r="BJ286" s="20" t="s">
        <v>78</v>
      </c>
      <c r="BK286" s="228">
        <f>ROUND(I286*H286,2)</f>
        <v>0</v>
      </c>
      <c r="BL286" s="20" t="s">
        <v>173</v>
      </c>
      <c r="BM286" s="227" t="s">
        <v>556</v>
      </c>
    </row>
    <row r="287" s="2" customFormat="1">
      <c r="A287" s="41"/>
      <c r="B287" s="42"/>
      <c r="C287" s="43"/>
      <c r="D287" s="229" t="s">
        <v>221</v>
      </c>
      <c r="E287" s="43"/>
      <c r="F287" s="230" t="s">
        <v>557</v>
      </c>
      <c r="G287" s="43"/>
      <c r="H287" s="43"/>
      <c r="I287" s="231"/>
      <c r="J287" s="43"/>
      <c r="K287" s="43"/>
      <c r="L287" s="47"/>
      <c r="M287" s="232"/>
      <c r="N287" s="233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221</v>
      </c>
      <c r="AU287" s="20" t="s">
        <v>80</v>
      </c>
    </row>
    <row r="288" s="2" customFormat="1" ht="16.5" customHeight="1">
      <c r="A288" s="41"/>
      <c r="B288" s="42"/>
      <c r="C288" s="272" t="s">
        <v>558</v>
      </c>
      <c r="D288" s="272" t="s">
        <v>312</v>
      </c>
      <c r="E288" s="273" t="s">
        <v>559</v>
      </c>
      <c r="F288" s="274" t="s">
        <v>560</v>
      </c>
      <c r="G288" s="275" t="s">
        <v>199</v>
      </c>
      <c r="H288" s="276">
        <v>1</v>
      </c>
      <c r="I288" s="277"/>
      <c r="J288" s="278">
        <f>ROUND(I288*H288,2)</f>
        <v>0</v>
      </c>
      <c r="K288" s="274" t="s">
        <v>219</v>
      </c>
      <c r="L288" s="279"/>
      <c r="M288" s="280" t="s">
        <v>19</v>
      </c>
      <c r="N288" s="281" t="s">
        <v>42</v>
      </c>
      <c r="O288" s="87"/>
      <c r="P288" s="225">
        <f>O288*H288</f>
        <v>0</v>
      </c>
      <c r="Q288" s="225">
        <v>0.0061000000000000004</v>
      </c>
      <c r="R288" s="225">
        <f>Q288*H288</f>
        <v>0.0061000000000000004</v>
      </c>
      <c r="S288" s="225">
        <v>0</v>
      </c>
      <c r="T288" s="226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7" t="s">
        <v>190</v>
      </c>
      <c r="AT288" s="227" t="s">
        <v>312</v>
      </c>
      <c r="AU288" s="227" t="s">
        <v>80</v>
      </c>
      <c r="AY288" s="20" t="s">
        <v>158</v>
      </c>
      <c r="BE288" s="228">
        <f>IF(N288="základní",J288,0)</f>
        <v>0</v>
      </c>
      <c r="BF288" s="228">
        <f>IF(N288="snížená",J288,0)</f>
        <v>0</v>
      </c>
      <c r="BG288" s="228">
        <f>IF(N288="zákl. přenesená",J288,0)</f>
        <v>0</v>
      </c>
      <c r="BH288" s="228">
        <f>IF(N288="sníž. přenesená",J288,0)</f>
        <v>0</v>
      </c>
      <c r="BI288" s="228">
        <f>IF(N288="nulová",J288,0)</f>
        <v>0</v>
      </c>
      <c r="BJ288" s="20" t="s">
        <v>78</v>
      </c>
      <c r="BK288" s="228">
        <f>ROUND(I288*H288,2)</f>
        <v>0</v>
      </c>
      <c r="BL288" s="20" t="s">
        <v>173</v>
      </c>
      <c r="BM288" s="227" t="s">
        <v>561</v>
      </c>
    </row>
    <row r="289" s="2" customFormat="1" ht="16.5" customHeight="1">
      <c r="A289" s="41"/>
      <c r="B289" s="42"/>
      <c r="C289" s="216" t="s">
        <v>562</v>
      </c>
      <c r="D289" s="216" t="s">
        <v>161</v>
      </c>
      <c r="E289" s="217" t="s">
        <v>563</v>
      </c>
      <c r="F289" s="218" t="s">
        <v>564</v>
      </c>
      <c r="G289" s="219" t="s">
        <v>199</v>
      </c>
      <c r="H289" s="220">
        <v>2</v>
      </c>
      <c r="I289" s="221"/>
      <c r="J289" s="222">
        <f>ROUND(I289*H289,2)</f>
        <v>0</v>
      </c>
      <c r="K289" s="218" t="s">
        <v>219</v>
      </c>
      <c r="L289" s="47"/>
      <c r="M289" s="223" t="s">
        <v>19</v>
      </c>
      <c r="N289" s="224" t="s">
        <v>42</v>
      </c>
      <c r="O289" s="87"/>
      <c r="P289" s="225">
        <f>O289*H289</f>
        <v>0</v>
      </c>
      <c r="Q289" s="225">
        <v>0.00069999999999999999</v>
      </c>
      <c r="R289" s="225">
        <f>Q289*H289</f>
        <v>0.0014</v>
      </c>
      <c r="S289" s="225">
        <v>0</v>
      </c>
      <c r="T289" s="226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7" t="s">
        <v>173</v>
      </c>
      <c r="AT289" s="227" t="s">
        <v>161</v>
      </c>
      <c r="AU289" s="227" t="s">
        <v>80</v>
      </c>
      <c r="AY289" s="20" t="s">
        <v>158</v>
      </c>
      <c r="BE289" s="228">
        <f>IF(N289="základní",J289,0)</f>
        <v>0</v>
      </c>
      <c r="BF289" s="228">
        <f>IF(N289="snížená",J289,0)</f>
        <v>0</v>
      </c>
      <c r="BG289" s="228">
        <f>IF(N289="zákl. přenesená",J289,0)</f>
        <v>0</v>
      </c>
      <c r="BH289" s="228">
        <f>IF(N289="sníž. přenesená",J289,0)</f>
        <v>0</v>
      </c>
      <c r="BI289" s="228">
        <f>IF(N289="nulová",J289,0)</f>
        <v>0</v>
      </c>
      <c r="BJ289" s="20" t="s">
        <v>78</v>
      </c>
      <c r="BK289" s="228">
        <f>ROUND(I289*H289,2)</f>
        <v>0</v>
      </c>
      <c r="BL289" s="20" t="s">
        <v>173</v>
      </c>
      <c r="BM289" s="227" t="s">
        <v>565</v>
      </c>
    </row>
    <row r="290" s="2" customFormat="1">
      <c r="A290" s="41"/>
      <c r="B290" s="42"/>
      <c r="C290" s="43"/>
      <c r="D290" s="229" t="s">
        <v>221</v>
      </c>
      <c r="E290" s="43"/>
      <c r="F290" s="230" t="s">
        <v>566</v>
      </c>
      <c r="G290" s="43"/>
      <c r="H290" s="43"/>
      <c r="I290" s="231"/>
      <c r="J290" s="43"/>
      <c r="K290" s="43"/>
      <c r="L290" s="47"/>
      <c r="M290" s="232"/>
      <c r="N290" s="233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221</v>
      </c>
      <c r="AU290" s="20" t="s">
        <v>80</v>
      </c>
    </row>
    <row r="291" s="14" customFormat="1">
      <c r="A291" s="14"/>
      <c r="B291" s="250"/>
      <c r="C291" s="251"/>
      <c r="D291" s="241" t="s">
        <v>257</v>
      </c>
      <c r="E291" s="252" t="s">
        <v>19</v>
      </c>
      <c r="F291" s="253" t="s">
        <v>567</v>
      </c>
      <c r="G291" s="251"/>
      <c r="H291" s="254">
        <v>1</v>
      </c>
      <c r="I291" s="255"/>
      <c r="J291" s="251"/>
      <c r="K291" s="251"/>
      <c r="L291" s="256"/>
      <c r="M291" s="257"/>
      <c r="N291" s="258"/>
      <c r="O291" s="258"/>
      <c r="P291" s="258"/>
      <c r="Q291" s="258"/>
      <c r="R291" s="258"/>
      <c r="S291" s="258"/>
      <c r="T291" s="259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60" t="s">
        <v>257</v>
      </c>
      <c r="AU291" s="260" t="s">
        <v>80</v>
      </c>
      <c r="AV291" s="14" t="s">
        <v>80</v>
      </c>
      <c r="AW291" s="14" t="s">
        <v>32</v>
      </c>
      <c r="AX291" s="14" t="s">
        <v>71</v>
      </c>
      <c r="AY291" s="260" t="s">
        <v>158</v>
      </c>
    </row>
    <row r="292" s="14" customFormat="1">
      <c r="A292" s="14"/>
      <c r="B292" s="250"/>
      <c r="C292" s="251"/>
      <c r="D292" s="241" t="s">
        <v>257</v>
      </c>
      <c r="E292" s="252" t="s">
        <v>19</v>
      </c>
      <c r="F292" s="253" t="s">
        <v>568</v>
      </c>
      <c r="G292" s="251"/>
      <c r="H292" s="254">
        <v>1</v>
      </c>
      <c r="I292" s="255"/>
      <c r="J292" s="251"/>
      <c r="K292" s="251"/>
      <c r="L292" s="256"/>
      <c r="M292" s="257"/>
      <c r="N292" s="258"/>
      <c r="O292" s="258"/>
      <c r="P292" s="258"/>
      <c r="Q292" s="258"/>
      <c r="R292" s="258"/>
      <c r="S292" s="258"/>
      <c r="T292" s="259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60" t="s">
        <v>257</v>
      </c>
      <c r="AU292" s="260" t="s">
        <v>80</v>
      </c>
      <c r="AV292" s="14" t="s">
        <v>80</v>
      </c>
      <c r="AW292" s="14" t="s">
        <v>32</v>
      </c>
      <c r="AX292" s="14" t="s">
        <v>71</v>
      </c>
      <c r="AY292" s="260" t="s">
        <v>158</v>
      </c>
    </row>
    <row r="293" s="15" customFormat="1">
      <c r="A293" s="15"/>
      <c r="B293" s="261"/>
      <c r="C293" s="262"/>
      <c r="D293" s="241" t="s">
        <v>257</v>
      </c>
      <c r="E293" s="263" t="s">
        <v>19</v>
      </c>
      <c r="F293" s="264" t="s">
        <v>268</v>
      </c>
      <c r="G293" s="262"/>
      <c r="H293" s="265">
        <v>2</v>
      </c>
      <c r="I293" s="266"/>
      <c r="J293" s="262"/>
      <c r="K293" s="262"/>
      <c r="L293" s="267"/>
      <c r="M293" s="268"/>
      <c r="N293" s="269"/>
      <c r="O293" s="269"/>
      <c r="P293" s="269"/>
      <c r="Q293" s="269"/>
      <c r="R293" s="269"/>
      <c r="S293" s="269"/>
      <c r="T293" s="270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T293" s="271" t="s">
        <v>257</v>
      </c>
      <c r="AU293" s="271" t="s">
        <v>80</v>
      </c>
      <c r="AV293" s="15" t="s">
        <v>173</v>
      </c>
      <c r="AW293" s="15" t="s">
        <v>32</v>
      </c>
      <c r="AX293" s="15" t="s">
        <v>78</v>
      </c>
      <c r="AY293" s="271" t="s">
        <v>158</v>
      </c>
    </row>
    <row r="294" s="2" customFormat="1" ht="16.5" customHeight="1">
      <c r="A294" s="41"/>
      <c r="B294" s="42"/>
      <c r="C294" s="272" t="s">
        <v>569</v>
      </c>
      <c r="D294" s="272" t="s">
        <v>312</v>
      </c>
      <c r="E294" s="273" t="s">
        <v>570</v>
      </c>
      <c r="F294" s="274" t="s">
        <v>571</v>
      </c>
      <c r="G294" s="275" t="s">
        <v>199</v>
      </c>
      <c r="H294" s="276">
        <v>2</v>
      </c>
      <c r="I294" s="277"/>
      <c r="J294" s="278">
        <f>ROUND(I294*H294,2)</f>
        <v>0</v>
      </c>
      <c r="K294" s="274" t="s">
        <v>19</v>
      </c>
      <c r="L294" s="279"/>
      <c r="M294" s="280" t="s">
        <v>19</v>
      </c>
      <c r="N294" s="281" t="s">
        <v>42</v>
      </c>
      <c r="O294" s="87"/>
      <c r="P294" s="225">
        <f>O294*H294</f>
        <v>0</v>
      </c>
      <c r="Q294" s="225">
        <v>0.0035000000000000001</v>
      </c>
      <c r="R294" s="225">
        <f>Q294*H294</f>
        <v>0.0070000000000000001</v>
      </c>
      <c r="S294" s="225">
        <v>0</v>
      </c>
      <c r="T294" s="226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7" t="s">
        <v>190</v>
      </c>
      <c r="AT294" s="227" t="s">
        <v>312</v>
      </c>
      <c r="AU294" s="227" t="s">
        <v>80</v>
      </c>
      <c r="AY294" s="20" t="s">
        <v>158</v>
      </c>
      <c r="BE294" s="228">
        <f>IF(N294="základní",J294,0)</f>
        <v>0</v>
      </c>
      <c r="BF294" s="228">
        <f>IF(N294="snížená",J294,0)</f>
        <v>0</v>
      </c>
      <c r="BG294" s="228">
        <f>IF(N294="zákl. přenesená",J294,0)</f>
        <v>0</v>
      </c>
      <c r="BH294" s="228">
        <f>IF(N294="sníž. přenesená",J294,0)</f>
        <v>0</v>
      </c>
      <c r="BI294" s="228">
        <f>IF(N294="nulová",J294,0)</f>
        <v>0</v>
      </c>
      <c r="BJ294" s="20" t="s">
        <v>78</v>
      </c>
      <c r="BK294" s="228">
        <f>ROUND(I294*H294,2)</f>
        <v>0</v>
      </c>
      <c r="BL294" s="20" t="s">
        <v>173</v>
      </c>
      <c r="BM294" s="227" t="s">
        <v>572</v>
      </c>
    </row>
    <row r="295" s="2" customFormat="1" ht="24.15" customHeight="1">
      <c r="A295" s="41"/>
      <c r="B295" s="42"/>
      <c r="C295" s="216" t="s">
        <v>573</v>
      </c>
      <c r="D295" s="216" t="s">
        <v>161</v>
      </c>
      <c r="E295" s="217" t="s">
        <v>574</v>
      </c>
      <c r="F295" s="218" t="s">
        <v>575</v>
      </c>
      <c r="G295" s="219" t="s">
        <v>295</v>
      </c>
      <c r="H295" s="220">
        <v>2</v>
      </c>
      <c r="I295" s="221"/>
      <c r="J295" s="222">
        <f>ROUND(I295*H295,2)</f>
        <v>0</v>
      </c>
      <c r="K295" s="218" t="s">
        <v>219</v>
      </c>
      <c r="L295" s="47"/>
      <c r="M295" s="223" t="s">
        <v>19</v>
      </c>
      <c r="N295" s="224" t="s">
        <v>42</v>
      </c>
      <c r="O295" s="87"/>
      <c r="P295" s="225">
        <f>O295*H295</f>
        <v>0</v>
      </c>
      <c r="Q295" s="225">
        <v>1.0000000000000001E-05</v>
      </c>
      <c r="R295" s="225">
        <f>Q295*H295</f>
        <v>2.0000000000000002E-05</v>
      </c>
      <c r="S295" s="225">
        <v>0</v>
      </c>
      <c r="T295" s="226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227" t="s">
        <v>173</v>
      </c>
      <c r="AT295" s="227" t="s">
        <v>161</v>
      </c>
      <c r="AU295" s="227" t="s">
        <v>80</v>
      </c>
      <c r="AY295" s="20" t="s">
        <v>158</v>
      </c>
      <c r="BE295" s="228">
        <f>IF(N295="základní",J295,0)</f>
        <v>0</v>
      </c>
      <c r="BF295" s="228">
        <f>IF(N295="snížená",J295,0)</f>
        <v>0</v>
      </c>
      <c r="BG295" s="228">
        <f>IF(N295="zákl. přenesená",J295,0)</f>
        <v>0</v>
      </c>
      <c r="BH295" s="228">
        <f>IF(N295="sníž. přenesená",J295,0)</f>
        <v>0</v>
      </c>
      <c r="BI295" s="228">
        <f>IF(N295="nulová",J295,0)</f>
        <v>0</v>
      </c>
      <c r="BJ295" s="20" t="s">
        <v>78</v>
      </c>
      <c r="BK295" s="228">
        <f>ROUND(I295*H295,2)</f>
        <v>0</v>
      </c>
      <c r="BL295" s="20" t="s">
        <v>173</v>
      </c>
      <c r="BM295" s="227" t="s">
        <v>576</v>
      </c>
    </row>
    <row r="296" s="2" customFormat="1">
      <c r="A296" s="41"/>
      <c r="B296" s="42"/>
      <c r="C296" s="43"/>
      <c r="D296" s="229" t="s">
        <v>221</v>
      </c>
      <c r="E296" s="43"/>
      <c r="F296" s="230" t="s">
        <v>577</v>
      </c>
      <c r="G296" s="43"/>
      <c r="H296" s="43"/>
      <c r="I296" s="231"/>
      <c r="J296" s="43"/>
      <c r="K296" s="43"/>
      <c r="L296" s="47"/>
      <c r="M296" s="232"/>
      <c r="N296" s="233"/>
      <c r="O296" s="87"/>
      <c r="P296" s="87"/>
      <c r="Q296" s="87"/>
      <c r="R296" s="87"/>
      <c r="S296" s="87"/>
      <c r="T296" s="88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T296" s="20" t="s">
        <v>221</v>
      </c>
      <c r="AU296" s="20" t="s">
        <v>80</v>
      </c>
    </row>
    <row r="297" s="13" customFormat="1">
      <c r="A297" s="13"/>
      <c r="B297" s="239"/>
      <c r="C297" s="240"/>
      <c r="D297" s="241" t="s">
        <v>257</v>
      </c>
      <c r="E297" s="242" t="s">
        <v>19</v>
      </c>
      <c r="F297" s="243" t="s">
        <v>578</v>
      </c>
      <c r="G297" s="240"/>
      <c r="H297" s="242" t="s">
        <v>19</v>
      </c>
      <c r="I297" s="244"/>
      <c r="J297" s="240"/>
      <c r="K297" s="240"/>
      <c r="L297" s="245"/>
      <c r="M297" s="246"/>
      <c r="N297" s="247"/>
      <c r="O297" s="247"/>
      <c r="P297" s="247"/>
      <c r="Q297" s="247"/>
      <c r="R297" s="247"/>
      <c r="S297" s="247"/>
      <c r="T297" s="248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9" t="s">
        <v>257</v>
      </c>
      <c r="AU297" s="249" t="s">
        <v>80</v>
      </c>
      <c r="AV297" s="13" t="s">
        <v>78</v>
      </c>
      <c r="AW297" s="13" t="s">
        <v>32</v>
      </c>
      <c r="AX297" s="13" t="s">
        <v>71</v>
      </c>
      <c r="AY297" s="249" t="s">
        <v>158</v>
      </c>
    </row>
    <row r="298" s="14" customFormat="1">
      <c r="A298" s="14"/>
      <c r="B298" s="250"/>
      <c r="C298" s="251"/>
      <c r="D298" s="241" t="s">
        <v>257</v>
      </c>
      <c r="E298" s="252" t="s">
        <v>19</v>
      </c>
      <c r="F298" s="253" t="s">
        <v>80</v>
      </c>
      <c r="G298" s="251"/>
      <c r="H298" s="254">
        <v>2</v>
      </c>
      <c r="I298" s="255"/>
      <c r="J298" s="251"/>
      <c r="K298" s="251"/>
      <c r="L298" s="256"/>
      <c r="M298" s="257"/>
      <c r="N298" s="258"/>
      <c r="O298" s="258"/>
      <c r="P298" s="258"/>
      <c r="Q298" s="258"/>
      <c r="R298" s="258"/>
      <c r="S298" s="258"/>
      <c r="T298" s="259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60" t="s">
        <v>257</v>
      </c>
      <c r="AU298" s="260" t="s">
        <v>80</v>
      </c>
      <c r="AV298" s="14" t="s">
        <v>80</v>
      </c>
      <c r="AW298" s="14" t="s">
        <v>32</v>
      </c>
      <c r="AX298" s="14" t="s">
        <v>78</v>
      </c>
      <c r="AY298" s="260" t="s">
        <v>158</v>
      </c>
    </row>
    <row r="299" s="2" customFormat="1" ht="16.5" customHeight="1">
      <c r="A299" s="41"/>
      <c r="B299" s="42"/>
      <c r="C299" s="216" t="s">
        <v>579</v>
      </c>
      <c r="D299" s="216" t="s">
        <v>161</v>
      </c>
      <c r="E299" s="217" t="s">
        <v>580</v>
      </c>
      <c r="F299" s="218" t="s">
        <v>581</v>
      </c>
      <c r="G299" s="219" t="s">
        <v>295</v>
      </c>
      <c r="H299" s="220">
        <v>2</v>
      </c>
      <c r="I299" s="221"/>
      <c r="J299" s="222">
        <f>ROUND(I299*H299,2)</f>
        <v>0</v>
      </c>
      <c r="K299" s="218" t="s">
        <v>219</v>
      </c>
      <c r="L299" s="47"/>
      <c r="M299" s="223" t="s">
        <v>19</v>
      </c>
      <c r="N299" s="224" t="s">
        <v>42</v>
      </c>
      <c r="O299" s="87"/>
      <c r="P299" s="225">
        <f>O299*H299</f>
        <v>0</v>
      </c>
      <c r="Q299" s="225">
        <v>0.0011999999999999999</v>
      </c>
      <c r="R299" s="225">
        <f>Q299*H299</f>
        <v>0.0023999999999999998</v>
      </c>
      <c r="S299" s="225">
        <v>0</v>
      </c>
      <c r="T299" s="226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7" t="s">
        <v>173</v>
      </c>
      <c r="AT299" s="227" t="s">
        <v>161</v>
      </c>
      <c r="AU299" s="227" t="s">
        <v>80</v>
      </c>
      <c r="AY299" s="20" t="s">
        <v>158</v>
      </c>
      <c r="BE299" s="228">
        <f>IF(N299="základní",J299,0)</f>
        <v>0</v>
      </c>
      <c r="BF299" s="228">
        <f>IF(N299="snížená",J299,0)</f>
        <v>0</v>
      </c>
      <c r="BG299" s="228">
        <f>IF(N299="zákl. přenesená",J299,0)</f>
        <v>0</v>
      </c>
      <c r="BH299" s="228">
        <f>IF(N299="sníž. přenesená",J299,0)</f>
        <v>0</v>
      </c>
      <c r="BI299" s="228">
        <f>IF(N299="nulová",J299,0)</f>
        <v>0</v>
      </c>
      <c r="BJ299" s="20" t="s">
        <v>78</v>
      </c>
      <c r="BK299" s="228">
        <f>ROUND(I299*H299,2)</f>
        <v>0</v>
      </c>
      <c r="BL299" s="20" t="s">
        <v>173</v>
      </c>
      <c r="BM299" s="227" t="s">
        <v>582</v>
      </c>
    </row>
    <row r="300" s="2" customFormat="1">
      <c r="A300" s="41"/>
      <c r="B300" s="42"/>
      <c r="C300" s="43"/>
      <c r="D300" s="229" t="s">
        <v>221</v>
      </c>
      <c r="E300" s="43"/>
      <c r="F300" s="230" t="s">
        <v>583</v>
      </c>
      <c r="G300" s="43"/>
      <c r="H300" s="43"/>
      <c r="I300" s="231"/>
      <c r="J300" s="43"/>
      <c r="K300" s="43"/>
      <c r="L300" s="47"/>
      <c r="M300" s="232"/>
      <c r="N300" s="233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221</v>
      </c>
      <c r="AU300" s="20" t="s">
        <v>80</v>
      </c>
    </row>
    <row r="301" s="2" customFormat="1" ht="24.15" customHeight="1">
      <c r="A301" s="41"/>
      <c r="B301" s="42"/>
      <c r="C301" s="216" t="s">
        <v>584</v>
      </c>
      <c r="D301" s="216" t="s">
        <v>161</v>
      </c>
      <c r="E301" s="217" t="s">
        <v>585</v>
      </c>
      <c r="F301" s="218" t="s">
        <v>586</v>
      </c>
      <c r="G301" s="219" t="s">
        <v>199</v>
      </c>
      <c r="H301" s="220">
        <v>6</v>
      </c>
      <c r="I301" s="221"/>
      <c r="J301" s="222">
        <f>ROUND(I301*H301,2)</f>
        <v>0</v>
      </c>
      <c r="K301" s="218" t="s">
        <v>219</v>
      </c>
      <c r="L301" s="47"/>
      <c r="M301" s="223" t="s">
        <v>19</v>
      </c>
      <c r="N301" s="224" t="s">
        <v>42</v>
      </c>
      <c r="O301" s="87"/>
      <c r="P301" s="225">
        <f>O301*H301</f>
        <v>0</v>
      </c>
      <c r="Q301" s="225">
        <v>0.077729999999999994</v>
      </c>
      <c r="R301" s="225">
        <f>Q301*H301</f>
        <v>0.46637999999999996</v>
      </c>
      <c r="S301" s="225">
        <v>0</v>
      </c>
      <c r="T301" s="226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7" t="s">
        <v>173</v>
      </c>
      <c r="AT301" s="227" t="s">
        <v>161</v>
      </c>
      <c r="AU301" s="227" t="s">
        <v>80</v>
      </c>
      <c r="AY301" s="20" t="s">
        <v>158</v>
      </c>
      <c r="BE301" s="228">
        <f>IF(N301="základní",J301,0)</f>
        <v>0</v>
      </c>
      <c r="BF301" s="228">
        <f>IF(N301="snížená",J301,0)</f>
        <v>0</v>
      </c>
      <c r="BG301" s="228">
        <f>IF(N301="zákl. přenesená",J301,0)</f>
        <v>0</v>
      </c>
      <c r="BH301" s="228">
        <f>IF(N301="sníž. přenesená",J301,0)</f>
        <v>0</v>
      </c>
      <c r="BI301" s="228">
        <f>IF(N301="nulová",J301,0)</f>
        <v>0</v>
      </c>
      <c r="BJ301" s="20" t="s">
        <v>78</v>
      </c>
      <c r="BK301" s="228">
        <f>ROUND(I301*H301,2)</f>
        <v>0</v>
      </c>
      <c r="BL301" s="20" t="s">
        <v>173</v>
      </c>
      <c r="BM301" s="227" t="s">
        <v>587</v>
      </c>
    </row>
    <row r="302" s="2" customFormat="1">
      <c r="A302" s="41"/>
      <c r="B302" s="42"/>
      <c r="C302" s="43"/>
      <c r="D302" s="229" t="s">
        <v>221</v>
      </c>
      <c r="E302" s="43"/>
      <c r="F302" s="230" t="s">
        <v>588</v>
      </c>
      <c r="G302" s="43"/>
      <c r="H302" s="43"/>
      <c r="I302" s="231"/>
      <c r="J302" s="43"/>
      <c r="K302" s="43"/>
      <c r="L302" s="47"/>
      <c r="M302" s="232"/>
      <c r="N302" s="233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221</v>
      </c>
      <c r="AU302" s="20" t="s">
        <v>80</v>
      </c>
    </row>
    <row r="303" s="2" customFormat="1" ht="16.5" customHeight="1">
      <c r="A303" s="41"/>
      <c r="B303" s="42"/>
      <c r="C303" s="272" t="s">
        <v>589</v>
      </c>
      <c r="D303" s="272" t="s">
        <v>312</v>
      </c>
      <c r="E303" s="273" t="s">
        <v>590</v>
      </c>
      <c r="F303" s="274" t="s">
        <v>591</v>
      </c>
      <c r="G303" s="275" t="s">
        <v>199</v>
      </c>
      <c r="H303" s="276">
        <v>6</v>
      </c>
      <c r="I303" s="277"/>
      <c r="J303" s="278">
        <f>ROUND(I303*H303,2)</f>
        <v>0</v>
      </c>
      <c r="K303" s="274" t="s">
        <v>219</v>
      </c>
      <c r="L303" s="279"/>
      <c r="M303" s="280" t="s">
        <v>19</v>
      </c>
      <c r="N303" s="281" t="s">
        <v>42</v>
      </c>
      <c r="O303" s="87"/>
      <c r="P303" s="225">
        <f>O303*H303</f>
        <v>0</v>
      </c>
      <c r="Q303" s="225">
        <v>0.040000000000000001</v>
      </c>
      <c r="R303" s="225">
        <f>Q303*H303</f>
        <v>0.23999999999999999</v>
      </c>
      <c r="S303" s="225">
        <v>0</v>
      </c>
      <c r="T303" s="226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227" t="s">
        <v>190</v>
      </c>
      <c r="AT303" s="227" t="s">
        <v>312</v>
      </c>
      <c r="AU303" s="227" t="s">
        <v>80</v>
      </c>
      <c r="AY303" s="20" t="s">
        <v>158</v>
      </c>
      <c r="BE303" s="228">
        <f>IF(N303="základní",J303,0)</f>
        <v>0</v>
      </c>
      <c r="BF303" s="228">
        <f>IF(N303="snížená",J303,0)</f>
        <v>0</v>
      </c>
      <c r="BG303" s="228">
        <f>IF(N303="zákl. přenesená",J303,0)</f>
        <v>0</v>
      </c>
      <c r="BH303" s="228">
        <f>IF(N303="sníž. přenesená",J303,0)</f>
        <v>0</v>
      </c>
      <c r="BI303" s="228">
        <f>IF(N303="nulová",J303,0)</f>
        <v>0</v>
      </c>
      <c r="BJ303" s="20" t="s">
        <v>78</v>
      </c>
      <c r="BK303" s="228">
        <f>ROUND(I303*H303,2)</f>
        <v>0</v>
      </c>
      <c r="BL303" s="20" t="s">
        <v>173</v>
      </c>
      <c r="BM303" s="227" t="s">
        <v>592</v>
      </c>
    </row>
    <row r="304" s="2" customFormat="1" ht="16.5" customHeight="1">
      <c r="A304" s="41"/>
      <c r="B304" s="42"/>
      <c r="C304" s="216" t="s">
        <v>593</v>
      </c>
      <c r="D304" s="216" t="s">
        <v>161</v>
      </c>
      <c r="E304" s="217" t="s">
        <v>594</v>
      </c>
      <c r="F304" s="218" t="s">
        <v>595</v>
      </c>
      <c r="G304" s="219" t="s">
        <v>199</v>
      </c>
      <c r="H304" s="220">
        <v>1</v>
      </c>
      <c r="I304" s="221"/>
      <c r="J304" s="222">
        <f>ROUND(I304*H304,2)</f>
        <v>0</v>
      </c>
      <c r="K304" s="218" t="s">
        <v>19</v>
      </c>
      <c r="L304" s="47"/>
      <c r="M304" s="223" t="s">
        <v>19</v>
      </c>
      <c r="N304" s="224" t="s">
        <v>42</v>
      </c>
      <c r="O304" s="87"/>
      <c r="P304" s="225">
        <f>O304*H304</f>
        <v>0</v>
      </c>
      <c r="Q304" s="225">
        <v>0</v>
      </c>
      <c r="R304" s="225">
        <f>Q304*H304</f>
        <v>0</v>
      </c>
      <c r="S304" s="225">
        <v>0</v>
      </c>
      <c r="T304" s="226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7" t="s">
        <v>173</v>
      </c>
      <c r="AT304" s="227" t="s">
        <v>161</v>
      </c>
      <c r="AU304" s="227" t="s">
        <v>80</v>
      </c>
      <c r="AY304" s="20" t="s">
        <v>158</v>
      </c>
      <c r="BE304" s="228">
        <f>IF(N304="základní",J304,0)</f>
        <v>0</v>
      </c>
      <c r="BF304" s="228">
        <f>IF(N304="snížená",J304,0)</f>
        <v>0</v>
      </c>
      <c r="BG304" s="228">
        <f>IF(N304="zákl. přenesená",J304,0)</f>
        <v>0</v>
      </c>
      <c r="BH304" s="228">
        <f>IF(N304="sníž. přenesená",J304,0)</f>
        <v>0</v>
      </c>
      <c r="BI304" s="228">
        <f>IF(N304="nulová",J304,0)</f>
        <v>0</v>
      </c>
      <c r="BJ304" s="20" t="s">
        <v>78</v>
      </c>
      <c r="BK304" s="228">
        <f>ROUND(I304*H304,2)</f>
        <v>0</v>
      </c>
      <c r="BL304" s="20" t="s">
        <v>173</v>
      </c>
      <c r="BM304" s="227" t="s">
        <v>596</v>
      </c>
    </row>
    <row r="305" s="2" customFormat="1" ht="16.5" customHeight="1">
      <c r="A305" s="41"/>
      <c r="B305" s="42"/>
      <c r="C305" s="216" t="s">
        <v>597</v>
      </c>
      <c r="D305" s="216" t="s">
        <v>161</v>
      </c>
      <c r="E305" s="217" t="s">
        <v>598</v>
      </c>
      <c r="F305" s="218" t="s">
        <v>599</v>
      </c>
      <c r="G305" s="219" t="s">
        <v>199</v>
      </c>
      <c r="H305" s="220">
        <v>1</v>
      </c>
      <c r="I305" s="221"/>
      <c r="J305" s="222">
        <f>ROUND(I305*H305,2)</f>
        <v>0</v>
      </c>
      <c r="K305" s="218" t="s">
        <v>19</v>
      </c>
      <c r="L305" s="47"/>
      <c r="M305" s="223" t="s">
        <v>19</v>
      </c>
      <c r="N305" s="224" t="s">
        <v>42</v>
      </c>
      <c r="O305" s="87"/>
      <c r="P305" s="225">
        <f>O305*H305</f>
        <v>0</v>
      </c>
      <c r="Q305" s="225">
        <v>0</v>
      </c>
      <c r="R305" s="225">
        <f>Q305*H305</f>
        <v>0</v>
      </c>
      <c r="S305" s="225">
        <v>0</v>
      </c>
      <c r="T305" s="226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7" t="s">
        <v>173</v>
      </c>
      <c r="AT305" s="227" t="s">
        <v>161</v>
      </c>
      <c r="AU305" s="227" t="s">
        <v>80</v>
      </c>
      <c r="AY305" s="20" t="s">
        <v>158</v>
      </c>
      <c r="BE305" s="228">
        <f>IF(N305="základní",J305,0)</f>
        <v>0</v>
      </c>
      <c r="BF305" s="228">
        <f>IF(N305="snížená",J305,0)</f>
        <v>0</v>
      </c>
      <c r="BG305" s="228">
        <f>IF(N305="zákl. přenesená",J305,0)</f>
        <v>0</v>
      </c>
      <c r="BH305" s="228">
        <f>IF(N305="sníž. přenesená",J305,0)</f>
        <v>0</v>
      </c>
      <c r="BI305" s="228">
        <f>IF(N305="nulová",J305,0)</f>
        <v>0</v>
      </c>
      <c r="BJ305" s="20" t="s">
        <v>78</v>
      </c>
      <c r="BK305" s="228">
        <f>ROUND(I305*H305,2)</f>
        <v>0</v>
      </c>
      <c r="BL305" s="20" t="s">
        <v>173</v>
      </c>
      <c r="BM305" s="227" t="s">
        <v>600</v>
      </c>
    </row>
    <row r="306" s="2" customFormat="1" ht="16.5" customHeight="1">
      <c r="A306" s="41"/>
      <c r="B306" s="42"/>
      <c r="C306" s="216" t="s">
        <v>601</v>
      </c>
      <c r="D306" s="216" t="s">
        <v>161</v>
      </c>
      <c r="E306" s="217" t="s">
        <v>602</v>
      </c>
      <c r="F306" s="218" t="s">
        <v>603</v>
      </c>
      <c r="G306" s="219" t="s">
        <v>199</v>
      </c>
      <c r="H306" s="220">
        <v>1</v>
      </c>
      <c r="I306" s="221"/>
      <c r="J306" s="222">
        <f>ROUND(I306*H306,2)</f>
        <v>0</v>
      </c>
      <c r="K306" s="218" t="s">
        <v>19</v>
      </c>
      <c r="L306" s="47"/>
      <c r="M306" s="223" t="s">
        <v>19</v>
      </c>
      <c r="N306" s="224" t="s">
        <v>42</v>
      </c>
      <c r="O306" s="87"/>
      <c r="P306" s="225">
        <f>O306*H306</f>
        <v>0</v>
      </c>
      <c r="Q306" s="225">
        <v>0</v>
      </c>
      <c r="R306" s="225">
        <f>Q306*H306</f>
        <v>0</v>
      </c>
      <c r="S306" s="225">
        <v>0</v>
      </c>
      <c r="T306" s="226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7" t="s">
        <v>173</v>
      </c>
      <c r="AT306" s="227" t="s">
        <v>161</v>
      </c>
      <c r="AU306" s="227" t="s">
        <v>80</v>
      </c>
      <c r="AY306" s="20" t="s">
        <v>158</v>
      </c>
      <c r="BE306" s="228">
        <f>IF(N306="základní",J306,0)</f>
        <v>0</v>
      </c>
      <c r="BF306" s="228">
        <f>IF(N306="snížená",J306,0)</f>
        <v>0</v>
      </c>
      <c r="BG306" s="228">
        <f>IF(N306="zákl. přenesená",J306,0)</f>
        <v>0</v>
      </c>
      <c r="BH306" s="228">
        <f>IF(N306="sníž. přenesená",J306,0)</f>
        <v>0</v>
      </c>
      <c r="BI306" s="228">
        <f>IF(N306="nulová",J306,0)</f>
        <v>0</v>
      </c>
      <c r="BJ306" s="20" t="s">
        <v>78</v>
      </c>
      <c r="BK306" s="228">
        <f>ROUND(I306*H306,2)</f>
        <v>0</v>
      </c>
      <c r="BL306" s="20" t="s">
        <v>173</v>
      </c>
      <c r="BM306" s="227" t="s">
        <v>604</v>
      </c>
    </row>
    <row r="307" s="2" customFormat="1" ht="16.5" customHeight="1">
      <c r="A307" s="41"/>
      <c r="B307" s="42"/>
      <c r="C307" s="216" t="s">
        <v>605</v>
      </c>
      <c r="D307" s="216" t="s">
        <v>161</v>
      </c>
      <c r="E307" s="217" t="s">
        <v>606</v>
      </c>
      <c r="F307" s="218" t="s">
        <v>607</v>
      </c>
      <c r="G307" s="219" t="s">
        <v>199</v>
      </c>
      <c r="H307" s="220">
        <v>1</v>
      </c>
      <c r="I307" s="221"/>
      <c r="J307" s="222">
        <f>ROUND(I307*H307,2)</f>
        <v>0</v>
      </c>
      <c r="K307" s="218" t="s">
        <v>19</v>
      </c>
      <c r="L307" s="47"/>
      <c r="M307" s="223" t="s">
        <v>19</v>
      </c>
      <c r="N307" s="224" t="s">
        <v>42</v>
      </c>
      <c r="O307" s="87"/>
      <c r="P307" s="225">
        <f>O307*H307</f>
        <v>0</v>
      </c>
      <c r="Q307" s="225">
        <v>0</v>
      </c>
      <c r="R307" s="225">
        <f>Q307*H307</f>
        <v>0</v>
      </c>
      <c r="S307" s="225">
        <v>0</v>
      </c>
      <c r="T307" s="226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227" t="s">
        <v>173</v>
      </c>
      <c r="AT307" s="227" t="s">
        <v>161</v>
      </c>
      <c r="AU307" s="227" t="s">
        <v>80</v>
      </c>
      <c r="AY307" s="20" t="s">
        <v>158</v>
      </c>
      <c r="BE307" s="228">
        <f>IF(N307="základní",J307,0)</f>
        <v>0</v>
      </c>
      <c r="BF307" s="228">
        <f>IF(N307="snížená",J307,0)</f>
        <v>0</v>
      </c>
      <c r="BG307" s="228">
        <f>IF(N307="zákl. přenesená",J307,0)</f>
        <v>0</v>
      </c>
      <c r="BH307" s="228">
        <f>IF(N307="sníž. přenesená",J307,0)</f>
        <v>0</v>
      </c>
      <c r="BI307" s="228">
        <f>IF(N307="nulová",J307,0)</f>
        <v>0</v>
      </c>
      <c r="BJ307" s="20" t="s">
        <v>78</v>
      </c>
      <c r="BK307" s="228">
        <f>ROUND(I307*H307,2)</f>
        <v>0</v>
      </c>
      <c r="BL307" s="20" t="s">
        <v>173</v>
      </c>
      <c r="BM307" s="227" t="s">
        <v>608</v>
      </c>
    </row>
    <row r="308" s="12" customFormat="1" ht="22.8" customHeight="1">
      <c r="A308" s="12"/>
      <c r="B308" s="200"/>
      <c r="C308" s="201"/>
      <c r="D308" s="202" t="s">
        <v>70</v>
      </c>
      <c r="E308" s="214" t="s">
        <v>609</v>
      </c>
      <c r="F308" s="214" t="s">
        <v>610</v>
      </c>
      <c r="G308" s="201"/>
      <c r="H308" s="201"/>
      <c r="I308" s="204"/>
      <c r="J308" s="215">
        <f>BK308</f>
        <v>0</v>
      </c>
      <c r="K308" s="201"/>
      <c r="L308" s="206"/>
      <c r="M308" s="207"/>
      <c r="N308" s="208"/>
      <c r="O308" s="208"/>
      <c r="P308" s="209">
        <f>SUM(P309:P317)</f>
        <v>0</v>
      </c>
      <c r="Q308" s="208"/>
      <c r="R308" s="209">
        <f>SUM(R309:R317)</f>
        <v>0</v>
      </c>
      <c r="S308" s="208"/>
      <c r="T308" s="210">
        <f>SUM(T309:T317)</f>
        <v>0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11" t="s">
        <v>78</v>
      </c>
      <c r="AT308" s="212" t="s">
        <v>70</v>
      </c>
      <c r="AU308" s="212" t="s">
        <v>78</v>
      </c>
      <c r="AY308" s="211" t="s">
        <v>158</v>
      </c>
      <c r="BK308" s="213">
        <f>SUM(BK309:BK317)</f>
        <v>0</v>
      </c>
    </row>
    <row r="309" s="2" customFormat="1" ht="21.75" customHeight="1">
      <c r="A309" s="41"/>
      <c r="B309" s="42"/>
      <c r="C309" s="216" t="s">
        <v>611</v>
      </c>
      <c r="D309" s="216" t="s">
        <v>161</v>
      </c>
      <c r="E309" s="217" t="s">
        <v>612</v>
      </c>
      <c r="F309" s="218" t="s">
        <v>613</v>
      </c>
      <c r="G309" s="219" t="s">
        <v>285</v>
      </c>
      <c r="H309" s="220">
        <v>360</v>
      </c>
      <c r="I309" s="221"/>
      <c r="J309" s="222">
        <f>ROUND(I309*H309,2)</f>
        <v>0</v>
      </c>
      <c r="K309" s="218" t="s">
        <v>219</v>
      </c>
      <c r="L309" s="47"/>
      <c r="M309" s="223" t="s">
        <v>19</v>
      </c>
      <c r="N309" s="224" t="s">
        <v>42</v>
      </c>
      <c r="O309" s="87"/>
      <c r="P309" s="225">
        <f>O309*H309</f>
        <v>0</v>
      </c>
      <c r="Q309" s="225">
        <v>0</v>
      </c>
      <c r="R309" s="225">
        <f>Q309*H309</f>
        <v>0</v>
      </c>
      <c r="S309" s="225">
        <v>0</v>
      </c>
      <c r="T309" s="226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227" t="s">
        <v>173</v>
      </c>
      <c r="AT309" s="227" t="s">
        <v>161</v>
      </c>
      <c r="AU309" s="227" t="s">
        <v>80</v>
      </c>
      <c r="AY309" s="20" t="s">
        <v>158</v>
      </c>
      <c r="BE309" s="228">
        <f>IF(N309="základní",J309,0)</f>
        <v>0</v>
      </c>
      <c r="BF309" s="228">
        <f>IF(N309="snížená",J309,0)</f>
        <v>0</v>
      </c>
      <c r="BG309" s="228">
        <f>IF(N309="zákl. přenesená",J309,0)</f>
        <v>0</v>
      </c>
      <c r="BH309" s="228">
        <f>IF(N309="sníž. přenesená",J309,0)</f>
        <v>0</v>
      </c>
      <c r="BI309" s="228">
        <f>IF(N309="nulová",J309,0)</f>
        <v>0</v>
      </c>
      <c r="BJ309" s="20" t="s">
        <v>78</v>
      </c>
      <c r="BK309" s="228">
        <f>ROUND(I309*H309,2)</f>
        <v>0</v>
      </c>
      <c r="BL309" s="20" t="s">
        <v>173</v>
      </c>
      <c r="BM309" s="227" t="s">
        <v>614</v>
      </c>
    </row>
    <row r="310" s="2" customFormat="1">
      <c r="A310" s="41"/>
      <c r="B310" s="42"/>
      <c r="C310" s="43"/>
      <c r="D310" s="229" t="s">
        <v>221</v>
      </c>
      <c r="E310" s="43"/>
      <c r="F310" s="230" t="s">
        <v>615</v>
      </c>
      <c r="G310" s="43"/>
      <c r="H310" s="43"/>
      <c r="I310" s="231"/>
      <c r="J310" s="43"/>
      <c r="K310" s="43"/>
      <c r="L310" s="47"/>
      <c r="M310" s="232"/>
      <c r="N310" s="233"/>
      <c r="O310" s="87"/>
      <c r="P310" s="87"/>
      <c r="Q310" s="87"/>
      <c r="R310" s="87"/>
      <c r="S310" s="87"/>
      <c r="T310" s="88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T310" s="20" t="s">
        <v>221</v>
      </c>
      <c r="AU310" s="20" t="s">
        <v>80</v>
      </c>
    </row>
    <row r="311" s="13" customFormat="1">
      <c r="A311" s="13"/>
      <c r="B311" s="239"/>
      <c r="C311" s="240"/>
      <c r="D311" s="241" t="s">
        <v>257</v>
      </c>
      <c r="E311" s="242" t="s">
        <v>19</v>
      </c>
      <c r="F311" s="243" t="s">
        <v>616</v>
      </c>
      <c r="G311" s="240"/>
      <c r="H311" s="242" t="s">
        <v>19</v>
      </c>
      <c r="I311" s="244"/>
      <c r="J311" s="240"/>
      <c r="K311" s="240"/>
      <c r="L311" s="245"/>
      <c r="M311" s="246"/>
      <c r="N311" s="247"/>
      <c r="O311" s="247"/>
      <c r="P311" s="247"/>
      <c r="Q311" s="247"/>
      <c r="R311" s="247"/>
      <c r="S311" s="247"/>
      <c r="T311" s="248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9" t="s">
        <v>257</v>
      </c>
      <c r="AU311" s="249" t="s">
        <v>80</v>
      </c>
      <c r="AV311" s="13" t="s">
        <v>78</v>
      </c>
      <c r="AW311" s="13" t="s">
        <v>32</v>
      </c>
      <c r="AX311" s="13" t="s">
        <v>71</v>
      </c>
      <c r="AY311" s="249" t="s">
        <v>158</v>
      </c>
    </row>
    <row r="312" s="14" customFormat="1">
      <c r="A312" s="14"/>
      <c r="B312" s="250"/>
      <c r="C312" s="251"/>
      <c r="D312" s="241" t="s">
        <v>257</v>
      </c>
      <c r="E312" s="252" t="s">
        <v>19</v>
      </c>
      <c r="F312" s="253" t="s">
        <v>617</v>
      </c>
      <c r="G312" s="251"/>
      <c r="H312" s="254">
        <v>360</v>
      </c>
      <c r="I312" s="255"/>
      <c r="J312" s="251"/>
      <c r="K312" s="251"/>
      <c r="L312" s="256"/>
      <c r="M312" s="257"/>
      <c r="N312" s="258"/>
      <c r="O312" s="258"/>
      <c r="P312" s="258"/>
      <c r="Q312" s="258"/>
      <c r="R312" s="258"/>
      <c r="S312" s="258"/>
      <c r="T312" s="259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60" t="s">
        <v>257</v>
      </c>
      <c r="AU312" s="260" t="s">
        <v>80</v>
      </c>
      <c r="AV312" s="14" t="s">
        <v>80</v>
      </c>
      <c r="AW312" s="14" t="s">
        <v>32</v>
      </c>
      <c r="AX312" s="14" t="s">
        <v>78</v>
      </c>
      <c r="AY312" s="260" t="s">
        <v>158</v>
      </c>
    </row>
    <row r="313" s="2" customFormat="1" ht="24.15" customHeight="1">
      <c r="A313" s="41"/>
      <c r="B313" s="42"/>
      <c r="C313" s="216" t="s">
        <v>618</v>
      </c>
      <c r="D313" s="216" t="s">
        <v>161</v>
      </c>
      <c r="E313" s="217" t="s">
        <v>619</v>
      </c>
      <c r="F313" s="218" t="s">
        <v>620</v>
      </c>
      <c r="G313" s="219" t="s">
        <v>285</v>
      </c>
      <c r="H313" s="220">
        <v>5760</v>
      </c>
      <c r="I313" s="221"/>
      <c r="J313" s="222">
        <f>ROUND(I313*H313,2)</f>
        <v>0</v>
      </c>
      <c r="K313" s="218" t="s">
        <v>219</v>
      </c>
      <c r="L313" s="47"/>
      <c r="M313" s="223" t="s">
        <v>19</v>
      </c>
      <c r="N313" s="224" t="s">
        <v>42</v>
      </c>
      <c r="O313" s="87"/>
      <c r="P313" s="225">
        <f>O313*H313</f>
        <v>0</v>
      </c>
      <c r="Q313" s="225">
        <v>0</v>
      </c>
      <c r="R313" s="225">
        <f>Q313*H313</f>
        <v>0</v>
      </c>
      <c r="S313" s="225">
        <v>0</v>
      </c>
      <c r="T313" s="226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7" t="s">
        <v>173</v>
      </c>
      <c r="AT313" s="227" t="s">
        <v>161</v>
      </c>
      <c r="AU313" s="227" t="s">
        <v>80</v>
      </c>
      <c r="AY313" s="20" t="s">
        <v>158</v>
      </c>
      <c r="BE313" s="228">
        <f>IF(N313="základní",J313,0)</f>
        <v>0</v>
      </c>
      <c r="BF313" s="228">
        <f>IF(N313="snížená",J313,0)</f>
        <v>0</v>
      </c>
      <c r="BG313" s="228">
        <f>IF(N313="zákl. přenesená",J313,0)</f>
        <v>0</v>
      </c>
      <c r="BH313" s="228">
        <f>IF(N313="sníž. přenesená",J313,0)</f>
        <v>0</v>
      </c>
      <c r="BI313" s="228">
        <f>IF(N313="nulová",J313,0)</f>
        <v>0</v>
      </c>
      <c r="BJ313" s="20" t="s">
        <v>78</v>
      </c>
      <c r="BK313" s="228">
        <f>ROUND(I313*H313,2)</f>
        <v>0</v>
      </c>
      <c r="BL313" s="20" t="s">
        <v>173</v>
      </c>
      <c r="BM313" s="227" t="s">
        <v>621</v>
      </c>
    </row>
    <row r="314" s="2" customFormat="1">
      <c r="A314" s="41"/>
      <c r="B314" s="42"/>
      <c r="C314" s="43"/>
      <c r="D314" s="229" t="s">
        <v>221</v>
      </c>
      <c r="E314" s="43"/>
      <c r="F314" s="230" t="s">
        <v>622</v>
      </c>
      <c r="G314" s="43"/>
      <c r="H314" s="43"/>
      <c r="I314" s="231"/>
      <c r="J314" s="43"/>
      <c r="K314" s="43"/>
      <c r="L314" s="47"/>
      <c r="M314" s="232"/>
      <c r="N314" s="233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221</v>
      </c>
      <c r="AU314" s="20" t="s">
        <v>80</v>
      </c>
    </row>
    <row r="315" s="14" customFormat="1">
      <c r="A315" s="14"/>
      <c r="B315" s="250"/>
      <c r="C315" s="251"/>
      <c r="D315" s="241" t="s">
        <v>257</v>
      </c>
      <c r="E315" s="252" t="s">
        <v>19</v>
      </c>
      <c r="F315" s="253" t="s">
        <v>623</v>
      </c>
      <c r="G315" s="251"/>
      <c r="H315" s="254">
        <v>5760</v>
      </c>
      <c r="I315" s="255"/>
      <c r="J315" s="251"/>
      <c r="K315" s="251"/>
      <c r="L315" s="256"/>
      <c r="M315" s="257"/>
      <c r="N315" s="258"/>
      <c r="O315" s="258"/>
      <c r="P315" s="258"/>
      <c r="Q315" s="258"/>
      <c r="R315" s="258"/>
      <c r="S315" s="258"/>
      <c r="T315" s="259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60" t="s">
        <v>257</v>
      </c>
      <c r="AU315" s="260" t="s">
        <v>80</v>
      </c>
      <c r="AV315" s="14" t="s">
        <v>80</v>
      </c>
      <c r="AW315" s="14" t="s">
        <v>32</v>
      </c>
      <c r="AX315" s="14" t="s">
        <v>78</v>
      </c>
      <c r="AY315" s="260" t="s">
        <v>158</v>
      </c>
    </row>
    <row r="316" s="2" customFormat="1" ht="33" customHeight="1">
      <c r="A316" s="41"/>
      <c r="B316" s="42"/>
      <c r="C316" s="216" t="s">
        <v>624</v>
      </c>
      <c r="D316" s="216" t="s">
        <v>161</v>
      </c>
      <c r="E316" s="217" t="s">
        <v>289</v>
      </c>
      <c r="F316" s="218" t="s">
        <v>290</v>
      </c>
      <c r="G316" s="219" t="s">
        <v>285</v>
      </c>
      <c r="H316" s="220">
        <v>360</v>
      </c>
      <c r="I316" s="221"/>
      <c r="J316" s="222">
        <f>ROUND(I316*H316,2)</f>
        <v>0</v>
      </c>
      <c r="K316" s="218" t="s">
        <v>219</v>
      </c>
      <c r="L316" s="47"/>
      <c r="M316" s="223" t="s">
        <v>19</v>
      </c>
      <c r="N316" s="224" t="s">
        <v>42</v>
      </c>
      <c r="O316" s="87"/>
      <c r="P316" s="225">
        <f>O316*H316</f>
        <v>0</v>
      </c>
      <c r="Q316" s="225">
        <v>0</v>
      </c>
      <c r="R316" s="225">
        <f>Q316*H316</f>
        <v>0</v>
      </c>
      <c r="S316" s="225">
        <v>0</v>
      </c>
      <c r="T316" s="226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27" t="s">
        <v>173</v>
      </c>
      <c r="AT316" s="227" t="s">
        <v>161</v>
      </c>
      <c r="AU316" s="227" t="s">
        <v>80</v>
      </c>
      <c r="AY316" s="20" t="s">
        <v>158</v>
      </c>
      <c r="BE316" s="228">
        <f>IF(N316="základní",J316,0)</f>
        <v>0</v>
      </c>
      <c r="BF316" s="228">
        <f>IF(N316="snížená",J316,0)</f>
        <v>0</v>
      </c>
      <c r="BG316" s="228">
        <f>IF(N316="zákl. přenesená",J316,0)</f>
        <v>0</v>
      </c>
      <c r="BH316" s="228">
        <f>IF(N316="sníž. přenesená",J316,0)</f>
        <v>0</v>
      </c>
      <c r="BI316" s="228">
        <f>IF(N316="nulová",J316,0)</f>
        <v>0</v>
      </c>
      <c r="BJ316" s="20" t="s">
        <v>78</v>
      </c>
      <c r="BK316" s="228">
        <f>ROUND(I316*H316,2)</f>
        <v>0</v>
      </c>
      <c r="BL316" s="20" t="s">
        <v>173</v>
      </c>
      <c r="BM316" s="227" t="s">
        <v>625</v>
      </c>
    </row>
    <row r="317" s="2" customFormat="1">
      <c r="A317" s="41"/>
      <c r="B317" s="42"/>
      <c r="C317" s="43"/>
      <c r="D317" s="229" t="s">
        <v>221</v>
      </c>
      <c r="E317" s="43"/>
      <c r="F317" s="230" t="s">
        <v>292</v>
      </c>
      <c r="G317" s="43"/>
      <c r="H317" s="43"/>
      <c r="I317" s="231"/>
      <c r="J317" s="43"/>
      <c r="K317" s="43"/>
      <c r="L317" s="47"/>
      <c r="M317" s="232"/>
      <c r="N317" s="233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221</v>
      </c>
      <c r="AU317" s="20" t="s">
        <v>80</v>
      </c>
    </row>
    <row r="318" s="12" customFormat="1" ht="22.8" customHeight="1">
      <c r="A318" s="12"/>
      <c r="B318" s="200"/>
      <c r="C318" s="201"/>
      <c r="D318" s="202" t="s">
        <v>70</v>
      </c>
      <c r="E318" s="214" t="s">
        <v>626</v>
      </c>
      <c r="F318" s="214" t="s">
        <v>627</v>
      </c>
      <c r="G318" s="201"/>
      <c r="H318" s="201"/>
      <c r="I318" s="204"/>
      <c r="J318" s="215">
        <f>BK318</f>
        <v>0</v>
      </c>
      <c r="K318" s="201"/>
      <c r="L318" s="206"/>
      <c r="M318" s="207"/>
      <c r="N318" s="208"/>
      <c r="O318" s="208"/>
      <c r="P318" s="209">
        <f>SUM(P319:P320)</f>
        <v>0</v>
      </c>
      <c r="Q318" s="208"/>
      <c r="R318" s="209">
        <f>SUM(R319:R320)</f>
        <v>0</v>
      </c>
      <c r="S318" s="208"/>
      <c r="T318" s="210">
        <f>SUM(T319:T320)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11" t="s">
        <v>78</v>
      </c>
      <c r="AT318" s="212" t="s">
        <v>70</v>
      </c>
      <c r="AU318" s="212" t="s">
        <v>78</v>
      </c>
      <c r="AY318" s="211" t="s">
        <v>158</v>
      </c>
      <c r="BK318" s="213">
        <f>SUM(BK319:BK320)</f>
        <v>0</v>
      </c>
    </row>
    <row r="319" s="2" customFormat="1" ht="24.15" customHeight="1">
      <c r="A319" s="41"/>
      <c r="B319" s="42"/>
      <c r="C319" s="216" t="s">
        <v>628</v>
      </c>
      <c r="D319" s="216" t="s">
        <v>161</v>
      </c>
      <c r="E319" s="217" t="s">
        <v>629</v>
      </c>
      <c r="F319" s="218" t="s">
        <v>630</v>
      </c>
      <c r="G319" s="219" t="s">
        <v>285</v>
      </c>
      <c r="H319" s="220">
        <v>377.132</v>
      </c>
      <c r="I319" s="221"/>
      <c r="J319" s="222">
        <f>ROUND(I319*H319,2)</f>
        <v>0</v>
      </c>
      <c r="K319" s="218" t="s">
        <v>219</v>
      </c>
      <c r="L319" s="47"/>
      <c r="M319" s="223" t="s">
        <v>19</v>
      </c>
      <c r="N319" s="224" t="s">
        <v>42</v>
      </c>
      <c r="O319" s="87"/>
      <c r="P319" s="225">
        <f>O319*H319</f>
        <v>0</v>
      </c>
      <c r="Q319" s="225">
        <v>0</v>
      </c>
      <c r="R319" s="225">
        <f>Q319*H319</f>
        <v>0</v>
      </c>
      <c r="S319" s="225">
        <v>0</v>
      </c>
      <c r="T319" s="226">
        <f>S319*H319</f>
        <v>0</v>
      </c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R319" s="227" t="s">
        <v>173</v>
      </c>
      <c r="AT319" s="227" t="s">
        <v>161</v>
      </c>
      <c r="AU319" s="227" t="s">
        <v>80</v>
      </c>
      <c r="AY319" s="20" t="s">
        <v>158</v>
      </c>
      <c r="BE319" s="228">
        <f>IF(N319="základní",J319,0)</f>
        <v>0</v>
      </c>
      <c r="BF319" s="228">
        <f>IF(N319="snížená",J319,0)</f>
        <v>0</v>
      </c>
      <c r="BG319" s="228">
        <f>IF(N319="zákl. přenesená",J319,0)</f>
        <v>0</v>
      </c>
      <c r="BH319" s="228">
        <f>IF(N319="sníž. přenesená",J319,0)</f>
        <v>0</v>
      </c>
      <c r="BI319" s="228">
        <f>IF(N319="nulová",J319,0)</f>
        <v>0</v>
      </c>
      <c r="BJ319" s="20" t="s">
        <v>78</v>
      </c>
      <c r="BK319" s="228">
        <f>ROUND(I319*H319,2)</f>
        <v>0</v>
      </c>
      <c r="BL319" s="20" t="s">
        <v>173</v>
      </c>
      <c r="BM319" s="227" t="s">
        <v>631</v>
      </c>
    </row>
    <row r="320" s="2" customFormat="1">
      <c r="A320" s="41"/>
      <c r="B320" s="42"/>
      <c r="C320" s="43"/>
      <c r="D320" s="229" t="s">
        <v>221</v>
      </c>
      <c r="E320" s="43"/>
      <c r="F320" s="230" t="s">
        <v>632</v>
      </c>
      <c r="G320" s="43"/>
      <c r="H320" s="43"/>
      <c r="I320" s="231"/>
      <c r="J320" s="43"/>
      <c r="K320" s="43"/>
      <c r="L320" s="47"/>
      <c r="M320" s="232"/>
      <c r="N320" s="233"/>
      <c r="O320" s="87"/>
      <c r="P320" s="87"/>
      <c r="Q320" s="87"/>
      <c r="R320" s="87"/>
      <c r="S320" s="87"/>
      <c r="T320" s="88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0" t="s">
        <v>221</v>
      </c>
      <c r="AU320" s="20" t="s">
        <v>80</v>
      </c>
    </row>
    <row r="321" s="12" customFormat="1" ht="25.92" customHeight="1">
      <c r="A321" s="12"/>
      <c r="B321" s="200"/>
      <c r="C321" s="201"/>
      <c r="D321" s="202" t="s">
        <v>70</v>
      </c>
      <c r="E321" s="203" t="s">
        <v>633</v>
      </c>
      <c r="F321" s="203" t="s">
        <v>634</v>
      </c>
      <c r="G321" s="201"/>
      <c r="H321" s="201"/>
      <c r="I321" s="204"/>
      <c r="J321" s="205">
        <f>BK321</f>
        <v>0</v>
      </c>
      <c r="K321" s="201"/>
      <c r="L321" s="206"/>
      <c r="M321" s="207"/>
      <c r="N321" s="208"/>
      <c r="O321" s="208"/>
      <c r="P321" s="209">
        <f>P322+P332</f>
        <v>0</v>
      </c>
      <c r="Q321" s="208"/>
      <c r="R321" s="209">
        <f>R322+R332</f>
        <v>0.044499999999999998</v>
      </c>
      <c r="S321" s="208"/>
      <c r="T321" s="210">
        <f>T322+T332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11" t="s">
        <v>80</v>
      </c>
      <c r="AT321" s="212" t="s">
        <v>70</v>
      </c>
      <c r="AU321" s="212" t="s">
        <v>71</v>
      </c>
      <c r="AY321" s="211" t="s">
        <v>158</v>
      </c>
      <c r="BK321" s="213">
        <f>BK322+BK332</f>
        <v>0</v>
      </c>
    </row>
    <row r="322" s="12" customFormat="1" ht="22.8" customHeight="1">
      <c r="A322" s="12"/>
      <c r="B322" s="200"/>
      <c r="C322" s="201"/>
      <c r="D322" s="202" t="s">
        <v>70</v>
      </c>
      <c r="E322" s="214" t="s">
        <v>635</v>
      </c>
      <c r="F322" s="214" t="s">
        <v>636</v>
      </c>
      <c r="G322" s="201"/>
      <c r="H322" s="201"/>
      <c r="I322" s="204"/>
      <c r="J322" s="215">
        <f>BK322</f>
        <v>0</v>
      </c>
      <c r="K322" s="201"/>
      <c r="L322" s="206"/>
      <c r="M322" s="207"/>
      <c r="N322" s="208"/>
      <c r="O322" s="208"/>
      <c r="P322" s="209">
        <f>SUM(P323:P331)</f>
        <v>0</v>
      </c>
      <c r="Q322" s="208"/>
      <c r="R322" s="209">
        <f>SUM(R323:R331)</f>
        <v>0.044499999999999998</v>
      </c>
      <c r="S322" s="208"/>
      <c r="T322" s="210">
        <f>SUM(T323:T331)</f>
        <v>0</v>
      </c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R322" s="211" t="s">
        <v>80</v>
      </c>
      <c r="AT322" s="212" t="s">
        <v>70</v>
      </c>
      <c r="AU322" s="212" t="s">
        <v>78</v>
      </c>
      <c r="AY322" s="211" t="s">
        <v>158</v>
      </c>
      <c r="BK322" s="213">
        <f>SUM(BK323:BK331)</f>
        <v>0</v>
      </c>
    </row>
    <row r="323" s="2" customFormat="1" ht="33" customHeight="1">
      <c r="A323" s="41"/>
      <c r="B323" s="42"/>
      <c r="C323" s="216" t="s">
        <v>637</v>
      </c>
      <c r="D323" s="216" t="s">
        <v>161</v>
      </c>
      <c r="E323" s="217" t="s">
        <v>638</v>
      </c>
      <c r="F323" s="218" t="s">
        <v>639</v>
      </c>
      <c r="G323" s="219" t="s">
        <v>295</v>
      </c>
      <c r="H323" s="220">
        <v>50</v>
      </c>
      <c r="I323" s="221"/>
      <c r="J323" s="222">
        <f>ROUND(I323*H323,2)</f>
        <v>0</v>
      </c>
      <c r="K323" s="218" t="s">
        <v>219</v>
      </c>
      <c r="L323" s="47"/>
      <c r="M323" s="223" t="s">
        <v>19</v>
      </c>
      <c r="N323" s="224" t="s">
        <v>42</v>
      </c>
      <c r="O323" s="87"/>
      <c r="P323" s="225">
        <f>O323*H323</f>
        <v>0</v>
      </c>
      <c r="Q323" s="225">
        <v>0.00063000000000000003</v>
      </c>
      <c r="R323" s="225">
        <f>Q323*H323</f>
        <v>0.0315</v>
      </c>
      <c r="S323" s="225">
        <v>0</v>
      </c>
      <c r="T323" s="226">
        <f>S323*H323</f>
        <v>0</v>
      </c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R323" s="227" t="s">
        <v>338</v>
      </c>
      <c r="AT323" s="227" t="s">
        <v>161</v>
      </c>
      <c r="AU323" s="227" t="s">
        <v>80</v>
      </c>
      <c r="AY323" s="20" t="s">
        <v>158</v>
      </c>
      <c r="BE323" s="228">
        <f>IF(N323="základní",J323,0)</f>
        <v>0</v>
      </c>
      <c r="BF323" s="228">
        <f>IF(N323="snížená",J323,0)</f>
        <v>0</v>
      </c>
      <c r="BG323" s="228">
        <f>IF(N323="zákl. přenesená",J323,0)</f>
        <v>0</v>
      </c>
      <c r="BH323" s="228">
        <f>IF(N323="sníž. přenesená",J323,0)</f>
        <v>0</v>
      </c>
      <c r="BI323" s="228">
        <f>IF(N323="nulová",J323,0)</f>
        <v>0</v>
      </c>
      <c r="BJ323" s="20" t="s">
        <v>78</v>
      </c>
      <c r="BK323" s="228">
        <f>ROUND(I323*H323,2)</f>
        <v>0</v>
      </c>
      <c r="BL323" s="20" t="s">
        <v>338</v>
      </c>
      <c r="BM323" s="227" t="s">
        <v>640</v>
      </c>
    </row>
    <row r="324" s="2" customFormat="1">
      <c r="A324" s="41"/>
      <c r="B324" s="42"/>
      <c r="C324" s="43"/>
      <c r="D324" s="229" t="s">
        <v>221</v>
      </c>
      <c r="E324" s="43"/>
      <c r="F324" s="230" t="s">
        <v>641</v>
      </c>
      <c r="G324" s="43"/>
      <c r="H324" s="43"/>
      <c r="I324" s="231"/>
      <c r="J324" s="43"/>
      <c r="K324" s="43"/>
      <c r="L324" s="47"/>
      <c r="M324" s="232"/>
      <c r="N324" s="233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221</v>
      </c>
      <c r="AU324" s="20" t="s">
        <v>80</v>
      </c>
    </row>
    <row r="325" s="2" customFormat="1" ht="16.5" customHeight="1">
      <c r="A325" s="41"/>
      <c r="B325" s="42"/>
      <c r="C325" s="216" t="s">
        <v>642</v>
      </c>
      <c r="D325" s="216" t="s">
        <v>161</v>
      </c>
      <c r="E325" s="217" t="s">
        <v>643</v>
      </c>
      <c r="F325" s="218" t="s">
        <v>644</v>
      </c>
      <c r="G325" s="219" t="s">
        <v>373</v>
      </c>
      <c r="H325" s="220">
        <v>50</v>
      </c>
      <c r="I325" s="221"/>
      <c r="J325" s="222">
        <f>ROUND(I325*H325,2)</f>
        <v>0</v>
      </c>
      <c r="K325" s="218" t="s">
        <v>219</v>
      </c>
      <c r="L325" s="47"/>
      <c r="M325" s="223" t="s">
        <v>19</v>
      </c>
      <c r="N325" s="224" t="s">
        <v>42</v>
      </c>
      <c r="O325" s="87"/>
      <c r="P325" s="225">
        <f>O325*H325</f>
        <v>0</v>
      </c>
      <c r="Q325" s="225">
        <v>0.00016000000000000001</v>
      </c>
      <c r="R325" s="225">
        <f>Q325*H325</f>
        <v>0.0080000000000000002</v>
      </c>
      <c r="S325" s="225">
        <v>0</v>
      </c>
      <c r="T325" s="226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7" t="s">
        <v>338</v>
      </c>
      <c r="AT325" s="227" t="s">
        <v>161</v>
      </c>
      <c r="AU325" s="227" t="s">
        <v>80</v>
      </c>
      <c r="AY325" s="20" t="s">
        <v>158</v>
      </c>
      <c r="BE325" s="228">
        <f>IF(N325="základní",J325,0)</f>
        <v>0</v>
      </c>
      <c r="BF325" s="228">
        <f>IF(N325="snížená",J325,0)</f>
        <v>0</v>
      </c>
      <c r="BG325" s="228">
        <f>IF(N325="zákl. přenesená",J325,0)</f>
        <v>0</v>
      </c>
      <c r="BH325" s="228">
        <f>IF(N325="sníž. přenesená",J325,0)</f>
        <v>0</v>
      </c>
      <c r="BI325" s="228">
        <f>IF(N325="nulová",J325,0)</f>
        <v>0</v>
      </c>
      <c r="BJ325" s="20" t="s">
        <v>78</v>
      </c>
      <c r="BK325" s="228">
        <f>ROUND(I325*H325,2)</f>
        <v>0</v>
      </c>
      <c r="BL325" s="20" t="s">
        <v>338</v>
      </c>
      <c r="BM325" s="227" t="s">
        <v>645</v>
      </c>
    </row>
    <row r="326" s="2" customFormat="1">
      <c r="A326" s="41"/>
      <c r="B326" s="42"/>
      <c r="C326" s="43"/>
      <c r="D326" s="229" t="s">
        <v>221</v>
      </c>
      <c r="E326" s="43"/>
      <c r="F326" s="230" t="s">
        <v>646</v>
      </c>
      <c r="G326" s="43"/>
      <c r="H326" s="43"/>
      <c r="I326" s="231"/>
      <c r="J326" s="43"/>
      <c r="K326" s="43"/>
      <c r="L326" s="47"/>
      <c r="M326" s="232"/>
      <c r="N326" s="233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221</v>
      </c>
      <c r="AU326" s="20" t="s">
        <v>80</v>
      </c>
    </row>
    <row r="327" s="2" customFormat="1" ht="21.75" customHeight="1">
      <c r="A327" s="41"/>
      <c r="B327" s="42"/>
      <c r="C327" s="216" t="s">
        <v>647</v>
      </c>
      <c r="D327" s="216" t="s">
        <v>161</v>
      </c>
      <c r="E327" s="217" t="s">
        <v>648</v>
      </c>
      <c r="F327" s="218" t="s">
        <v>649</v>
      </c>
      <c r="G327" s="219" t="s">
        <v>199</v>
      </c>
      <c r="H327" s="220">
        <v>500</v>
      </c>
      <c r="I327" s="221"/>
      <c r="J327" s="222">
        <f>ROUND(I327*H327,2)</f>
        <v>0</v>
      </c>
      <c r="K327" s="218" t="s">
        <v>219</v>
      </c>
      <c r="L327" s="47"/>
      <c r="M327" s="223" t="s">
        <v>19</v>
      </c>
      <c r="N327" s="224" t="s">
        <v>42</v>
      </c>
      <c r="O327" s="87"/>
      <c r="P327" s="225">
        <f>O327*H327</f>
        <v>0</v>
      </c>
      <c r="Q327" s="225">
        <v>1.0000000000000001E-05</v>
      </c>
      <c r="R327" s="225">
        <f>Q327*H327</f>
        <v>0.0050000000000000001</v>
      </c>
      <c r="S327" s="225">
        <v>0</v>
      </c>
      <c r="T327" s="226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7" t="s">
        <v>338</v>
      </c>
      <c r="AT327" s="227" t="s">
        <v>161</v>
      </c>
      <c r="AU327" s="227" t="s">
        <v>80</v>
      </c>
      <c r="AY327" s="20" t="s">
        <v>158</v>
      </c>
      <c r="BE327" s="228">
        <f>IF(N327="základní",J327,0)</f>
        <v>0</v>
      </c>
      <c r="BF327" s="228">
        <f>IF(N327="snížená",J327,0)</f>
        <v>0</v>
      </c>
      <c r="BG327" s="228">
        <f>IF(N327="zákl. přenesená",J327,0)</f>
        <v>0</v>
      </c>
      <c r="BH327" s="228">
        <f>IF(N327="sníž. přenesená",J327,0)</f>
        <v>0</v>
      </c>
      <c r="BI327" s="228">
        <f>IF(N327="nulová",J327,0)</f>
        <v>0</v>
      </c>
      <c r="BJ327" s="20" t="s">
        <v>78</v>
      </c>
      <c r="BK327" s="228">
        <f>ROUND(I327*H327,2)</f>
        <v>0</v>
      </c>
      <c r="BL327" s="20" t="s">
        <v>338</v>
      </c>
      <c r="BM327" s="227" t="s">
        <v>650</v>
      </c>
    </row>
    <row r="328" s="2" customFormat="1">
      <c r="A328" s="41"/>
      <c r="B328" s="42"/>
      <c r="C328" s="43"/>
      <c r="D328" s="229" t="s">
        <v>221</v>
      </c>
      <c r="E328" s="43"/>
      <c r="F328" s="230" t="s">
        <v>651</v>
      </c>
      <c r="G328" s="43"/>
      <c r="H328" s="43"/>
      <c r="I328" s="231"/>
      <c r="J328" s="43"/>
      <c r="K328" s="43"/>
      <c r="L328" s="47"/>
      <c r="M328" s="232"/>
      <c r="N328" s="233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221</v>
      </c>
      <c r="AU328" s="20" t="s">
        <v>80</v>
      </c>
    </row>
    <row r="329" s="14" customFormat="1">
      <c r="A329" s="14"/>
      <c r="B329" s="250"/>
      <c r="C329" s="251"/>
      <c r="D329" s="241" t="s">
        <v>257</v>
      </c>
      <c r="E329" s="252" t="s">
        <v>19</v>
      </c>
      <c r="F329" s="253" t="s">
        <v>652</v>
      </c>
      <c r="G329" s="251"/>
      <c r="H329" s="254">
        <v>500</v>
      </c>
      <c r="I329" s="255"/>
      <c r="J329" s="251"/>
      <c r="K329" s="251"/>
      <c r="L329" s="256"/>
      <c r="M329" s="257"/>
      <c r="N329" s="258"/>
      <c r="O329" s="258"/>
      <c r="P329" s="258"/>
      <c r="Q329" s="258"/>
      <c r="R329" s="258"/>
      <c r="S329" s="258"/>
      <c r="T329" s="259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0" t="s">
        <v>257</v>
      </c>
      <c r="AU329" s="260" t="s">
        <v>80</v>
      </c>
      <c r="AV329" s="14" t="s">
        <v>80</v>
      </c>
      <c r="AW329" s="14" t="s">
        <v>32</v>
      </c>
      <c r="AX329" s="14" t="s">
        <v>78</v>
      </c>
      <c r="AY329" s="260" t="s">
        <v>158</v>
      </c>
    </row>
    <row r="330" s="2" customFormat="1" ht="24.15" customHeight="1">
      <c r="A330" s="41"/>
      <c r="B330" s="42"/>
      <c r="C330" s="216" t="s">
        <v>653</v>
      </c>
      <c r="D330" s="216" t="s">
        <v>161</v>
      </c>
      <c r="E330" s="217" t="s">
        <v>654</v>
      </c>
      <c r="F330" s="218" t="s">
        <v>655</v>
      </c>
      <c r="G330" s="219" t="s">
        <v>656</v>
      </c>
      <c r="H330" s="283"/>
      <c r="I330" s="221"/>
      <c r="J330" s="222">
        <f>ROUND(I330*H330,2)</f>
        <v>0</v>
      </c>
      <c r="K330" s="218" t="s">
        <v>219</v>
      </c>
      <c r="L330" s="47"/>
      <c r="M330" s="223" t="s">
        <v>19</v>
      </c>
      <c r="N330" s="224" t="s">
        <v>42</v>
      </c>
      <c r="O330" s="87"/>
      <c r="P330" s="225">
        <f>O330*H330</f>
        <v>0</v>
      </c>
      <c r="Q330" s="225">
        <v>0</v>
      </c>
      <c r="R330" s="225">
        <f>Q330*H330</f>
        <v>0</v>
      </c>
      <c r="S330" s="225">
        <v>0</v>
      </c>
      <c r="T330" s="226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27" t="s">
        <v>173</v>
      </c>
      <c r="AT330" s="227" t="s">
        <v>161</v>
      </c>
      <c r="AU330" s="227" t="s">
        <v>80</v>
      </c>
      <c r="AY330" s="20" t="s">
        <v>158</v>
      </c>
      <c r="BE330" s="228">
        <f>IF(N330="základní",J330,0)</f>
        <v>0</v>
      </c>
      <c r="BF330" s="228">
        <f>IF(N330="snížená",J330,0)</f>
        <v>0</v>
      </c>
      <c r="BG330" s="228">
        <f>IF(N330="zákl. přenesená",J330,0)</f>
        <v>0</v>
      </c>
      <c r="BH330" s="228">
        <f>IF(N330="sníž. přenesená",J330,0)</f>
        <v>0</v>
      </c>
      <c r="BI330" s="228">
        <f>IF(N330="nulová",J330,0)</f>
        <v>0</v>
      </c>
      <c r="BJ330" s="20" t="s">
        <v>78</v>
      </c>
      <c r="BK330" s="228">
        <f>ROUND(I330*H330,2)</f>
        <v>0</v>
      </c>
      <c r="BL330" s="20" t="s">
        <v>173</v>
      </c>
      <c r="BM330" s="227" t="s">
        <v>657</v>
      </c>
    </row>
    <row r="331" s="2" customFormat="1">
      <c r="A331" s="41"/>
      <c r="B331" s="42"/>
      <c r="C331" s="43"/>
      <c r="D331" s="229" t="s">
        <v>221</v>
      </c>
      <c r="E331" s="43"/>
      <c r="F331" s="230" t="s">
        <v>658</v>
      </c>
      <c r="G331" s="43"/>
      <c r="H331" s="43"/>
      <c r="I331" s="231"/>
      <c r="J331" s="43"/>
      <c r="K331" s="43"/>
      <c r="L331" s="47"/>
      <c r="M331" s="232"/>
      <c r="N331" s="233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221</v>
      </c>
      <c r="AU331" s="20" t="s">
        <v>80</v>
      </c>
    </row>
    <row r="332" s="12" customFormat="1" ht="22.8" customHeight="1">
      <c r="A332" s="12"/>
      <c r="B332" s="200"/>
      <c r="C332" s="201"/>
      <c r="D332" s="202" t="s">
        <v>70</v>
      </c>
      <c r="E332" s="214" t="s">
        <v>312</v>
      </c>
      <c r="F332" s="214" t="s">
        <v>659</v>
      </c>
      <c r="G332" s="201"/>
      <c r="H332" s="201"/>
      <c r="I332" s="204"/>
      <c r="J332" s="215">
        <f>BK332</f>
        <v>0</v>
      </c>
      <c r="K332" s="201"/>
      <c r="L332" s="206"/>
      <c r="M332" s="207"/>
      <c r="N332" s="208"/>
      <c r="O332" s="208"/>
      <c r="P332" s="209">
        <f>P333</f>
        <v>0</v>
      </c>
      <c r="Q332" s="208"/>
      <c r="R332" s="209">
        <f>R333</f>
        <v>0</v>
      </c>
      <c r="S332" s="208"/>
      <c r="T332" s="210">
        <f>T333</f>
        <v>0</v>
      </c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R332" s="211" t="s">
        <v>80</v>
      </c>
      <c r="AT332" s="212" t="s">
        <v>70</v>
      </c>
      <c r="AU332" s="212" t="s">
        <v>78</v>
      </c>
      <c r="AY332" s="211" t="s">
        <v>158</v>
      </c>
      <c r="BK332" s="213">
        <f>BK333</f>
        <v>0</v>
      </c>
    </row>
    <row r="333" s="12" customFormat="1" ht="20.88" customHeight="1">
      <c r="A333" s="12"/>
      <c r="B333" s="200"/>
      <c r="C333" s="201"/>
      <c r="D333" s="202" t="s">
        <v>70</v>
      </c>
      <c r="E333" s="214" t="s">
        <v>660</v>
      </c>
      <c r="F333" s="214" t="s">
        <v>661</v>
      </c>
      <c r="G333" s="201"/>
      <c r="H333" s="201"/>
      <c r="I333" s="204"/>
      <c r="J333" s="215">
        <f>BK333</f>
        <v>0</v>
      </c>
      <c r="K333" s="201"/>
      <c r="L333" s="206"/>
      <c r="M333" s="207"/>
      <c r="N333" s="208"/>
      <c r="O333" s="208"/>
      <c r="P333" s="209">
        <f>P334</f>
        <v>0</v>
      </c>
      <c r="Q333" s="208"/>
      <c r="R333" s="209">
        <f>R334</f>
        <v>0</v>
      </c>
      <c r="S333" s="208"/>
      <c r="T333" s="210">
        <f>T334</f>
        <v>0</v>
      </c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R333" s="211" t="s">
        <v>80</v>
      </c>
      <c r="AT333" s="212" t="s">
        <v>70</v>
      </c>
      <c r="AU333" s="212" t="s">
        <v>80</v>
      </c>
      <c r="AY333" s="211" t="s">
        <v>158</v>
      </c>
      <c r="BK333" s="213">
        <f>BK334</f>
        <v>0</v>
      </c>
    </row>
    <row r="334" s="2" customFormat="1" ht="24.15" customHeight="1">
      <c r="A334" s="41"/>
      <c r="B334" s="42"/>
      <c r="C334" s="216" t="s">
        <v>662</v>
      </c>
      <c r="D334" s="216" t="s">
        <v>161</v>
      </c>
      <c r="E334" s="217" t="s">
        <v>663</v>
      </c>
      <c r="F334" s="218" t="s">
        <v>664</v>
      </c>
      <c r="G334" s="219" t="s">
        <v>373</v>
      </c>
      <c r="H334" s="220">
        <v>10</v>
      </c>
      <c r="I334" s="221"/>
      <c r="J334" s="222">
        <f>ROUND(I334*H334,2)</f>
        <v>0</v>
      </c>
      <c r="K334" s="218" t="s">
        <v>19</v>
      </c>
      <c r="L334" s="47"/>
      <c r="M334" s="223" t="s">
        <v>19</v>
      </c>
      <c r="N334" s="224" t="s">
        <v>42</v>
      </c>
      <c r="O334" s="87"/>
      <c r="P334" s="225">
        <f>O334*H334</f>
        <v>0</v>
      </c>
      <c r="Q334" s="225">
        <v>0</v>
      </c>
      <c r="R334" s="225">
        <f>Q334*H334</f>
        <v>0</v>
      </c>
      <c r="S334" s="225">
        <v>0</v>
      </c>
      <c r="T334" s="226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7" t="s">
        <v>338</v>
      </c>
      <c r="AT334" s="227" t="s">
        <v>161</v>
      </c>
      <c r="AU334" s="227" t="s">
        <v>119</v>
      </c>
      <c r="AY334" s="20" t="s">
        <v>158</v>
      </c>
      <c r="BE334" s="228">
        <f>IF(N334="základní",J334,0)</f>
        <v>0</v>
      </c>
      <c r="BF334" s="228">
        <f>IF(N334="snížená",J334,0)</f>
        <v>0</v>
      </c>
      <c r="BG334" s="228">
        <f>IF(N334="zákl. přenesená",J334,0)</f>
        <v>0</v>
      </c>
      <c r="BH334" s="228">
        <f>IF(N334="sníž. přenesená",J334,0)</f>
        <v>0</v>
      </c>
      <c r="BI334" s="228">
        <f>IF(N334="nulová",J334,0)</f>
        <v>0</v>
      </c>
      <c r="BJ334" s="20" t="s">
        <v>78</v>
      </c>
      <c r="BK334" s="228">
        <f>ROUND(I334*H334,2)</f>
        <v>0</v>
      </c>
      <c r="BL334" s="20" t="s">
        <v>338</v>
      </c>
      <c r="BM334" s="227" t="s">
        <v>665</v>
      </c>
    </row>
    <row r="335" s="12" customFormat="1" ht="25.92" customHeight="1">
      <c r="A335" s="12"/>
      <c r="B335" s="200"/>
      <c r="C335" s="201"/>
      <c r="D335" s="202" t="s">
        <v>70</v>
      </c>
      <c r="E335" s="203" t="s">
        <v>666</v>
      </c>
      <c r="F335" s="203" t="s">
        <v>667</v>
      </c>
      <c r="G335" s="201"/>
      <c r="H335" s="201"/>
      <c r="I335" s="204"/>
      <c r="J335" s="205">
        <f>BK335</f>
        <v>0</v>
      </c>
      <c r="K335" s="201"/>
      <c r="L335" s="206"/>
      <c r="M335" s="207"/>
      <c r="N335" s="208"/>
      <c r="O335" s="208"/>
      <c r="P335" s="209">
        <f>P336</f>
        <v>0</v>
      </c>
      <c r="Q335" s="208"/>
      <c r="R335" s="209">
        <f>R336</f>
        <v>0</v>
      </c>
      <c r="S335" s="208"/>
      <c r="T335" s="210">
        <f>T336</f>
        <v>0</v>
      </c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R335" s="211" t="s">
        <v>173</v>
      </c>
      <c r="AT335" s="212" t="s">
        <v>70</v>
      </c>
      <c r="AU335" s="212" t="s">
        <v>71</v>
      </c>
      <c r="AY335" s="211" t="s">
        <v>158</v>
      </c>
      <c r="BK335" s="213">
        <f>BK336</f>
        <v>0</v>
      </c>
    </row>
    <row r="336" s="2" customFormat="1" ht="24.15" customHeight="1">
      <c r="A336" s="41"/>
      <c r="B336" s="42"/>
      <c r="C336" s="216" t="s">
        <v>668</v>
      </c>
      <c r="D336" s="216" t="s">
        <v>161</v>
      </c>
      <c r="E336" s="217" t="s">
        <v>669</v>
      </c>
      <c r="F336" s="218" t="s">
        <v>670</v>
      </c>
      <c r="G336" s="219" t="s">
        <v>164</v>
      </c>
      <c r="H336" s="220">
        <v>1</v>
      </c>
      <c r="I336" s="221"/>
      <c r="J336" s="222">
        <f>ROUND(I336*H336,2)</f>
        <v>0</v>
      </c>
      <c r="K336" s="218" t="s">
        <v>19</v>
      </c>
      <c r="L336" s="47"/>
      <c r="M336" s="234" t="s">
        <v>19</v>
      </c>
      <c r="N336" s="235" t="s">
        <v>42</v>
      </c>
      <c r="O336" s="236"/>
      <c r="P336" s="237">
        <f>O336*H336</f>
        <v>0</v>
      </c>
      <c r="Q336" s="237">
        <v>0</v>
      </c>
      <c r="R336" s="237">
        <f>Q336*H336</f>
        <v>0</v>
      </c>
      <c r="S336" s="237">
        <v>0</v>
      </c>
      <c r="T336" s="238">
        <f>S336*H336</f>
        <v>0</v>
      </c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R336" s="227" t="s">
        <v>671</v>
      </c>
      <c r="AT336" s="227" t="s">
        <v>161</v>
      </c>
      <c r="AU336" s="227" t="s">
        <v>78</v>
      </c>
      <c r="AY336" s="20" t="s">
        <v>158</v>
      </c>
      <c r="BE336" s="228">
        <f>IF(N336="základní",J336,0)</f>
        <v>0</v>
      </c>
      <c r="BF336" s="228">
        <f>IF(N336="snížená",J336,0)</f>
        <v>0</v>
      </c>
      <c r="BG336" s="228">
        <f>IF(N336="zákl. přenesená",J336,0)</f>
        <v>0</v>
      </c>
      <c r="BH336" s="228">
        <f>IF(N336="sníž. přenesená",J336,0)</f>
        <v>0</v>
      </c>
      <c r="BI336" s="228">
        <f>IF(N336="nulová",J336,0)</f>
        <v>0</v>
      </c>
      <c r="BJ336" s="20" t="s">
        <v>78</v>
      </c>
      <c r="BK336" s="228">
        <f>ROUND(I336*H336,2)</f>
        <v>0</v>
      </c>
      <c r="BL336" s="20" t="s">
        <v>671</v>
      </c>
      <c r="BM336" s="227" t="s">
        <v>672</v>
      </c>
    </row>
    <row r="337" s="2" customFormat="1" ht="6.96" customHeight="1">
      <c r="A337" s="41"/>
      <c r="B337" s="62"/>
      <c r="C337" s="63"/>
      <c r="D337" s="63"/>
      <c r="E337" s="63"/>
      <c r="F337" s="63"/>
      <c r="G337" s="63"/>
      <c r="H337" s="63"/>
      <c r="I337" s="63"/>
      <c r="J337" s="63"/>
      <c r="K337" s="63"/>
      <c r="L337" s="47"/>
      <c r="M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</row>
  </sheetData>
  <sheetProtection sheet="1" autoFilter="0" formatColumns="0" formatRows="0" objects="1" scenarios="1" spinCount="100000" saltValue="yhMRQThJl+Y68B6nRENoDjEWXeq1NMITsit+sCd6CBe5/twW5+oYmJGRZV2YbTNwLDXIsbYsoZA4/xoH6aEZ2A==" hashValue="7eHOLSHEpsZxRircR7e/fGVPHSWII/bvgpZE8SLMHPH+kPi1joYY/EV/hnRsdolQQfouHmu/ycWrFuUp1fQrlQ==" algorithmName="SHA-512" password="80EB"/>
  <autoFilter ref="C99:K33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8:H88"/>
    <mergeCell ref="E90:H90"/>
    <mergeCell ref="E92:H92"/>
    <mergeCell ref="L2:V2"/>
  </mergeCells>
  <hyperlinks>
    <hyperlink ref="F104" r:id="rId1" display="https://podminky.urs.cz/item/CS_URS_2025_01/122251104"/>
    <hyperlink ref="F108" r:id="rId2" display="https://podminky.urs.cz/item/CS_URS_2025_01/132251104"/>
    <hyperlink ref="F115" r:id="rId3" display="https://podminky.urs.cz/item/CS_URS_2025_01/162751117"/>
    <hyperlink ref="F118" r:id="rId4" display="https://podminky.urs.cz/item/CS_URS_2025_01/162751119"/>
    <hyperlink ref="F121" r:id="rId5" display="https://podminky.urs.cz/item/CS_URS_2025_01/171251201"/>
    <hyperlink ref="F123" r:id="rId6" display="https://podminky.urs.cz/item/CS_URS_2025_01/171201231"/>
    <hyperlink ref="F126" r:id="rId7" display="https://podminky.urs.cz/item/CS_URS_2025_01/997013869"/>
    <hyperlink ref="F128" r:id="rId8" display="https://podminky.urs.cz/item/CS_URS_2025_01/181951112"/>
    <hyperlink ref="F141" r:id="rId9" display="https://podminky.urs.cz/item/CS_URS_2025_01/175151101"/>
    <hyperlink ref="F148" r:id="rId10" display="https://podminky.urs.cz/item/CS_URS_2025_01/181351103"/>
    <hyperlink ref="F152" r:id="rId11" display="https://podminky.urs.cz/item/CS_URS_2025_01/181411131"/>
    <hyperlink ref="F156" r:id="rId12" display="https://podminky.urs.cz/item/CS_URS_2025_01/183403153"/>
    <hyperlink ref="F163" r:id="rId13" display="https://podminky.urs.cz/item/CS_URS_2025_01/211971121"/>
    <hyperlink ref="F168" r:id="rId14" display="https://podminky.urs.cz/item/CS_URS_2025_01/212532111"/>
    <hyperlink ref="F171" r:id="rId15" display="https://podminky.urs.cz/item/CS_URS_2025_01/212755214"/>
    <hyperlink ref="F173" r:id="rId16" display="https://podminky.urs.cz/item/CS_URS_2025_01/211531111"/>
    <hyperlink ref="F176" r:id="rId17" display="https://podminky.urs.cz/item/CS_URS_2025_01/219991115"/>
    <hyperlink ref="F181" r:id="rId18" display="https://podminky.urs.cz/item/CS_URS_2025_01/451541111"/>
    <hyperlink ref="F188" r:id="rId19" display="https://podminky.urs.cz/item/CS_URS_2025_01/564861111"/>
    <hyperlink ref="F202" r:id="rId20" display="https://podminky.urs.cz/item/CS_URS_2025_01/564871116"/>
    <hyperlink ref="F215" r:id="rId21" display="https://podminky.urs.cz/item/CS_URS_2025_01/591211111"/>
    <hyperlink ref="F220" r:id="rId22" display="https://podminky.urs.cz/item/CS_URS_2025_01/591411111"/>
    <hyperlink ref="F224" r:id="rId23" display="https://podminky.urs.cz/item/CS_URS_2025_01/591441111"/>
    <hyperlink ref="F228" r:id="rId24" display="https://podminky.urs.cz/item/CS_URS_2025_01/596212210"/>
    <hyperlink ref="F239" r:id="rId25" display="https://podminky.urs.cz/item/CS_URS_2025_01/596412115"/>
    <hyperlink ref="F255" r:id="rId26" display="https://podminky.urs.cz/item/CS_URS_2025_01/622131101"/>
    <hyperlink ref="F259" r:id="rId27" display="https://podminky.urs.cz/item/CS_URS_2025_01/622321111"/>
    <hyperlink ref="F263" r:id="rId28" display="https://podminky.urs.cz/item/CS_URS_2025_01/622321191"/>
    <hyperlink ref="F268" r:id="rId29" display="https://podminky.urs.cz/item/CS_URS_2025_01/916241213"/>
    <hyperlink ref="F287" r:id="rId30" display="https://podminky.urs.cz/item/CS_URS_2025_01/914511112"/>
    <hyperlink ref="F290" r:id="rId31" display="https://podminky.urs.cz/item/CS_URS_2025_01/914111111"/>
    <hyperlink ref="F296" r:id="rId32" display="https://podminky.urs.cz/item/CS_URS_2025_01/915621111"/>
    <hyperlink ref="F300" r:id="rId33" display="https://podminky.urs.cz/item/CS_URS_2025_01/915131111"/>
    <hyperlink ref="F302" r:id="rId34" display="https://podminky.urs.cz/item/CS_URS_2025_01/919791011"/>
    <hyperlink ref="F310" r:id="rId35" display="https://podminky.urs.cz/item/CS_URS_2025_01/997013501"/>
    <hyperlink ref="F314" r:id="rId36" display="https://podminky.urs.cz/item/CS_URS_2025_01/997013509"/>
    <hyperlink ref="F317" r:id="rId37" display="https://podminky.urs.cz/item/CS_URS_2025_01/997013869"/>
    <hyperlink ref="F320" r:id="rId38" display="https://podminky.urs.cz/item/CS_URS_2025_01/998223011"/>
    <hyperlink ref="F324" r:id="rId39" display="https://podminky.urs.cz/item/CS_URS_2025_01/711161222"/>
    <hyperlink ref="F326" r:id="rId40" display="https://podminky.urs.cz/item/CS_URS_2025_01/711161383"/>
    <hyperlink ref="F328" r:id="rId41" display="https://podminky.urs.cz/item/CS_URS_2025_01/711161391"/>
    <hyperlink ref="F331" r:id="rId42" display="https://podminky.urs.cz/item/CS_URS_2025_01/998711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3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90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 s="2" customFormat="1" ht="12" customHeight="1">
      <c r="A8" s="41"/>
      <c r="B8" s="47"/>
      <c r="C8" s="41"/>
      <c r="D8" s="146" t="s">
        <v>128</v>
      </c>
      <c r="E8" s="41"/>
      <c r="F8" s="41"/>
      <c r="G8" s="41"/>
      <c r="H8" s="41"/>
      <c r="I8" s="41"/>
      <c r="J8" s="41"/>
      <c r="K8" s="41"/>
      <c r="L8" s="14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9" t="s">
        <v>673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6" t="s">
        <v>18</v>
      </c>
      <c r="E11" s="41"/>
      <c r="F11" s="136" t="s">
        <v>19</v>
      </c>
      <c r="G11" s="41"/>
      <c r="H11" s="41"/>
      <c r="I11" s="146" t="s">
        <v>20</v>
      </c>
      <c r="J11" s="136" t="s">
        <v>19</v>
      </c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21</v>
      </c>
      <c r="E12" s="41"/>
      <c r="F12" s="136" t="s">
        <v>34</v>
      </c>
      <c r="G12" s="41"/>
      <c r="H12" s="41"/>
      <c r="I12" s="146" t="s">
        <v>23</v>
      </c>
      <c r="J12" s="150" t="str">
        <f>'Rekapitulace stavby'!AN8</f>
        <v>29. 5. 2025</v>
      </c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25</v>
      </c>
      <c r="E14" s="41"/>
      <c r="F14" s="41"/>
      <c r="G14" s="41"/>
      <c r="H14" s="41"/>
      <c r="I14" s="146" t="s">
        <v>26</v>
      </c>
      <c r="J14" s="136" t="str">
        <f>IF('Rekapitulace stavby'!AN10="","",'Rekapitulace stavby'!AN10)</f>
        <v/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tr">
        <f>IF('Rekapitulace stavby'!E11="","",'Rekapitulace stavby'!E11)</f>
        <v>Město Jáchymov</v>
      </c>
      <c r="F15" s="41"/>
      <c r="G15" s="41"/>
      <c r="H15" s="41"/>
      <c r="I15" s="146" t="s">
        <v>27</v>
      </c>
      <c r="J15" s="136" t="str">
        <f>IF('Rekapitulace stavby'!AN11="","",'Rekapitulace stavby'!AN11)</f>
        <v/>
      </c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6" t="s">
        <v>28</v>
      </c>
      <c r="E17" s="41"/>
      <c r="F17" s="41"/>
      <c r="G17" s="41"/>
      <c r="H17" s="41"/>
      <c r="I17" s="146" t="s">
        <v>26</v>
      </c>
      <c r="J17" s="36" t="str">
        <f>'Rekapitulace stavby'!AN13</f>
        <v>Vyplň údaj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6" t="s">
        <v>27</v>
      </c>
      <c r="J18" s="36" t="str">
        <f>'Rekapitulace stavby'!AN14</f>
        <v>Vyplň údaj</v>
      </c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6" t="s">
        <v>30</v>
      </c>
      <c r="E20" s="41"/>
      <c r="F20" s="41"/>
      <c r="G20" s="41"/>
      <c r="H20" s="41"/>
      <c r="I20" s="146" t="s">
        <v>26</v>
      </c>
      <c r="J20" s="136" t="str">
        <f>IF('Rekapitulace stavby'!AN16="","",'Rekapitulace stavby'!AN16)</f>
        <v/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tr">
        <f>IF('Rekapitulace stavby'!E17="","",'Rekapitulace stavby'!E17)</f>
        <v>Ing. Jiří Oboznenko</v>
      </c>
      <c r="F21" s="41"/>
      <c r="G21" s="41"/>
      <c r="H21" s="41"/>
      <c r="I21" s="146" t="s">
        <v>27</v>
      </c>
      <c r="J21" s="136" t="str">
        <f>IF('Rekapitulace stavby'!AN17="","",'Rekapitulace stavby'!AN17)</f>
        <v/>
      </c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6" t="s">
        <v>33</v>
      </c>
      <c r="E23" s="41"/>
      <c r="F23" s="41"/>
      <c r="G23" s="41"/>
      <c r="H23" s="41"/>
      <c r="I23" s="146" t="s">
        <v>26</v>
      </c>
      <c r="J23" s="136" t="str">
        <f>IF('Rekapitulace stavby'!AN19="","",'Rekapitulace stavby'!AN19)</f>
        <v/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6" t="s">
        <v>27</v>
      </c>
      <c r="J24" s="136" t="str">
        <f>IF('Rekapitulace stavby'!AN20="","",'Rekapitulace stavby'!AN20)</f>
        <v/>
      </c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6" t="s">
        <v>35</v>
      </c>
      <c r="E26" s="41"/>
      <c r="F26" s="41"/>
      <c r="G26" s="41"/>
      <c r="H26" s="41"/>
      <c r="I26" s="41"/>
      <c r="J26" s="41"/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1"/>
      <c r="B27" s="152"/>
      <c r="C27" s="151"/>
      <c r="D27" s="151"/>
      <c r="E27" s="153" t="s">
        <v>19</v>
      </c>
      <c r="F27" s="153"/>
      <c r="G27" s="153"/>
      <c r="H27" s="153"/>
      <c r="I27" s="151"/>
      <c r="J27" s="151"/>
      <c r="K27" s="151"/>
      <c r="L27" s="154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5"/>
      <c r="E29" s="155"/>
      <c r="F29" s="155"/>
      <c r="G29" s="155"/>
      <c r="H29" s="155"/>
      <c r="I29" s="155"/>
      <c r="J29" s="155"/>
      <c r="K29" s="155"/>
      <c r="L29" s="14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6" t="s">
        <v>37</v>
      </c>
      <c r="E30" s="41"/>
      <c r="F30" s="41"/>
      <c r="G30" s="41"/>
      <c r="H30" s="41"/>
      <c r="I30" s="41"/>
      <c r="J30" s="157">
        <f>ROUND(J88, 2)</f>
        <v>0</v>
      </c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8" t="s">
        <v>39</v>
      </c>
      <c r="G32" s="41"/>
      <c r="H32" s="41"/>
      <c r="I32" s="158" t="s">
        <v>38</v>
      </c>
      <c r="J32" s="158" t="s">
        <v>40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9" t="s">
        <v>41</v>
      </c>
      <c r="E33" s="146" t="s">
        <v>42</v>
      </c>
      <c r="F33" s="160">
        <f>ROUND((SUM(BE88:BE170)),  2)</f>
        <v>0</v>
      </c>
      <c r="G33" s="41"/>
      <c r="H33" s="41"/>
      <c r="I33" s="161">
        <v>0.20999999999999999</v>
      </c>
      <c r="J33" s="160">
        <f>ROUND(((SUM(BE88:BE170))*I33),  2)</f>
        <v>0</v>
      </c>
      <c r="K33" s="41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6" t="s">
        <v>43</v>
      </c>
      <c r="F34" s="160">
        <f>ROUND((SUM(BF88:BF170)),  2)</f>
        <v>0</v>
      </c>
      <c r="G34" s="41"/>
      <c r="H34" s="41"/>
      <c r="I34" s="161">
        <v>0.12</v>
      </c>
      <c r="J34" s="160">
        <f>ROUND(((SUM(BF88:BF170))*I34),  2)</f>
        <v>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6" t="s">
        <v>44</v>
      </c>
      <c r="F35" s="160">
        <f>ROUND((SUM(BG88:BG170)),  2)</f>
        <v>0</v>
      </c>
      <c r="G35" s="41"/>
      <c r="H35" s="41"/>
      <c r="I35" s="161">
        <v>0.20999999999999999</v>
      </c>
      <c r="J35" s="160">
        <f>0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6" t="s">
        <v>45</v>
      </c>
      <c r="F36" s="160">
        <f>ROUND((SUM(BH88:BH170)),  2)</f>
        <v>0</v>
      </c>
      <c r="G36" s="41"/>
      <c r="H36" s="41"/>
      <c r="I36" s="161">
        <v>0.12</v>
      </c>
      <c r="J36" s="160">
        <f>0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46</v>
      </c>
      <c r="F37" s="160">
        <f>ROUND((SUM(BI88:BI170)),  2)</f>
        <v>0</v>
      </c>
      <c r="G37" s="41"/>
      <c r="H37" s="41"/>
      <c r="I37" s="161">
        <v>0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2"/>
      <c r="D39" s="163" t="s">
        <v>47</v>
      </c>
      <c r="E39" s="164"/>
      <c r="F39" s="164"/>
      <c r="G39" s="165" t="s">
        <v>48</v>
      </c>
      <c r="H39" s="166" t="s">
        <v>49</v>
      </c>
      <c r="I39" s="164"/>
      <c r="J39" s="167">
        <f>SUM(J30:J37)</f>
        <v>0</v>
      </c>
      <c r="K39" s="168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9"/>
      <c r="C40" s="170"/>
      <c r="D40" s="170"/>
      <c r="E40" s="170"/>
      <c r="F40" s="170"/>
      <c r="G40" s="170"/>
      <c r="H40" s="170"/>
      <c r="I40" s="170"/>
      <c r="J40" s="170"/>
      <c r="K40" s="170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1"/>
      <c r="C44" s="172"/>
      <c r="D44" s="172"/>
      <c r="E44" s="172"/>
      <c r="F44" s="172"/>
      <c r="G44" s="172"/>
      <c r="H44" s="172"/>
      <c r="I44" s="172"/>
      <c r="J44" s="172"/>
      <c r="K44" s="172"/>
      <c r="L44" s="14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132</v>
      </c>
      <c r="D45" s="43"/>
      <c r="E45" s="43"/>
      <c r="F45" s="43"/>
      <c r="G45" s="43"/>
      <c r="H45" s="43"/>
      <c r="I45" s="43"/>
      <c r="J45" s="43"/>
      <c r="K45" s="43"/>
      <c r="L45" s="14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3" t="str">
        <f>E7</f>
        <v>Jáchymov - parkoviště v ulici Mathesiova</v>
      </c>
      <c r="F48" s="35"/>
      <c r="G48" s="35"/>
      <c r="H48" s="35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128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 401.1 - VO parkoviště</v>
      </c>
      <c r="F50" s="43"/>
      <c r="G50" s="43"/>
      <c r="H50" s="43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29. 5. 2025</v>
      </c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Jáchymov</v>
      </c>
      <c r="G54" s="43"/>
      <c r="H54" s="43"/>
      <c r="I54" s="35" t="s">
        <v>30</v>
      </c>
      <c r="J54" s="39" t="str">
        <f>E21</f>
        <v>Ing. Jiří Oboznenko</v>
      </c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28</v>
      </c>
      <c r="D55" s="43"/>
      <c r="E55" s="43"/>
      <c r="F55" s="30" t="str">
        <f>IF(E18="","",E18)</f>
        <v>Vyplň údaj</v>
      </c>
      <c r="G55" s="43"/>
      <c r="H55" s="43"/>
      <c r="I55" s="35" t="s">
        <v>33</v>
      </c>
      <c r="J55" s="39" t="str">
        <f>E24</f>
        <v xml:space="preserve"> </v>
      </c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4" t="s">
        <v>133</v>
      </c>
      <c r="D57" s="175"/>
      <c r="E57" s="175"/>
      <c r="F57" s="175"/>
      <c r="G57" s="175"/>
      <c r="H57" s="175"/>
      <c r="I57" s="175"/>
      <c r="J57" s="176" t="s">
        <v>134</v>
      </c>
      <c r="K57" s="175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7" t="s">
        <v>69</v>
      </c>
      <c r="D59" s="43"/>
      <c r="E59" s="43"/>
      <c r="F59" s="43"/>
      <c r="G59" s="43"/>
      <c r="H59" s="43"/>
      <c r="I59" s="43"/>
      <c r="J59" s="105">
        <f>J88</f>
        <v>0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135</v>
      </c>
    </row>
    <row r="60" s="9" customFormat="1" ht="24.96" customHeight="1">
      <c r="A60" s="9"/>
      <c r="B60" s="178"/>
      <c r="C60" s="179"/>
      <c r="D60" s="180" t="s">
        <v>674</v>
      </c>
      <c r="E60" s="181"/>
      <c r="F60" s="181"/>
      <c r="G60" s="181"/>
      <c r="H60" s="181"/>
      <c r="I60" s="181"/>
      <c r="J60" s="182">
        <f>J89</f>
        <v>0</v>
      </c>
      <c r="K60" s="179"/>
      <c r="L60" s="18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78"/>
      <c r="C61" s="179"/>
      <c r="D61" s="180" t="s">
        <v>675</v>
      </c>
      <c r="E61" s="181"/>
      <c r="F61" s="181"/>
      <c r="G61" s="181"/>
      <c r="H61" s="181"/>
      <c r="I61" s="181"/>
      <c r="J61" s="182">
        <f>J92</f>
        <v>0</v>
      </c>
      <c r="K61" s="179"/>
      <c r="L61" s="183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78"/>
      <c r="C62" s="179"/>
      <c r="D62" s="180" t="s">
        <v>676</v>
      </c>
      <c r="E62" s="181"/>
      <c r="F62" s="181"/>
      <c r="G62" s="181"/>
      <c r="H62" s="181"/>
      <c r="I62" s="181"/>
      <c r="J62" s="182">
        <f>J104</f>
        <v>0</v>
      </c>
      <c r="K62" s="179"/>
      <c r="L62" s="183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78"/>
      <c r="C63" s="179"/>
      <c r="D63" s="180" t="s">
        <v>677</v>
      </c>
      <c r="E63" s="181"/>
      <c r="F63" s="181"/>
      <c r="G63" s="181"/>
      <c r="H63" s="181"/>
      <c r="I63" s="181"/>
      <c r="J63" s="182">
        <f>J106</f>
        <v>0</v>
      </c>
      <c r="K63" s="179"/>
      <c r="L63" s="183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78"/>
      <c r="C64" s="179"/>
      <c r="D64" s="180" t="s">
        <v>678</v>
      </c>
      <c r="E64" s="181"/>
      <c r="F64" s="181"/>
      <c r="G64" s="181"/>
      <c r="H64" s="181"/>
      <c r="I64" s="181"/>
      <c r="J64" s="182">
        <f>J118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8"/>
      <c r="C65" s="179"/>
      <c r="D65" s="180" t="s">
        <v>679</v>
      </c>
      <c r="E65" s="181"/>
      <c r="F65" s="181"/>
      <c r="G65" s="181"/>
      <c r="H65" s="181"/>
      <c r="I65" s="181"/>
      <c r="J65" s="182">
        <f>J136</f>
        <v>0</v>
      </c>
      <c r="K65" s="179"/>
      <c r="L65" s="183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8"/>
      <c r="C66" s="179"/>
      <c r="D66" s="180" t="s">
        <v>680</v>
      </c>
      <c r="E66" s="181"/>
      <c r="F66" s="181"/>
      <c r="G66" s="181"/>
      <c r="H66" s="181"/>
      <c r="I66" s="181"/>
      <c r="J66" s="182">
        <f>J138</f>
        <v>0</v>
      </c>
      <c r="K66" s="179"/>
      <c r="L66" s="183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8"/>
      <c r="C67" s="179"/>
      <c r="D67" s="180" t="s">
        <v>681</v>
      </c>
      <c r="E67" s="181"/>
      <c r="F67" s="181"/>
      <c r="G67" s="181"/>
      <c r="H67" s="181"/>
      <c r="I67" s="181"/>
      <c r="J67" s="182">
        <f>J161</f>
        <v>0</v>
      </c>
      <c r="K67" s="179"/>
      <c r="L67" s="183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8"/>
      <c r="C68" s="179"/>
      <c r="D68" s="180" t="s">
        <v>682</v>
      </c>
      <c r="E68" s="181"/>
      <c r="F68" s="181"/>
      <c r="G68" s="181"/>
      <c r="H68" s="181"/>
      <c r="I68" s="181"/>
      <c r="J68" s="182">
        <f>J169</f>
        <v>0</v>
      </c>
      <c r="K68" s="179"/>
      <c r="L68" s="183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2" customFormat="1" ht="21.84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48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62"/>
      <c r="C70" s="63"/>
      <c r="D70" s="63"/>
      <c r="E70" s="63"/>
      <c r="F70" s="63"/>
      <c r="G70" s="63"/>
      <c r="H70" s="63"/>
      <c r="I70" s="63"/>
      <c r="J70" s="63"/>
      <c r="K70" s="63"/>
      <c r="L70" s="148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4"/>
      <c r="C74" s="65"/>
      <c r="D74" s="65"/>
      <c r="E74" s="65"/>
      <c r="F74" s="65"/>
      <c r="G74" s="65"/>
      <c r="H74" s="65"/>
      <c r="I74" s="65"/>
      <c r="J74" s="65"/>
      <c r="K74" s="65"/>
      <c r="L74" s="14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143</v>
      </c>
      <c r="D75" s="43"/>
      <c r="E75" s="43"/>
      <c r="F75" s="43"/>
      <c r="G75" s="43"/>
      <c r="H75" s="43"/>
      <c r="I75" s="43"/>
      <c r="J75" s="43"/>
      <c r="K75" s="43"/>
      <c r="L75" s="14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16</v>
      </c>
      <c r="D77" s="43"/>
      <c r="E77" s="43"/>
      <c r="F77" s="43"/>
      <c r="G77" s="43"/>
      <c r="H77" s="43"/>
      <c r="I77" s="43"/>
      <c r="J77" s="43"/>
      <c r="K77" s="43"/>
      <c r="L77" s="14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173" t="str">
        <f>E7</f>
        <v>Jáchymov - parkoviště v ulici Mathesiova</v>
      </c>
      <c r="F78" s="35"/>
      <c r="G78" s="35"/>
      <c r="H78" s="35"/>
      <c r="I78" s="43"/>
      <c r="J78" s="43"/>
      <c r="K78" s="43"/>
      <c r="L78" s="14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128</v>
      </c>
      <c r="D79" s="43"/>
      <c r="E79" s="43"/>
      <c r="F79" s="43"/>
      <c r="G79" s="43"/>
      <c r="H79" s="43"/>
      <c r="I79" s="43"/>
      <c r="J79" s="43"/>
      <c r="K79" s="43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72" t="str">
        <f>E9</f>
        <v>SO 401.1 - VO parkoviště</v>
      </c>
      <c r="F80" s="43"/>
      <c r="G80" s="43"/>
      <c r="H80" s="43"/>
      <c r="I80" s="43"/>
      <c r="J80" s="43"/>
      <c r="K80" s="4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21</v>
      </c>
      <c r="D82" s="43"/>
      <c r="E82" s="43"/>
      <c r="F82" s="30" t="str">
        <f>F12</f>
        <v xml:space="preserve"> </v>
      </c>
      <c r="G82" s="43"/>
      <c r="H82" s="43"/>
      <c r="I82" s="35" t="s">
        <v>23</v>
      </c>
      <c r="J82" s="75" t="str">
        <f>IF(J12="","",J12)</f>
        <v>29. 5. 2025</v>
      </c>
      <c r="K82" s="43"/>
      <c r="L82" s="14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25</v>
      </c>
      <c r="D84" s="43"/>
      <c r="E84" s="43"/>
      <c r="F84" s="30" t="str">
        <f>E15</f>
        <v>Město Jáchymov</v>
      </c>
      <c r="G84" s="43"/>
      <c r="H84" s="43"/>
      <c r="I84" s="35" t="s">
        <v>30</v>
      </c>
      <c r="J84" s="39" t="str">
        <f>E21</f>
        <v>Ing. Jiří Oboznenko</v>
      </c>
      <c r="K84" s="4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28</v>
      </c>
      <c r="D85" s="43"/>
      <c r="E85" s="43"/>
      <c r="F85" s="30" t="str">
        <f>IF(E18="","",E18)</f>
        <v>Vyplň údaj</v>
      </c>
      <c r="G85" s="43"/>
      <c r="H85" s="43"/>
      <c r="I85" s="35" t="s">
        <v>33</v>
      </c>
      <c r="J85" s="39" t="str">
        <f>E24</f>
        <v xml:space="preserve"> </v>
      </c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0.32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1" customFormat="1" ht="29.28" customHeight="1">
      <c r="A87" s="189"/>
      <c r="B87" s="190"/>
      <c r="C87" s="191" t="s">
        <v>144</v>
      </c>
      <c r="D87" s="192" t="s">
        <v>56</v>
      </c>
      <c r="E87" s="192" t="s">
        <v>52</v>
      </c>
      <c r="F87" s="192" t="s">
        <v>53</v>
      </c>
      <c r="G87" s="192" t="s">
        <v>145</v>
      </c>
      <c r="H87" s="192" t="s">
        <v>146</v>
      </c>
      <c r="I87" s="192" t="s">
        <v>147</v>
      </c>
      <c r="J87" s="192" t="s">
        <v>134</v>
      </c>
      <c r="K87" s="193" t="s">
        <v>148</v>
      </c>
      <c r="L87" s="194"/>
      <c r="M87" s="95" t="s">
        <v>19</v>
      </c>
      <c r="N87" s="96" t="s">
        <v>41</v>
      </c>
      <c r="O87" s="96" t="s">
        <v>149</v>
      </c>
      <c r="P87" s="96" t="s">
        <v>150</v>
      </c>
      <c r="Q87" s="96" t="s">
        <v>151</v>
      </c>
      <c r="R87" s="96" t="s">
        <v>152</v>
      </c>
      <c r="S87" s="96" t="s">
        <v>153</v>
      </c>
      <c r="T87" s="97" t="s">
        <v>154</v>
      </c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</row>
    <row r="88" s="2" customFormat="1" ht="22.8" customHeight="1">
      <c r="A88" s="41"/>
      <c r="B88" s="42"/>
      <c r="C88" s="102" t="s">
        <v>155</v>
      </c>
      <c r="D88" s="43"/>
      <c r="E88" s="43"/>
      <c r="F88" s="43"/>
      <c r="G88" s="43"/>
      <c r="H88" s="43"/>
      <c r="I88" s="43"/>
      <c r="J88" s="195">
        <f>BK88</f>
        <v>0</v>
      </c>
      <c r="K88" s="43"/>
      <c r="L88" s="47"/>
      <c r="M88" s="98"/>
      <c r="N88" s="196"/>
      <c r="O88" s="99"/>
      <c r="P88" s="197">
        <f>P89+P92+P104+P106+P118+P136+P138+P161+P169</f>
        <v>0</v>
      </c>
      <c r="Q88" s="99"/>
      <c r="R88" s="197">
        <f>R89+R92+R104+R106+R118+R136+R138+R161+R169</f>
        <v>0</v>
      </c>
      <c r="S88" s="99"/>
      <c r="T88" s="198">
        <f>T89+T92+T104+T106+T118+T136+T138+T161+T169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70</v>
      </c>
      <c r="AU88" s="20" t="s">
        <v>135</v>
      </c>
      <c r="BK88" s="199">
        <f>BK89+BK92+BK104+BK106+BK118+BK136+BK138+BK161+BK169</f>
        <v>0</v>
      </c>
    </row>
    <row r="89" s="12" customFormat="1" ht="25.92" customHeight="1">
      <c r="A89" s="12"/>
      <c r="B89" s="200"/>
      <c r="C89" s="201"/>
      <c r="D89" s="202" t="s">
        <v>70</v>
      </c>
      <c r="E89" s="203" t="s">
        <v>683</v>
      </c>
      <c r="F89" s="203" t="s">
        <v>684</v>
      </c>
      <c r="G89" s="201"/>
      <c r="H89" s="201"/>
      <c r="I89" s="204"/>
      <c r="J89" s="205">
        <f>BK89</f>
        <v>0</v>
      </c>
      <c r="K89" s="201"/>
      <c r="L89" s="206"/>
      <c r="M89" s="207"/>
      <c r="N89" s="208"/>
      <c r="O89" s="208"/>
      <c r="P89" s="209">
        <f>SUM(P90:P91)</f>
        <v>0</v>
      </c>
      <c r="Q89" s="208"/>
      <c r="R89" s="209">
        <f>SUM(R90:R91)</f>
        <v>0</v>
      </c>
      <c r="S89" s="208"/>
      <c r="T89" s="210">
        <f>SUM(T90:T91)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1" t="s">
        <v>78</v>
      </c>
      <c r="AT89" s="212" t="s">
        <v>70</v>
      </c>
      <c r="AU89" s="212" t="s">
        <v>71</v>
      </c>
      <c r="AY89" s="211" t="s">
        <v>158</v>
      </c>
      <c r="BK89" s="213">
        <f>SUM(BK90:BK91)</f>
        <v>0</v>
      </c>
    </row>
    <row r="90" s="2" customFormat="1" ht="16.5" customHeight="1">
      <c r="A90" s="41"/>
      <c r="B90" s="42"/>
      <c r="C90" s="216" t="s">
        <v>157</v>
      </c>
      <c r="D90" s="216" t="s">
        <v>161</v>
      </c>
      <c r="E90" s="217" t="s">
        <v>685</v>
      </c>
      <c r="F90" s="218" t="s">
        <v>686</v>
      </c>
      <c r="G90" s="219" t="s">
        <v>687</v>
      </c>
      <c r="H90" s="220">
        <v>2</v>
      </c>
      <c r="I90" s="221"/>
      <c r="J90" s="222">
        <f>ROUND(I90*H90,2)</f>
        <v>0</v>
      </c>
      <c r="K90" s="218" t="s">
        <v>19</v>
      </c>
      <c r="L90" s="47"/>
      <c r="M90" s="223" t="s">
        <v>19</v>
      </c>
      <c r="N90" s="224" t="s">
        <v>42</v>
      </c>
      <c r="O90" s="87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7" t="s">
        <v>173</v>
      </c>
      <c r="AT90" s="227" t="s">
        <v>161</v>
      </c>
      <c r="AU90" s="227" t="s">
        <v>78</v>
      </c>
      <c r="AY90" s="20" t="s">
        <v>158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20" t="s">
        <v>78</v>
      </c>
      <c r="BK90" s="228">
        <f>ROUND(I90*H90,2)</f>
        <v>0</v>
      </c>
      <c r="BL90" s="20" t="s">
        <v>173</v>
      </c>
      <c r="BM90" s="227" t="s">
        <v>80</v>
      </c>
    </row>
    <row r="91" s="2" customFormat="1">
      <c r="A91" s="41"/>
      <c r="B91" s="42"/>
      <c r="C91" s="43"/>
      <c r="D91" s="241" t="s">
        <v>519</v>
      </c>
      <c r="E91" s="43"/>
      <c r="F91" s="282" t="s">
        <v>688</v>
      </c>
      <c r="G91" s="43"/>
      <c r="H91" s="43"/>
      <c r="I91" s="231"/>
      <c r="J91" s="43"/>
      <c r="K91" s="43"/>
      <c r="L91" s="47"/>
      <c r="M91" s="232"/>
      <c r="N91" s="233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519</v>
      </c>
      <c r="AU91" s="20" t="s">
        <v>78</v>
      </c>
    </row>
    <row r="92" s="12" customFormat="1" ht="25.92" customHeight="1">
      <c r="A92" s="12"/>
      <c r="B92" s="200"/>
      <c r="C92" s="201"/>
      <c r="D92" s="202" t="s">
        <v>70</v>
      </c>
      <c r="E92" s="203" t="s">
        <v>689</v>
      </c>
      <c r="F92" s="203" t="s">
        <v>690</v>
      </c>
      <c r="G92" s="201"/>
      <c r="H92" s="201"/>
      <c r="I92" s="204"/>
      <c r="J92" s="205">
        <f>BK92</f>
        <v>0</v>
      </c>
      <c r="K92" s="201"/>
      <c r="L92" s="206"/>
      <c r="M92" s="207"/>
      <c r="N92" s="208"/>
      <c r="O92" s="208"/>
      <c r="P92" s="209">
        <f>SUM(P93:P103)</f>
        <v>0</v>
      </c>
      <c r="Q92" s="208"/>
      <c r="R92" s="209">
        <f>SUM(R93:R103)</f>
        <v>0</v>
      </c>
      <c r="S92" s="208"/>
      <c r="T92" s="210">
        <f>SUM(T93:T103)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1" t="s">
        <v>78</v>
      </c>
      <c r="AT92" s="212" t="s">
        <v>70</v>
      </c>
      <c r="AU92" s="212" t="s">
        <v>71</v>
      </c>
      <c r="AY92" s="211" t="s">
        <v>158</v>
      </c>
      <c r="BK92" s="213">
        <f>SUM(BK93:BK103)</f>
        <v>0</v>
      </c>
    </row>
    <row r="93" s="2" customFormat="1" ht="16.5" customHeight="1">
      <c r="A93" s="41"/>
      <c r="B93" s="42"/>
      <c r="C93" s="216" t="s">
        <v>338</v>
      </c>
      <c r="D93" s="216" t="s">
        <v>161</v>
      </c>
      <c r="E93" s="217" t="s">
        <v>691</v>
      </c>
      <c r="F93" s="218" t="s">
        <v>692</v>
      </c>
      <c r="G93" s="219" t="s">
        <v>373</v>
      </c>
      <c r="H93" s="220">
        <v>85</v>
      </c>
      <c r="I93" s="221"/>
      <c r="J93" s="222">
        <f>ROUND(I93*H93,2)</f>
        <v>0</v>
      </c>
      <c r="K93" s="218" t="s">
        <v>19</v>
      </c>
      <c r="L93" s="47"/>
      <c r="M93" s="223" t="s">
        <v>19</v>
      </c>
      <c r="N93" s="224" t="s">
        <v>42</v>
      </c>
      <c r="O93" s="87"/>
      <c r="P93" s="225">
        <f>O93*H93</f>
        <v>0</v>
      </c>
      <c r="Q93" s="225">
        <v>0</v>
      </c>
      <c r="R93" s="225">
        <f>Q93*H93</f>
        <v>0</v>
      </c>
      <c r="S93" s="225">
        <v>0</v>
      </c>
      <c r="T93" s="226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7" t="s">
        <v>173</v>
      </c>
      <c r="AT93" s="227" t="s">
        <v>161</v>
      </c>
      <c r="AU93" s="227" t="s">
        <v>78</v>
      </c>
      <c r="AY93" s="20" t="s">
        <v>158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20" t="s">
        <v>78</v>
      </c>
      <c r="BK93" s="228">
        <f>ROUND(I93*H93,2)</f>
        <v>0</v>
      </c>
      <c r="BL93" s="20" t="s">
        <v>173</v>
      </c>
      <c r="BM93" s="227" t="s">
        <v>190</v>
      </c>
    </row>
    <row r="94" s="2" customFormat="1" ht="16.5" customHeight="1">
      <c r="A94" s="41"/>
      <c r="B94" s="42"/>
      <c r="C94" s="216" t="s">
        <v>342</v>
      </c>
      <c r="D94" s="216" t="s">
        <v>161</v>
      </c>
      <c r="E94" s="217" t="s">
        <v>693</v>
      </c>
      <c r="F94" s="218" t="s">
        <v>694</v>
      </c>
      <c r="G94" s="219" t="s">
        <v>373</v>
      </c>
      <c r="H94" s="220">
        <v>20</v>
      </c>
      <c r="I94" s="221"/>
      <c r="J94" s="222">
        <f>ROUND(I94*H94,2)</f>
        <v>0</v>
      </c>
      <c r="K94" s="218" t="s">
        <v>19</v>
      </c>
      <c r="L94" s="47"/>
      <c r="M94" s="223" t="s">
        <v>19</v>
      </c>
      <c r="N94" s="224" t="s">
        <v>42</v>
      </c>
      <c r="O94" s="87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7" t="s">
        <v>173</v>
      </c>
      <c r="AT94" s="227" t="s">
        <v>161</v>
      </c>
      <c r="AU94" s="227" t="s">
        <v>78</v>
      </c>
      <c r="AY94" s="20" t="s">
        <v>158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20" t="s">
        <v>78</v>
      </c>
      <c r="BK94" s="228">
        <f>ROUND(I94*H94,2)</f>
        <v>0</v>
      </c>
      <c r="BL94" s="20" t="s">
        <v>173</v>
      </c>
      <c r="BM94" s="227" t="s">
        <v>201</v>
      </c>
    </row>
    <row r="95" s="2" customFormat="1" ht="16.5" customHeight="1">
      <c r="A95" s="41"/>
      <c r="B95" s="42"/>
      <c r="C95" s="216" t="s">
        <v>346</v>
      </c>
      <c r="D95" s="216" t="s">
        <v>161</v>
      </c>
      <c r="E95" s="217" t="s">
        <v>695</v>
      </c>
      <c r="F95" s="218" t="s">
        <v>696</v>
      </c>
      <c r="G95" s="219" t="s">
        <v>687</v>
      </c>
      <c r="H95" s="220">
        <v>10</v>
      </c>
      <c r="I95" s="221"/>
      <c r="J95" s="222">
        <f>ROUND(I95*H95,2)</f>
        <v>0</v>
      </c>
      <c r="K95" s="218" t="s">
        <v>19</v>
      </c>
      <c r="L95" s="47"/>
      <c r="M95" s="223" t="s">
        <v>19</v>
      </c>
      <c r="N95" s="224" t="s">
        <v>42</v>
      </c>
      <c r="O95" s="87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7" t="s">
        <v>173</v>
      </c>
      <c r="AT95" s="227" t="s">
        <v>161</v>
      </c>
      <c r="AU95" s="227" t="s">
        <v>78</v>
      </c>
      <c r="AY95" s="20" t="s">
        <v>158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20" t="s">
        <v>78</v>
      </c>
      <c r="BK95" s="228">
        <f>ROUND(I95*H95,2)</f>
        <v>0</v>
      </c>
      <c r="BL95" s="20" t="s">
        <v>173</v>
      </c>
      <c r="BM95" s="227" t="s">
        <v>8</v>
      </c>
    </row>
    <row r="96" s="2" customFormat="1" ht="16.5" customHeight="1">
      <c r="A96" s="41"/>
      <c r="B96" s="42"/>
      <c r="C96" s="216" t="s">
        <v>301</v>
      </c>
      <c r="D96" s="216" t="s">
        <v>161</v>
      </c>
      <c r="E96" s="217" t="s">
        <v>697</v>
      </c>
      <c r="F96" s="218" t="s">
        <v>698</v>
      </c>
      <c r="G96" s="219" t="s">
        <v>373</v>
      </c>
      <c r="H96" s="220">
        <v>85</v>
      </c>
      <c r="I96" s="221"/>
      <c r="J96" s="222">
        <f>ROUND(I96*H96,2)</f>
        <v>0</v>
      </c>
      <c r="K96" s="218" t="s">
        <v>19</v>
      </c>
      <c r="L96" s="47"/>
      <c r="M96" s="223" t="s">
        <v>19</v>
      </c>
      <c r="N96" s="224" t="s">
        <v>42</v>
      </c>
      <c r="O96" s="87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7" t="s">
        <v>173</v>
      </c>
      <c r="AT96" s="227" t="s">
        <v>161</v>
      </c>
      <c r="AU96" s="227" t="s">
        <v>78</v>
      </c>
      <c r="AY96" s="20" t="s">
        <v>158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20" t="s">
        <v>78</v>
      </c>
      <c r="BK96" s="228">
        <f>ROUND(I96*H96,2)</f>
        <v>0</v>
      </c>
      <c r="BL96" s="20" t="s">
        <v>173</v>
      </c>
      <c r="BM96" s="227" t="s">
        <v>223</v>
      </c>
    </row>
    <row r="97" s="2" customFormat="1" ht="16.5" customHeight="1">
      <c r="A97" s="41"/>
      <c r="B97" s="42"/>
      <c r="C97" s="216" t="s">
        <v>354</v>
      </c>
      <c r="D97" s="216" t="s">
        <v>161</v>
      </c>
      <c r="E97" s="217" t="s">
        <v>699</v>
      </c>
      <c r="F97" s="218" t="s">
        <v>700</v>
      </c>
      <c r="G97" s="219" t="s">
        <v>687</v>
      </c>
      <c r="H97" s="220">
        <v>6</v>
      </c>
      <c r="I97" s="221"/>
      <c r="J97" s="222">
        <f>ROUND(I97*H97,2)</f>
        <v>0</v>
      </c>
      <c r="K97" s="218" t="s">
        <v>19</v>
      </c>
      <c r="L97" s="47"/>
      <c r="M97" s="223" t="s">
        <v>19</v>
      </c>
      <c r="N97" s="224" t="s">
        <v>42</v>
      </c>
      <c r="O97" s="87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7" t="s">
        <v>173</v>
      </c>
      <c r="AT97" s="227" t="s">
        <v>161</v>
      </c>
      <c r="AU97" s="227" t="s">
        <v>78</v>
      </c>
      <c r="AY97" s="20" t="s">
        <v>158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0" t="s">
        <v>78</v>
      </c>
      <c r="BK97" s="228">
        <f>ROUND(I97*H97,2)</f>
        <v>0</v>
      </c>
      <c r="BL97" s="20" t="s">
        <v>173</v>
      </c>
      <c r="BM97" s="227" t="s">
        <v>338</v>
      </c>
    </row>
    <row r="98" s="2" customFormat="1" ht="16.5" customHeight="1">
      <c r="A98" s="41"/>
      <c r="B98" s="42"/>
      <c r="C98" s="216" t="s">
        <v>7</v>
      </c>
      <c r="D98" s="216" t="s">
        <v>161</v>
      </c>
      <c r="E98" s="217" t="s">
        <v>701</v>
      </c>
      <c r="F98" s="218" t="s">
        <v>702</v>
      </c>
      <c r="G98" s="219" t="s">
        <v>687</v>
      </c>
      <c r="H98" s="220">
        <v>2</v>
      </c>
      <c r="I98" s="221"/>
      <c r="J98" s="222">
        <f>ROUND(I98*H98,2)</f>
        <v>0</v>
      </c>
      <c r="K98" s="218" t="s">
        <v>19</v>
      </c>
      <c r="L98" s="47"/>
      <c r="M98" s="223" t="s">
        <v>19</v>
      </c>
      <c r="N98" s="224" t="s">
        <v>42</v>
      </c>
      <c r="O98" s="87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7" t="s">
        <v>173</v>
      </c>
      <c r="AT98" s="227" t="s">
        <v>161</v>
      </c>
      <c r="AU98" s="227" t="s">
        <v>78</v>
      </c>
      <c r="AY98" s="20" t="s">
        <v>158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0" t="s">
        <v>78</v>
      </c>
      <c r="BK98" s="228">
        <f>ROUND(I98*H98,2)</f>
        <v>0</v>
      </c>
      <c r="BL98" s="20" t="s">
        <v>173</v>
      </c>
      <c r="BM98" s="227" t="s">
        <v>346</v>
      </c>
    </row>
    <row r="99" s="2" customFormat="1" ht="16.5" customHeight="1">
      <c r="A99" s="41"/>
      <c r="B99" s="42"/>
      <c r="C99" s="216" t="s">
        <v>364</v>
      </c>
      <c r="D99" s="216" t="s">
        <v>161</v>
      </c>
      <c r="E99" s="217" t="s">
        <v>703</v>
      </c>
      <c r="F99" s="218" t="s">
        <v>704</v>
      </c>
      <c r="G99" s="219" t="s">
        <v>373</v>
      </c>
      <c r="H99" s="220">
        <v>2</v>
      </c>
      <c r="I99" s="221"/>
      <c r="J99" s="222">
        <f>ROUND(I99*H99,2)</f>
        <v>0</v>
      </c>
      <c r="K99" s="218" t="s">
        <v>19</v>
      </c>
      <c r="L99" s="47"/>
      <c r="M99" s="223" t="s">
        <v>19</v>
      </c>
      <c r="N99" s="224" t="s">
        <v>42</v>
      </c>
      <c r="O99" s="87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7" t="s">
        <v>173</v>
      </c>
      <c r="AT99" s="227" t="s">
        <v>161</v>
      </c>
      <c r="AU99" s="227" t="s">
        <v>78</v>
      </c>
      <c r="AY99" s="20" t="s">
        <v>158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0" t="s">
        <v>78</v>
      </c>
      <c r="BK99" s="228">
        <f>ROUND(I99*H99,2)</f>
        <v>0</v>
      </c>
      <c r="BL99" s="20" t="s">
        <v>173</v>
      </c>
      <c r="BM99" s="227" t="s">
        <v>354</v>
      </c>
    </row>
    <row r="100" s="2" customFormat="1" ht="16.5" customHeight="1">
      <c r="A100" s="41"/>
      <c r="B100" s="42"/>
      <c r="C100" s="216" t="s">
        <v>370</v>
      </c>
      <c r="D100" s="216" t="s">
        <v>161</v>
      </c>
      <c r="E100" s="217" t="s">
        <v>705</v>
      </c>
      <c r="F100" s="218" t="s">
        <v>706</v>
      </c>
      <c r="G100" s="219" t="s">
        <v>687</v>
      </c>
      <c r="H100" s="220">
        <v>2</v>
      </c>
      <c r="I100" s="221"/>
      <c r="J100" s="222">
        <f>ROUND(I100*H100,2)</f>
        <v>0</v>
      </c>
      <c r="K100" s="218" t="s">
        <v>19</v>
      </c>
      <c r="L100" s="47"/>
      <c r="M100" s="223" t="s">
        <v>19</v>
      </c>
      <c r="N100" s="224" t="s">
        <v>42</v>
      </c>
      <c r="O100" s="87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7" t="s">
        <v>173</v>
      </c>
      <c r="AT100" s="227" t="s">
        <v>161</v>
      </c>
      <c r="AU100" s="227" t="s">
        <v>78</v>
      </c>
      <c r="AY100" s="20" t="s">
        <v>158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0" t="s">
        <v>78</v>
      </c>
      <c r="BK100" s="228">
        <f>ROUND(I100*H100,2)</f>
        <v>0</v>
      </c>
      <c r="BL100" s="20" t="s">
        <v>173</v>
      </c>
      <c r="BM100" s="227" t="s">
        <v>364</v>
      </c>
    </row>
    <row r="101" s="2" customFormat="1" ht="16.5" customHeight="1">
      <c r="A101" s="41"/>
      <c r="B101" s="42"/>
      <c r="C101" s="216" t="s">
        <v>376</v>
      </c>
      <c r="D101" s="216" t="s">
        <v>161</v>
      </c>
      <c r="E101" s="217" t="s">
        <v>707</v>
      </c>
      <c r="F101" s="218" t="s">
        <v>708</v>
      </c>
      <c r="G101" s="219" t="s">
        <v>687</v>
      </c>
      <c r="H101" s="220">
        <v>2</v>
      </c>
      <c r="I101" s="221"/>
      <c r="J101" s="222">
        <f>ROUND(I101*H101,2)</f>
        <v>0</v>
      </c>
      <c r="K101" s="218" t="s">
        <v>19</v>
      </c>
      <c r="L101" s="47"/>
      <c r="M101" s="223" t="s">
        <v>19</v>
      </c>
      <c r="N101" s="224" t="s">
        <v>42</v>
      </c>
      <c r="O101" s="87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7" t="s">
        <v>173</v>
      </c>
      <c r="AT101" s="227" t="s">
        <v>161</v>
      </c>
      <c r="AU101" s="227" t="s">
        <v>78</v>
      </c>
      <c r="AY101" s="20" t="s">
        <v>158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0" t="s">
        <v>78</v>
      </c>
      <c r="BK101" s="228">
        <f>ROUND(I101*H101,2)</f>
        <v>0</v>
      </c>
      <c r="BL101" s="20" t="s">
        <v>173</v>
      </c>
      <c r="BM101" s="227" t="s">
        <v>376</v>
      </c>
    </row>
    <row r="102" s="2" customFormat="1" ht="16.5" customHeight="1">
      <c r="A102" s="41"/>
      <c r="B102" s="42"/>
      <c r="C102" s="216" t="s">
        <v>382</v>
      </c>
      <c r="D102" s="216" t="s">
        <v>161</v>
      </c>
      <c r="E102" s="217" t="s">
        <v>709</v>
      </c>
      <c r="F102" s="218" t="s">
        <v>710</v>
      </c>
      <c r="G102" s="219" t="s">
        <v>687</v>
      </c>
      <c r="H102" s="220">
        <v>1</v>
      </c>
      <c r="I102" s="221"/>
      <c r="J102" s="222">
        <f>ROUND(I102*H102,2)</f>
        <v>0</v>
      </c>
      <c r="K102" s="218" t="s">
        <v>19</v>
      </c>
      <c r="L102" s="47"/>
      <c r="M102" s="223" t="s">
        <v>19</v>
      </c>
      <c r="N102" s="224" t="s">
        <v>42</v>
      </c>
      <c r="O102" s="87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7" t="s">
        <v>173</v>
      </c>
      <c r="AT102" s="227" t="s">
        <v>161</v>
      </c>
      <c r="AU102" s="227" t="s">
        <v>78</v>
      </c>
      <c r="AY102" s="20" t="s">
        <v>158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0" t="s">
        <v>78</v>
      </c>
      <c r="BK102" s="228">
        <f>ROUND(I102*H102,2)</f>
        <v>0</v>
      </c>
      <c r="BL102" s="20" t="s">
        <v>173</v>
      </c>
      <c r="BM102" s="227" t="s">
        <v>387</v>
      </c>
    </row>
    <row r="103" s="2" customFormat="1" ht="16.5" customHeight="1">
      <c r="A103" s="41"/>
      <c r="B103" s="42"/>
      <c r="C103" s="216" t="s">
        <v>387</v>
      </c>
      <c r="D103" s="216" t="s">
        <v>161</v>
      </c>
      <c r="E103" s="217" t="s">
        <v>707</v>
      </c>
      <c r="F103" s="218" t="s">
        <v>708</v>
      </c>
      <c r="G103" s="219" t="s">
        <v>687</v>
      </c>
      <c r="H103" s="220">
        <v>2</v>
      </c>
      <c r="I103" s="221"/>
      <c r="J103" s="222">
        <f>ROUND(I103*H103,2)</f>
        <v>0</v>
      </c>
      <c r="K103" s="218" t="s">
        <v>19</v>
      </c>
      <c r="L103" s="47"/>
      <c r="M103" s="223" t="s">
        <v>19</v>
      </c>
      <c r="N103" s="224" t="s">
        <v>42</v>
      </c>
      <c r="O103" s="87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173</v>
      </c>
      <c r="AT103" s="227" t="s">
        <v>161</v>
      </c>
      <c r="AU103" s="227" t="s">
        <v>78</v>
      </c>
      <c r="AY103" s="20" t="s">
        <v>158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78</v>
      </c>
      <c r="BK103" s="228">
        <f>ROUND(I103*H103,2)</f>
        <v>0</v>
      </c>
      <c r="BL103" s="20" t="s">
        <v>173</v>
      </c>
      <c r="BM103" s="227" t="s">
        <v>400</v>
      </c>
    </row>
    <row r="104" s="12" customFormat="1" ht="25.92" customHeight="1">
      <c r="A104" s="12"/>
      <c r="B104" s="200"/>
      <c r="C104" s="201"/>
      <c r="D104" s="202" t="s">
        <v>70</v>
      </c>
      <c r="E104" s="203" t="s">
        <v>711</v>
      </c>
      <c r="F104" s="203" t="s">
        <v>712</v>
      </c>
      <c r="G104" s="201"/>
      <c r="H104" s="201"/>
      <c r="I104" s="204"/>
      <c r="J104" s="205">
        <f>BK104</f>
        <v>0</v>
      </c>
      <c r="K104" s="201"/>
      <c r="L104" s="206"/>
      <c r="M104" s="207"/>
      <c r="N104" s="208"/>
      <c r="O104" s="208"/>
      <c r="P104" s="209">
        <f>P105</f>
        <v>0</v>
      </c>
      <c r="Q104" s="208"/>
      <c r="R104" s="209">
        <f>R105</f>
        <v>0</v>
      </c>
      <c r="S104" s="208"/>
      <c r="T104" s="210">
        <f>T105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1" t="s">
        <v>78</v>
      </c>
      <c r="AT104" s="212" t="s">
        <v>70</v>
      </c>
      <c r="AU104" s="212" t="s">
        <v>71</v>
      </c>
      <c r="AY104" s="211" t="s">
        <v>158</v>
      </c>
      <c r="BK104" s="213">
        <f>BK105</f>
        <v>0</v>
      </c>
    </row>
    <row r="105" s="2" customFormat="1" ht="16.5" customHeight="1">
      <c r="A105" s="41"/>
      <c r="B105" s="42"/>
      <c r="C105" s="216" t="s">
        <v>448</v>
      </c>
      <c r="D105" s="216" t="s">
        <v>161</v>
      </c>
      <c r="E105" s="217" t="s">
        <v>713</v>
      </c>
      <c r="F105" s="218" t="s">
        <v>714</v>
      </c>
      <c r="G105" s="219" t="s">
        <v>687</v>
      </c>
      <c r="H105" s="220">
        <v>2</v>
      </c>
      <c r="I105" s="221"/>
      <c r="J105" s="222">
        <f>ROUND(I105*H105,2)</f>
        <v>0</v>
      </c>
      <c r="K105" s="218" t="s">
        <v>19</v>
      </c>
      <c r="L105" s="47"/>
      <c r="M105" s="223" t="s">
        <v>19</v>
      </c>
      <c r="N105" s="224" t="s">
        <v>42</v>
      </c>
      <c r="O105" s="87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7" t="s">
        <v>173</v>
      </c>
      <c r="AT105" s="227" t="s">
        <v>161</v>
      </c>
      <c r="AU105" s="227" t="s">
        <v>78</v>
      </c>
      <c r="AY105" s="20" t="s">
        <v>158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0" t="s">
        <v>78</v>
      </c>
      <c r="BK105" s="228">
        <f>ROUND(I105*H105,2)</f>
        <v>0</v>
      </c>
      <c r="BL105" s="20" t="s">
        <v>173</v>
      </c>
      <c r="BM105" s="227" t="s">
        <v>410</v>
      </c>
    </row>
    <row r="106" s="12" customFormat="1" ht="25.92" customHeight="1">
      <c r="A106" s="12"/>
      <c r="B106" s="200"/>
      <c r="C106" s="201"/>
      <c r="D106" s="202" t="s">
        <v>70</v>
      </c>
      <c r="E106" s="203" t="s">
        <v>715</v>
      </c>
      <c r="F106" s="203" t="s">
        <v>716</v>
      </c>
      <c r="G106" s="201"/>
      <c r="H106" s="201"/>
      <c r="I106" s="204"/>
      <c r="J106" s="205">
        <f>BK106</f>
        <v>0</v>
      </c>
      <c r="K106" s="201"/>
      <c r="L106" s="206"/>
      <c r="M106" s="207"/>
      <c r="N106" s="208"/>
      <c r="O106" s="208"/>
      <c r="P106" s="209">
        <f>SUM(P107:P117)</f>
        <v>0</v>
      </c>
      <c r="Q106" s="208"/>
      <c r="R106" s="209">
        <f>SUM(R107:R117)</f>
        <v>0</v>
      </c>
      <c r="S106" s="208"/>
      <c r="T106" s="210">
        <f>SUM(T107:T117)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1" t="s">
        <v>78</v>
      </c>
      <c r="AT106" s="212" t="s">
        <v>70</v>
      </c>
      <c r="AU106" s="212" t="s">
        <v>71</v>
      </c>
      <c r="AY106" s="211" t="s">
        <v>158</v>
      </c>
      <c r="BK106" s="213">
        <f>SUM(BK107:BK117)</f>
        <v>0</v>
      </c>
    </row>
    <row r="107" s="2" customFormat="1" ht="16.5" customHeight="1">
      <c r="A107" s="41"/>
      <c r="B107" s="42"/>
      <c r="C107" s="216" t="s">
        <v>481</v>
      </c>
      <c r="D107" s="216" t="s">
        <v>161</v>
      </c>
      <c r="E107" s="217" t="s">
        <v>717</v>
      </c>
      <c r="F107" s="218" t="s">
        <v>718</v>
      </c>
      <c r="G107" s="219" t="s">
        <v>295</v>
      </c>
      <c r="H107" s="220">
        <v>0.16</v>
      </c>
      <c r="I107" s="221"/>
      <c r="J107" s="222">
        <f>ROUND(I107*H107,2)</f>
        <v>0</v>
      </c>
      <c r="K107" s="218" t="s">
        <v>19</v>
      </c>
      <c r="L107" s="47"/>
      <c r="M107" s="223" t="s">
        <v>19</v>
      </c>
      <c r="N107" s="224" t="s">
        <v>42</v>
      </c>
      <c r="O107" s="87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7" t="s">
        <v>173</v>
      </c>
      <c r="AT107" s="227" t="s">
        <v>161</v>
      </c>
      <c r="AU107" s="227" t="s">
        <v>78</v>
      </c>
      <c r="AY107" s="20" t="s">
        <v>158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0" t="s">
        <v>78</v>
      </c>
      <c r="BK107" s="228">
        <f>ROUND(I107*H107,2)</f>
        <v>0</v>
      </c>
      <c r="BL107" s="20" t="s">
        <v>173</v>
      </c>
      <c r="BM107" s="227" t="s">
        <v>420</v>
      </c>
    </row>
    <row r="108" s="2" customFormat="1" ht="16.5" customHeight="1">
      <c r="A108" s="41"/>
      <c r="B108" s="42"/>
      <c r="C108" s="216" t="s">
        <v>487</v>
      </c>
      <c r="D108" s="216" t="s">
        <v>161</v>
      </c>
      <c r="E108" s="217" t="s">
        <v>719</v>
      </c>
      <c r="F108" s="218" t="s">
        <v>720</v>
      </c>
      <c r="G108" s="219" t="s">
        <v>373</v>
      </c>
      <c r="H108" s="220">
        <v>55</v>
      </c>
      <c r="I108" s="221"/>
      <c r="J108" s="222">
        <f>ROUND(I108*H108,2)</f>
        <v>0</v>
      </c>
      <c r="K108" s="218" t="s">
        <v>19</v>
      </c>
      <c r="L108" s="47"/>
      <c r="M108" s="223" t="s">
        <v>19</v>
      </c>
      <c r="N108" s="224" t="s">
        <v>42</v>
      </c>
      <c r="O108" s="87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7" t="s">
        <v>173</v>
      </c>
      <c r="AT108" s="227" t="s">
        <v>161</v>
      </c>
      <c r="AU108" s="227" t="s">
        <v>78</v>
      </c>
      <c r="AY108" s="20" t="s">
        <v>158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0" t="s">
        <v>78</v>
      </c>
      <c r="BK108" s="228">
        <f>ROUND(I108*H108,2)</f>
        <v>0</v>
      </c>
      <c r="BL108" s="20" t="s">
        <v>173</v>
      </c>
      <c r="BM108" s="227" t="s">
        <v>430</v>
      </c>
    </row>
    <row r="109" s="2" customFormat="1" ht="16.5" customHeight="1">
      <c r="A109" s="41"/>
      <c r="B109" s="42"/>
      <c r="C109" s="216" t="s">
        <v>494</v>
      </c>
      <c r="D109" s="216" t="s">
        <v>161</v>
      </c>
      <c r="E109" s="217" t="s">
        <v>721</v>
      </c>
      <c r="F109" s="218" t="s">
        <v>722</v>
      </c>
      <c r="G109" s="219" t="s">
        <v>373</v>
      </c>
      <c r="H109" s="220">
        <v>55</v>
      </c>
      <c r="I109" s="221"/>
      <c r="J109" s="222">
        <f>ROUND(I109*H109,2)</f>
        <v>0</v>
      </c>
      <c r="K109" s="218" t="s">
        <v>19</v>
      </c>
      <c r="L109" s="47"/>
      <c r="M109" s="223" t="s">
        <v>19</v>
      </c>
      <c r="N109" s="224" t="s">
        <v>42</v>
      </c>
      <c r="O109" s="87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7" t="s">
        <v>173</v>
      </c>
      <c r="AT109" s="227" t="s">
        <v>161</v>
      </c>
      <c r="AU109" s="227" t="s">
        <v>78</v>
      </c>
      <c r="AY109" s="20" t="s">
        <v>158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0" t="s">
        <v>78</v>
      </c>
      <c r="BK109" s="228">
        <f>ROUND(I109*H109,2)</f>
        <v>0</v>
      </c>
      <c r="BL109" s="20" t="s">
        <v>173</v>
      </c>
      <c r="BM109" s="227" t="s">
        <v>440</v>
      </c>
    </row>
    <row r="110" s="2" customFormat="1" ht="16.5" customHeight="1">
      <c r="A110" s="41"/>
      <c r="B110" s="42"/>
      <c r="C110" s="216" t="s">
        <v>499</v>
      </c>
      <c r="D110" s="216" t="s">
        <v>161</v>
      </c>
      <c r="E110" s="217" t="s">
        <v>723</v>
      </c>
      <c r="F110" s="218" t="s">
        <v>724</v>
      </c>
      <c r="G110" s="219" t="s">
        <v>687</v>
      </c>
      <c r="H110" s="220">
        <v>9</v>
      </c>
      <c r="I110" s="221"/>
      <c r="J110" s="222">
        <f>ROUND(I110*H110,2)</f>
        <v>0</v>
      </c>
      <c r="K110" s="218" t="s">
        <v>19</v>
      </c>
      <c r="L110" s="47"/>
      <c r="M110" s="223" t="s">
        <v>19</v>
      </c>
      <c r="N110" s="224" t="s">
        <v>42</v>
      </c>
      <c r="O110" s="87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7" t="s">
        <v>173</v>
      </c>
      <c r="AT110" s="227" t="s">
        <v>161</v>
      </c>
      <c r="AU110" s="227" t="s">
        <v>78</v>
      </c>
      <c r="AY110" s="20" t="s">
        <v>158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0" t="s">
        <v>78</v>
      </c>
      <c r="BK110" s="228">
        <f>ROUND(I110*H110,2)</f>
        <v>0</v>
      </c>
      <c r="BL110" s="20" t="s">
        <v>173</v>
      </c>
      <c r="BM110" s="227" t="s">
        <v>448</v>
      </c>
    </row>
    <row r="111" s="2" customFormat="1" ht="16.5" customHeight="1">
      <c r="A111" s="41"/>
      <c r="B111" s="42"/>
      <c r="C111" s="216" t="s">
        <v>505</v>
      </c>
      <c r="D111" s="216" t="s">
        <v>161</v>
      </c>
      <c r="E111" s="217" t="s">
        <v>725</v>
      </c>
      <c r="F111" s="218" t="s">
        <v>726</v>
      </c>
      <c r="G111" s="219" t="s">
        <v>254</v>
      </c>
      <c r="H111" s="220">
        <v>5.2300000000000004</v>
      </c>
      <c r="I111" s="221"/>
      <c r="J111" s="222">
        <f>ROUND(I111*H111,2)</f>
        <v>0</v>
      </c>
      <c r="K111" s="218" t="s">
        <v>19</v>
      </c>
      <c r="L111" s="47"/>
      <c r="M111" s="223" t="s">
        <v>19</v>
      </c>
      <c r="N111" s="224" t="s">
        <v>42</v>
      </c>
      <c r="O111" s="87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7" t="s">
        <v>173</v>
      </c>
      <c r="AT111" s="227" t="s">
        <v>161</v>
      </c>
      <c r="AU111" s="227" t="s">
        <v>78</v>
      </c>
      <c r="AY111" s="20" t="s">
        <v>158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0" t="s">
        <v>78</v>
      </c>
      <c r="BK111" s="228">
        <f>ROUND(I111*H111,2)</f>
        <v>0</v>
      </c>
      <c r="BL111" s="20" t="s">
        <v>173</v>
      </c>
      <c r="BM111" s="227" t="s">
        <v>457</v>
      </c>
    </row>
    <row r="112" s="2" customFormat="1" ht="16.5" customHeight="1">
      <c r="A112" s="41"/>
      <c r="B112" s="42"/>
      <c r="C112" s="216" t="s">
        <v>510</v>
      </c>
      <c r="D112" s="216" t="s">
        <v>161</v>
      </c>
      <c r="E112" s="217" t="s">
        <v>719</v>
      </c>
      <c r="F112" s="218" t="s">
        <v>720</v>
      </c>
      <c r="G112" s="219" t="s">
        <v>373</v>
      </c>
      <c r="H112" s="220">
        <v>10</v>
      </c>
      <c r="I112" s="221"/>
      <c r="J112" s="222">
        <f>ROUND(I112*H112,2)</f>
        <v>0</v>
      </c>
      <c r="K112" s="218" t="s">
        <v>19</v>
      </c>
      <c r="L112" s="47"/>
      <c r="M112" s="223" t="s">
        <v>19</v>
      </c>
      <c r="N112" s="224" t="s">
        <v>42</v>
      </c>
      <c r="O112" s="87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173</v>
      </c>
      <c r="AT112" s="227" t="s">
        <v>161</v>
      </c>
      <c r="AU112" s="227" t="s">
        <v>78</v>
      </c>
      <c r="AY112" s="20" t="s">
        <v>158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78</v>
      </c>
      <c r="BK112" s="228">
        <f>ROUND(I112*H112,2)</f>
        <v>0</v>
      </c>
      <c r="BL112" s="20" t="s">
        <v>173</v>
      </c>
      <c r="BM112" s="227" t="s">
        <v>471</v>
      </c>
    </row>
    <row r="113" s="2" customFormat="1" ht="16.5" customHeight="1">
      <c r="A113" s="41"/>
      <c r="B113" s="42"/>
      <c r="C113" s="216" t="s">
        <v>493</v>
      </c>
      <c r="D113" s="216" t="s">
        <v>161</v>
      </c>
      <c r="E113" s="217" t="s">
        <v>727</v>
      </c>
      <c r="F113" s="218" t="s">
        <v>722</v>
      </c>
      <c r="G113" s="219" t="s">
        <v>373</v>
      </c>
      <c r="H113" s="220">
        <v>10</v>
      </c>
      <c r="I113" s="221"/>
      <c r="J113" s="222">
        <f>ROUND(I113*H113,2)</f>
        <v>0</v>
      </c>
      <c r="K113" s="218" t="s">
        <v>19</v>
      </c>
      <c r="L113" s="47"/>
      <c r="M113" s="223" t="s">
        <v>19</v>
      </c>
      <c r="N113" s="224" t="s">
        <v>42</v>
      </c>
      <c r="O113" s="87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7" t="s">
        <v>173</v>
      </c>
      <c r="AT113" s="227" t="s">
        <v>161</v>
      </c>
      <c r="AU113" s="227" t="s">
        <v>78</v>
      </c>
      <c r="AY113" s="20" t="s">
        <v>158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0" t="s">
        <v>78</v>
      </c>
      <c r="BK113" s="228">
        <f>ROUND(I113*H113,2)</f>
        <v>0</v>
      </c>
      <c r="BL113" s="20" t="s">
        <v>173</v>
      </c>
      <c r="BM113" s="227" t="s">
        <v>481</v>
      </c>
    </row>
    <row r="114" s="2" customFormat="1" ht="16.5" customHeight="1">
      <c r="A114" s="41"/>
      <c r="B114" s="42"/>
      <c r="C114" s="216" t="s">
        <v>522</v>
      </c>
      <c r="D114" s="216" t="s">
        <v>161</v>
      </c>
      <c r="E114" s="217" t="s">
        <v>723</v>
      </c>
      <c r="F114" s="218" t="s">
        <v>724</v>
      </c>
      <c r="G114" s="219" t="s">
        <v>687</v>
      </c>
      <c r="H114" s="220">
        <v>2</v>
      </c>
      <c r="I114" s="221"/>
      <c r="J114" s="222">
        <f>ROUND(I114*H114,2)</f>
        <v>0</v>
      </c>
      <c r="K114" s="218" t="s">
        <v>19</v>
      </c>
      <c r="L114" s="47"/>
      <c r="M114" s="223" t="s">
        <v>19</v>
      </c>
      <c r="N114" s="224" t="s">
        <v>42</v>
      </c>
      <c r="O114" s="87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7" t="s">
        <v>173</v>
      </c>
      <c r="AT114" s="227" t="s">
        <v>161</v>
      </c>
      <c r="AU114" s="227" t="s">
        <v>78</v>
      </c>
      <c r="AY114" s="20" t="s">
        <v>158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0" t="s">
        <v>78</v>
      </c>
      <c r="BK114" s="228">
        <f>ROUND(I114*H114,2)</f>
        <v>0</v>
      </c>
      <c r="BL114" s="20" t="s">
        <v>173</v>
      </c>
      <c r="BM114" s="227" t="s">
        <v>494</v>
      </c>
    </row>
    <row r="115" s="2" customFormat="1" ht="16.5" customHeight="1">
      <c r="A115" s="41"/>
      <c r="B115" s="42"/>
      <c r="C115" s="216" t="s">
        <v>527</v>
      </c>
      <c r="D115" s="216" t="s">
        <v>161</v>
      </c>
      <c r="E115" s="217" t="s">
        <v>728</v>
      </c>
      <c r="F115" s="218" t="s">
        <v>729</v>
      </c>
      <c r="G115" s="219" t="s">
        <v>254</v>
      </c>
      <c r="H115" s="220">
        <v>1.52</v>
      </c>
      <c r="I115" s="221"/>
      <c r="J115" s="222">
        <f>ROUND(I115*H115,2)</f>
        <v>0</v>
      </c>
      <c r="K115" s="218" t="s">
        <v>19</v>
      </c>
      <c r="L115" s="47"/>
      <c r="M115" s="223" t="s">
        <v>19</v>
      </c>
      <c r="N115" s="224" t="s">
        <v>42</v>
      </c>
      <c r="O115" s="87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7" t="s">
        <v>173</v>
      </c>
      <c r="AT115" s="227" t="s">
        <v>161</v>
      </c>
      <c r="AU115" s="227" t="s">
        <v>78</v>
      </c>
      <c r="AY115" s="20" t="s">
        <v>158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0" t="s">
        <v>78</v>
      </c>
      <c r="BK115" s="228">
        <f>ROUND(I115*H115,2)</f>
        <v>0</v>
      </c>
      <c r="BL115" s="20" t="s">
        <v>173</v>
      </c>
      <c r="BM115" s="227" t="s">
        <v>505</v>
      </c>
    </row>
    <row r="116" s="2" customFormat="1" ht="16.5" customHeight="1">
      <c r="A116" s="41"/>
      <c r="B116" s="42"/>
      <c r="C116" s="216" t="s">
        <v>532</v>
      </c>
      <c r="D116" s="216" t="s">
        <v>161</v>
      </c>
      <c r="E116" s="217" t="s">
        <v>730</v>
      </c>
      <c r="F116" s="218" t="s">
        <v>731</v>
      </c>
      <c r="G116" s="219" t="s">
        <v>254</v>
      </c>
      <c r="H116" s="220">
        <v>0.20000000000000001</v>
      </c>
      <c r="I116" s="221"/>
      <c r="J116" s="222">
        <f>ROUND(I116*H116,2)</f>
        <v>0</v>
      </c>
      <c r="K116" s="218" t="s">
        <v>19</v>
      </c>
      <c r="L116" s="47"/>
      <c r="M116" s="223" t="s">
        <v>19</v>
      </c>
      <c r="N116" s="224" t="s">
        <v>42</v>
      </c>
      <c r="O116" s="87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7" t="s">
        <v>173</v>
      </c>
      <c r="AT116" s="227" t="s">
        <v>161</v>
      </c>
      <c r="AU116" s="227" t="s">
        <v>78</v>
      </c>
      <c r="AY116" s="20" t="s">
        <v>158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20" t="s">
        <v>78</v>
      </c>
      <c r="BK116" s="228">
        <f>ROUND(I116*H116,2)</f>
        <v>0</v>
      </c>
      <c r="BL116" s="20" t="s">
        <v>173</v>
      </c>
      <c r="BM116" s="227" t="s">
        <v>493</v>
      </c>
    </row>
    <row r="117" s="2" customFormat="1" ht="16.5" customHeight="1">
      <c r="A117" s="41"/>
      <c r="B117" s="42"/>
      <c r="C117" s="216" t="s">
        <v>537</v>
      </c>
      <c r="D117" s="216" t="s">
        <v>161</v>
      </c>
      <c r="E117" s="217" t="s">
        <v>732</v>
      </c>
      <c r="F117" s="218" t="s">
        <v>733</v>
      </c>
      <c r="G117" s="219" t="s">
        <v>687</v>
      </c>
      <c r="H117" s="220">
        <v>2</v>
      </c>
      <c r="I117" s="221"/>
      <c r="J117" s="222">
        <f>ROUND(I117*H117,2)</f>
        <v>0</v>
      </c>
      <c r="K117" s="218" t="s">
        <v>19</v>
      </c>
      <c r="L117" s="47"/>
      <c r="M117" s="223" t="s">
        <v>19</v>
      </c>
      <c r="N117" s="224" t="s">
        <v>42</v>
      </c>
      <c r="O117" s="87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7" t="s">
        <v>173</v>
      </c>
      <c r="AT117" s="227" t="s">
        <v>161</v>
      </c>
      <c r="AU117" s="227" t="s">
        <v>78</v>
      </c>
      <c r="AY117" s="20" t="s">
        <v>158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0" t="s">
        <v>78</v>
      </c>
      <c r="BK117" s="228">
        <f>ROUND(I117*H117,2)</f>
        <v>0</v>
      </c>
      <c r="BL117" s="20" t="s">
        <v>173</v>
      </c>
      <c r="BM117" s="227" t="s">
        <v>527</v>
      </c>
    </row>
    <row r="118" s="12" customFormat="1" ht="25.92" customHeight="1">
      <c r="A118" s="12"/>
      <c r="B118" s="200"/>
      <c r="C118" s="201"/>
      <c r="D118" s="202" t="s">
        <v>70</v>
      </c>
      <c r="E118" s="203" t="s">
        <v>734</v>
      </c>
      <c r="F118" s="203" t="s">
        <v>735</v>
      </c>
      <c r="G118" s="201"/>
      <c r="H118" s="201"/>
      <c r="I118" s="204"/>
      <c r="J118" s="205">
        <f>BK118</f>
        <v>0</v>
      </c>
      <c r="K118" s="201"/>
      <c r="L118" s="206"/>
      <c r="M118" s="207"/>
      <c r="N118" s="208"/>
      <c r="O118" s="208"/>
      <c r="P118" s="209">
        <f>SUM(P119:P135)</f>
        <v>0</v>
      </c>
      <c r="Q118" s="208"/>
      <c r="R118" s="209">
        <f>SUM(R119:R135)</f>
        <v>0</v>
      </c>
      <c r="S118" s="208"/>
      <c r="T118" s="210">
        <f>SUM(T119:T135)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1" t="s">
        <v>78</v>
      </c>
      <c r="AT118" s="212" t="s">
        <v>70</v>
      </c>
      <c r="AU118" s="212" t="s">
        <v>71</v>
      </c>
      <c r="AY118" s="211" t="s">
        <v>158</v>
      </c>
      <c r="BK118" s="213">
        <f>SUM(BK119:BK135)</f>
        <v>0</v>
      </c>
    </row>
    <row r="119" s="2" customFormat="1" ht="16.5" customHeight="1">
      <c r="A119" s="41"/>
      <c r="B119" s="42"/>
      <c r="C119" s="216" t="s">
        <v>637</v>
      </c>
      <c r="D119" s="216" t="s">
        <v>161</v>
      </c>
      <c r="E119" s="217" t="s">
        <v>736</v>
      </c>
      <c r="F119" s="218" t="s">
        <v>737</v>
      </c>
      <c r="G119" s="219" t="s">
        <v>373</v>
      </c>
      <c r="H119" s="220">
        <v>85</v>
      </c>
      <c r="I119" s="221"/>
      <c r="J119" s="222">
        <f>ROUND(I119*H119,2)</f>
        <v>0</v>
      </c>
      <c r="K119" s="218" t="s">
        <v>19</v>
      </c>
      <c r="L119" s="47"/>
      <c r="M119" s="223" t="s">
        <v>19</v>
      </c>
      <c r="N119" s="224" t="s">
        <v>42</v>
      </c>
      <c r="O119" s="87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7" t="s">
        <v>173</v>
      </c>
      <c r="AT119" s="227" t="s">
        <v>161</v>
      </c>
      <c r="AU119" s="227" t="s">
        <v>78</v>
      </c>
      <c r="AY119" s="20" t="s">
        <v>158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20" t="s">
        <v>78</v>
      </c>
      <c r="BK119" s="228">
        <f>ROUND(I119*H119,2)</f>
        <v>0</v>
      </c>
      <c r="BL119" s="20" t="s">
        <v>173</v>
      </c>
      <c r="BM119" s="227" t="s">
        <v>537</v>
      </c>
    </row>
    <row r="120" s="2" customFormat="1" ht="16.5" customHeight="1">
      <c r="A120" s="41"/>
      <c r="B120" s="42"/>
      <c r="C120" s="216" t="s">
        <v>642</v>
      </c>
      <c r="D120" s="216" t="s">
        <v>161</v>
      </c>
      <c r="E120" s="217" t="s">
        <v>738</v>
      </c>
      <c r="F120" s="218" t="s">
        <v>739</v>
      </c>
      <c r="G120" s="219" t="s">
        <v>373</v>
      </c>
      <c r="H120" s="220">
        <v>20</v>
      </c>
      <c r="I120" s="221"/>
      <c r="J120" s="222">
        <f>ROUND(I120*H120,2)</f>
        <v>0</v>
      </c>
      <c r="K120" s="218" t="s">
        <v>19</v>
      </c>
      <c r="L120" s="47"/>
      <c r="M120" s="223" t="s">
        <v>19</v>
      </c>
      <c r="N120" s="224" t="s">
        <v>42</v>
      </c>
      <c r="O120" s="87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7" t="s">
        <v>173</v>
      </c>
      <c r="AT120" s="227" t="s">
        <v>161</v>
      </c>
      <c r="AU120" s="227" t="s">
        <v>78</v>
      </c>
      <c r="AY120" s="20" t="s">
        <v>158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20" t="s">
        <v>78</v>
      </c>
      <c r="BK120" s="228">
        <f>ROUND(I120*H120,2)</f>
        <v>0</v>
      </c>
      <c r="BL120" s="20" t="s">
        <v>173</v>
      </c>
      <c r="BM120" s="227" t="s">
        <v>548</v>
      </c>
    </row>
    <row r="121" s="2" customFormat="1" ht="16.5" customHeight="1">
      <c r="A121" s="41"/>
      <c r="B121" s="42"/>
      <c r="C121" s="216" t="s">
        <v>647</v>
      </c>
      <c r="D121" s="216" t="s">
        <v>161</v>
      </c>
      <c r="E121" s="217" t="s">
        <v>740</v>
      </c>
      <c r="F121" s="218" t="s">
        <v>741</v>
      </c>
      <c r="G121" s="219" t="s">
        <v>687</v>
      </c>
      <c r="H121" s="220">
        <v>6</v>
      </c>
      <c r="I121" s="221"/>
      <c r="J121" s="222">
        <f>ROUND(I121*H121,2)</f>
        <v>0</v>
      </c>
      <c r="K121" s="218" t="s">
        <v>19</v>
      </c>
      <c r="L121" s="47"/>
      <c r="M121" s="223" t="s">
        <v>19</v>
      </c>
      <c r="N121" s="224" t="s">
        <v>42</v>
      </c>
      <c r="O121" s="87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7" t="s">
        <v>173</v>
      </c>
      <c r="AT121" s="227" t="s">
        <v>161</v>
      </c>
      <c r="AU121" s="227" t="s">
        <v>78</v>
      </c>
      <c r="AY121" s="20" t="s">
        <v>158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20" t="s">
        <v>78</v>
      </c>
      <c r="BK121" s="228">
        <f>ROUND(I121*H121,2)</f>
        <v>0</v>
      </c>
      <c r="BL121" s="20" t="s">
        <v>173</v>
      </c>
      <c r="BM121" s="227" t="s">
        <v>558</v>
      </c>
    </row>
    <row r="122" s="2" customFormat="1" ht="16.5" customHeight="1">
      <c r="A122" s="41"/>
      <c r="B122" s="42"/>
      <c r="C122" s="216" t="s">
        <v>653</v>
      </c>
      <c r="D122" s="216" t="s">
        <v>161</v>
      </c>
      <c r="E122" s="217" t="s">
        <v>742</v>
      </c>
      <c r="F122" s="218" t="s">
        <v>743</v>
      </c>
      <c r="G122" s="219" t="s">
        <v>687</v>
      </c>
      <c r="H122" s="220">
        <v>16</v>
      </c>
      <c r="I122" s="221"/>
      <c r="J122" s="222">
        <f>ROUND(I122*H122,2)</f>
        <v>0</v>
      </c>
      <c r="K122" s="218" t="s">
        <v>19</v>
      </c>
      <c r="L122" s="47"/>
      <c r="M122" s="223" t="s">
        <v>19</v>
      </c>
      <c r="N122" s="224" t="s">
        <v>42</v>
      </c>
      <c r="O122" s="87"/>
      <c r="P122" s="225">
        <f>O122*H122</f>
        <v>0</v>
      </c>
      <c r="Q122" s="225">
        <v>0</v>
      </c>
      <c r="R122" s="225">
        <f>Q122*H122</f>
        <v>0</v>
      </c>
      <c r="S122" s="225">
        <v>0</v>
      </c>
      <c r="T122" s="226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7" t="s">
        <v>173</v>
      </c>
      <c r="AT122" s="227" t="s">
        <v>161</v>
      </c>
      <c r="AU122" s="227" t="s">
        <v>78</v>
      </c>
      <c r="AY122" s="20" t="s">
        <v>158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20" t="s">
        <v>78</v>
      </c>
      <c r="BK122" s="228">
        <f>ROUND(I122*H122,2)</f>
        <v>0</v>
      </c>
      <c r="BL122" s="20" t="s">
        <v>173</v>
      </c>
      <c r="BM122" s="227" t="s">
        <v>569</v>
      </c>
    </row>
    <row r="123" s="2" customFormat="1" ht="16.5" customHeight="1">
      <c r="A123" s="41"/>
      <c r="B123" s="42"/>
      <c r="C123" s="216" t="s">
        <v>662</v>
      </c>
      <c r="D123" s="216" t="s">
        <v>161</v>
      </c>
      <c r="E123" s="217" t="s">
        <v>744</v>
      </c>
      <c r="F123" s="218" t="s">
        <v>745</v>
      </c>
      <c r="G123" s="219" t="s">
        <v>687</v>
      </c>
      <c r="H123" s="220">
        <v>3</v>
      </c>
      <c r="I123" s="221"/>
      <c r="J123" s="222">
        <f>ROUND(I123*H123,2)</f>
        <v>0</v>
      </c>
      <c r="K123" s="218" t="s">
        <v>19</v>
      </c>
      <c r="L123" s="47"/>
      <c r="M123" s="223" t="s">
        <v>19</v>
      </c>
      <c r="N123" s="224" t="s">
        <v>42</v>
      </c>
      <c r="O123" s="87"/>
      <c r="P123" s="225">
        <f>O123*H123</f>
        <v>0</v>
      </c>
      <c r="Q123" s="225">
        <v>0</v>
      </c>
      <c r="R123" s="225">
        <f>Q123*H123</f>
        <v>0</v>
      </c>
      <c r="S123" s="225">
        <v>0</v>
      </c>
      <c r="T123" s="226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7" t="s">
        <v>173</v>
      </c>
      <c r="AT123" s="227" t="s">
        <v>161</v>
      </c>
      <c r="AU123" s="227" t="s">
        <v>78</v>
      </c>
      <c r="AY123" s="20" t="s">
        <v>158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20" t="s">
        <v>78</v>
      </c>
      <c r="BK123" s="228">
        <f>ROUND(I123*H123,2)</f>
        <v>0</v>
      </c>
      <c r="BL123" s="20" t="s">
        <v>173</v>
      </c>
      <c r="BM123" s="227" t="s">
        <v>579</v>
      </c>
    </row>
    <row r="124" s="2" customFormat="1" ht="16.5" customHeight="1">
      <c r="A124" s="41"/>
      <c r="B124" s="42"/>
      <c r="C124" s="216" t="s">
        <v>668</v>
      </c>
      <c r="D124" s="216" t="s">
        <v>161</v>
      </c>
      <c r="E124" s="217" t="s">
        <v>746</v>
      </c>
      <c r="F124" s="218" t="s">
        <v>747</v>
      </c>
      <c r="G124" s="219" t="s">
        <v>687</v>
      </c>
      <c r="H124" s="220">
        <v>10</v>
      </c>
      <c r="I124" s="221"/>
      <c r="J124" s="222">
        <f>ROUND(I124*H124,2)</f>
        <v>0</v>
      </c>
      <c r="K124" s="218" t="s">
        <v>19</v>
      </c>
      <c r="L124" s="47"/>
      <c r="M124" s="223" t="s">
        <v>19</v>
      </c>
      <c r="N124" s="224" t="s">
        <v>42</v>
      </c>
      <c r="O124" s="87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7" t="s">
        <v>173</v>
      </c>
      <c r="AT124" s="227" t="s">
        <v>161</v>
      </c>
      <c r="AU124" s="227" t="s">
        <v>78</v>
      </c>
      <c r="AY124" s="20" t="s">
        <v>158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20" t="s">
        <v>78</v>
      </c>
      <c r="BK124" s="228">
        <f>ROUND(I124*H124,2)</f>
        <v>0</v>
      </c>
      <c r="BL124" s="20" t="s">
        <v>173</v>
      </c>
      <c r="BM124" s="227" t="s">
        <v>589</v>
      </c>
    </row>
    <row r="125" s="2" customFormat="1" ht="16.5" customHeight="1">
      <c r="A125" s="41"/>
      <c r="B125" s="42"/>
      <c r="C125" s="216" t="s">
        <v>748</v>
      </c>
      <c r="D125" s="216" t="s">
        <v>161</v>
      </c>
      <c r="E125" s="217" t="s">
        <v>749</v>
      </c>
      <c r="F125" s="218" t="s">
        <v>750</v>
      </c>
      <c r="G125" s="219" t="s">
        <v>373</v>
      </c>
      <c r="H125" s="220">
        <v>85</v>
      </c>
      <c r="I125" s="221"/>
      <c r="J125" s="222">
        <f>ROUND(I125*H125,2)</f>
        <v>0</v>
      </c>
      <c r="K125" s="218" t="s">
        <v>19</v>
      </c>
      <c r="L125" s="47"/>
      <c r="M125" s="223" t="s">
        <v>19</v>
      </c>
      <c r="N125" s="224" t="s">
        <v>42</v>
      </c>
      <c r="O125" s="87"/>
      <c r="P125" s="225">
        <f>O125*H125</f>
        <v>0</v>
      </c>
      <c r="Q125" s="225">
        <v>0</v>
      </c>
      <c r="R125" s="225">
        <f>Q125*H125</f>
        <v>0</v>
      </c>
      <c r="S125" s="225">
        <v>0</v>
      </c>
      <c r="T125" s="226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7" t="s">
        <v>173</v>
      </c>
      <c r="AT125" s="227" t="s">
        <v>161</v>
      </c>
      <c r="AU125" s="227" t="s">
        <v>78</v>
      </c>
      <c r="AY125" s="20" t="s">
        <v>158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20" t="s">
        <v>78</v>
      </c>
      <c r="BK125" s="228">
        <f>ROUND(I125*H125,2)</f>
        <v>0</v>
      </c>
      <c r="BL125" s="20" t="s">
        <v>173</v>
      </c>
      <c r="BM125" s="227" t="s">
        <v>597</v>
      </c>
    </row>
    <row r="126" s="2" customFormat="1" ht="16.5" customHeight="1">
      <c r="A126" s="41"/>
      <c r="B126" s="42"/>
      <c r="C126" s="216" t="s">
        <v>751</v>
      </c>
      <c r="D126" s="216" t="s">
        <v>161</v>
      </c>
      <c r="E126" s="217" t="s">
        <v>752</v>
      </c>
      <c r="F126" s="218" t="s">
        <v>753</v>
      </c>
      <c r="G126" s="219" t="s">
        <v>687</v>
      </c>
      <c r="H126" s="220">
        <v>2</v>
      </c>
      <c r="I126" s="221"/>
      <c r="J126" s="222">
        <f>ROUND(I126*H126,2)</f>
        <v>0</v>
      </c>
      <c r="K126" s="218" t="s">
        <v>19</v>
      </c>
      <c r="L126" s="47"/>
      <c r="M126" s="223" t="s">
        <v>19</v>
      </c>
      <c r="N126" s="224" t="s">
        <v>42</v>
      </c>
      <c r="O126" s="87"/>
      <c r="P126" s="225">
        <f>O126*H126</f>
        <v>0</v>
      </c>
      <c r="Q126" s="225">
        <v>0</v>
      </c>
      <c r="R126" s="225">
        <f>Q126*H126</f>
        <v>0</v>
      </c>
      <c r="S126" s="225">
        <v>0</v>
      </c>
      <c r="T126" s="226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7" t="s">
        <v>173</v>
      </c>
      <c r="AT126" s="227" t="s">
        <v>161</v>
      </c>
      <c r="AU126" s="227" t="s">
        <v>78</v>
      </c>
      <c r="AY126" s="20" t="s">
        <v>158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20" t="s">
        <v>78</v>
      </c>
      <c r="BK126" s="228">
        <f>ROUND(I126*H126,2)</f>
        <v>0</v>
      </c>
      <c r="BL126" s="20" t="s">
        <v>173</v>
      </c>
      <c r="BM126" s="227" t="s">
        <v>605</v>
      </c>
    </row>
    <row r="127" s="2" customFormat="1" ht="16.5" customHeight="1">
      <c r="A127" s="41"/>
      <c r="B127" s="42"/>
      <c r="C127" s="216" t="s">
        <v>754</v>
      </c>
      <c r="D127" s="216" t="s">
        <v>161</v>
      </c>
      <c r="E127" s="217" t="s">
        <v>755</v>
      </c>
      <c r="F127" s="218" t="s">
        <v>756</v>
      </c>
      <c r="G127" s="219" t="s">
        <v>687</v>
      </c>
      <c r="H127" s="220">
        <v>4</v>
      </c>
      <c r="I127" s="221"/>
      <c r="J127" s="222">
        <f>ROUND(I127*H127,2)</f>
        <v>0</v>
      </c>
      <c r="K127" s="218" t="s">
        <v>19</v>
      </c>
      <c r="L127" s="47"/>
      <c r="M127" s="223" t="s">
        <v>19</v>
      </c>
      <c r="N127" s="224" t="s">
        <v>42</v>
      </c>
      <c r="O127" s="87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7" t="s">
        <v>173</v>
      </c>
      <c r="AT127" s="227" t="s">
        <v>161</v>
      </c>
      <c r="AU127" s="227" t="s">
        <v>78</v>
      </c>
      <c r="AY127" s="20" t="s">
        <v>158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0" t="s">
        <v>78</v>
      </c>
      <c r="BK127" s="228">
        <f>ROUND(I127*H127,2)</f>
        <v>0</v>
      </c>
      <c r="BL127" s="20" t="s">
        <v>173</v>
      </c>
      <c r="BM127" s="227" t="s">
        <v>618</v>
      </c>
    </row>
    <row r="128" s="2" customFormat="1" ht="16.5" customHeight="1">
      <c r="A128" s="41"/>
      <c r="B128" s="42"/>
      <c r="C128" s="216" t="s">
        <v>757</v>
      </c>
      <c r="D128" s="216" t="s">
        <v>161</v>
      </c>
      <c r="E128" s="217" t="s">
        <v>758</v>
      </c>
      <c r="F128" s="218" t="s">
        <v>759</v>
      </c>
      <c r="G128" s="219" t="s">
        <v>687</v>
      </c>
      <c r="H128" s="220">
        <v>2</v>
      </c>
      <c r="I128" s="221"/>
      <c r="J128" s="222">
        <f>ROUND(I128*H128,2)</f>
        <v>0</v>
      </c>
      <c r="K128" s="218" t="s">
        <v>19</v>
      </c>
      <c r="L128" s="47"/>
      <c r="M128" s="223" t="s">
        <v>19</v>
      </c>
      <c r="N128" s="224" t="s">
        <v>42</v>
      </c>
      <c r="O128" s="87"/>
      <c r="P128" s="225">
        <f>O128*H128</f>
        <v>0</v>
      </c>
      <c r="Q128" s="225">
        <v>0</v>
      </c>
      <c r="R128" s="225">
        <f>Q128*H128</f>
        <v>0</v>
      </c>
      <c r="S128" s="225">
        <v>0</v>
      </c>
      <c r="T128" s="226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7" t="s">
        <v>173</v>
      </c>
      <c r="AT128" s="227" t="s">
        <v>161</v>
      </c>
      <c r="AU128" s="227" t="s">
        <v>78</v>
      </c>
      <c r="AY128" s="20" t="s">
        <v>158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20" t="s">
        <v>78</v>
      </c>
      <c r="BK128" s="228">
        <f>ROUND(I128*H128,2)</f>
        <v>0</v>
      </c>
      <c r="BL128" s="20" t="s">
        <v>173</v>
      </c>
      <c r="BM128" s="227" t="s">
        <v>628</v>
      </c>
    </row>
    <row r="129" s="2" customFormat="1">
      <c r="A129" s="41"/>
      <c r="B129" s="42"/>
      <c r="C129" s="43"/>
      <c r="D129" s="241" t="s">
        <v>519</v>
      </c>
      <c r="E129" s="43"/>
      <c r="F129" s="282" t="s">
        <v>760</v>
      </c>
      <c r="G129" s="43"/>
      <c r="H129" s="43"/>
      <c r="I129" s="231"/>
      <c r="J129" s="43"/>
      <c r="K129" s="43"/>
      <c r="L129" s="47"/>
      <c r="M129" s="232"/>
      <c r="N129" s="233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519</v>
      </c>
      <c r="AU129" s="20" t="s">
        <v>78</v>
      </c>
    </row>
    <row r="130" s="2" customFormat="1" ht="16.5" customHeight="1">
      <c r="A130" s="41"/>
      <c r="B130" s="42"/>
      <c r="C130" s="216" t="s">
        <v>761</v>
      </c>
      <c r="D130" s="216" t="s">
        <v>161</v>
      </c>
      <c r="E130" s="217" t="s">
        <v>762</v>
      </c>
      <c r="F130" s="218" t="s">
        <v>763</v>
      </c>
      <c r="G130" s="219" t="s">
        <v>687</v>
      </c>
      <c r="H130" s="220">
        <v>2</v>
      </c>
      <c r="I130" s="221"/>
      <c r="J130" s="222">
        <f>ROUND(I130*H130,2)</f>
        <v>0</v>
      </c>
      <c r="K130" s="218" t="s">
        <v>19</v>
      </c>
      <c r="L130" s="47"/>
      <c r="M130" s="223" t="s">
        <v>19</v>
      </c>
      <c r="N130" s="224" t="s">
        <v>42</v>
      </c>
      <c r="O130" s="87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7" t="s">
        <v>173</v>
      </c>
      <c r="AT130" s="227" t="s">
        <v>161</v>
      </c>
      <c r="AU130" s="227" t="s">
        <v>78</v>
      </c>
      <c r="AY130" s="20" t="s">
        <v>158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0" t="s">
        <v>78</v>
      </c>
      <c r="BK130" s="228">
        <f>ROUND(I130*H130,2)</f>
        <v>0</v>
      </c>
      <c r="BL130" s="20" t="s">
        <v>173</v>
      </c>
      <c r="BM130" s="227" t="s">
        <v>642</v>
      </c>
    </row>
    <row r="131" s="2" customFormat="1" ht="16.5" customHeight="1">
      <c r="A131" s="41"/>
      <c r="B131" s="42"/>
      <c r="C131" s="216" t="s">
        <v>764</v>
      </c>
      <c r="D131" s="216" t="s">
        <v>161</v>
      </c>
      <c r="E131" s="217" t="s">
        <v>765</v>
      </c>
      <c r="F131" s="218" t="s">
        <v>766</v>
      </c>
      <c r="G131" s="219" t="s">
        <v>687</v>
      </c>
      <c r="H131" s="220">
        <v>2</v>
      </c>
      <c r="I131" s="221"/>
      <c r="J131" s="222">
        <f>ROUND(I131*H131,2)</f>
        <v>0</v>
      </c>
      <c r="K131" s="218" t="s">
        <v>19</v>
      </c>
      <c r="L131" s="47"/>
      <c r="M131" s="223" t="s">
        <v>19</v>
      </c>
      <c r="N131" s="224" t="s">
        <v>42</v>
      </c>
      <c r="O131" s="87"/>
      <c r="P131" s="225">
        <f>O131*H131</f>
        <v>0</v>
      </c>
      <c r="Q131" s="225">
        <v>0</v>
      </c>
      <c r="R131" s="225">
        <f>Q131*H131</f>
        <v>0</v>
      </c>
      <c r="S131" s="225">
        <v>0</v>
      </c>
      <c r="T131" s="226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7" t="s">
        <v>173</v>
      </c>
      <c r="AT131" s="227" t="s">
        <v>161</v>
      </c>
      <c r="AU131" s="227" t="s">
        <v>78</v>
      </c>
      <c r="AY131" s="20" t="s">
        <v>158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20" t="s">
        <v>78</v>
      </c>
      <c r="BK131" s="228">
        <f>ROUND(I131*H131,2)</f>
        <v>0</v>
      </c>
      <c r="BL131" s="20" t="s">
        <v>173</v>
      </c>
      <c r="BM131" s="227" t="s">
        <v>653</v>
      </c>
    </row>
    <row r="132" s="2" customFormat="1">
      <c r="A132" s="41"/>
      <c r="B132" s="42"/>
      <c r="C132" s="43"/>
      <c r="D132" s="241" t="s">
        <v>519</v>
      </c>
      <c r="E132" s="43"/>
      <c r="F132" s="282" t="s">
        <v>767</v>
      </c>
      <c r="G132" s="43"/>
      <c r="H132" s="43"/>
      <c r="I132" s="231"/>
      <c r="J132" s="43"/>
      <c r="K132" s="43"/>
      <c r="L132" s="47"/>
      <c r="M132" s="232"/>
      <c r="N132" s="233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519</v>
      </c>
      <c r="AU132" s="20" t="s">
        <v>78</v>
      </c>
    </row>
    <row r="133" s="2" customFormat="1" ht="16.5" customHeight="1">
      <c r="A133" s="41"/>
      <c r="B133" s="42"/>
      <c r="C133" s="216" t="s">
        <v>465</v>
      </c>
      <c r="D133" s="216" t="s">
        <v>161</v>
      </c>
      <c r="E133" s="217" t="s">
        <v>768</v>
      </c>
      <c r="F133" s="218" t="s">
        <v>769</v>
      </c>
      <c r="G133" s="219" t="s">
        <v>687</v>
      </c>
      <c r="H133" s="220">
        <v>2</v>
      </c>
      <c r="I133" s="221"/>
      <c r="J133" s="222">
        <f>ROUND(I133*H133,2)</f>
        <v>0</v>
      </c>
      <c r="K133" s="218" t="s">
        <v>19</v>
      </c>
      <c r="L133" s="47"/>
      <c r="M133" s="223" t="s">
        <v>19</v>
      </c>
      <c r="N133" s="224" t="s">
        <v>42</v>
      </c>
      <c r="O133" s="87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7" t="s">
        <v>173</v>
      </c>
      <c r="AT133" s="227" t="s">
        <v>161</v>
      </c>
      <c r="AU133" s="227" t="s">
        <v>78</v>
      </c>
      <c r="AY133" s="20" t="s">
        <v>158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20" t="s">
        <v>78</v>
      </c>
      <c r="BK133" s="228">
        <f>ROUND(I133*H133,2)</f>
        <v>0</v>
      </c>
      <c r="BL133" s="20" t="s">
        <v>173</v>
      </c>
      <c r="BM133" s="227" t="s">
        <v>668</v>
      </c>
    </row>
    <row r="134" s="2" customFormat="1" ht="16.5" customHeight="1">
      <c r="A134" s="41"/>
      <c r="B134" s="42"/>
      <c r="C134" s="216" t="s">
        <v>770</v>
      </c>
      <c r="D134" s="216" t="s">
        <v>161</v>
      </c>
      <c r="E134" s="217" t="s">
        <v>771</v>
      </c>
      <c r="F134" s="218" t="s">
        <v>772</v>
      </c>
      <c r="G134" s="219" t="s">
        <v>687</v>
      </c>
      <c r="H134" s="220">
        <v>1</v>
      </c>
      <c r="I134" s="221"/>
      <c r="J134" s="222">
        <f>ROUND(I134*H134,2)</f>
        <v>0</v>
      </c>
      <c r="K134" s="218" t="s">
        <v>19</v>
      </c>
      <c r="L134" s="47"/>
      <c r="M134" s="223" t="s">
        <v>19</v>
      </c>
      <c r="N134" s="224" t="s">
        <v>42</v>
      </c>
      <c r="O134" s="87"/>
      <c r="P134" s="225">
        <f>O134*H134</f>
        <v>0</v>
      </c>
      <c r="Q134" s="225">
        <v>0</v>
      </c>
      <c r="R134" s="225">
        <f>Q134*H134</f>
        <v>0</v>
      </c>
      <c r="S134" s="225">
        <v>0</v>
      </c>
      <c r="T134" s="226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7" t="s">
        <v>173</v>
      </c>
      <c r="AT134" s="227" t="s">
        <v>161</v>
      </c>
      <c r="AU134" s="227" t="s">
        <v>78</v>
      </c>
      <c r="AY134" s="20" t="s">
        <v>158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20" t="s">
        <v>78</v>
      </c>
      <c r="BK134" s="228">
        <f>ROUND(I134*H134,2)</f>
        <v>0</v>
      </c>
      <c r="BL134" s="20" t="s">
        <v>173</v>
      </c>
      <c r="BM134" s="227" t="s">
        <v>751</v>
      </c>
    </row>
    <row r="135" s="2" customFormat="1" ht="16.5" customHeight="1">
      <c r="A135" s="41"/>
      <c r="B135" s="42"/>
      <c r="C135" s="216" t="s">
        <v>773</v>
      </c>
      <c r="D135" s="216" t="s">
        <v>161</v>
      </c>
      <c r="E135" s="217" t="s">
        <v>774</v>
      </c>
      <c r="F135" s="218" t="s">
        <v>775</v>
      </c>
      <c r="G135" s="219" t="s">
        <v>687</v>
      </c>
      <c r="H135" s="220">
        <v>2</v>
      </c>
      <c r="I135" s="221"/>
      <c r="J135" s="222">
        <f>ROUND(I135*H135,2)</f>
        <v>0</v>
      </c>
      <c r="K135" s="218" t="s">
        <v>19</v>
      </c>
      <c r="L135" s="47"/>
      <c r="M135" s="223" t="s">
        <v>19</v>
      </c>
      <c r="N135" s="224" t="s">
        <v>42</v>
      </c>
      <c r="O135" s="87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7" t="s">
        <v>173</v>
      </c>
      <c r="AT135" s="227" t="s">
        <v>161</v>
      </c>
      <c r="AU135" s="227" t="s">
        <v>78</v>
      </c>
      <c r="AY135" s="20" t="s">
        <v>158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20" t="s">
        <v>78</v>
      </c>
      <c r="BK135" s="228">
        <f>ROUND(I135*H135,2)</f>
        <v>0</v>
      </c>
      <c r="BL135" s="20" t="s">
        <v>173</v>
      </c>
      <c r="BM135" s="227" t="s">
        <v>757</v>
      </c>
    </row>
    <row r="136" s="12" customFormat="1" ht="25.92" customHeight="1">
      <c r="A136" s="12"/>
      <c r="B136" s="200"/>
      <c r="C136" s="201"/>
      <c r="D136" s="202" t="s">
        <v>70</v>
      </c>
      <c r="E136" s="203" t="s">
        <v>776</v>
      </c>
      <c r="F136" s="203" t="s">
        <v>777</v>
      </c>
      <c r="G136" s="201"/>
      <c r="H136" s="201"/>
      <c r="I136" s="204"/>
      <c r="J136" s="205">
        <f>BK136</f>
        <v>0</v>
      </c>
      <c r="K136" s="201"/>
      <c r="L136" s="206"/>
      <c r="M136" s="207"/>
      <c r="N136" s="208"/>
      <c r="O136" s="208"/>
      <c r="P136" s="209">
        <f>P137</f>
        <v>0</v>
      </c>
      <c r="Q136" s="208"/>
      <c r="R136" s="209">
        <f>R137</f>
        <v>0</v>
      </c>
      <c r="S136" s="208"/>
      <c r="T136" s="210">
        <f>T137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11" t="s">
        <v>78</v>
      </c>
      <c r="AT136" s="212" t="s">
        <v>70</v>
      </c>
      <c r="AU136" s="212" t="s">
        <v>71</v>
      </c>
      <c r="AY136" s="211" t="s">
        <v>158</v>
      </c>
      <c r="BK136" s="213">
        <f>BK137</f>
        <v>0</v>
      </c>
    </row>
    <row r="137" s="2" customFormat="1" ht="16.5" customHeight="1">
      <c r="A137" s="41"/>
      <c r="B137" s="42"/>
      <c r="C137" s="216" t="s">
        <v>778</v>
      </c>
      <c r="D137" s="216" t="s">
        <v>161</v>
      </c>
      <c r="E137" s="217" t="s">
        <v>779</v>
      </c>
      <c r="F137" s="218" t="s">
        <v>780</v>
      </c>
      <c r="G137" s="219" t="s">
        <v>295</v>
      </c>
      <c r="H137" s="220">
        <v>16</v>
      </c>
      <c r="I137" s="221"/>
      <c r="J137" s="222">
        <f>ROUND(I137*H137,2)</f>
        <v>0</v>
      </c>
      <c r="K137" s="218" t="s">
        <v>19</v>
      </c>
      <c r="L137" s="47"/>
      <c r="M137" s="223" t="s">
        <v>19</v>
      </c>
      <c r="N137" s="224" t="s">
        <v>42</v>
      </c>
      <c r="O137" s="87"/>
      <c r="P137" s="225">
        <f>O137*H137</f>
        <v>0</v>
      </c>
      <c r="Q137" s="225">
        <v>0</v>
      </c>
      <c r="R137" s="225">
        <f>Q137*H137</f>
        <v>0</v>
      </c>
      <c r="S137" s="225">
        <v>0</v>
      </c>
      <c r="T137" s="226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7" t="s">
        <v>173</v>
      </c>
      <c r="AT137" s="227" t="s">
        <v>161</v>
      </c>
      <c r="AU137" s="227" t="s">
        <v>78</v>
      </c>
      <c r="AY137" s="20" t="s">
        <v>158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20" t="s">
        <v>78</v>
      </c>
      <c r="BK137" s="228">
        <f>ROUND(I137*H137,2)</f>
        <v>0</v>
      </c>
      <c r="BL137" s="20" t="s">
        <v>173</v>
      </c>
      <c r="BM137" s="227" t="s">
        <v>764</v>
      </c>
    </row>
    <row r="138" s="12" customFormat="1" ht="25.92" customHeight="1">
      <c r="A138" s="12"/>
      <c r="B138" s="200"/>
      <c r="C138" s="201"/>
      <c r="D138" s="202" t="s">
        <v>70</v>
      </c>
      <c r="E138" s="203" t="s">
        <v>781</v>
      </c>
      <c r="F138" s="203" t="s">
        <v>251</v>
      </c>
      <c r="G138" s="201"/>
      <c r="H138" s="201"/>
      <c r="I138" s="204"/>
      <c r="J138" s="205">
        <f>BK138</f>
        <v>0</v>
      </c>
      <c r="K138" s="201"/>
      <c r="L138" s="206"/>
      <c r="M138" s="207"/>
      <c r="N138" s="208"/>
      <c r="O138" s="208"/>
      <c r="P138" s="209">
        <f>SUM(P139:P160)</f>
        <v>0</v>
      </c>
      <c r="Q138" s="208"/>
      <c r="R138" s="209">
        <f>SUM(R139:R160)</f>
        <v>0</v>
      </c>
      <c r="S138" s="208"/>
      <c r="T138" s="210">
        <f>SUM(T139:T160)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11" t="s">
        <v>78</v>
      </c>
      <c r="AT138" s="212" t="s">
        <v>70</v>
      </c>
      <c r="AU138" s="212" t="s">
        <v>71</v>
      </c>
      <c r="AY138" s="211" t="s">
        <v>158</v>
      </c>
      <c r="BK138" s="213">
        <f>SUM(BK139:BK160)</f>
        <v>0</v>
      </c>
    </row>
    <row r="139" s="2" customFormat="1" ht="16.5" customHeight="1">
      <c r="A139" s="41"/>
      <c r="B139" s="42"/>
      <c r="C139" s="216" t="s">
        <v>782</v>
      </c>
      <c r="D139" s="216" t="s">
        <v>161</v>
      </c>
      <c r="E139" s="217" t="s">
        <v>783</v>
      </c>
      <c r="F139" s="218" t="s">
        <v>784</v>
      </c>
      <c r="G139" s="219" t="s">
        <v>373</v>
      </c>
      <c r="H139" s="220">
        <v>55</v>
      </c>
      <c r="I139" s="221"/>
      <c r="J139" s="222">
        <f>ROUND(I139*H139,2)</f>
        <v>0</v>
      </c>
      <c r="K139" s="218" t="s">
        <v>19</v>
      </c>
      <c r="L139" s="47"/>
      <c r="M139" s="223" t="s">
        <v>19</v>
      </c>
      <c r="N139" s="224" t="s">
        <v>42</v>
      </c>
      <c r="O139" s="87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7" t="s">
        <v>173</v>
      </c>
      <c r="AT139" s="227" t="s">
        <v>161</v>
      </c>
      <c r="AU139" s="227" t="s">
        <v>78</v>
      </c>
      <c r="AY139" s="20" t="s">
        <v>158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20" t="s">
        <v>78</v>
      </c>
      <c r="BK139" s="228">
        <f>ROUND(I139*H139,2)</f>
        <v>0</v>
      </c>
      <c r="BL139" s="20" t="s">
        <v>173</v>
      </c>
      <c r="BM139" s="227" t="s">
        <v>770</v>
      </c>
    </row>
    <row r="140" s="2" customFormat="1" ht="16.5" customHeight="1">
      <c r="A140" s="41"/>
      <c r="B140" s="42"/>
      <c r="C140" s="216" t="s">
        <v>785</v>
      </c>
      <c r="D140" s="216" t="s">
        <v>161</v>
      </c>
      <c r="E140" s="217" t="s">
        <v>786</v>
      </c>
      <c r="F140" s="218" t="s">
        <v>787</v>
      </c>
      <c r="G140" s="219" t="s">
        <v>373</v>
      </c>
      <c r="H140" s="220">
        <v>55</v>
      </c>
      <c r="I140" s="221"/>
      <c r="J140" s="222">
        <f>ROUND(I140*H140,2)</f>
        <v>0</v>
      </c>
      <c r="K140" s="218" t="s">
        <v>19</v>
      </c>
      <c r="L140" s="47"/>
      <c r="M140" s="223" t="s">
        <v>19</v>
      </c>
      <c r="N140" s="224" t="s">
        <v>42</v>
      </c>
      <c r="O140" s="87"/>
      <c r="P140" s="225">
        <f>O140*H140</f>
        <v>0</v>
      </c>
      <c r="Q140" s="225">
        <v>0</v>
      </c>
      <c r="R140" s="225">
        <f>Q140*H140</f>
        <v>0</v>
      </c>
      <c r="S140" s="225">
        <v>0</v>
      </c>
      <c r="T140" s="226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7" t="s">
        <v>173</v>
      </c>
      <c r="AT140" s="227" t="s">
        <v>161</v>
      </c>
      <c r="AU140" s="227" t="s">
        <v>78</v>
      </c>
      <c r="AY140" s="20" t="s">
        <v>158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20" t="s">
        <v>78</v>
      </c>
      <c r="BK140" s="228">
        <f>ROUND(I140*H140,2)</f>
        <v>0</v>
      </c>
      <c r="BL140" s="20" t="s">
        <v>173</v>
      </c>
      <c r="BM140" s="227" t="s">
        <v>788</v>
      </c>
    </row>
    <row r="141" s="2" customFormat="1" ht="16.5" customHeight="1">
      <c r="A141" s="41"/>
      <c r="B141" s="42"/>
      <c r="C141" s="216" t="s">
        <v>789</v>
      </c>
      <c r="D141" s="216" t="s">
        <v>161</v>
      </c>
      <c r="E141" s="217" t="s">
        <v>790</v>
      </c>
      <c r="F141" s="218" t="s">
        <v>791</v>
      </c>
      <c r="G141" s="219" t="s">
        <v>373</v>
      </c>
      <c r="H141" s="220">
        <v>55</v>
      </c>
      <c r="I141" s="221"/>
      <c r="J141" s="222">
        <f>ROUND(I141*H141,2)</f>
        <v>0</v>
      </c>
      <c r="K141" s="218" t="s">
        <v>19</v>
      </c>
      <c r="L141" s="47"/>
      <c r="M141" s="223" t="s">
        <v>19</v>
      </c>
      <c r="N141" s="224" t="s">
        <v>42</v>
      </c>
      <c r="O141" s="87"/>
      <c r="P141" s="225">
        <f>O141*H141</f>
        <v>0</v>
      </c>
      <c r="Q141" s="225">
        <v>0</v>
      </c>
      <c r="R141" s="225">
        <f>Q141*H141</f>
        <v>0</v>
      </c>
      <c r="S141" s="225">
        <v>0</v>
      </c>
      <c r="T141" s="226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7" t="s">
        <v>173</v>
      </c>
      <c r="AT141" s="227" t="s">
        <v>161</v>
      </c>
      <c r="AU141" s="227" t="s">
        <v>78</v>
      </c>
      <c r="AY141" s="20" t="s">
        <v>158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20" t="s">
        <v>78</v>
      </c>
      <c r="BK141" s="228">
        <f>ROUND(I141*H141,2)</f>
        <v>0</v>
      </c>
      <c r="BL141" s="20" t="s">
        <v>173</v>
      </c>
      <c r="BM141" s="227" t="s">
        <v>792</v>
      </c>
    </row>
    <row r="142" s="2" customFormat="1" ht="16.5" customHeight="1">
      <c r="A142" s="41"/>
      <c r="B142" s="42"/>
      <c r="C142" s="216" t="s">
        <v>793</v>
      </c>
      <c r="D142" s="216" t="s">
        <v>161</v>
      </c>
      <c r="E142" s="217" t="s">
        <v>794</v>
      </c>
      <c r="F142" s="218" t="s">
        <v>795</v>
      </c>
      <c r="G142" s="219" t="s">
        <v>373</v>
      </c>
      <c r="H142" s="220">
        <v>55</v>
      </c>
      <c r="I142" s="221"/>
      <c r="J142" s="222">
        <f>ROUND(I142*H142,2)</f>
        <v>0</v>
      </c>
      <c r="K142" s="218" t="s">
        <v>19</v>
      </c>
      <c r="L142" s="47"/>
      <c r="M142" s="223" t="s">
        <v>19</v>
      </c>
      <c r="N142" s="224" t="s">
        <v>42</v>
      </c>
      <c r="O142" s="87"/>
      <c r="P142" s="225">
        <f>O142*H142</f>
        <v>0</v>
      </c>
      <c r="Q142" s="225">
        <v>0</v>
      </c>
      <c r="R142" s="225">
        <f>Q142*H142</f>
        <v>0</v>
      </c>
      <c r="S142" s="225">
        <v>0</v>
      </c>
      <c r="T142" s="226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7" t="s">
        <v>173</v>
      </c>
      <c r="AT142" s="227" t="s">
        <v>161</v>
      </c>
      <c r="AU142" s="227" t="s">
        <v>78</v>
      </c>
      <c r="AY142" s="20" t="s">
        <v>158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20" t="s">
        <v>78</v>
      </c>
      <c r="BK142" s="228">
        <f>ROUND(I142*H142,2)</f>
        <v>0</v>
      </c>
      <c r="BL142" s="20" t="s">
        <v>173</v>
      </c>
      <c r="BM142" s="227" t="s">
        <v>796</v>
      </c>
    </row>
    <row r="143" s="2" customFormat="1" ht="16.5" customHeight="1">
      <c r="A143" s="41"/>
      <c r="B143" s="42"/>
      <c r="C143" s="216" t="s">
        <v>797</v>
      </c>
      <c r="D143" s="216" t="s">
        <v>161</v>
      </c>
      <c r="E143" s="217" t="s">
        <v>798</v>
      </c>
      <c r="F143" s="218" t="s">
        <v>799</v>
      </c>
      <c r="G143" s="219" t="s">
        <v>254</v>
      </c>
      <c r="H143" s="220">
        <v>0.11</v>
      </c>
      <c r="I143" s="221"/>
      <c r="J143" s="222">
        <f>ROUND(I143*H143,2)</f>
        <v>0</v>
      </c>
      <c r="K143" s="218" t="s">
        <v>19</v>
      </c>
      <c r="L143" s="47"/>
      <c r="M143" s="223" t="s">
        <v>19</v>
      </c>
      <c r="N143" s="224" t="s">
        <v>42</v>
      </c>
      <c r="O143" s="87"/>
      <c r="P143" s="225">
        <f>O143*H143</f>
        <v>0</v>
      </c>
      <c r="Q143" s="225">
        <v>0</v>
      </c>
      <c r="R143" s="225">
        <f>Q143*H143</f>
        <v>0</v>
      </c>
      <c r="S143" s="225">
        <v>0</v>
      </c>
      <c r="T143" s="226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7" t="s">
        <v>173</v>
      </c>
      <c r="AT143" s="227" t="s">
        <v>161</v>
      </c>
      <c r="AU143" s="227" t="s">
        <v>78</v>
      </c>
      <c r="AY143" s="20" t="s">
        <v>158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20" t="s">
        <v>78</v>
      </c>
      <c r="BK143" s="228">
        <f>ROUND(I143*H143,2)</f>
        <v>0</v>
      </c>
      <c r="BL143" s="20" t="s">
        <v>173</v>
      </c>
      <c r="BM143" s="227" t="s">
        <v>800</v>
      </c>
    </row>
    <row r="144" s="2" customFormat="1" ht="16.5" customHeight="1">
      <c r="A144" s="41"/>
      <c r="B144" s="42"/>
      <c r="C144" s="216" t="s">
        <v>801</v>
      </c>
      <c r="D144" s="216" t="s">
        <v>161</v>
      </c>
      <c r="E144" s="217" t="s">
        <v>802</v>
      </c>
      <c r="F144" s="218" t="s">
        <v>803</v>
      </c>
      <c r="G144" s="219" t="s">
        <v>295</v>
      </c>
      <c r="H144" s="220">
        <v>27.5</v>
      </c>
      <c r="I144" s="221"/>
      <c r="J144" s="222">
        <f>ROUND(I144*H144,2)</f>
        <v>0</v>
      </c>
      <c r="K144" s="218" t="s">
        <v>19</v>
      </c>
      <c r="L144" s="47"/>
      <c r="M144" s="223" t="s">
        <v>19</v>
      </c>
      <c r="N144" s="224" t="s">
        <v>42</v>
      </c>
      <c r="O144" s="87"/>
      <c r="P144" s="225">
        <f>O144*H144</f>
        <v>0</v>
      </c>
      <c r="Q144" s="225">
        <v>0</v>
      </c>
      <c r="R144" s="225">
        <f>Q144*H144</f>
        <v>0</v>
      </c>
      <c r="S144" s="225">
        <v>0</v>
      </c>
      <c r="T144" s="226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7" t="s">
        <v>173</v>
      </c>
      <c r="AT144" s="227" t="s">
        <v>161</v>
      </c>
      <c r="AU144" s="227" t="s">
        <v>78</v>
      </c>
      <c r="AY144" s="20" t="s">
        <v>158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20" t="s">
        <v>78</v>
      </c>
      <c r="BK144" s="228">
        <f>ROUND(I144*H144,2)</f>
        <v>0</v>
      </c>
      <c r="BL144" s="20" t="s">
        <v>173</v>
      </c>
      <c r="BM144" s="227" t="s">
        <v>804</v>
      </c>
    </row>
    <row r="145" s="2" customFormat="1" ht="16.5" customHeight="1">
      <c r="A145" s="41"/>
      <c r="B145" s="42"/>
      <c r="C145" s="216" t="s">
        <v>805</v>
      </c>
      <c r="D145" s="216" t="s">
        <v>161</v>
      </c>
      <c r="E145" s="217" t="s">
        <v>783</v>
      </c>
      <c r="F145" s="218" t="s">
        <v>784</v>
      </c>
      <c r="G145" s="219" t="s">
        <v>373</v>
      </c>
      <c r="H145" s="220">
        <v>10</v>
      </c>
      <c r="I145" s="221"/>
      <c r="J145" s="222">
        <f>ROUND(I145*H145,2)</f>
        <v>0</v>
      </c>
      <c r="K145" s="218" t="s">
        <v>19</v>
      </c>
      <c r="L145" s="47"/>
      <c r="M145" s="223" t="s">
        <v>19</v>
      </c>
      <c r="N145" s="224" t="s">
        <v>42</v>
      </c>
      <c r="O145" s="87"/>
      <c r="P145" s="225">
        <f>O145*H145</f>
        <v>0</v>
      </c>
      <c r="Q145" s="225">
        <v>0</v>
      </c>
      <c r="R145" s="225">
        <f>Q145*H145</f>
        <v>0</v>
      </c>
      <c r="S145" s="225">
        <v>0</v>
      </c>
      <c r="T145" s="226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7" t="s">
        <v>173</v>
      </c>
      <c r="AT145" s="227" t="s">
        <v>161</v>
      </c>
      <c r="AU145" s="227" t="s">
        <v>78</v>
      </c>
      <c r="AY145" s="20" t="s">
        <v>158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20" t="s">
        <v>78</v>
      </c>
      <c r="BK145" s="228">
        <f>ROUND(I145*H145,2)</f>
        <v>0</v>
      </c>
      <c r="BL145" s="20" t="s">
        <v>173</v>
      </c>
      <c r="BM145" s="227" t="s">
        <v>806</v>
      </c>
    </row>
    <row r="146" s="2" customFormat="1" ht="16.5" customHeight="1">
      <c r="A146" s="41"/>
      <c r="B146" s="42"/>
      <c r="C146" s="216" t="s">
        <v>807</v>
      </c>
      <c r="D146" s="216" t="s">
        <v>161</v>
      </c>
      <c r="E146" s="217" t="s">
        <v>808</v>
      </c>
      <c r="F146" s="218" t="s">
        <v>809</v>
      </c>
      <c r="G146" s="219" t="s">
        <v>295</v>
      </c>
      <c r="H146" s="220">
        <v>5</v>
      </c>
      <c r="I146" s="221"/>
      <c r="J146" s="222">
        <f>ROUND(I146*H146,2)</f>
        <v>0</v>
      </c>
      <c r="K146" s="218" t="s">
        <v>19</v>
      </c>
      <c r="L146" s="47"/>
      <c r="M146" s="223" t="s">
        <v>19</v>
      </c>
      <c r="N146" s="224" t="s">
        <v>42</v>
      </c>
      <c r="O146" s="87"/>
      <c r="P146" s="225">
        <f>O146*H146</f>
        <v>0</v>
      </c>
      <c r="Q146" s="225">
        <v>0</v>
      </c>
      <c r="R146" s="225">
        <f>Q146*H146</f>
        <v>0</v>
      </c>
      <c r="S146" s="225">
        <v>0</v>
      </c>
      <c r="T146" s="226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7" t="s">
        <v>173</v>
      </c>
      <c r="AT146" s="227" t="s">
        <v>161</v>
      </c>
      <c r="AU146" s="227" t="s">
        <v>78</v>
      </c>
      <c r="AY146" s="20" t="s">
        <v>158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20" t="s">
        <v>78</v>
      </c>
      <c r="BK146" s="228">
        <f>ROUND(I146*H146,2)</f>
        <v>0</v>
      </c>
      <c r="BL146" s="20" t="s">
        <v>173</v>
      </c>
      <c r="BM146" s="227" t="s">
        <v>810</v>
      </c>
    </row>
    <row r="147" s="2" customFormat="1" ht="16.5" customHeight="1">
      <c r="A147" s="41"/>
      <c r="B147" s="42"/>
      <c r="C147" s="216" t="s">
        <v>811</v>
      </c>
      <c r="D147" s="216" t="s">
        <v>161</v>
      </c>
      <c r="E147" s="217" t="s">
        <v>812</v>
      </c>
      <c r="F147" s="218" t="s">
        <v>813</v>
      </c>
      <c r="G147" s="219" t="s">
        <v>373</v>
      </c>
      <c r="H147" s="220">
        <v>20</v>
      </c>
      <c r="I147" s="221"/>
      <c r="J147" s="222">
        <f>ROUND(I147*H147,2)</f>
        <v>0</v>
      </c>
      <c r="K147" s="218" t="s">
        <v>19</v>
      </c>
      <c r="L147" s="47"/>
      <c r="M147" s="223" t="s">
        <v>19</v>
      </c>
      <c r="N147" s="224" t="s">
        <v>42</v>
      </c>
      <c r="O147" s="87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7" t="s">
        <v>173</v>
      </c>
      <c r="AT147" s="227" t="s">
        <v>161</v>
      </c>
      <c r="AU147" s="227" t="s">
        <v>78</v>
      </c>
      <c r="AY147" s="20" t="s">
        <v>158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0" t="s">
        <v>78</v>
      </c>
      <c r="BK147" s="228">
        <f>ROUND(I147*H147,2)</f>
        <v>0</v>
      </c>
      <c r="BL147" s="20" t="s">
        <v>173</v>
      </c>
      <c r="BM147" s="227" t="s">
        <v>814</v>
      </c>
    </row>
    <row r="148" s="2" customFormat="1" ht="16.5" customHeight="1">
      <c r="A148" s="41"/>
      <c r="B148" s="42"/>
      <c r="C148" s="216" t="s">
        <v>815</v>
      </c>
      <c r="D148" s="216" t="s">
        <v>161</v>
      </c>
      <c r="E148" s="217" t="s">
        <v>816</v>
      </c>
      <c r="F148" s="218" t="s">
        <v>817</v>
      </c>
      <c r="G148" s="219" t="s">
        <v>295</v>
      </c>
      <c r="H148" s="220">
        <v>5</v>
      </c>
      <c r="I148" s="221"/>
      <c r="J148" s="222">
        <f>ROUND(I148*H148,2)</f>
        <v>0</v>
      </c>
      <c r="K148" s="218" t="s">
        <v>19</v>
      </c>
      <c r="L148" s="47"/>
      <c r="M148" s="223" t="s">
        <v>19</v>
      </c>
      <c r="N148" s="224" t="s">
        <v>42</v>
      </c>
      <c r="O148" s="87"/>
      <c r="P148" s="225">
        <f>O148*H148</f>
        <v>0</v>
      </c>
      <c r="Q148" s="225">
        <v>0</v>
      </c>
      <c r="R148" s="225">
        <f>Q148*H148</f>
        <v>0</v>
      </c>
      <c r="S148" s="225">
        <v>0</v>
      </c>
      <c r="T148" s="226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7" t="s">
        <v>173</v>
      </c>
      <c r="AT148" s="227" t="s">
        <v>161</v>
      </c>
      <c r="AU148" s="227" t="s">
        <v>78</v>
      </c>
      <c r="AY148" s="20" t="s">
        <v>158</v>
      </c>
      <c r="BE148" s="228">
        <f>IF(N148="základní",J148,0)</f>
        <v>0</v>
      </c>
      <c r="BF148" s="228">
        <f>IF(N148="snížená",J148,0)</f>
        <v>0</v>
      </c>
      <c r="BG148" s="228">
        <f>IF(N148="zákl. přenesená",J148,0)</f>
        <v>0</v>
      </c>
      <c r="BH148" s="228">
        <f>IF(N148="sníž. přenesená",J148,0)</f>
        <v>0</v>
      </c>
      <c r="BI148" s="228">
        <f>IF(N148="nulová",J148,0)</f>
        <v>0</v>
      </c>
      <c r="BJ148" s="20" t="s">
        <v>78</v>
      </c>
      <c r="BK148" s="228">
        <f>ROUND(I148*H148,2)</f>
        <v>0</v>
      </c>
      <c r="BL148" s="20" t="s">
        <v>173</v>
      </c>
      <c r="BM148" s="227" t="s">
        <v>818</v>
      </c>
    </row>
    <row r="149" s="2" customFormat="1" ht="16.5" customHeight="1">
      <c r="A149" s="41"/>
      <c r="B149" s="42"/>
      <c r="C149" s="216" t="s">
        <v>819</v>
      </c>
      <c r="D149" s="216" t="s">
        <v>161</v>
      </c>
      <c r="E149" s="217" t="s">
        <v>786</v>
      </c>
      <c r="F149" s="218" t="s">
        <v>787</v>
      </c>
      <c r="G149" s="219" t="s">
        <v>373</v>
      </c>
      <c r="H149" s="220">
        <v>10</v>
      </c>
      <c r="I149" s="221"/>
      <c r="J149" s="222">
        <f>ROUND(I149*H149,2)</f>
        <v>0</v>
      </c>
      <c r="K149" s="218" t="s">
        <v>19</v>
      </c>
      <c r="L149" s="47"/>
      <c r="M149" s="223" t="s">
        <v>19</v>
      </c>
      <c r="N149" s="224" t="s">
        <v>42</v>
      </c>
      <c r="O149" s="87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7" t="s">
        <v>173</v>
      </c>
      <c r="AT149" s="227" t="s">
        <v>161</v>
      </c>
      <c r="AU149" s="227" t="s">
        <v>78</v>
      </c>
      <c r="AY149" s="20" t="s">
        <v>158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0" t="s">
        <v>78</v>
      </c>
      <c r="BK149" s="228">
        <f>ROUND(I149*H149,2)</f>
        <v>0</v>
      </c>
      <c r="BL149" s="20" t="s">
        <v>173</v>
      </c>
      <c r="BM149" s="227" t="s">
        <v>820</v>
      </c>
    </row>
    <row r="150" s="2" customFormat="1" ht="16.5" customHeight="1">
      <c r="A150" s="41"/>
      <c r="B150" s="42"/>
      <c r="C150" s="216" t="s">
        <v>821</v>
      </c>
      <c r="D150" s="216" t="s">
        <v>161</v>
      </c>
      <c r="E150" s="217" t="s">
        <v>790</v>
      </c>
      <c r="F150" s="218" t="s">
        <v>791</v>
      </c>
      <c r="G150" s="219" t="s">
        <v>373</v>
      </c>
      <c r="H150" s="220">
        <v>10</v>
      </c>
      <c r="I150" s="221"/>
      <c r="J150" s="222">
        <f>ROUND(I150*H150,2)</f>
        <v>0</v>
      </c>
      <c r="K150" s="218" t="s">
        <v>19</v>
      </c>
      <c r="L150" s="47"/>
      <c r="M150" s="223" t="s">
        <v>19</v>
      </c>
      <c r="N150" s="224" t="s">
        <v>42</v>
      </c>
      <c r="O150" s="87"/>
      <c r="P150" s="225">
        <f>O150*H150</f>
        <v>0</v>
      </c>
      <c r="Q150" s="225">
        <v>0</v>
      </c>
      <c r="R150" s="225">
        <f>Q150*H150</f>
        <v>0</v>
      </c>
      <c r="S150" s="225">
        <v>0</v>
      </c>
      <c r="T150" s="226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7" t="s">
        <v>173</v>
      </c>
      <c r="AT150" s="227" t="s">
        <v>161</v>
      </c>
      <c r="AU150" s="227" t="s">
        <v>78</v>
      </c>
      <c r="AY150" s="20" t="s">
        <v>158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20" t="s">
        <v>78</v>
      </c>
      <c r="BK150" s="228">
        <f>ROUND(I150*H150,2)</f>
        <v>0</v>
      </c>
      <c r="BL150" s="20" t="s">
        <v>173</v>
      </c>
      <c r="BM150" s="227" t="s">
        <v>822</v>
      </c>
    </row>
    <row r="151" s="2" customFormat="1" ht="16.5" customHeight="1">
      <c r="A151" s="41"/>
      <c r="B151" s="42"/>
      <c r="C151" s="216" t="s">
        <v>823</v>
      </c>
      <c r="D151" s="216" t="s">
        <v>161</v>
      </c>
      <c r="E151" s="217" t="s">
        <v>798</v>
      </c>
      <c r="F151" s="218" t="s">
        <v>799</v>
      </c>
      <c r="G151" s="219" t="s">
        <v>254</v>
      </c>
      <c r="H151" s="220">
        <v>6</v>
      </c>
      <c r="I151" s="221"/>
      <c r="J151" s="222">
        <f>ROUND(I151*H151,2)</f>
        <v>0</v>
      </c>
      <c r="K151" s="218" t="s">
        <v>19</v>
      </c>
      <c r="L151" s="47"/>
      <c r="M151" s="223" t="s">
        <v>19</v>
      </c>
      <c r="N151" s="224" t="s">
        <v>42</v>
      </c>
      <c r="O151" s="87"/>
      <c r="P151" s="225">
        <f>O151*H151</f>
        <v>0</v>
      </c>
      <c r="Q151" s="225">
        <v>0</v>
      </c>
      <c r="R151" s="225">
        <f>Q151*H151</f>
        <v>0</v>
      </c>
      <c r="S151" s="225">
        <v>0</v>
      </c>
      <c r="T151" s="226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7" t="s">
        <v>173</v>
      </c>
      <c r="AT151" s="227" t="s">
        <v>161</v>
      </c>
      <c r="AU151" s="227" t="s">
        <v>78</v>
      </c>
      <c r="AY151" s="20" t="s">
        <v>158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20" t="s">
        <v>78</v>
      </c>
      <c r="BK151" s="228">
        <f>ROUND(I151*H151,2)</f>
        <v>0</v>
      </c>
      <c r="BL151" s="20" t="s">
        <v>173</v>
      </c>
      <c r="BM151" s="227" t="s">
        <v>824</v>
      </c>
    </row>
    <row r="152" s="2" customFormat="1" ht="16.5" customHeight="1">
      <c r="A152" s="41"/>
      <c r="B152" s="42"/>
      <c r="C152" s="216" t="s">
        <v>825</v>
      </c>
      <c r="D152" s="216" t="s">
        <v>161</v>
      </c>
      <c r="E152" s="217" t="s">
        <v>826</v>
      </c>
      <c r="F152" s="218" t="s">
        <v>827</v>
      </c>
      <c r="G152" s="219" t="s">
        <v>254</v>
      </c>
      <c r="H152" s="220">
        <v>5.2300000000000004</v>
      </c>
      <c r="I152" s="221"/>
      <c r="J152" s="222">
        <f>ROUND(I152*H152,2)</f>
        <v>0</v>
      </c>
      <c r="K152" s="218" t="s">
        <v>19</v>
      </c>
      <c r="L152" s="47"/>
      <c r="M152" s="223" t="s">
        <v>19</v>
      </c>
      <c r="N152" s="224" t="s">
        <v>42</v>
      </c>
      <c r="O152" s="87"/>
      <c r="P152" s="225">
        <f>O152*H152</f>
        <v>0</v>
      </c>
      <c r="Q152" s="225">
        <v>0</v>
      </c>
      <c r="R152" s="225">
        <f>Q152*H152</f>
        <v>0</v>
      </c>
      <c r="S152" s="225">
        <v>0</v>
      </c>
      <c r="T152" s="226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7" t="s">
        <v>173</v>
      </c>
      <c r="AT152" s="227" t="s">
        <v>161</v>
      </c>
      <c r="AU152" s="227" t="s">
        <v>78</v>
      </c>
      <c r="AY152" s="20" t="s">
        <v>158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20" t="s">
        <v>78</v>
      </c>
      <c r="BK152" s="228">
        <f>ROUND(I152*H152,2)</f>
        <v>0</v>
      </c>
      <c r="BL152" s="20" t="s">
        <v>173</v>
      </c>
      <c r="BM152" s="227" t="s">
        <v>828</v>
      </c>
    </row>
    <row r="153" s="2" customFormat="1" ht="16.5" customHeight="1">
      <c r="A153" s="41"/>
      <c r="B153" s="42"/>
      <c r="C153" s="216" t="s">
        <v>829</v>
      </c>
      <c r="D153" s="216" t="s">
        <v>161</v>
      </c>
      <c r="E153" s="217" t="s">
        <v>830</v>
      </c>
      <c r="F153" s="218" t="s">
        <v>831</v>
      </c>
      <c r="G153" s="219" t="s">
        <v>295</v>
      </c>
      <c r="H153" s="220">
        <v>5</v>
      </c>
      <c r="I153" s="221"/>
      <c r="J153" s="222">
        <f>ROUND(I153*H153,2)</f>
        <v>0</v>
      </c>
      <c r="K153" s="218" t="s">
        <v>19</v>
      </c>
      <c r="L153" s="47"/>
      <c r="M153" s="223" t="s">
        <v>19</v>
      </c>
      <c r="N153" s="224" t="s">
        <v>42</v>
      </c>
      <c r="O153" s="87"/>
      <c r="P153" s="225">
        <f>O153*H153</f>
        <v>0</v>
      </c>
      <c r="Q153" s="225">
        <v>0</v>
      </c>
      <c r="R153" s="225">
        <f>Q153*H153</f>
        <v>0</v>
      </c>
      <c r="S153" s="225">
        <v>0</v>
      </c>
      <c r="T153" s="226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7" t="s">
        <v>173</v>
      </c>
      <c r="AT153" s="227" t="s">
        <v>161</v>
      </c>
      <c r="AU153" s="227" t="s">
        <v>78</v>
      </c>
      <c r="AY153" s="20" t="s">
        <v>158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20" t="s">
        <v>78</v>
      </c>
      <c r="BK153" s="228">
        <f>ROUND(I153*H153,2)</f>
        <v>0</v>
      </c>
      <c r="BL153" s="20" t="s">
        <v>173</v>
      </c>
      <c r="BM153" s="227" t="s">
        <v>782</v>
      </c>
    </row>
    <row r="154" s="2" customFormat="1" ht="16.5" customHeight="1">
      <c r="A154" s="41"/>
      <c r="B154" s="42"/>
      <c r="C154" s="216" t="s">
        <v>832</v>
      </c>
      <c r="D154" s="216" t="s">
        <v>161</v>
      </c>
      <c r="E154" s="217" t="s">
        <v>833</v>
      </c>
      <c r="F154" s="218" t="s">
        <v>834</v>
      </c>
      <c r="G154" s="219" t="s">
        <v>295</v>
      </c>
      <c r="H154" s="220">
        <v>5</v>
      </c>
      <c r="I154" s="221"/>
      <c r="J154" s="222">
        <f>ROUND(I154*H154,2)</f>
        <v>0</v>
      </c>
      <c r="K154" s="218" t="s">
        <v>19</v>
      </c>
      <c r="L154" s="47"/>
      <c r="M154" s="223" t="s">
        <v>19</v>
      </c>
      <c r="N154" s="224" t="s">
        <v>42</v>
      </c>
      <c r="O154" s="87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7" t="s">
        <v>173</v>
      </c>
      <c r="AT154" s="227" t="s">
        <v>161</v>
      </c>
      <c r="AU154" s="227" t="s">
        <v>78</v>
      </c>
      <c r="AY154" s="20" t="s">
        <v>158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20" t="s">
        <v>78</v>
      </c>
      <c r="BK154" s="228">
        <f>ROUND(I154*H154,2)</f>
        <v>0</v>
      </c>
      <c r="BL154" s="20" t="s">
        <v>173</v>
      </c>
      <c r="BM154" s="227" t="s">
        <v>789</v>
      </c>
    </row>
    <row r="155" s="2" customFormat="1" ht="16.5" customHeight="1">
      <c r="A155" s="41"/>
      <c r="B155" s="42"/>
      <c r="C155" s="216" t="s">
        <v>835</v>
      </c>
      <c r="D155" s="216" t="s">
        <v>161</v>
      </c>
      <c r="E155" s="217" t="s">
        <v>836</v>
      </c>
      <c r="F155" s="218" t="s">
        <v>837</v>
      </c>
      <c r="G155" s="219" t="s">
        <v>687</v>
      </c>
      <c r="H155" s="220">
        <v>2</v>
      </c>
      <c r="I155" s="221"/>
      <c r="J155" s="222">
        <f>ROUND(I155*H155,2)</f>
        <v>0</v>
      </c>
      <c r="K155" s="218" t="s">
        <v>19</v>
      </c>
      <c r="L155" s="47"/>
      <c r="M155" s="223" t="s">
        <v>19</v>
      </c>
      <c r="N155" s="224" t="s">
        <v>42</v>
      </c>
      <c r="O155" s="87"/>
      <c r="P155" s="225">
        <f>O155*H155</f>
        <v>0</v>
      </c>
      <c r="Q155" s="225">
        <v>0</v>
      </c>
      <c r="R155" s="225">
        <f>Q155*H155</f>
        <v>0</v>
      </c>
      <c r="S155" s="225">
        <v>0</v>
      </c>
      <c r="T155" s="226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7" t="s">
        <v>173</v>
      </c>
      <c r="AT155" s="227" t="s">
        <v>161</v>
      </c>
      <c r="AU155" s="227" t="s">
        <v>78</v>
      </c>
      <c r="AY155" s="20" t="s">
        <v>158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20" t="s">
        <v>78</v>
      </c>
      <c r="BK155" s="228">
        <f>ROUND(I155*H155,2)</f>
        <v>0</v>
      </c>
      <c r="BL155" s="20" t="s">
        <v>173</v>
      </c>
      <c r="BM155" s="227" t="s">
        <v>797</v>
      </c>
    </row>
    <row r="156" s="2" customFormat="1" ht="16.5" customHeight="1">
      <c r="A156" s="41"/>
      <c r="B156" s="42"/>
      <c r="C156" s="216" t="s">
        <v>838</v>
      </c>
      <c r="D156" s="216" t="s">
        <v>161</v>
      </c>
      <c r="E156" s="217" t="s">
        <v>839</v>
      </c>
      <c r="F156" s="218" t="s">
        <v>840</v>
      </c>
      <c r="G156" s="219" t="s">
        <v>254</v>
      </c>
      <c r="H156" s="220">
        <v>3.3999999999999999</v>
      </c>
      <c r="I156" s="221"/>
      <c r="J156" s="222">
        <f>ROUND(I156*H156,2)</f>
        <v>0</v>
      </c>
      <c r="K156" s="218" t="s">
        <v>19</v>
      </c>
      <c r="L156" s="47"/>
      <c r="M156" s="223" t="s">
        <v>19</v>
      </c>
      <c r="N156" s="224" t="s">
        <v>42</v>
      </c>
      <c r="O156" s="87"/>
      <c r="P156" s="225">
        <f>O156*H156</f>
        <v>0</v>
      </c>
      <c r="Q156" s="225">
        <v>0</v>
      </c>
      <c r="R156" s="225">
        <f>Q156*H156</f>
        <v>0</v>
      </c>
      <c r="S156" s="225">
        <v>0</v>
      </c>
      <c r="T156" s="226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7" t="s">
        <v>173</v>
      </c>
      <c r="AT156" s="227" t="s">
        <v>161</v>
      </c>
      <c r="AU156" s="227" t="s">
        <v>78</v>
      </c>
      <c r="AY156" s="20" t="s">
        <v>158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20" t="s">
        <v>78</v>
      </c>
      <c r="BK156" s="228">
        <f>ROUND(I156*H156,2)</f>
        <v>0</v>
      </c>
      <c r="BL156" s="20" t="s">
        <v>173</v>
      </c>
      <c r="BM156" s="227" t="s">
        <v>805</v>
      </c>
    </row>
    <row r="157" s="2" customFormat="1">
      <c r="A157" s="41"/>
      <c r="B157" s="42"/>
      <c r="C157" s="43"/>
      <c r="D157" s="241" t="s">
        <v>519</v>
      </c>
      <c r="E157" s="43"/>
      <c r="F157" s="282" t="s">
        <v>841</v>
      </c>
      <c r="G157" s="43"/>
      <c r="H157" s="43"/>
      <c r="I157" s="231"/>
      <c r="J157" s="43"/>
      <c r="K157" s="43"/>
      <c r="L157" s="47"/>
      <c r="M157" s="232"/>
      <c r="N157" s="233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519</v>
      </c>
      <c r="AU157" s="20" t="s">
        <v>78</v>
      </c>
    </row>
    <row r="158" s="2" customFormat="1" ht="16.5" customHeight="1">
      <c r="A158" s="41"/>
      <c r="B158" s="42"/>
      <c r="C158" s="216" t="s">
        <v>842</v>
      </c>
      <c r="D158" s="216" t="s">
        <v>161</v>
      </c>
      <c r="E158" s="217" t="s">
        <v>843</v>
      </c>
      <c r="F158" s="218" t="s">
        <v>844</v>
      </c>
      <c r="G158" s="219" t="s">
        <v>254</v>
      </c>
      <c r="H158" s="220">
        <v>1.54</v>
      </c>
      <c r="I158" s="221"/>
      <c r="J158" s="222">
        <f>ROUND(I158*H158,2)</f>
        <v>0</v>
      </c>
      <c r="K158" s="218" t="s">
        <v>19</v>
      </c>
      <c r="L158" s="47"/>
      <c r="M158" s="223" t="s">
        <v>19</v>
      </c>
      <c r="N158" s="224" t="s">
        <v>42</v>
      </c>
      <c r="O158" s="87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7" t="s">
        <v>173</v>
      </c>
      <c r="AT158" s="227" t="s">
        <v>161</v>
      </c>
      <c r="AU158" s="227" t="s">
        <v>78</v>
      </c>
      <c r="AY158" s="20" t="s">
        <v>158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20" t="s">
        <v>78</v>
      </c>
      <c r="BK158" s="228">
        <f>ROUND(I158*H158,2)</f>
        <v>0</v>
      </c>
      <c r="BL158" s="20" t="s">
        <v>173</v>
      </c>
      <c r="BM158" s="227" t="s">
        <v>811</v>
      </c>
    </row>
    <row r="159" s="2" customFormat="1" ht="16.5" customHeight="1">
      <c r="A159" s="41"/>
      <c r="B159" s="42"/>
      <c r="C159" s="216" t="s">
        <v>845</v>
      </c>
      <c r="D159" s="216" t="s">
        <v>161</v>
      </c>
      <c r="E159" s="217" t="s">
        <v>846</v>
      </c>
      <c r="F159" s="218" t="s">
        <v>847</v>
      </c>
      <c r="G159" s="219" t="s">
        <v>254</v>
      </c>
      <c r="H159" s="220">
        <v>1.54</v>
      </c>
      <c r="I159" s="221"/>
      <c r="J159" s="222">
        <f>ROUND(I159*H159,2)</f>
        <v>0</v>
      </c>
      <c r="K159" s="218" t="s">
        <v>19</v>
      </c>
      <c r="L159" s="47"/>
      <c r="M159" s="223" t="s">
        <v>19</v>
      </c>
      <c r="N159" s="224" t="s">
        <v>42</v>
      </c>
      <c r="O159" s="87"/>
      <c r="P159" s="225">
        <f>O159*H159</f>
        <v>0</v>
      </c>
      <c r="Q159" s="225">
        <v>0</v>
      </c>
      <c r="R159" s="225">
        <f>Q159*H159</f>
        <v>0</v>
      </c>
      <c r="S159" s="225">
        <v>0</v>
      </c>
      <c r="T159" s="226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7" t="s">
        <v>173</v>
      </c>
      <c r="AT159" s="227" t="s">
        <v>161</v>
      </c>
      <c r="AU159" s="227" t="s">
        <v>78</v>
      </c>
      <c r="AY159" s="20" t="s">
        <v>158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20" t="s">
        <v>78</v>
      </c>
      <c r="BK159" s="228">
        <f>ROUND(I159*H159,2)</f>
        <v>0</v>
      </c>
      <c r="BL159" s="20" t="s">
        <v>173</v>
      </c>
      <c r="BM159" s="227" t="s">
        <v>819</v>
      </c>
    </row>
    <row r="160" s="2" customFormat="1" ht="16.5" customHeight="1">
      <c r="A160" s="41"/>
      <c r="B160" s="42"/>
      <c r="C160" s="216" t="s">
        <v>848</v>
      </c>
      <c r="D160" s="216" t="s">
        <v>161</v>
      </c>
      <c r="E160" s="217" t="s">
        <v>798</v>
      </c>
      <c r="F160" s="218" t="s">
        <v>799</v>
      </c>
      <c r="G160" s="219" t="s">
        <v>254</v>
      </c>
      <c r="H160" s="220">
        <v>1.8600000000000001</v>
      </c>
      <c r="I160" s="221"/>
      <c r="J160" s="222">
        <f>ROUND(I160*H160,2)</f>
        <v>0</v>
      </c>
      <c r="K160" s="218" t="s">
        <v>19</v>
      </c>
      <c r="L160" s="47"/>
      <c r="M160" s="223" t="s">
        <v>19</v>
      </c>
      <c r="N160" s="224" t="s">
        <v>42</v>
      </c>
      <c r="O160" s="87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7" t="s">
        <v>173</v>
      </c>
      <c r="AT160" s="227" t="s">
        <v>161</v>
      </c>
      <c r="AU160" s="227" t="s">
        <v>78</v>
      </c>
      <c r="AY160" s="20" t="s">
        <v>158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20" t="s">
        <v>78</v>
      </c>
      <c r="BK160" s="228">
        <f>ROUND(I160*H160,2)</f>
        <v>0</v>
      </c>
      <c r="BL160" s="20" t="s">
        <v>173</v>
      </c>
      <c r="BM160" s="227" t="s">
        <v>823</v>
      </c>
    </row>
    <row r="161" s="12" customFormat="1" ht="25.92" customHeight="1">
      <c r="A161" s="12"/>
      <c r="B161" s="200"/>
      <c r="C161" s="201"/>
      <c r="D161" s="202" t="s">
        <v>70</v>
      </c>
      <c r="E161" s="203" t="s">
        <v>849</v>
      </c>
      <c r="F161" s="203" t="s">
        <v>850</v>
      </c>
      <c r="G161" s="201"/>
      <c r="H161" s="201"/>
      <c r="I161" s="204"/>
      <c r="J161" s="205">
        <f>BK161</f>
        <v>0</v>
      </c>
      <c r="K161" s="201"/>
      <c r="L161" s="206"/>
      <c r="M161" s="207"/>
      <c r="N161" s="208"/>
      <c r="O161" s="208"/>
      <c r="P161" s="209">
        <f>SUM(P162:P168)</f>
        <v>0</v>
      </c>
      <c r="Q161" s="208"/>
      <c r="R161" s="209">
        <f>SUM(R162:R168)</f>
        <v>0</v>
      </c>
      <c r="S161" s="208"/>
      <c r="T161" s="210">
        <f>SUM(T162:T168)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11" t="s">
        <v>78</v>
      </c>
      <c r="AT161" s="212" t="s">
        <v>70</v>
      </c>
      <c r="AU161" s="212" t="s">
        <v>71</v>
      </c>
      <c r="AY161" s="211" t="s">
        <v>158</v>
      </c>
      <c r="BK161" s="213">
        <f>SUM(BK162:BK168)</f>
        <v>0</v>
      </c>
    </row>
    <row r="162" s="2" customFormat="1" ht="16.5" customHeight="1">
      <c r="A162" s="41"/>
      <c r="B162" s="42"/>
      <c r="C162" s="216" t="s">
        <v>851</v>
      </c>
      <c r="D162" s="216" t="s">
        <v>161</v>
      </c>
      <c r="E162" s="217" t="s">
        <v>852</v>
      </c>
      <c r="F162" s="218" t="s">
        <v>853</v>
      </c>
      <c r="G162" s="219" t="s">
        <v>854</v>
      </c>
      <c r="H162" s="220">
        <v>10</v>
      </c>
      <c r="I162" s="221"/>
      <c r="J162" s="222">
        <f>ROUND(I162*H162,2)</f>
        <v>0</v>
      </c>
      <c r="K162" s="218" t="s">
        <v>19</v>
      </c>
      <c r="L162" s="47"/>
      <c r="M162" s="223" t="s">
        <v>19</v>
      </c>
      <c r="N162" s="224" t="s">
        <v>42</v>
      </c>
      <c r="O162" s="87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7" t="s">
        <v>173</v>
      </c>
      <c r="AT162" s="227" t="s">
        <v>161</v>
      </c>
      <c r="AU162" s="227" t="s">
        <v>78</v>
      </c>
      <c r="AY162" s="20" t="s">
        <v>158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0" t="s">
        <v>78</v>
      </c>
      <c r="BK162" s="228">
        <f>ROUND(I162*H162,2)</f>
        <v>0</v>
      </c>
      <c r="BL162" s="20" t="s">
        <v>173</v>
      </c>
      <c r="BM162" s="227" t="s">
        <v>829</v>
      </c>
    </row>
    <row r="163" s="2" customFormat="1" ht="16.5" customHeight="1">
      <c r="A163" s="41"/>
      <c r="B163" s="42"/>
      <c r="C163" s="216" t="s">
        <v>855</v>
      </c>
      <c r="D163" s="216" t="s">
        <v>161</v>
      </c>
      <c r="E163" s="217" t="s">
        <v>856</v>
      </c>
      <c r="F163" s="218" t="s">
        <v>857</v>
      </c>
      <c r="G163" s="219" t="s">
        <v>858</v>
      </c>
      <c r="H163" s="220">
        <v>200</v>
      </c>
      <c r="I163" s="221"/>
      <c r="J163" s="222">
        <f>ROUND(I163*H163,2)</f>
        <v>0</v>
      </c>
      <c r="K163" s="218" t="s">
        <v>19</v>
      </c>
      <c r="L163" s="47"/>
      <c r="M163" s="223" t="s">
        <v>19</v>
      </c>
      <c r="N163" s="224" t="s">
        <v>42</v>
      </c>
      <c r="O163" s="87"/>
      <c r="P163" s="225">
        <f>O163*H163</f>
        <v>0</v>
      </c>
      <c r="Q163" s="225">
        <v>0</v>
      </c>
      <c r="R163" s="225">
        <f>Q163*H163</f>
        <v>0</v>
      </c>
      <c r="S163" s="225">
        <v>0</v>
      </c>
      <c r="T163" s="226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7" t="s">
        <v>173</v>
      </c>
      <c r="AT163" s="227" t="s">
        <v>161</v>
      </c>
      <c r="AU163" s="227" t="s">
        <v>78</v>
      </c>
      <c r="AY163" s="20" t="s">
        <v>158</v>
      </c>
      <c r="BE163" s="228">
        <f>IF(N163="základní",J163,0)</f>
        <v>0</v>
      </c>
      <c r="BF163" s="228">
        <f>IF(N163="snížená",J163,0)</f>
        <v>0</v>
      </c>
      <c r="BG163" s="228">
        <f>IF(N163="zákl. přenesená",J163,0)</f>
        <v>0</v>
      </c>
      <c r="BH163" s="228">
        <f>IF(N163="sníž. přenesená",J163,0)</f>
        <v>0</v>
      </c>
      <c r="BI163" s="228">
        <f>IF(N163="nulová",J163,0)</f>
        <v>0</v>
      </c>
      <c r="BJ163" s="20" t="s">
        <v>78</v>
      </c>
      <c r="BK163" s="228">
        <f>ROUND(I163*H163,2)</f>
        <v>0</v>
      </c>
      <c r="BL163" s="20" t="s">
        <v>173</v>
      </c>
      <c r="BM163" s="227" t="s">
        <v>835</v>
      </c>
    </row>
    <row r="164" s="2" customFormat="1" ht="16.5" customHeight="1">
      <c r="A164" s="41"/>
      <c r="B164" s="42"/>
      <c r="C164" s="216" t="s">
        <v>859</v>
      </c>
      <c r="D164" s="216" t="s">
        <v>161</v>
      </c>
      <c r="E164" s="217" t="s">
        <v>860</v>
      </c>
      <c r="F164" s="218" t="s">
        <v>861</v>
      </c>
      <c r="G164" s="219" t="s">
        <v>854</v>
      </c>
      <c r="H164" s="220">
        <v>8</v>
      </c>
      <c r="I164" s="221"/>
      <c r="J164" s="222">
        <f>ROUND(I164*H164,2)</f>
        <v>0</v>
      </c>
      <c r="K164" s="218" t="s">
        <v>19</v>
      </c>
      <c r="L164" s="47"/>
      <c r="M164" s="223" t="s">
        <v>19</v>
      </c>
      <c r="N164" s="224" t="s">
        <v>42</v>
      </c>
      <c r="O164" s="87"/>
      <c r="P164" s="225">
        <f>O164*H164</f>
        <v>0</v>
      </c>
      <c r="Q164" s="225">
        <v>0</v>
      </c>
      <c r="R164" s="225">
        <f>Q164*H164</f>
        <v>0</v>
      </c>
      <c r="S164" s="225">
        <v>0</v>
      </c>
      <c r="T164" s="226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7" t="s">
        <v>173</v>
      </c>
      <c r="AT164" s="227" t="s">
        <v>161</v>
      </c>
      <c r="AU164" s="227" t="s">
        <v>78</v>
      </c>
      <c r="AY164" s="20" t="s">
        <v>158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20" t="s">
        <v>78</v>
      </c>
      <c r="BK164" s="228">
        <f>ROUND(I164*H164,2)</f>
        <v>0</v>
      </c>
      <c r="BL164" s="20" t="s">
        <v>173</v>
      </c>
      <c r="BM164" s="227" t="s">
        <v>842</v>
      </c>
    </row>
    <row r="165" s="2" customFormat="1" ht="16.5" customHeight="1">
      <c r="A165" s="41"/>
      <c r="B165" s="42"/>
      <c r="C165" s="216" t="s">
        <v>862</v>
      </c>
      <c r="D165" s="216" t="s">
        <v>161</v>
      </c>
      <c r="E165" s="217" t="s">
        <v>863</v>
      </c>
      <c r="F165" s="218" t="s">
        <v>864</v>
      </c>
      <c r="G165" s="219" t="s">
        <v>858</v>
      </c>
      <c r="H165" s="220">
        <v>50</v>
      </c>
      <c r="I165" s="221"/>
      <c r="J165" s="222">
        <f>ROUND(I165*H165,2)</f>
        <v>0</v>
      </c>
      <c r="K165" s="218" t="s">
        <v>19</v>
      </c>
      <c r="L165" s="47"/>
      <c r="M165" s="223" t="s">
        <v>19</v>
      </c>
      <c r="N165" s="224" t="s">
        <v>42</v>
      </c>
      <c r="O165" s="87"/>
      <c r="P165" s="225">
        <f>O165*H165</f>
        <v>0</v>
      </c>
      <c r="Q165" s="225">
        <v>0</v>
      </c>
      <c r="R165" s="225">
        <f>Q165*H165</f>
        <v>0</v>
      </c>
      <c r="S165" s="225">
        <v>0</v>
      </c>
      <c r="T165" s="226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7" t="s">
        <v>173</v>
      </c>
      <c r="AT165" s="227" t="s">
        <v>161</v>
      </c>
      <c r="AU165" s="227" t="s">
        <v>78</v>
      </c>
      <c r="AY165" s="20" t="s">
        <v>158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20" t="s">
        <v>78</v>
      </c>
      <c r="BK165" s="228">
        <f>ROUND(I165*H165,2)</f>
        <v>0</v>
      </c>
      <c r="BL165" s="20" t="s">
        <v>173</v>
      </c>
      <c r="BM165" s="227" t="s">
        <v>848</v>
      </c>
    </row>
    <row r="166" s="2" customFormat="1" ht="16.5" customHeight="1">
      <c r="A166" s="41"/>
      <c r="B166" s="42"/>
      <c r="C166" s="216" t="s">
        <v>865</v>
      </c>
      <c r="D166" s="216" t="s">
        <v>161</v>
      </c>
      <c r="E166" s="217" t="s">
        <v>866</v>
      </c>
      <c r="F166" s="218" t="s">
        <v>867</v>
      </c>
      <c r="G166" s="219" t="s">
        <v>854</v>
      </c>
      <c r="H166" s="220">
        <v>8</v>
      </c>
      <c r="I166" s="221"/>
      <c r="J166" s="222">
        <f>ROUND(I166*H166,2)</f>
        <v>0</v>
      </c>
      <c r="K166" s="218" t="s">
        <v>19</v>
      </c>
      <c r="L166" s="47"/>
      <c r="M166" s="223" t="s">
        <v>19</v>
      </c>
      <c r="N166" s="224" t="s">
        <v>42</v>
      </c>
      <c r="O166" s="87"/>
      <c r="P166" s="225">
        <f>O166*H166</f>
        <v>0</v>
      </c>
      <c r="Q166" s="225">
        <v>0</v>
      </c>
      <c r="R166" s="225">
        <f>Q166*H166</f>
        <v>0</v>
      </c>
      <c r="S166" s="225">
        <v>0</v>
      </c>
      <c r="T166" s="226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7" t="s">
        <v>173</v>
      </c>
      <c r="AT166" s="227" t="s">
        <v>161</v>
      </c>
      <c r="AU166" s="227" t="s">
        <v>78</v>
      </c>
      <c r="AY166" s="20" t="s">
        <v>158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20" t="s">
        <v>78</v>
      </c>
      <c r="BK166" s="228">
        <f>ROUND(I166*H166,2)</f>
        <v>0</v>
      </c>
      <c r="BL166" s="20" t="s">
        <v>173</v>
      </c>
      <c r="BM166" s="227" t="s">
        <v>868</v>
      </c>
    </row>
    <row r="167" s="2" customFormat="1" ht="16.5" customHeight="1">
      <c r="A167" s="41"/>
      <c r="B167" s="42"/>
      <c r="C167" s="216" t="s">
        <v>869</v>
      </c>
      <c r="D167" s="216" t="s">
        <v>161</v>
      </c>
      <c r="E167" s="217" t="s">
        <v>870</v>
      </c>
      <c r="F167" s="218" t="s">
        <v>871</v>
      </c>
      <c r="G167" s="219" t="s">
        <v>858</v>
      </c>
      <c r="H167" s="220">
        <v>50</v>
      </c>
      <c r="I167" s="221"/>
      <c r="J167" s="222">
        <f>ROUND(I167*H167,2)</f>
        <v>0</v>
      </c>
      <c r="K167" s="218" t="s">
        <v>19</v>
      </c>
      <c r="L167" s="47"/>
      <c r="M167" s="223" t="s">
        <v>19</v>
      </c>
      <c r="N167" s="224" t="s">
        <v>42</v>
      </c>
      <c r="O167" s="87"/>
      <c r="P167" s="225">
        <f>O167*H167</f>
        <v>0</v>
      </c>
      <c r="Q167" s="225">
        <v>0</v>
      </c>
      <c r="R167" s="225">
        <f>Q167*H167</f>
        <v>0</v>
      </c>
      <c r="S167" s="225">
        <v>0</v>
      </c>
      <c r="T167" s="226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7" t="s">
        <v>173</v>
      </c>
      <c r="AT167" s="227" t="s">
        <v>161</v>
      </c>
      <c r="AU167" s="227" t="s">
        <v>78</v>
      </c>
      <c r="AY167" s="20" t="s">
        <v>158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20" t="s">
        <v>78</v>
      </c>
      <c r="BK167" s="228">
        <f>ROUND(I167*H167,2)</f>
        <v>0</v>
      </c>
      <c r="BL167" s="20" t="s">
        <v>173</v>
      </c>
      <c r="BM167" s="227" t="s">
        <v>872</v>
      </c>
    </row>
    <row r="168" s="2" customFormat="1" ht="16.5" customHeight="1">
      <c r="A168" s="41"/>
      <c r="B168" s="42"/>
      <c r="C168" s="216" t="s">
        <v>873</v>
      </c>
      <c r="D168" s="216" t="s">
        <v>161</v>
      </c>
      <c r="E168" s="217" t="s">
        <v>874</v>
      </c>
      <c r="F168" s="218" t="s">
        <v>875</v>
      </c>
      <c r="G168" s="219" t="s">
        <v>854</v>
      </c>
      <c r="H168" s="220">
        <v>8</v>
      </c>
      <c r="I168" s="221"/>
      <c r="J168" s="222">
        <f>ROUND(I168*H168,2)</f>
        <v>0</v>
      </c>
      <c r="K168" s="218" t="s">
        <v>19</v>
      </c>
      <c r="L168" s="47"/>
      <c r="M168" s="223" t="s">
        <v>19</v>
      </c>
      <c r="N168" s="224" t="s">
        <v>42</v>
      </c>
      <c r="O168" s="87"/>
      <c r="P168" s="225">
        <f>O168*H168</f>
        <v>0</v>
      </c>
      <c r="Q168" s="225">
        <v>0</v>
      </c>
      <c r="R168" s="225">
        <f>Q168*H168</f>
        <v>0</v>
      </c>
      <c r="S168" s="225">
        <v>0</v>
      </c>
      <c r="T168" s="226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7" t="s">
        <v>173</v>
      </c>
      <c r="AT168" s="227" t="s">
        <v>161</v>
      </c>
      <c r="AU168" s="227" t="s">
        <v>78</v>
      </c>
      <c r="AY168" s="20" t="s">
        <v>158</v>
      </c>
      <c r="BE168" s="228">
        <f>IF(N168="základní",J168,0)</f>
        <v>0</v>
      </c>
      <c r="BF168" s="228">
        <f>IF(N168="snížená",J168,0)</f>
        <v>0</v>
      </c>
      <c r="BG168" s="228">
        <f>IF(N168="zákl. přenesená",J168,0)</f>
        <v>0</v>
      </c>
      <c r="BH168" s="228">
        <f>IF(N168="sníž. přenesená",J168,0)</f>
        <v>0</v>
      </c>
      <c r="BI168" s="228">
        <f>IF(N168="nulová",J168,0)</f>
        <v>0</v>
      </c>
      <c r="BJ168" s="20" t="s">
        <v>78</v>
      </c>
      <c r="BK168" s="228">
        <f>ROUND(I168*H168,2)</f>
        <v>0</v>
      </c>
      <c r="BL168" s="20" t="s">
        <v>173</v>
      </c>
      <c r="BM168" s="227" t="s">
        <v>876</v>
      </c>
    </row>
    <row r="169" s="12" customFormat="1" ht="25.92" customHeight="1">
      <c r="A169" s="12"/>
      <c r="B169" s="200"/>
      <c r="C169" s="201"/>
      <c r="D169" s="202" t="s">
        <v>70</v>
      </c>
      <c r="E169" s="203" t="s">
        <v>877</v>
      </c>
      <c r="F169" s="203" t="s">
        <v>878</v>
      </c>
      <c r="G169" s="201"/>
      <c r="H169" s="201"/>
      <c r="I169" s="204"/>
      <c r="J169" s="205">
        <f>BK169</f>
        <v>0</v>
      </c>
      <c r="K169" s="201"/>
      <c r="L169" s="206"/>
      <c r="M169" s="207"/>
      <c r="N169" s="208"/>
      <c r="O169" s="208"/>
      <c r="P169" s="209">
        <f>P170</f>
        <v>0</v>
      </c>
      <c r="Q169" s="208"/>
      <c r="R169" s="209">
        <f>R170</f>
        <v>0</v>
      </c>
      <c r="S169" s="208"/>
      <c r="T169" s="210">
        <f>T170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11" t="s">
        <v>78</v>
      </c>
      <c r="AT169" s="212" t="s">
        <v>70</v>
      </c>
      <c r="AU169" s="212" t="s">
        <v>71</v>
      </c>
      <c r="AY169" s="211" t="s">
        <v>158</v>
      </c>
      <c r="BK169" s="213">
        <f>BK170</f>
        <v>0</v>
      </c>
    </row>
    <row r="170" s="2" customFormat="1" ht="16.5" customHeight="1">
      <c r="A170" s="41"/>
      <c r="B170" s="42"/>
      <c r="C170" s="216" t="s">
        <v>879</v>
      </c>
      <c r="D170" s="216" t="s">
        <v>161</v>
      </c>
      <c r="E170" s="217" t="s">
        <v>880</v>
      </c>
      <c r="F170" s="218" t="s">
        <v>881</v>
      </c>
      <c r="G170" s="219" t="s">
        <v>687</v>
      </c>
      <c r="H170" s="220">
        <v>1</v>
      </c>
      <c r="I170" s="221"/>
      <c r="J170" s="222">
        <f>ROUND(I170*H170,2)</f>
        <v>0</v>
      </c>
      <c r="K170" s="218" t="s">
        <v>19</v>
      </c>
      <c r="L170" s="47"/>
      <c r="M170" s="234" t="s">
        <v>19</v>
      </c>
      <c r="N170" s="235" t="s">
        <v>42</v>
      </c>
      <c r="O170" s="236"/>
      <c r="P170" s="237">
        <f>O170*H170</f>
        <v>0</v>
      </c>
      <c r="Q170" s="237">
        <v>0</v>
      </c>
      <c r="R170" s="237">
        <f>Q170*H170</f>
        <v>0</v>
      </c>
      <c r="S170" s="237">
        <v>0</v>
      </c>
      <c r="T170" s="238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7" t="s">
        <v>173</v>
      </c>
      <c r="AT170" s="227" t="s">
        <v>161</v>
      </c>
      <c r="AU170" s="227" t="s">
        <v>78</v>
      </c>
      <c r="AY170" s="20" t="s">
        <v>158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20" t="s">
        <v>78</v>
      </c>
      <c r="BK170" s="228">
        <f>ROUND(I170*H170,2)</f>
        <v>0</v>
      </c>
      <c r="BL170" s="20" t="s">
        <v>173</v>
      </c>
      <c r="BM170" s="227" t="s">
        <v>882</v>
      </c>
    </row>
    <row r="171" s="2" customFormat="1" ht="6.96" customHeight="1">
      <c r="A171" s="41"/>
      <c r="B171" s="62"/>
      <c r="C171" s="63"/>
      <c r="D171" s="63"/>
      <c r="E171" s="63"/>
      <c r="F171" s="63"/>
      <c r="G171" s="63"/>
      <c r="H171" s="63"/>
      <c r="I171" s="63"/>
      <c r="J171" s="63"/>
      <c r="K171" s="63"/>
      <c r="L171" s="47"/>
      <c r="M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</row>
  </sheetData>
  <sheetProtection sheet="1" autoFilter="0" formatColumns="0" formatRows="0" objects="1" scenarios="1" spinCount="100000" saltValue="30/KPggaNoGvXSFe6i9q0c538BrMuMTwiQbYttW16KVXVTfkIw4VIRASAmIqF4mQny6fzaaFv4ewWh4UcOhHug==" hashValue="i0G5bkYktJrePEyQVedqb/5frPmFzxZFk3nDwmI72Z1kBCy82olx5gX0/Ayy0MDuZPQH7Nu4Om2NBZAhuOMbRw==" algorithmName="SHA-512" password="80EB"/>
  <autoFilter ref="C87:K170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93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 s="2" customFormat="1" ht="12" customHeight="1">
      <c r="A8" s="41"/>
      <c r="B8" s="47"/>
      <c r="C8" s="41"/>
      <c r="D8" s="146" t="s">
        <v>128</v>
      </c>
      <c r="E8" s="41"/>
      <c r="F8" s="41"/>
      <c r="G8" s="41"/>
      <c r="H8" s="41"/>
      <c r="I8" s="41"/>
      <c r="J8" s="41"/>
      <c r="K8" s="41"/>
      <c r="L8" s="148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9" t="s">
        <v>883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6" t="s">
        <v>18</v>
      </c>
      <c r="E11" s="41"/>
      <c r="F11" s="136" t="s">
        <v>19</v>
      </c>
      <c r="G11" s="41"/>
      <c r="H11" s="41"/>
      <c r="I11" s="146" t="s">
        <v>20</v>
      </c>
      <c r="J11" s="136" t="s">
        <v>19</v>
      </c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6" t="s">
        <v>21</v>
      </c>
      <c r="E12" s="41"/>
      <c r="F12" s="136" t="s">
        <v>34</v>
      </c>
      <c r="G12" s="41"/>
      <c r="H12" s="41"/>
      <c r="I12" s="146" t="s">
        <v>23</v>
      </c>
      <c r="J12" s="150" t="str">
        <f>'Rekapitulace stavby'!AN8</f>
        <v>29. 5. 2025</v>
      </c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25</v>
      </c>
      <c r="E14" s="41"/>
      <c r="F14" s="41"/>
      <c r="G14" s="41"/>
      <c r="H14" s="41"/>
      <c r="I14" s="146" t="s">
        <v>26</v>
      </c>
      <c r="J14" s="136" t="str">
        <f>IF('Rekapitulace stavby'!AN10="","",'Rekapitulace stavby'!AN10)</f>
        <v/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tr">
        <f>IF('Rekapitulace stavby'!E11="","",'Rekapitulace stavby'!E11)</f>
        <v>Město Jáchymov</v>
      </c>
      <c r="F15" s="41"/>
      <c r="G15" s="41"/>
      <c r="H15" s="41"/>
      <c r="I15" s="146" t="s">
        <v>27</v>
      </c>
      <c r="J15" s="136" t="str">
        <f>IF('Rekapitulace stavby'!AN11="","",'Rekapitulace stavby'!AN11)</f>
        <v/>
      </c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6" t="s">
        <v>28</v>
      </c>
      <c r="E17" s="41"/>
      <c r="F17" s="41"/>
      <c r="G17" s="41"/>
      <c r="H17" s="41"/>
      <c r="I17" s="146" t="s">
        <v>26</v>
      </c>
      <c r="J17" s="36" t="str">
        <f>'Rekapitulace stavby'!AN13</f>
        <v>Vyplň údaj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6" t="s">
        <v>27</v>
      </c>
      <c r="J18" s="36" t="str">
        <f>'Rekapitulace stavby'!AN14</f>
        <v>Vyplň údaj</v>
      </c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6" t="s">
        <v>30</v>
      </c>
      <c r="E20" s="41"/>
      <c r="F20" s="41"/>
      <c r="G20" s="41"/>
      <c r="H20" s="41"/>
      <c r="I20" s="146" t="s">
        <v>26</v>
      </c>
      <c r="J20" s="136" t="str">
        <f>IF('Rekapitulace stavby'!AN16="","",'Rekapitulace stavby'!AN16)</f>
        <v/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tr">
        <f>IF('Rekapitulace stavby'!E17="","",'Rekapitulace stavby'!E17)</f>
        <v>Ing. Jiří Oboznenko</v>
      </c>
      <c r="F21" s="41"/>
      <c r="G21" s="41"/>
      <c r="H21" s="41"/>
      <c r="I21" s="146" t="s">
        <v>27</v>
      </c>
      <c r="J21" s="136" t="str">
        <f>IF('Rekapitulace stavby'!AN17="","",'Rekapitulace stavby'!AN17)</f>
        <v/>
      </c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6" t="s">
        <v>33</v>
      </c>
      <c r="E23" s="41"/>
      <c r="F23" s="41"/>
      <c r="G23" s="41"/>
      <c r="H23" s="41"/>
      <c r="I23" s="146" t="s">
        <v>26</v>
      </c>
      <c r="J23" s="136" t="str">
        <f>IF('Rekapitulace stavby'!AN19="","",'Rekapitulace stavby'!AN19)</f>
        <v/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6" t="s">
        <v>27</v>
      </c>
      <c r="J24" s="136" t="str">
        <f>IF('Rekapitulace stavby'!AN20="","",'Rekapitulace stavby'!AN20)</f>
        <v/>
      </c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6" t="s">
        <v>35</v>
      </c>
      <c r="E26" s="41"/>
      <c r="F26" s="41"/>
      <c r="G26" s="41"/>
      <c r="H26" s="41"/>
      <c r="I26" s="41"/>
      <c r="J26" s="41"/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1"/>
      <c r="B27" s="152"/>
      <c r="C27" s="151"/>
      <c r="D27" s="151"/>
      <c r="E27" s="153" t="s">
        <v>19</v>
      </c>
      <c r="F27" s="153"/>
      <c r="G27" s="153"/>
      <c r="H27" s="153"/>
      <c r="I27" s="151"/>
      <c r="J27" s="151"/>
      <c r="K27" s="151"/>
      <c r="L27" s="154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5"/>
      <c r="E29" s="155"/>
      <c r="F29" s="155"/>
      <c r="G29" s="155"/>
      <c r="H29" s="155"/>
      <c r="I29" s="155"/>
      <c r="J29" s="155"/>
      <c r="K29" s="155"/>
      <c r="L29" s="148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6" t="s">
        <v>37</v>
      </c>
      <c r="E30" s="41"/>
      <c r="F30" s="41"/>
      <c r="G30" s="41"/>
      <c r="H30" s="41"/>
      <c r="I30" s="41"/>
      <c r="J30" s="157">
        <f>ROUND(J85, 2)</f>
        <v>0</v>
      </c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8" t="s">
        <v>39</v>
      </c>
      <c r="G32" s="41"/>
      <c r="H32" s="41"/>
      <c r="I32" s="158" t="s">
        <v>38</v>
      </c>
      <c r="J32" s="158" t="s">
        <v>40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9" t="s">
        <v>41</v>
      </c>
      <c r="E33" s="146" t="s">
        <v>42</v>
      </c>
      <c r="F33" s="160">
        <f>ROUND((SUM(BE85:BE121)),  2)</f>
        <v>0</v>
      </c>
      <c r="G33" s="41"/>
      <c r="H33" s="41"/>
      <c r="I33" s="161">
        <v>0.20999999999999999</v>
      </c>
      <c r="J33" s="160">
        <f>ROUND(((SUM(BE85:BE121))*I33),  2)</f>
        <v>0</v>
      </c>
      <c r="K33" s="41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6" t="s">
        <v>43</v>
      </c>
      <c r="F34" s="160">
        <f>ROUND((SUM(BF85:BF121)),  2)</f>
        <v>0</v>
      </c>
      <c r="G34" s="41"/>
      <c r="H34" s="41"/>
      <c r="I34" s="161">
        <v>0.12</v>
      </c>
      <c r="J34" s="160">
        <f>ROUND(((SUM(BF85:BF121))*I34),  2)</f>
        <v>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6" t="s">
        <v>44</v>
      </c>
      <c r="F35" s="160">
        <f>ROUND((SUM(BG85:BG121)),  2)</f>
        <v>0</v>
      </c>
      <c r="G35" s="41"/>
      <c r="H35" s="41"/>
      <c r="I35" s="161">
        <v>0.20999999999999999</v>
      </c>
      <c r="J35" s="160">
        <f>0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6" t="s">
        <v>45</v>
      </c>
      <c r="F36" s="160">
        <f>ROUND((SUM(BH85:BH121)),  2)</f>
        <v>0</v>
      </c>
      <c r="G36" s="41"/>
      <c r="H36" s="41"/>
      <c r="I36" s="161">
        <v>0.12</v>
      </c>
      <c r="J36" s="160">
        <f>0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46</v>
      </c>
      <c r="F37" s="160">
        <f>ROUND((SUM(BI85:BI121)),  2)</f>
        <v>0</v>
      </c>
      <c r="G37" s="41"/>
      <c r="H37" s="41"/>
      <c r="I37" s="161">
        <v>0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2"/>
      <c r="D39" s="163" t="s">
        <v>47</v>
      </c>
      <c r="E39" s="164"/>
      <c r="F39" s="164"/>
      <c r="G39" s="165" t="s">
        <v>48</v>
      </c>
      <c r="H39" s="166" t="s">
        <v>49</v>
      </c>
      <c r="I39" s="164"/>
      <c r="J39" s="167">
        <f>SUM(J30:J37)</f>
        <v>0</v>
      </c>
      <c r="K39" s="168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9"/>
      <c r="C40" s="170"/>
      <c r="D40" s="170"/>
      <c r="E40" s="170"/>
      <c r="F40" s="170"/>
      <c r="G40" s="170"/>
      <c r="H40" s="170"/>
      <c r="I40" s="170"/>
      <c r="J40" s="170"/>
      <c r="K40" s="170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1"/>
      <c r="C44" s="172"/>
      <c r="D44" s="172"/>
      <c r="E44" s="172"/>
      <c r="F44" s="172"/>
      <c r="G44" s="172"/>
      <c r="H44" s="172"/>
      <c r="I44" s="172"/>
      <c r="J44" s="172"/>
      <c r="K44" s="172"/>
      <c r="L44" s="148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132</v>
      </c>
      <c r="D45" s="43"/>
      <c r="E45" s="43"/>
      <c r="F45" s="43"/>
      <c r="G45" s="43"/>
      <c r="H45" s="43"/>
      <c r="I45" s="43"/>
      <c r="J45" s="43"/>
      <c r="K45" s="43"/>
      <c r="L45" s="148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3" t="str">
        <f>E7</f>
        <v>Jáchymov - parkoviště v ulici Mathesiova</v>
      </c>
      <c r="F48" s="35"/>
      <c r="G48" s="35"/>
      <c r="H48" s="35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128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 402.2 - Sloupek pro nabíjení</v>
      </c>
      <c r="F50" s="43"/>
      <c r="G50" s="43"/>
      <c r="H50" s="43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8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 xml:space="preserve"> </v>
      </c>
      <c r="G52" s="43"/>
      <c r="H52" s="43"/>
      <c r="I52" s="35" t="s">
        <v>23</v>
      </c>
      <c r="J52" s="75" t="str">
        <f>IF(J12="","",J12)</f>
        <v>29. 5. 2025</v>
      </c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Jáchymov</v>
      </c>
      <c r="G54" s="43"/>
      <c r="H54" s="43"/>
      <c r="I54" s="35" t="s">
        <v>30</v>
      </c>
      <c r="J54" s="39" t="str">
        <f>E21</f>
        <v>Ing. Jiří Oboznenko</v>
      </c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28</v>
      </c>
      <c r="D55" s="43"/>
      <c r="E55" s="43"/>
      <c r="F55" s="30" t="str">
        <f>IF(E18="","",E18)</f>
        <v>Vyplň údaj</v>
      </c>
      <c r="G55" s="43"/>
      <c r="H55" s="43"/>
      <c r="I55" s="35" t="s">
        <v>33</v>
      </c>
      <c r="J55" s="39" t="str">
        <f>E24</f>
        <v xml:space="preserve"> </v>
      </c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4" t="s">
        <v>133</v>
      </c>
      <c r="D57" s="175"/>
      <c r="E57" s="175"/>
      <c r="F57" s="175"/>
      <c r="G57" s="175"/>
      <c r="H57" s="175"/>
      <c r="I57" s="175"/>
      <c r="J57" s="176" t="s">
        <v>134</v>
      </c>
      <c r="K57" s="175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7" t="s">
        <v>69</v>
      </c>
      <c r="D59" s="43"/>
      <c r="E59" s="43"/>
      <c r="F59" s="43"/>
      <c r="G59" s="43"/>
      <c r="H59" s="43"/>
      <c r="I59" s="43"/>
      <c r="J59" s="105">
        <f>J85</f>
        <v>0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135</v>
      </c>
    </row>
    <row r="60" s="9" customFormat="1" ht="24.96" customHeight="1">
      <c r="A60" s="9"/>
      <c r="B60" s="178"/>
      <c r="C60" s="179"/>
      <c r="D60" s="180" t="s">
        <v>884</v>
      </c>
      <c r="E60" s="181"/>
      <c r="F60" s="181"/>
      <c r="G60" s="181"/>
      <c r="H60" s="181"/>
      <c r="I60" s="181"/>
      <c r="J60" s="182">
        <f>J86</f>
        <v>0</v>
      </c>
      <c r="K60" s="179"/>
      <c r="L60" s="183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78"/>
      <c r="C61" s="179"/>
      <c r="D61" s="180" t="s">
        <v>885</v>
      </c>
      <c r="E61" s="181"/>
      <c r="F61" s="181"/>
      <c r="G61" s="181"/>
      <c r="H61" s="181"/>
      <c r="I61" s="181"/>
      <c r="J61" s="182">
        <f>J93</f>
        <v>0</v>
      </c>
      <c r="K61" s="179"/>
      <c r="L61" s="183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78"/>
      <c r="C62" s="179"/>
      <c r="D62" s="180" t="s">
        <v>886</v>
      </c>
      <c r="E62" s="181"/>
      <c r="F62" s="181"/>
      <c r="G62" s="181"/>
      <c r="H62" s="181"/>
      <c r="I62" s="181"/>
      <c r="J62" s="182">
        <f>J98</f>
        <v>0</v>
      </c>
      <c r="K62" s="179"/>
      <c r="L62" s="183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78"/>
      <c r="C63" s="179"/>
      <c r="D63" s="180" t="s">
        <v>887</v>
      </c>
      <c r="E63" s="181"/>
      <c r="F63" s="181"/>
      <c r="G63" s="181"/>
      <c r="H63" s="181"/>
      <c r="I63" s="181"/>
      <c r="J63" s="182">
        <f>J106</f>
        <v>0</v>
      </c>
      <c r="K63" s="179"/>
      <c r="L63" s="183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78"/>
      <c r="C64" s="179"/>
      <c r="D64" s="180" t="s">
        <v>888</v>
      </c>
      <c r="E64" s="181"/>
      <c r="F64" s="181"/>
      <c r="G64" s="181"/>
      <c r="H64" s="181"/>
      <c r="I64" s="181"/>
      <c r="J64" s="182">
        <f>J117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8"/>
      <c r="C65" s="179"/>
      <c r="D65" s="180" t="s">
        <v>889</v>
      </c>
      <c r="E65" s="181"/>
      <c r="F65" s="181"/>
      <c r="G65" s="181"/>
      <c r="H65" s="181"/>
      <c r="I65" s="181"/>
      <c r="J65" s="182">
        <f>J120</f>
        <v>0</v>
      </c>
      <c r="K65" s="179"/>
      <c r="L65" s="183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2" customFormat="1" ht="21.84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6.96" customHeight="1">
      <c r="A67" s="41"/>
      <c r="B67" s="62"/>
      <c r="C67" s="63"/>
      <c r="D67" s="63"/>
      <c r="E67" s="63"/>
      <c r="F67" s="63"/>
      <c r="G67" s="63"/>
      <c r="H67" s="63"/>
      <c r="I67" s="63"/>
      <c r="J67" s="63"/>
      <c r="K67" s="63"/>
      <c r="L67" s="14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71" s="2" customFormat="1" ht="6.96" customHeight="1">
      <c r="A71" s="41"/>
      <c r="B71" s="64"/>
      <c r="C71" s="65"/>
      <c r="D71" s="65"/>
      <c r="E71" s="65"/>
      <c r="F71" s="65"/>
      <c r="G71" s="65"/>
      <c r="H71" s="65"/>
      <c r="I71" s="65"/>
      <c r="J71" s="65"/>
      <c r="K71" s="65"/>
      <c r="L71" s="14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24.96" customHeight="1">
      <c r="A72" s="41"/>
      <c r="B72" s="42"/>
      <c r="C72" s="26" t="s">
        <v>143</v>
      </c>
      <c r="D72" s="43"/>
      <c r="E72" s="43"/>
      <c r="F72" s="43"/>
      <c r="G72" s="43"/>
      <c r="H72" s="43"/>
      <c r="I72" s="43"/>
      <c r="J72" s="43"/>
      <c r="K72" s="43"/>
      <c r="L72" s="14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16</v>
      </c>
      <c r="D74" s="43"/>
      <c r="E74" s="43"/>
      <c r="F74" s="43"/>
      <c r="G74" s="43"/>
      <c r="H74" s="43"/>
      <c r="I74" s="43"/>
      <c r="J74" s="43"/>
      <c r="K74" s="43"/>
      <c r="L74" s="14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3"/>
      <c r="D75" s="43"/>
      <c r="E75" s="173" t="str">
        <f>E7</f>
        <v>Jáchymov - parkoviště v ulici Mathesiova</v>
      </c>
      <c r="F75" s="35"/>
      <c r="G75" s="35"/>
      <c r="H75" s="35"/>
      <c r="I75" s="43"/>
      <c r="J75" s="43"/>
      <c r="K75" s="43"/>
      <c r="L75" s="14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128</v>
      </c>
      <c r="D76" s="43"/>
      <c r="E76" s="43"/>
      <c r="F76" s="43"/>
      <c r="G76" s="43"/>
      <c r="H76" s="43"/>
      <c r="I76" s="43"/>
      <c r="J76" s="43"/>
      <c r="K76" s="43"/>
      <c r="L76" s="14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72" t="str">
        <f>E9</f>
        <v>SO 402.2 - Sloupek pro nabíjení</v>
      </c>
      <c r="F77" s="43"/>
      <c r="G77" s="43"/>
      <c r="H77" s="43"/>
      <c r="I77" s="43"/>
      <c r="J77" s="43"/>
      <c r="K77" s="43"/>
      <c r="L77" s="14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21</v>
      </c>
      <c r="D79" s="43"/>
      <c r="E79" s="43"/>
      <c r="F79" s="30" t="str">
        <f>F12</f>
        <v xml:space="preserve"> </v>
      </c>
      <c r="G79" s="43"/>
      <c r="H79" s="43"/>
      <c r="I79" s="35" t="s">
        <v>23</v>
      </c>
      <c r="J79" s="75" t="str">
        <f>IF(J12="","",J12)</f>
        <v>29. 5. 2025</v>
      </c>
      <c r="K79" s="43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25</v>
      </c>
      <c r="D81" s="43"/>
      <c r="E81" s="43"/>
      <c r="F81" s="30" t="str">
        <f>E15</f>
        <v>Město Jáchymov</v>
      </c>
      <c r="G81" s="43"/>
      <c r="H81" s="43"/>
      <c r="I81" s="35" t="s">
        <v>30</v>
      </c>
      <c r="J81" s="39" t="str">
        <f>E21</f>
        <v>Ing. Jiří Oboznenko</v>
      </c>
      <c r="K81" s="43"/>
      <c r="L81" s="14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28</v>
      </c>
      <c r="D82" s="43"/>
      <c r="E82" s="43"/>
      <c r="F82" s="30" t="str">
        <f>IF(E18="","",E18)</f>
        <v>Vyplň údaj</v>
      </c>
      <c r="G82" s="43"/>
      <c r="H82" s="43"/>
      <c r="I82" s="35" t="s">
        <v>33</v>
      </c>
      <c r="J82" s="39" t="str">
        <f>E24</f>
        <v xml:space="preserve"> </v>
      </c>
      <c r="K82" s="43"/>
      <c r="L82" s="14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0.32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1" customFormat="1" ht="29.28" customHeight="1">
      <c r="A84" s="189"/>
      <c r="B84" s="190"/>
      <c r="C84" s="191" t="s">
        <v>144</v>
      </c>
      <c r="D84" s="192" t="s">
        <v>56</v>
      </c>
      <c r="E84" s="192" t="s">
        <v>52</v>
      </c>
      <c r="F84" s="192" t="s">
        <v>53</v>
      </c>
      <c r="G84" s="192" t="s">
        <v>145</v>
      </c>
      <c r="H84" s="192" t="s">
        <v>146</v>
      </c>
      <c r="I84" s="192" t="s">
        <v>147</v>
      </c>
      <c r="J84" s="192" t="s">
        <v>134</v>
      </c>
      <c r="K84" s="193" t="s">
        <v>148</v>
      </c>
      <c r="L84" s="194"/>
      <c r="M84" s="95" t="s">
        <v>19</v>
      </c>
      <c r="N84" s="96" t="s">
        <v>41</v>
      </c>
      <c r="O84" s="96" t="s">
        <v>149</v>
      </c>
      <c r="P84" s="96" t="s">
        <v>150</v>
      </c>
      <c r="Q84" s="96" t="s">
        <v>151</v>
      </c>
      <c r="R84" s="96" t="s">
        <v>152</v>
      </c>
      <c r="S84" s="96" t="s">
        <v>153</v>
      </c>
      <c r="T84" s="97" t="s">
        <v>154</v>
      </c>
      <c r="U84" s="189"/>
      <c r="V84" s="189"/>
      <c r="W84" s="189"/>
      <c r="X84" s="189"/>
      <c r="Y84" s="189"/>
      <c r="Z84" s="189"/>
      <c r="AA84" s="189"/>
      <c r="AB84" s="189"/>
      <c r="AC84" s="189"/>
      <c r="AD84" s="189"/>
      <c r="AE84" s="189"/>
    </row>
    <row r="85" s="2" customFormat="1" ht="22.8" customHeight="1">
      <c r="A85" s="41"/>
      <c r="B85" s="42"/>
      <c r="C85" s="102" t="s">
        <v>155</v>
      </c>
      <c r="D85" s="43"/>
      <c r="E85" s="43"/>
      <c r="F85" s="43"/>
      <c r="G85" s="43"/>
      <c r="H85" s="43"/>
      <c r="I85" s="43"/>
      <c r="J85" s="195">
        <f>BK85</f>
        <v>0</v>
      </c>
      <c r="K85" s="43"/>
      <c r="L85" s="47"/>
      <c r="M85" s="98"/>
      <c r="N85" s="196"/>
      <c r="O85" s="99"/>
      <c r="P85" s="197">
        <f>P86+P93+P98+P106+P117+P120</f>
        <v>0</v>
      </c>
      <c r="Q85" s="99"/>
      <c r="R85" s="197">
        <f>R86+R93+R98+R106+R117+R120</f>
        <v>0</v>
      </c>
      <c r="S85" s="99"/>
      <c r="T85" s="198">
        <f>T86+T93+T98+T106+T117+T120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T85" s="20" t="s">
        <v>70</v>
      </c>
      <c r="AU85" s="20" t="s">
        <v>135</v>
      </c>
      <c r="BK85" s="199">
        <f>BK86+BK93+BK98+BK106+BK117+BK120</f>
        <v>0</v>
      </c>
    </row>
    <row r="86" s="12" customFormat="1" ht="25.92" customHeight="1">
      <c r="A86" s="12"/>
      <c r="B86" s="200"/>
      <c r="C86" s="201"/>
      <c r="D86" s="202" t="s">
        <v>70</v>
      </c>
      <c r="E86" s="203" t="s">
        <v>683</v>
      </c>
      <c r="F86" s="203" t="s">
        <v>690</v>
      </c>
      <c r="G86" s="201"/>
      <c r="H86" s="201"/>
      <c r="I86" s="204"/>
      <c r="J86" s="205">
        <f>BK86</f>
        <v>0</v>
      </c>
      <c r="K86" s="201"/>
      <c r="L86" s="206"/>
      <c r="M86" s="207"/>
      <c r="N86" s="208"/>
      <c r="O86" s="208"/>
      <c r="P86" s="209">
        <f>SUM(P87:P92)</f>
        <v>0</v>
      </c>
      <c r="Q86" s="208"/>
      <c r="R86" s="209">
        <f>SUM(R87:R92)</f>
        <v>0</v>
      </c>
      <c r="S86" s="208"/>
      <c r="T86" s="210">
        <f>SUM(T87:T92)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11" t="s">
        <v>78</v>
      </c>
      <c r="AT86" s="212" t="s">
        <v>70</v>
      </c>
      <c r="AU86" s="212" t="s">
        <v>71</v>
      </c>
      <c r="AY86" s="211" t="s">
        <v>158</v>
      </c>
      <c r="BK86" s="213">
        <f>SUM(BK87:BK92)</f>
        <v>0</v>
      </c>
    </row>
    <row r="87" s="2" customFormat="1" ht="16.5" customHeight="1">
      <c r="A87" s="41"/>
      <c r="B87" s="42"/>
      <c r="C87" s="216" t="s">
        <v>78</v>
      </c>
      <c r="D87" s="216" t="s">
        <v>161</v>
      </c>
      <c r="E87" s="217" t="s">
        <v>890</v>
      </c>
      <c r="F87" s="218" t="s">
        <v>891</v>
      </c>
      <c r="G87" s="219" t="s">
        <v>373</v>
      </c>
      <c r="H87" s="220">
        <v>13</v>
      </c>
      <c r="I87" s="221"/>
      <c r="J87" s="222">
        <f>ROUND(I87*H87,2)</f>
        <v>0</v>
      </c>
      <c r="K87" s="218" t="s">
        <v>19</v>
      </c>
      <c r="L87" s="47"/>
      <c r="M87" s="223" t="s">
        <v>19</v>
      </c>
      <c r="N87" s="224" t="s">
        <v>42</v>
      </c>
      <c r="O87" s="87"/>
      <c r="P87" s="225">
        <f>O87*H87</f>
        <v>0</v>
      </c>
      <c r="Q87" s="225">
        <v>0</v>
      </c>
      <c r="R87" s="225">
        <f>Q87*H87</f>
        <v>0</v>
      </c>
      <c r="S87" s="225">
        <v>0</v>
      </c>
      <c r="T87" s="226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227" t="s">
        <v>173</v>
      </c>
      <c r="AT87" s="227" t="s">
        <v>161</v>
      </c>
      <c r="AU87" s="227" t="s">
        <v>78</v>
      </c>
      <c r="AY87" s="20" t="s">
        <v>158</v>
      </c>
      <c r="BE87" s="228">
        <f>IF(N87="základní",J87,0)</f>
        <v>0</v>
      </c>
      <c r="BF87" s="228">
        <f>IF(N87="snížená",J87,0)</f>
        <v>0</v>
      </c>
      <c r="BG87" s="228">
        <f>IF(N87="zákl. přenesená",J87,0)</f>
        <v>0</v>
      </c>
      <c r="BH87" s="228">
        <f>IF(N87="sníž. přenesená",J87,0)</f>
        <v>0</v>
      </c>
      <c r="BI87" s="228">
        <f>IF(N87="nulová",J87,0)</f>
        <v>0</v>
      </c>
      <c r="BJ87" s="20" t="s">
        <v>78</v>
      </c>
      <c r="BK87" s="228">
        <f>ROUND(I87*H87,2)</f>
        <v>0</v>
      </c>
      <c r="BL87" s="20" t="s">
        <v>173</v>
      </c>
      <c r="BM87" s="227" t="s">
        <v>80</v>
      </c>
    </row>
    <row r="88" s="2" customFormat="1" ht="16.5" customHeight="1">
      <c r="A88" s="41"/>
      <c r="B88" s="42"/>
      <c r="C88" s="216" t="s">
        <v>80</v>
      </c>
      <c r="D88" s="216" t="s">
        <v>161</v>
      </c>
      <c r="E88" s="217" t="s">
        <v>892</v>
      </c>
      <c r="F88" s="218" t="s">
        <v>893</v>
      </c>
      <c r="G88" s="219" t="s">
        <v>687</v>
      </c>
      <c r="H88" s="220">
        <v>1</v>
      </c>
      <c r="I88" s="221"/>
      <c r="J88" s="222">
        <f>ROUND(I88*H88,2)</f>
        <v>0</v>
      </c>
      <c r="K88" s="218" t="s">
        <v>19</v>
      </c>
      <c r="L88" s="47"/>
      <c r="M88" s="223" t="s">
        <v>19</v>
      </c>
      <c r="N88" s="224" t="s">
        <v>42</v>
      </c>
      <c r="O88" s="87"/>
      <c r="P88" s="225">
        <f>O88*H88</f>
        <v>0</v>
      </c>
      <c r="Q88" s="225">
        <v>0</v>
      </c>
      <c r="R88" s="225">
        <f>Q88*H88</f>
        <v>0</v>
      </c>
      <c r="S88" s="225">
        <v>0</v>
      </c>
      <c r="T88" s="226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7" t="s">
        <v>173</v>
      </c>
      <c r="AT88" s="227" t="s">
        <v>161</v>
      </c>
      <c r="AU88" s="227" t="s">
        <v>78</v>
      </c>
      <c r="AY88" s="20" t="s">
        <v>158</v>
      </c>
      <c r="BE88" s="228">
        <f>IF(N88="základní",J88,0)</f>
        <v>0</v>
      </c>
      <c r="BF88" s="228">
        <f>IF(N88="snížená",J88,0)</f>
        <v>0</v>
      </c>
      <c r="BG88" s="228">
        <f>IF(N88="zákl. přenesená",J88,0)</f>
        <v>0</v>
      </c>
      <c r="BH88" s="228">
        <f>IF(N88="sníž. přenesená",J88,0)</f>
        <v>0</v>
      </c>
      <c r="BI88" s="228">
        <f>IF(N88="nulová",J88,0)</f>
        <v>0</v>
      </c>
      <c r="BJ88" s="20" t="s">
        <v>78</v>
      </c>
      <c r="BK88" s="228">
        <f>ROUND(I88*H88,2)</f>
        <v>0</v>
      </c>
      <c r="BL88" s="20" t="s">
        <v>173</v>
      </c>
      <c r="BM88" s="227" t="s">
        <v>173</v>
      </c>
    </row>
    <row r="89" s="2" customFormat="1" ht="16.5" customHeight="1">
      <c r="A89" s="41"/>
      <c r="B89" s="42"/>
      <c r="C89" s="216" t="s">
        <v>119</v>
      </c>
      <c r="D89" s="216" t="s">
        <v>161</v>
      </c>
      <c r="E89" s="217" t="s">
        <v>894</v>
      </c>
      <c r="F89" s="218" t="s">
        <v>895</v>
      </c>
      <c r="G89" s="219" t="s">
        <v>687</v>
      </c>
      <c r="H89" s="220">
        <v>1</v>
      </c>
      <c r="I89" s="221"/>
      <c r="J89" s="222">
        <f>ROUND(I89*H89,2)</f>
        <v>0</v>
      </c>
      <c r="K89" s="218" t="s">
        <v>19</v>
      </c>
      <c r="L89" s="47"/>
      <c r="M89" s="223" t="s">
        <v>19</v>
      </c>
      <c r="N89" s="224" t="s">
        <v>42</v>
      </c>
      <c r="O89" s="87"/>
      <c r="P89" s="225">
        <f>O89*H89</f>
        <v>0</v>
      </c>
      <c r="Q89" s="225">
        <v>0</v>
      </c>
      <c r="R89" s="225">
        <f>Q89*H89</f>
        <v>0</v>
      </c>
      <c r="S89" s="225">
        <v>0</v>
      </c>
      <c r="T89" s="226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27" t="s">
        <v>173</v>
      </c>
      <c r="AT89" s="227" t="s">
        <v>161</v>
      </c>
      <c r="AU89" s="227" t="s">
        <v>78</v>
      </c>
      <c r="AY89" s="20" t="s">
        <v>158</v>
      </c>
      <c r="BE89" s="228">
        <f>IF(N89="základní",J89,0)</f>
        <v>0</v>
      </c>
      <c r="BF89" s="228">
        <f>IF(N89="snížená",J89,0)</f>
        <v>0</v>
      </c>
      <c r="BG89" s="228">
        <f>IF(N89="zákl. přenesená",J89,0)</f>
        <v>0</v>
      </c>
      <c r="BH89" s="228">
        <f>IF(N89="sníž. přenesená",J89,0)</f>
        <v>0</v>
      </c>
      <c r="BI89" s="228">
        <f>IF(N89="nulová",J89,0)</f>
        <v>0</v>
      </c>
      <c r="BJ89" s="20" t="s">
        <v>78</v>
      </c>
      <c r="BK89" s="228">
        <f>ROUND(I89*H89,2)</f>
        <v>0</v>
      </c>
      <c r="BL89" s="20" t="s">
        <v>173</v>
      </c>
      <c r="BM89" s="227" t="s">
        <v>182</v>
      </c>
    </row>
    <row r="90" s="2" customFormat="1">
      <c r="A90" s="41"/>
      <c r="B90" s="42"/>
      <c r="C90" s="43"/>
      <c r="D90" s="241" t="s">
        <v>519</v>
      </c>
      <c r="E90" s="43"/>
      <c r="F90" s="282" t="s">
        <v>896</v>
      </c>
      <c r="G90" s="43"/>
      <c r="H90" s="43"/>
      <c r="I90" s="231"/>
      <c r="J90" s="43"/>
      <c r="K90" s="43"/>
      <c r="L90" s="47"/>
      <c r="M90" s="232"/>
      <c r="N90" s="233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519</v>
      </c>
      <c r="AU90" s="20" t="s">
        <v>78</v>
      </c>
    </row>
    <row r="91" s="2" customFormat="1" ht="16.5" customHeight="1">
      <c r="A91" s="41"/>
      <c r="B91" s="42"/>
      <c r="C91" s="216" t="s">
        <v>173</v>
      </c>
      <c r="D91" s="216" t="s">
        <v>161</v>
      </c>
      <c r="E91" s="217" t="s">
        <v>897</v>
      </c>
      <c r="F91" s="218" t="s">
        <v>898</v>
      </c>
      <c r="G91" s="219" t="s">
        <v>899</v>
      </c>
      <c r="H91" s="220">
        <v>1</v>
      </c>
      <c r="I91" s="221"/>
      <c r="J91" s="222">
        <f>ROUND(I91*H91,2)</f>
        <v>0</v>
      </c>
      <c r="K91" s="218" t="s">
        <v>19</v>
      </c>
      <c r="L91" s="47"/>
      <c r="M91" s="223" t="s">
        <v>19</v>
      </c>
      <c r="N91" s="224" t="s">
        <v>42</v>
      </c>
      <c r="O91" s="87"/>
      <c r="P91" s="225">
        <f>O91*H91</f>
        <v>0</v>
      </c>
      <c r="Q91" s="225">
        <v>0</v>
      </c>
      <c r="R91" s="225">
        <f>Q91*H91</f>
        <v>0</v>
      </c>
      <c r="S91" s="225">
        <v>0</v>
      </c>
      <c r="T91" s="226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7" t="s">
        <v>173</v>
      </c>
      <c r="AT91" s="227" t="s">
        <v>161</v>
      </c>
      <c r="AU91" s="227" t="s">
        <v>78</v>
      </c>
      <c r="AY91" s="20" t="s">
        <v>158</v>
      </c>
      <c r="BE91" s="228">
        <f>IF(N91="základní",J91,0)</f>
        <v>0</v>
      </c>
      <c r="BF91" s="228">
        <f>IF(N91="snížená",J91,0)</f>
        <v>0</v>
      </c>
      <c r="BG91" s="228">
        <f>IF(N91="zákl. přenesená",J91,0)</f>
        <v>0</v>
      </c>
      <c r="BH91" s="228">
        <f>IF(N91="sníž. přenesená",J91,0)</f>
        <v>0</v>
      </c>
      <c r="BI91" s="228">
        <f>IF(N91="nulová",J91,0)</f>
        <v>0</v>
      </c>
      <c r="BJ91" s="20" t="s">
        <v>78</v>
      </c>
      <c r="BK91" s="228">
        <f>ROUND(I91*H91,2)</f>
        <v>0</v>
      </c>
      <c r="BL91" s="20" t="s">
        <v>173</v>
      </c>
      <c r="BM91" s="227" t="s">
        <v>190</v>
      </c>
    </row>
    <row r="92" s="2" customFormat="1" ht="16.5" customHeight="1">
      <c r="A92" s="41"/>
      <c r="B92" s="42"/>
      <c r="C92" s="216" t="s">
        <v>157</v>
      </c>
      <c r="D92" s="216" t="s">
        <v>161</v>
      </c>
      <c r="E92" s="217" t="s">
        <v>900</v>
      </c>
      <c r="F92" s="218" t="s">
        <v>901</v>
      </c>
      <c r="G92" s="219" t="s">
        <v>899</v>
      </c>
      <c r="H92" s="220">
        <v>1</v>
      </c>
      <c r="I92" s="221"/>
      <c r="J92" s="222">
        <f>ROUND(I92*H92,2)</f>
        <v>0</v>
      </c>
      <c r="K92" s="218" t="s">
        <v>19</v>
      </c>
      <c r="L92" s="47"/>
      <c r="M92" s="223" t="s">
        <v>19</v>
      </c>
      <c r="N92" s="224" t="s">
        <v>42</v>
      </c>
      <c r="O92" s="87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7" t="s">
        <v>173</v>
      </c>
      <c r="AT92" s="227" t="s">
        <v>161</v>
      </c>
      <c r="AU92" s="227" t="s">
        <v>78</v>
      </c>
      <c r="AY92" s="20" t="s">
        <v>158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20" t="s">
        <v>78</v>
      </c>
      <c r="BK92" s="228">
        <f>ROUND(I92*H92,2)</f>
        <v>0</v>
      </c>
      <c r="BL92" s="20" t="s">
        <v>173</v>
      </c>
      <c r="BM92" s="227" t="s">
        <v>201</v>
      </c>
    </row>
    <row r="93" s="12" customFormat="1" ht="25.92" customHeight="1">
      <c r="A93" s="12"/>
      <c r="B93" s="200"/>
      <c r="C93" s="201"/>
      <c r="D93" s="202" t="s">
        <v>70</v>
      </c>
      <c r="E93" s="203" t="s">
        <v>689</v>
      </c>
      <c r="F93" s="203" t="s">
        <v>716</v>
      </c>
      <c r="G93" s="201"/>
      <c r="H93" s="201"/>
      <c r="I93" s="204"/>
      <c r="J93" s="205">
        <f>BK93</f>
        <v>0</v>
      </c>
      <c r="K93" s="201"/>
      <c r="L93" s="206"/>
      <c r="M93" s="207"/>
      <c r="N93" s="208"/>
      <c r="O93" s="208"/>
      <c r="P93" s="209">
        <f>SUM(P94:P97)</f>
        <v>0</v>
      </c>
      <c r="Q93" s="208"/>
      <c r="R93" s="209">
        <f>SUM(R94:R97)</f>
        <v>0</v>
      </c>
      <c r="S93" s="208"/>
      <c r="T93" s="210">
        <f>SUM(T94:T97)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1" t="s">
        <v>78</v>
      </c>
      <c r="AT93" s="212" t="s">
        <v>70</v>
      </c>
      <c r="AU93" s="212" t="s">
        <v>71</v>
      </c>
      <c r="AY93" s="211" t="s">
        <v>158</v>
      </c>
      <c r="BK93" s="213">
        <f>SUM(BK94:BK97)</f>
        <v>0</v>
      </c>
    </row>
    <row r="94" s="2" customFormat="1" ht="16.5" customHeight="1">
      <c r="A94" s="41"/>
      <c r="B94" s="42"/>
      <c r="C94" s="216" t="s">
        <v>182</v>
      </c>
      <c r="D94" s="216" t="s">
        <v>161</v>
      </c>
      <c r="E94" s="217" t="s">
        <v>902</v>
      </c>
      <c r="F94" s="218" t="s">
        <v>903</v>
      </c>
      <c r="G94" s="219" t="s">
        <v>373</v>
      </c>
      <c r="H94" s="220">
        <v>4</v>
      </c>
      <c r="I94" s="221"/>
      <c r="J94" s="222">
        <f>ROUND(I94*H94,2)</f>
        <v>0</v>
      </c>
      <c r="K94" s="218" t="s">
        <v>19</v>
      </c>
      <c r="L94" s="47"/>
      <c r="M94" s="223" t="s">
        <v>19</v>
      </c>
      <c r="N94" s="224" t="s">
        <v>42</v>
      </c>
      <c r="O94" s="87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7" t="s">
        <v>173</v>
      </c>
      <c r="AT94" s="227" t="s">
        <v>161</v>
      </c>
      <c r="AU94" s="227" t="s">
        <v>78</v>
      </c>
      <c r="AY94" s="20" t="s">
        <v>158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20" t="s">
        <v>78</v>
      </c>
      <c r="BK94" s="228">
        <f>ROUND(I94*H94,2)</f>
        <v>0</v>
      </c>
      <c r="BL94" s="20" t="s">
        <v>173</v>
      </c>
      <c r="BM94" s="227" t="s">
        <v>8</v>
      </c>
    </row>
    <row r="95" s="2" customFormat="1" ht="16.5" customHeight="1">
      <c r="A95" s="41"/>
      <c r="B95" s="42"/>
      <c r="C95" s="216" t="s">
        <v>186</v>
      </c>
      <c r="D95" s="216" t="s">
        <v>161</v>
      </c>
      <c r="E95" s="217" t="s">
        <v>721</v>
      </c>
      <c r="F95" s="218" t="s">
        <v>722</v>
      </c>
      <c r="G95" s="219" t="s">
        <v>373</v>
      </c>
      <c r="H95" s="220">
        <v>4</v>
      </c>
      <c r="I95" s="221"/>
      <c r="J95" s="222">
        <f>ROUND(I95*H95,2)</f>
        <v>0</v>
      </c>
      <c r="K95" s="218" t="s">
        <v>19</v>
      </c>
      <c r="L95" s="47"/>
      <c r="M95" s="223" t="s">
        <v>19</v>
      </c>
      <c r="N95" s="224" t="s">
        <v>42</v>
      </c>
      <c r="O95" s="87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7" t="s">
        <v>173</v>
      </c>
      <c r="AT95" s="227" t="s">
        <v>161</v>
      </c>
      <c r="AU95" s="227" t="s">
        <v>78</v>
      </c>
      <c r="AY95" s="20" t="s">
        <v>158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20" t="s">
        <v>78</v>
      </c>
      <c r="BK95" s="228">
        <f>ROUND(I95*H95,2)</f>
        <v>0</v>
      </c>
      <c r="BL95" s="20" t="s">
        <v>173</v>
      </c>
      <c r="BM95" s="227" t="s">
        <v>223</v>
      </c>
    </row>
    <row r="96" s="2" customFormat="1" ht="16.5" customHeight="1">
      <c r="A96" s="41"/>
      <c r="B96" s="42"/>
      <c r="C96" s="216" t="s">
        <v>190</v>
      </c>
      <c r="D96" s="216" t="s">
        <v>161</v>
      </c>
      <c r="E96" s="217" t="s">
        <v>723</v>
      </c>
      <c r="F96" s="218" t="s">
        <v>724</v>
      </c>
      <c r="G96" s="219" t="s">
        <v>687</v>
      </c>
      <c r="H96" s="220">
        <v>1</v>
      </c>
      <c r="I96" s="221"/>
      <c r="J96" s="222">
        <f>ROUND(I96*H96,2)</f>
        <v>0</v>
      </c>
      <c r="K96" s="218" t="s">
        <v>19</v>
      </c>
      <c r="L96" s="47"/>
      <c r="M96" s="223" t="s">
        <v>19</v>
      </c>
      <c r="N96" s="224" t="s">
        <v>42</v>
      </c>
      <c r="O96" s="87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7" t="s">
        <v>173</v>
      </c>
      <c r="AT96" s="227" t="s">
        <v>161</v>
      </c>
      <c r="AU96" s="227" t="s">
        <v>78</v>
      </c>
      <c r="AY96" s="20" t="s">
        <v>158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20" t="s">
        <v>78</v>
      </c>
      <c r="BK96" s="228">
        <f>ROUND(I96*H96,2)</f>
        <v>0</v>
      </c>
      <c r="BL96" s="20" t="s">
        <v>173</v>
      </c>
      <c r="BM96" s="227" t="s">
        <v>338</v>
      </c>
    </row>
    <row r="97" s="2" customFormat="1" ht="16.5" customHeight="1">
      <c r="A97" s="41"/>
      <c r="B97" s="42"/>
      <c r="C97" s="216" t="s">
        <v>196</v>
      </c>
      <c r="D97" s="216" t="s">
        <v>161</v>
      </c>
      <c r="E97" s="217" t="s">
        <v>728</v>
      </c>
      <c r="F97" s="218" t="s">
        <v>729</v>
      </c>
      <c r="G97" s="219" t="s">
        <v>254</v>
      </c>
      <c r="H97" s="220">
        <v>0.23999999999999999</v>
      </c>
      <c r="I97" s="221"/>
      <c r="J97" s="222">
        <f>ROUND(I97*H97,2)</f>
        <v>0</v>
      </c>
      <c r="K97" s="218" t="s">
        <v>19</v>
      </c>
      <c r="L97" s="47"/>
      <c r="M97" s="223" t="s">
        <v>19</v>
      </c>
      <c r="N97" s="224" t="s">
        <v>42</v>
      </c>
      <c r="O97" s="87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7" t="s">
        <v>173</v>
      </c>
      <c r="AT97" s="227" t="s">
        <v>161</v>
      </c>
      <c r="AU97" s="227" t="s">
        <v>78</v>
      </c>
      <c r="AY97" s="20" t="s">
        <v>158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0" t="s">
        <v>78</v>
      </c>
      <c r="BK97" s="228">
        <f>ROUND(I97*H97,2)</f>
        <v>0</v>
      </c>
      <c r="BL97" s="20" t="s">
        <v>173</v>
      </c>
      <c r="BM97" s="227" t="s">
        <v>346</v>
      </c>
    </row>
    <row r="98" s="12" customFormat="1" ht="25.92" customHeight="1">
      <c r="A98" s="12"/>
      <c r="B98" s="200"/>
      <c r="C98" s="201"/>
      <c r="D98" s="202" t="s">
        <v>70</v>
      </c>
      <c r="E98" s="203" t="s">
        <v>711</v>
      </c>
      <c r="F98" s="203" t="s">
        <v>735</v>
      </c>
      <c r="G98" s="201"/>
      <c r="H98" s="201"/>
      <c r="I98" s="204"/>
      <c r="J98" s="205">
        <f>BK98</f>
        <v>0</v>
      </c>
      <c r="K98" s="201"/>
      <c r="L98" s="206"/>
      <c r="M98" s="207"/>
      <c r="N98" s="208"/>
      <c r="O98" s="208"/>
      <c r="P98" s="209">
        <f>SUM(P99:P105)</f>
        <v>0</v>
      </c>
      <c r="Q98" s="208"/>
      <c r="R98" s="209">
        <f>SUM(R99:R105)</f>
        <v>0</v>
      </c>
      <c r="S98" s="208"/>
      <c r="T98" s="210">
        <f>SUM(T99:T105)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11" t="s">
        <v>78</v>
      </c>
      <c r="AT98" s="212" t="s">
        <v>70</v>
      </c>
      <c r="AU98" s="212" t="s">
        <v>71</v>
      </c>
      <c r="AY98" s="211" t="s">
        <v>158</v>
      </c>
      <c r="BK98" s="213">
        <f>SUM(BK99:BK105)</f>
        <v>0</v>
      </c>
    </row>
    <row r="99" s="2" customFormat="1" ht="16.5" customHeight="1">
      <c r="A99" s="41"/>
      <c r="B99" s="42"/>
      <c r="C99" s="216" t="s">
        <v>201</v>
      </c>
      <c r="D99" s="216" t="s">
        <v>161</v>
      </c>
      <c r="E99" s="217" t="s">
        <v>904</v>
      </c>
      <c r="F99" s="218" t="s">
        <v>905</v>
      </c>
      <c r="G99" s="219" t="s">
        <v>373</v>
      </c>
      <c r="H99" s="220">
        <v>9</v>
      </c>
      <c r="I99" s="221"/>
      <c r="J99" s="222">
        <f>ROUND(I99*H99,2)</f>
        <v>0</v>
      </c>
      <c r="K99" s="218" t="s">
        <v>19</v>
      </c>
      <c r="L99" s="47"/>
      <c r="M99" s="223" t="s">
        <v>19</v>
      </c>
      <c r="N99" s="224" t="s">
        <v>42</v>
      </c>
      <c r="O99" s="87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7" t="s">
        <v>173</v>
      </c>
      <c r="AT99" s="227" t="s">
        <v>161</v>
      </c>
      <c r="AU99" s="227" t="s">
        <v>78</v>
      </c>
      <c r="AY99" s="20" t="s">
        <v>158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0" t="s">
        <v>78</v>
      </c>
      <c r="BK99" s="228">
        <f>ROUND(I99*H99,2)</f>
        <v>0</v>
      </c>
      <c r="BL99" s="20" t="s">
        <v>173</v>
      </c>
      <c r="BM99" s="227" t="s">
        <v>354</v>
      </c>
    </row>
    <row r="100" s="2" customFormat="1" ht="16.5" customHeight="1">
      <c r="A100" s="41"/>
      <c r="B100" s="42"/>
      <c r="C100" s="216" t="s">
        <v>205</v>
      </c>
      <c r="D100" s="216" t="s">
        <v>161</v>
      </c>
      <c r="E100" s="217" t="s">
        <v>738</v>
      </c>
      <c r="F100" s="218" t="s">
        <v>739</v>
      </c>
      <c r="G100" s="219" t="s">
        <v>373</v>
      </c>
      <c r="H100" s="220">
        <v>4</v>
      </c>
      <c r="I100" s="221"/>
      <c r="J100" s="222">
        <f>ROUND(I100*H100,2)</f>
        <v>0</v>
      </c>
      <c r="K100" s="218" t="s">
        <v>19</v>
      </c>
      <c r="L100" s="47"/>
      <c r="M100" s="223" t="s">
        <v>19</v>
      </c>
      <c r="N100" s="224" t="s">
        <v>42</v>
      </c>
      <c r="O100" s="87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7" t="s">
        <v>173</v>
      </c>
      <c r="AT100" s="227" t="s">
        <v>161</v>
      </c>
      <c r="AU100" s="227" t="s">
        <v>78</v>
      </c>
      <c r="AY100" s="20" t="s">
        <v>158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0" t="s">
        <v>78</v>
      </c>
      <c r="BK100" s="228">
        <f>ROUND(I100*H100,2)</f>
        <v>0</v>
      </c>
      <c r="BL100" s="20" t="s">
        <v>173</v>
      </c>
      <c r="BM100" s="227" t="s">
        <v>364</v>
      </c>
    </row>
    <row r="101" s="2" customFormat="1" ht="16.5" customHeight="1">
      <c r="A101" s="41"/>
      <c r="B101" s="42"/>
      <c r="C101" s="216" t="s">
        <v>8</v>
      </c>
      <c r="D101" s="216" t="s">
        <v>161</v>
      </c>
      <c r="E101" s="217" t="s">
        <v>740</v>
      </c>
      <c r="F101" s="218" t="s">
        <v>741</v>
      </c>
      <c r="G101" s="219" t="s">
        <v>687</v>
      </c>
      <c r="H101" s="220">
        <v>10</v>
      </c>
      <c r="I101" s="221"/>
      <c r="J101" s="222">
        <f>ROUND(I101*H101,2)</f>
        <v>0</v>
      </c>
      <c r="K101" s="218" t="s">
        <v>19</v>
      </c>
      <c r="L101" s="47"/>
      <c r="M101" s="223" t="s">
        <v>19</v>
      </c>
      <c r="N101" s="224" t="s">
        <v>42</v>
      </c>
      <c r="O101" s="87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7" t="s">
        <v>173</v>
      </c>
      <c r="AT101" s="227" t="s">
        <v>161</v>
      </c>
      <c r="AU101" s="227" t="s">
        <v>78</v>
      </c>
      <c r="AY101" s="20" t="s">
        <v>158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0" t="s">
        <v>78</v>
      </c>
      <c r="BK101" s="228">
        <f>ROUND(I101*H101,2)</f>
        <v>0</v>
      </c>
      <c r="BL101" s="20" t="s">
        <v>173</v>
      </c>
      <c r="BM101" s="227" t="s">
        <v>376</v>
      </c>
    </row>
    <row r="102" s="2" customFormat="1" ht="16.5" customHeight="1">
      <c r="A102" s="41"/>
      <c r="B102" s="42"/>
      <c r="C102" s="216" t="s">
        <v>216</v>
      </c>
      <c r="D102" s="216" t="s">
        <v>161</v>
      </c>
      <c r="E102" s="217" t="s">
        <v>906</v>
      </c>
      <c r="F102" s="218" t="s">
        <v>907</v>
      </c>
      <c r="G102" s="219" t="s">
        <v>687</v>
      </c>
      <c r="H102" s="220">
        <v>1</v>
      </c>
      <c r="I102" s="221"/>
      <c r="J102" s="222">
        <f>ROUND(I102*H102,2)</f>
        <v>0</v>
      </c>
      <c r="K102" s="218" t="s">
        <v>19</v>
      </c>
      <c r="L102" s="47"/>
      <c r="M102" s="223" t="s">
        <v>19</v>
      </c>
      <c r="N102" s="224" t="s">
        <v>42</v>
      </c>
      <c r="O102" s="87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7" t="s">
        <v>173</v>
      </c>
      <c r="AT102" s="227" t="s">
        <v>161</v>
      </c>
      <c r="AU102" s="227" t="s">
        <v>78</v>
      </c>
      <c r="AY102" s="20" t="s">
        <v>158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0" t="s">
        <v>78</v>
      </c>
      <c r="BK102" s="228">
        <f>ROUND(I102*H102,2)</f>
        <v>0</v>
      </c>
      <c r="BL102" s="20" t="s">
        <v>173</v>
      </c>
      <c r="BM102" s="227" t="s">
        <v>387</v>
      </c>
    </row>
    <row r="103" s="2" customFormat="1" ht="16.5" customHeight="1">
      <c r="A103" s="41"/>
      <c r="B103" s="42"/>
      <c r="C103" s="216" t="s">
        <v>223</v>
      </c>
      <c r="D103" s="216" t="s">
        <v>161</v>
      </c>
      <c r="E103" s="217" t="s">
        <v>908</v>
      </c>
      <c r="F103" s="218" t="s">
        <v>909</v>
      </c>
      <c r="G103" s="219" t="s">
        <v>687</v>
      </c>
      <c r="H103" s="220">
        <v>1</v>
      </c>
      <c r="I103" s="221"/>
      <c r="J103" s="222">
        <f>ROUND(I103*H103,2)</f>
        <v>0</v>
      </c>
      <c r="K103" s="218" t="s">
        <v>19</v>
      </c>
      <c r="L103" s="47"/>
      <c r="M103" s="223" t="s">
        <v>19</v>
      </c>
      <c r="N103" s="224" t="s">
        <v>42</v>
      </c>
      <c r="O103" s="87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173</v>
      </c>
      <c r="AT103" s="227" t="s">
        <v>161</v>
      </c>
      <c r="AU103" s="227" t="s">
        <v>78</v>
      </c>
      <c r="AY103" s="20" t="s">
        <v>158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78</v>
      </c>
      <c r="BK103" s="228">
        <f>ROUND(I103*H103,2)</f>
        <v>0</v>
      </c>
      <c r="BL103" s="20" t="s">
        <v>173</v>
      </c>
      <c r="BM103" s="227" t="s">
        <v>400</v>
      </c>
    </row>
    <row r="104" s="2" customFormat="1" ht="16.5" customHeight="1">
      <c r="A104" s="41"/>
      <c r="B104" s="42"/>
      <c r="C104" s="216" t="s">
        <v>229</v>
      </c>
      <c r="D104" s="216" t="s">
        <v>161</v>
      </c>
      <c r="E104" s="217" t="s">
        <v>910</v>
      </c>
      <c r="F104" s="218" t="s">
        <v>911</v>
      </c>
      <c r="G104" s="219" t="s">
        <v>687</v>
      </c>
      <c r="H104" s="220">
        <v>1</v>
      </c>
      <c r="I104" s="221"/>
      <c r="J104" s="222">
        <f>ROUND(I104*H104,2)</f>
        <v>0</v>
      </c>
      <c r="K104" s="218" t="s">
        <v>19</v>
      </c>
      <c r="L104" s="47"/>
      <c r="M104" s="223" t="s">
        <v>19</v>
      </c>
      <c r="N104" s="224" t="s">
        <v>42</v>
      </c>
      <c r="O104" s="87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7" t="s">
        <v>173</v>
      </c>
      <c r="AT104" s="227" t="s">
        <v>161</v>
      </c>
      <c r="AU104" s="227" t="s">
        <v>78</v>
      </c>
      <c r="AY104" s="20" t="s">
        <v>158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20" t="s">
        <v>78</v>
      </c>
      <c r="BK104" s="228">
        <f>ROUND(I104*H104,2)</f>
        <v>0</v>
      </c>
      <c r="BL104" s="20" t="s">
        <v>173</v>
      </c>
      <c r="BM104" s="227" t="s">
        <v>410</v>
      </c>
    </row>
    <row r="105" s="2" customFormat="1" ht="16.5" customHeight="1">
      <c r="A105" s="41"/>
      <c r="B105" s="42"/>
      <c r="C105" s="216" t="s">
        <v>338</v>
      </c>
      <c r="D105" s="216" t="s">
        <v>161</v>
      </c>
      <c r="E105" s="217" t="s">
        <v>912</v>
      </c>
      <c r="F105" s="218" t="s">
        <v>913</v>
      </c>
      <c r="G105" s="219" t="s">
        <v>687</v>
      </c>
      <c r="H105" s="220">
        <v>1</v>
      </c>
      <c r="I105" s="221"/>
      <c r="J105" s="222">
        <f>ROUND(I105*H105,2)</f>
        <v>0</v>
      </c>
      <c r="K105" s="218" t="s">
        <v>19</v>
      </c>
      <c r="L105" s="47"/>
      <c r="M105" s="223" t="s">
        <v>19</v>
      </c>
      <c r="N105" s="224" t="s">
        <v>42</v>
      </c>
      <c r="O105" s="87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7" t="s">
        <v>173</v>
      </c>
      <c r="AT105" s="227" t="s">
        <v>161</v>
      </c>
      <c r="AU105" s="227" t="s">
        <v>78</v>
      </c>
      <c r="AY105" s="20" t="s">
        <v>158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0" t="s">
        <v>78</v>
      </c>
      <c r="BK105" s="228">
        <f>ROUND(I105*H105,2)</f>
        <v>0</v>
      </c>
      <c r="BL105" s="20" t="s">
        <v>173</v>
      </c>
      <c r="BM105" s="227" t="s">
        <v>420</v>
      </c>
    </row>
    <row r="106" s="12" customFormat="1" ht="25.92" customHeight="1">
      <c r="A106" s="12"/>
      <c r="B106" s="200"/>
      <c r="C106" s="201"/>
      <c r="D106" s="202" t="s">
        <v>70</v>
      </c>
      <c r="E106" s="203" t="s">
        <v>715</v>
      </c>
      <c r="F106" s="203" t="s">
        <v>251</v>
      </c>
      <c r="G106" s="201"/>
      <c r="H106" s="201"/>
      <c r="I106" s="204"/>
      <c r="J106" s="205">
        <f>BK106</f>
        <v>0</v>
      </c>
      <c r="K106" s="201"/>
      <c r="L106" s="206"/>
      <c r="M106" s="207"/>
      <c r="N106" s="208"/>
      <c r="O106" s="208"/>
      <c r="P106" s="209">
        <f>SUM(P107:P116)</f>
        <v>0</v>
      </c>
      <c r="Q106" s="208"/>
      <c r="R106" s="209">
        <f>SUM(R107:R116)</f>
        <v>0</v>
      </c>
      <c r="S106" s="208"/>
      <c r="T106" s="210">
        <f>SUM(T107:T116)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1" t="s">
        <v>78</v>
      </c>
      <c r="AT106" s="212" t="s">
        <v>70</v>
      </c>
      <c r="AU106" s="212" t="s">
        <v>71</v>
      </c>
      <c r="AY106" s="211" t="s">
        <v>158</v>
      </c>
      <c r="BK106" s="213">
        <f>SUM(BK107:BK116)</f>
        <v>0</v>
      </c>
    </row>
    <row r="107" s="2" customFormat="1" ht="16.5" customHeight="1">
      <c r="A107" s="41"/>
      <c r="B107" s="42"/>
      <c r="C107" s="216" t="s">
        <v>342</v>
      </c>
      <c r="D107" s="216" t="s">
        <v>161</v>
      </c>
      <c r="E107" s="217" t="s">
        <v>914</v>
      </c>
      <c r="F107" s="218" t="s">
        <v>915</v>
      </c>
      <c r="G107" s="219" t="s">
        <v>373</v>
      </c>
      <c r="H107" s="220">
        <v>4</v>
      </c>
      <c r="I107" s="221"/>
      <c r="J107" s="222">
        <f>ROUND(I107*H107,2)</f>
        <v>0</v>
      </c>
      <c r="K107" s="218" t="s">
        <v>19</v>
      </c>
      <c r="L107" s="47"/>
      <c r="M107" s="223" t="s">
        <v>19</v>
      </c>
      <c r="N107" s="224" t="s">
        <v>42</v>
      </c>
      <c r="O107" s="87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7" t="s">
        <v>173</v>
      </c>
      <c r="AT107" s="227" t="s">
        <v>161</v>
      </c>
      <c r="AU107" s="227" t="s">
        <v>78</v>
      </c>
      <c r="AY107" s="20" t="s">
        <v>158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0" t="s">
        <v>78</v>
      </c>
      <c r="BK107" s="228">
        <f>ROUND(I107*H107,2)</f>
        <v>0</v>
      </c>
      <c r="BL107" s="20" t="s">
        <v>173</v>
      </c>
      <c r="BM107" s="227" t="s">
        <v>430</v>
      </c>
    </row>
    <row r="108" s="2" customFormat="1">
      <c r="A108" s="41"/>
      <c r="B108" s="42"/>
      <c r="C108" s="43"/>
      <c r="D108" s="241" t="s">
        <v>519</v>
      </c>
      <c r="E108" s="43"/>
      <c r="F108" s="282" t="s">
        <v>841</v>
      </c>
      <c r="G108" s="43"/>
      <c r="H108" s="43"/>
      <c r="I108" s="231"/>
      <c r="J108" s="43"/>
      <c r="K108" s="43"/>
      <c r="L108" s="47"/>
      <c r="M108" s="232"/>
      <c r="N108" s="233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519</v>
      </c>
      <c r="AU108" s="20" t="s">
        <v>78</v>
      </c>
    </row>
    <row r="109" s="2" customFormat="1" ht="16.5" customHeight="1">
      <c r="A109" s="41"/>
      <c r="B109" s="42"/>
      <c r="C109" s="216" t="s">
        <v>346</v>
      </c>
      <c r="D109" s="216" t="s">
        <v>161</v>
      </c>
      <c r="E109" s="217" t="s">
        <v>916</v>
      </c>
      <c r="F109" s="218" t="s">
        <v>917</v>
      </c>
      <c r="G109" s="219" t="s">
        <v>373</v>
      </c>
      <c r="H109" s="220">
        <v>4</v>
      </c>
      <c r="I109" s="221"/>
      <c r="J109" s="222">
        <f>ROUND(I109*H109,2)</f>
        <v>0</v>
      </c>
      <c r="K109" s="218" t="s">
        <v>19</v>
      </c>
      <c r="L109" s="47"/>
      <c r="M109" s="223" t="s">
        <v>19</v>
      </c>
      <c r="N109" s="224" t="s">
        <v>42</v>
      </c>
      <c r="O109" s="87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7" t="s">
        <v>173</v>
      </c>
      <c r="AT109" s="227" t="s">
        <v>161</v>
      </c>
      <c r="AU109" s="227" t="s">
        <v>78</v>
      </c>
      <c r="AY109" s="20" t="s">
        <v>158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20" t="s">
        <v>78</v>
      </c>
      <c r="BK109" s="228">
        <f>ROUND(I109*H109,2)</f>
        <v>0</v>
      </c>
      <c r="BL109" s="20" t="s">
        <v>173</v>
      </c>
      <c r="BM109" s="227" t="s">
        <v>440</v>
      </c>
    </row>
    <row r="110" s="2" customFormat="1" ht="16.5" customHeight="1">
      <c r="A110" s="41"/>
      <c r="B110" s="42"/>
      <c r="C110" s="216" t="s">
        <v>301</v>
      </c>
      <c r="D110" s="216" t="s">
        <v>161</v>
      </c>
      <c r="E110" s="217" t="s">
        <v>790</v>
      </c>
      <c r="F110" s="218" t="s">
        <v>791</v>
      </c>
      <c r="G110" s="219" t="s">
        <v>373</v>
      </c>
      <c r="H110" s="220">
        <v>4</v>
      </c>
      <c r="I110" s="221"/>
      <c r="J110" s="222">
        <f>ROUND(I110*H110,2)</f>
        <v>0</v>
      </c>
      <c r="K110" s="218" t="s">
        <v>19</v>
      </c>
      <c r="L110" s="47"/>
      <c r="M110" s="223" t="s">
        <v>19</v>
      </c>
      <c r="N110" s="224" t="s">
        <v>42</v>
      </c>
      <c r="O110" s="87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7" t="s">
        <v>173</v>
      </c>
      <c r="AT110" s="227" t="s">
        <v>161</v>
      </c>
      <c r="AU110" s="227" t="s">
        <v>78</v>
      </c>
      <c r="AY110" s="20" t="s">
        <v>158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0" t="s">
        <v>78</v>
      </c>
      <c r="BK110" s="228">
        <f>ROUND(I110*H110,2)</f>
        <v>0</v>
      </c>
      <c r="BL110" s="20" t="s">
        <v>173</v>
      </c>
      <c r="BM110" s="227" t="s">
        <v>448</v>
      </c>
    </row>
    <row r="111" s="2" customFormat="1" ht="16.5" customHeight="1">
      <c r="A111" s="41"/>
      <c r="B111" s="42"/>
      <c r="C111" s="216" t="s">
        <v>354</v>
      </c>
      <c r="D111" s="216" t="s">
        <v>161</v>
      </c>
      <c r="E111" s="217" t="s">
        <v>918</v>
      </c>
      <c r="F111" s="218" t="s">
        <v>919</v>
      </c>
      <c r="G111" s="219" t="s">
        <v>373</v>
      </c>
      <c r="H111" s="220">
        <v>4</v>
      </c>
      <c r="I111" s="221"/>
      <c r="J111" s="222">
        <f>ROUND(I111*H111,2)</f>
        <v>0</v>
      </c>
      <c r="K111" s="218" t="s">
        <v>19</v>
      </c>
      <c r="L111" s="47"/>
      <c r="M111" s="223" t="s">
        <v>19</v>
      </c>
      <c r="N111" s="224" t="s">
        <v>42</v>
      </c>
      <c r="O111" s="87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7" t="s">
        <v>173</v>
      </c>
      <c r="AT111" s="227" t="s">
        <v>161</v>
      </c>
      <c r="AU111" s="227" t="s">
        <v>78</v>
      </c>
      <c r="AY111" s="20" t="s">
        <v>158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20" t="s">
        <v>78</v>
      </c>
      <c r="BK111" s="228">
        <f>ROUND(I111*H111,2)</f>
        <v>0</v>
      </c>
      <c r="BL111" s="20" t="s">
        <v>173</v>
      </c>
      <c r="BM111" s="227" t="s">
        <v>457</v>
      </c>
    </row>
    <row r="112" s="2" customFormat="1" ht="16.5" customHeight="1">
      <c r="A112" s="41"/>
      <c r="B112" s="42"/>
      <c r="C112" s="216" t="s">
        <v>7</v>
      </c>
      <c r="D112" s="216" t="s">
        <v>161</v>
      </c>
      <c r="E112" s="217" t="s">
        <v>798</v>
      </c>
      <c r="F112" s="218" t="s">
        <v>799</v>
      </c>
      <c r="G112" s="219" t="s">
        <v>254</v>
      </c>
      <c r="H112" s="220">
        <v>0.01</v>
      </c>
      <c r="I112" s="221"/>
      <c r="J112" s="222">
        <f>ROUND(I112*H112,2)</f>
        <v>0</v>
      </c>
      <c r="K112" s="218" t="s">
        <v>19</v>
      </c>
      <c r="L112" s="47"/>
      <c r="M112" s="223" t="s">
        <v>19</v>
      </c>
      <c r="N112" s="224" t="s">
        <v>42</v>
      </c>
      <c r="O112" s="87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173</v>
      </c>
      <c r="AT112" s="227" t="s">
        <v>161</v>
      </c>
      <c r="AU112" s="227" t="s">
        <v>78</v>
      </c>
      <c r="AY112" s="20" t="s">
        <v>158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78</v>
      </c>
      <c r="BK112" s="228">
        <f>ROUND(I112*H112,2)</f>
        <v>0</v>
      </c>
      <c r="BL112" s="20" t="s">
        <v>173</v>
      </c>
      <c r="BM112" s="227" t="s">
        <v>471</v>
      </c>
    </row>
    <row r="113" s="2" customFormat="1" ht="16.5" customHeight="1">
      <c r="A113" s="41"/>
      <c r="B113" s="42"/>
      <c r="C113" s="216" t="s">
        <v>364</v>
      </c>
      <c r="D113" s="216" t="s">
        <v>161</v>
      </c>
      <c r="E113" s="217" t="s">
        <v>920</v>
      </c>
      <c r="F113" s="218" t="s">
        <v>921</v>
      </c>
      <c r="G113" s="219" t="s">
        <v>295</v>
      </c>
      <c r="H113" s="220">
        <v>2</v>
      </c>
      <c r="I113" s="221"/>
      <c r="J113" s="222">
        <f>ROUND(I113*H113,2)</f>
        <v>0</v>
      </c>
      <c r="K113" s="218" t="s">
        <v>19</v>
      </c>
      <c r="L113" s="47"/>
      <c r="M113" s="223" t="s">
        <v>19</v>
      </c>
      <c r="N113" s="224" t="s">
        <v>42</v>
      </c>
      <c r="O113" s="87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7" t="s">
        <v>173</v>
      </c>
      <c r="AT113" s="227" t="s">
        <v>161</v>
      </c>
      <c r="AU113" s="227" t="s">
        <v>78</v>
      </c>
      <c r="AY113" s="20" t="s">
        <v>158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20" t="s">
        <v>78</v>
      </c>
      <c r="BK113" s="228">
        <f>ROUND(I113*H113,2)</f>
        <v>0</v>
      </c>
      <c r="BL113" s="20" t="s">
        <v>173</v>
      </c>
      <c r="BM113" s="227" t="s">
        <v>481</v>
      </c>
    </row>
    <row r="114" s="2" customFormat="1" ht="16.5" customHeight="1">
      <c r="A114" s="41"/>
      <c r="B114" s="42"/>
      <c r="C114" s="216" t="s">
        <v>370</v>
      </c>
      <c r="D114" s="216" t="s">
        <v>161</v>
      </c>
      <c r="E114" s="217" t="s">
        <v>922</v>
      </c>
      <c r="F114" s="218" t="s">
        <v>923</v>
      </c>
      <c r="G114" s="219" t="s">
        <v>254</v>
      </c>
      <c r="H114" s="220">
        <v>0.23999999999999999</v>
      </c>
      <c r="I114" s="221"/>
      <c r="J114" s="222">
        <f>ROUND(I114*H114,2)</f>
        <v>0</v>
      </c>
      <c r="K114" s="218" t="s">
        <v>19</v>
      </c>
      <c r="L114" s="47"/>
      <c r="M114" s="223" t="s">
        <v>19</v>
      </c>
      <c r="N114" s="224" t="s">
        <v>42</v>
      </c>
      <c r="O114" s="87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7" t="s">
        <v>173</v>
      </c>
      <c r="AT114" s="227" t="s">
        <v>161</v>
      </c>
      <c r="AU114" s="227" t="s">
        <v>78</v>
      </c>
      <c r="AY114" s="20" t="s">
        <v>158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0" t="s">
        <v>78</v>
      </c>
      <c r="BK114" s="228">
        <f>ROUND(I114*H114,2)</f>
        <v>0</v>
      </c>
      <c r="BL114" s="20" t="s">
        <v>173</v>
      </c>
      <c r="BM114" s="227" t="s">
        <v>494</v>
      </c>
    </row>
    <row r="115" s="2" customFormat="1" ht="16.5" customHeight="1">
      <c r="A115" s="41"/>
      <c r="B115" s="42"/>
      <c r="C115" s="216" t="s">
        <v>376</v>
      </c>
      <c r="D115" s="216" t="s">
        <v>161</v>
      </c>
      <c r="E115" s="217" t="s">
        <v>924</v>
      </c>
      <c r="F115" s="218" t="s">
        <v>925</v>
      </c>
      <c r="G115" s="219" t="s">
        <v>254</v>
      </c>
      <c r="H115" s="220">
        <v>0.20000000000000001</v>
      </c>
      <c r="I115" s="221"/>
      <c r="J115" s="222">
        <f>ROUND(I115*H115,2)</f>
        <v>0</v>
      </c>
      <c r="K115" s="218" t="s">
        <v>19</v>
      </c>
      <c r="L115" s="47"/>
      <c r="M115" s="223" t="s">
        <v>19</v>
      </c>
      <c r="N115" s="224" t="s">
        <v>42</v>
      </c>
      <c r="O115" s="87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7" t="s">
        <v>173</v>
      </c>
      <c r="AT115" s="227" t="s">
        <v>161</v>
      </c>
      <c r="AU115" s="227" t="s">
        <v>78</v>
      </c>
      <c r="AY115" s="20" t="s">
        <v>158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20" t="s">
        <v>78</v>
      </c>
      <c r="BK115" s="228">
        <f>ROUND(I115*H115,2)</f>
        <v>0</v>
      </c>
      <c r="BL115" s="20" t="s">
        <v>173</v>
      </c>
      <c r="BM115" s="227" t="s">
        <v>505</v>
      </c>
    </row>
    <row r="116" s="2" customFormat="1" ht="16.5" customHeight="1">
      <c r="A116" s="41"/>
      <c r="B116" s="42"/>
      <c r="C116" s="216" t="s">
        <v>382</v>
      </c>
      <c r="D116" s="216" t="s">
        <v>161</v>
      </c>
      <c r="E116" s="217" t="s">
        <v>798</v>
      </c>
      <c r="F116" s="218" t="s">
        <v>799</v>
      </c>
      <c r="G116" s="219" t="s">
        <v>254</v>
      </c>
      <c r="H116" s="220">
        <v>0.23999999999999999</v>
      </c>
      <c r="I116" s="221"/>
      <c r="J116" s="222">
        <f>ROUND(I116*H116,2)</f>
        <v>0</v>
      </c>
      <c r="K116" s="218" t="s">
        <v>19</v>
      </c>
      <c r="L116" s="47"/>
      <c r="M116" s="223" t="s">
        <v>19</v>
      </c>
      <c r="N116" s="224" t="s">
        <v>42</v>
      </c>
      <c r="O116" s="87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7" t="s">
        <v>173</v>
      </c>
      <c r="AT116" s="227" t="s">
        <v>161</v>
      </c>
      <c r="AU116" s="227" t="s">
        <v>78</v>
      </c>
      <c r="AY116" s="20" t="s">
        <v>158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20" t="s">
        <v>78</v>
      </c>
      <c r="BK116" s="228">
        <f>ROUND(I116*H116,2)</f>
        <v>0</v>
      </c>
      <c r="BL116" s="20" t="s">
        <v>173</v>
      </c>
      <c r="BM116" s="227" t="s">
        <v>493</v>
      </c>
    </row>
    <row r="117" s="12" customFormat="1" ht="25.92" customHeight="1">
      <c r="A117" s="12"/>
      <c r="B117" s="200"/>
      <c r="C117" s="201"/>
      <c r="D117" s="202" t="s">
        <v>70</v>
      </c>
      <c r="E117" s="203" t="s">
        <v>734</v>
      </c>
      <c r="F117" s="203" t="s">
        <v>228</v>
      </c>
      <c r="G117" s="201"/>
      <c r="H117" s="201"/>
      <c r="I117" s="204"/>
      <c r="J117" s="205">
        <f>BK117</f>
        <v>0</v>
      </c>
      <c r="K117" s="201"/>
      <c r="L117" s="206"/>
      <c r="M117" s="207"/>
      <c r="N117" s="208"/>
      <c r="O117" s="208"/>
      <c r="P117" s="209">
        <f>SUM(P118:P119)</f>
        <v>0</v>
      </c>
      <c r="Q117" s="208"/>
      <c r="R117" s="209">
        <f>SUM(R118:R119)</f>
        <v>0</v>
      </c>
      <c r="S117" s="208"/>
      <c r="T117" s="210">
        <f>SUM(T118:T119)</f>
        <v>0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11" t="s">
        <v>78</v>
      </c>
      <c r="AT117" s="212" t="s">
        <v>70</v>
      </c>
      <c r="AU117" s="212" t="s">
        <v>71</v>
      </c>
      <c r="AY117" s="211" t="s">
        <v>158</v>
      </c>
      <c r="BK117" s="213">
        <f>SUM(BK118:BK119)</f>
        <v>0</v>
      </c>
    </row>
    <row r="118" s="2" customFormat="1" ht="16.5" customHeight="1">
      <c r="A118" s="41"/>
      <c r="B118" s="42"/>
      <c r="C118" s="216" t="s">
        <v>387</v>
      </c>
      <c r="D118" s="216" t="s">
        <v>161</v>
      </c>
      <c r="E118" s="217" t="s">
        <v>852</v>
      </c>
      <c r="F118" s="218" t="s">
        <v>853</v>
      </c>
      <c r="G118" s="219" t="s">
        <v>854</v>
      </c>
      <c r="H118" s="220">
        <v>8</v>
      </c>
      <c r="I118" s="221"/>
      <c r="J118" s="222">
        <f>ROUND(I118*H118,2)</f>
        <v>0</v>
      </c>
      <c r="K118" s="218" t="s">
        <v>19</v>
      </c>
      <c r="L118" s="47"/>
      <c r="M118" s="223" t="s">
        <v>19</v>
      </c>
      <c r="N118" s="224" t="s">
        <v>42</v>
      </c>
      <c r="O118" s="87"/>
      <c r="P118" s="225">
        <f>O118*H118</f>
        <v>0</v>
      </c>
      <c r="Q118" s="225">
        <v>0</v>
      </c>
      <c r="R118" s="225">
        <f>Q118*H118</f>
        <v>0</v>
      </c>
      <c r="S118" s="225">
        <v>0</v>
      </c>
      <c r="T118" s="226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7" t="s">
        <v>173</v>
      </c>
      <c r="AT118" s="227" t="s">
        <v>161</v>
      </c>
      <c r="AU118" s="227" t="s">
        <v>78</v>
      </c>
      <c r="AY118" s="20" t="s">
        <v>158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20" t="s">
        <v>78</v>
      </c>
      <c r="BK118" s="228">
        <f>ROUND(I118*H118,2)</f>
        <v>0</v>
      </c>
      <c r="BL118" s="20" t="s">
        <v>173</v>
      </c>
      <c r="BM118" s="227" t="s">
        <v>527</v>
      </c>
    </row>
    <row r="119" s="2" customFormat="1" ht="16.5" customHeight="1">
      <c r="A119" s="41"/>
      <c r="B119" s="42"/>
      <c r="C119" s="216" t="s">
        <v>393</v>
      </c>
      <c r="D119" s="216" t="s">
        <v>161</v>
      </c>
      <c r="E119" s="217" t="s">
        <v>856</v>
      </c>
      <c r="F119" s="218" t="s">
        <v>857</v>
      </c>
      <c r="G119" s="219" t="s">
        <v>858</v>
      </c>
      <c r="H119" s="220">
        <v>100</v>
      </c>
      <c r="I119" s="221"/>
      <c r="J119" s="222">
        <f>ROUND(I119*H119,2)</f>
        <v>0</v>
      </c>
      <c r="K119" s="218" t="s">
        <v>19</v>
      </c>
      <c r="L119" s="47"/>
      <c r="M119" s="223" t="s">
        <v>19</v>
      </c>
      <c r="N119" s="224" t="s">
        <v>42</v>
      </c>
      <c r="O119" s="87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7" t="s">
        <v>173</v>
      </c>
      <c r="AT119" s="227" t="s">
        <v>161</v>
      </c>
      <c r="AU119" s="227" t="s">
        <v>78</v>
      </c>
      <c r="AY119" s="20" t="s">
        <v>158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20" t="s">
        <v>78</v>
      </c>
      <c r="BK119" s="228">
        <f>ROUND(I119*H119,2)</f>
        <v>0</v>
      </c>
      <c r="BL119" s="20" t="s">
        <v>173</v>
      </c>
      <c r="BM119" s="227" t="s">
        <v>537</v>
      </c>
    </row>
    <row r="120" s="12" customFormat="1" ht="25.92" customHeight="1">
      <c r="A120" s="12"/>
      <c r="B120" s="200"/>
      <c r="C120" s="201"/>
      <c r="D120" s="202" t="s">
        <v>70</v>
      </c>
      <c r="E120" s="203" t="s">
        <v>776</v>
      </c>
      <c r="F120" s="203" t="s">
        <v>878</v>
      </c>
      <c r="G120" s="201"/>
      <c r="H120" s="201"/>
      <c r="I120" s="204"/>
      <c r="J120" s="205">
        <f>BK120</f>
        <v>0</v>
      </c>
      <c r="K120" s="201"/>
      <c r="L120" s="206"/>
      <c r="M120" s="207"/>
      <c r="N120" s="208"/>
      <c r="O120" s="208"/>
      <c r="P120" s="209">
        <f>P121</f>
        <v>0</v>
      </c>
      <c r="Q120" s="208"/>
      <c r="R120" s="209">
        <f>R121</f>
        <v>0</v>
      </c>
      <c r="S120" s="208"/>
      <c r="T120" s="210">
        <f>T121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1" t="s">
        <v>78</v>
      </c>
      <c r="AT120" s="212" t="s">
        <v>70</v>
      </c>
      <c r="AU120" s="212" t="s">
        <v>71</v>
      </c>
      <c r="AY120" s="211" t="s">
        <v>158</v>
      </c>
      <c r="BK120" s="213">
        <f>BK121</f>
        <v>0</v>
      </c>
    </row>
    <row r="121" s="2" customFormat="1" ht="16.5" customHeight="1">
      <c r="A121" s="41"/>
      <c r="B121" s="42"/>
      <c r="C121" s="216" t="s">
        <v>400</v>
      </c>
      <c r="D121" s="216" t="s">
        <v>161</v>
      </c>
      <c r="E121" s="217" t="s">
        <v>926</v>
      </c>
      <c r="F121" s="218" t="s">
        <v>927</v>
      </c>
      <c r="G121" s="219" t="s">
        <v>687</v>
      </c>
      <c r="H121" s="220">
        <v>1</v>
      </c>
      <c r="I121" s="221"/>
      <c r="J121" s="222">
        <f>ROUND(I121*H121,2)</f>
        <v>0</v>
      </c>
      <c r="K121" s="218" t="s">
        <v>19</v>
      </c>
      <c r="L121" s="47"/>
      <c r="M121" s="234" t="s">
        <v>19</v>
      </c>
      <c r="N121" s="235" t="s">
        <v>42</v>
      </c>
      <c r="O121" s="236"/>
      <c r="P121" s="237">
        <f>O121*H121</f>
        <v>0</v>
      </c>
      <c r="Q121" s="237">
        <v>0</v>
      </c>
      <c r="R121" s="237">
        <f>Q121*H121</f>
        <v>0</v>
      </c>
      <c r="S121" s="237">
        <v>0</v>
      </c>
      <c r="T121" s="238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7" t="s">
        <v>173</v>
      </c>
      <c r="AT121" s="227" t="s">
        <v>161</v>
      </c>
      <c r="AU121" s="227" t="s">
        <v>78</v>
      </c>
      <c r="AY121" s="20" t="s">
        <v>158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20" t="s">
        <v>78</v>
      </c>
      <c r="BK121" s="228">
        <f>ROUND(I121*H121,2)</f>
        <v>0</v>
      </c>
      <c r="BL121" s="20" t="s">
        <v>173</v>
      </c>
      <c r="BM121" s="227" t="s">
        <v>548</v>
      </c>
    </row>
    <row r="122" s="2" customFormat="1" ht="6.96" customHeight="1">
      <c r="A122" s="41"/>
      <c r="B122" s="62"/>
      <c r="C122" s="63"/>
      <c r="D122" s="63"/>
      <c r="E122" s="63"/>
      <c r="F122" s="63"/>
      <c r="G122" s="63"/>
      <c r="H122" s="63"/>
      <c r="I122" s="63"/>
      <c r="J122" s="63"/>
      <c r="K122" s="63"/>
      <c r="L122" s="47"/>
      <c r="M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</row>
  </sheetData>
  <sheetProtection sheet="1" autoFilter="0" formatColumns="0" formatRows="0" objects="1" scenarios="1" spinCount="100000" saltValue="770Cohl0B6ijgkFpRnksQ8Err6APEpZ3qFDxG5CCBQru2EMMYeDR7+0KfBoEqO233ZsBGPrjF1yobWzWfHyGHQ==" hashValue="wf+wiLJNOG9P354ti7sYZqqeUlJpu6DY+sCx3pJfx3OBBOMm0MuVtF1McaY8ybJInbQnFg01ldNFeJoYB5+MVg==" algorithmName="SHA-512" password="80EB"/>
  <autoFilter ref="C84:K121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98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 s="1" customFormat="1" ht="12" customHeight="1">
      <c r="B8" s="23"/>
      <c r="D8" s="146" t="s">
        <v>128</v>
      </c>
      <c r="L8" s="23"/>
    </row>
    <row r="9" s="2" customFormat="1" ht="16.5" customHeight="1">
      <c r="A9" s="41"/>
      <c r="B9" s="47"/>
      <c r="C9" s="41"/>
      <c r="D9" s="41"/>
      <c r="E9" s="147" t="s">
        <v>928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130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9" t="s">
        <v>929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0" t="str">
        <f>'Rekapitulace stavby'!AN8</f>
        <v>29. 5. 2025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19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22</v>
      </c>
      <c r="F17" s="41"/>
      <c r="G17" s="41"/>
      <c r="H17" s="41"/>
      <c r="I17" s="146" t="s">
        <v>27</v>
      </c>
      <c r="J17" s="136" t="s">
        <v>19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28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27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30</v>
      </c>
      <c r="E22" s="41"/>
      <c r="F22" s="41"/>
      <c r="G22" s="41"/>
      <c r="H22" s="41"/>
      <c r="I22" s="146" t="s">
        <v>26</v>
      </c>
      <c r="J22" s="136" t="s">
        <v>19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31</v>
      </c>
      <c r="F23" s="41"/>
      <c r="G23" s="41"/>
      <c r="H23" s="41"/>
      <c r="I23" s="146" t="s">
        <v>27</v>
      </c>
      <c r="J23" s="136" t="s">
        <v>19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33</v>
      </c>
      <c r="E25" s="41"/>
      <c r="F25" s="41"/>
      <c r="G25" s="41"/>
      <c r="H25" s="41"/>
      <c r="I25" s="146" t="s">
        <v>26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27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35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19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37</v>
      </c>
      <c r="E32" s="41"/>
      <c r="F32" s="41"/>
      <c r="G32" s="41"/>
      <c r="H32" s="41"/>
      <c r="I32" s="41"/>
      <c r="J32" s="157">
        <f>ROUND(J92,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39</v>
      </c>
      <c r="G34" s="41"/>
      <c r="H34" s="41"/>
      <c r="I34" s="158" t="s">
        <v>38</v>
      </c>
      <c r="J34" s="158" t="s">
        <v>40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41</v>
      </c>
      <c r="E35" s="146" t="s">
        <v>42</v>
      </c>
      <c r="F35" s="160">
        <f>ROUND((SUM(BE92:BE114)),  2)</f>
        <v>0</v>
      </c>
      <c r="G35" s="41"/>
      <c r="H35" s="41"/>
      <c r="I35" s="161">
        <v>0.20999999999999999</v>
      </c>
      <c r="J35" s="160">
        <f>ROUND(((SUM(BE92:BE114))*I35),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43</v>
      </c>
      <c r="F36" s="160">
        <f>ROUND((SUM(BF92:BF114)),  2)</f>
        <v>0</v>
      </c>
      <c r="G36" s="41"/>
      <c r="H36" s="41"/>
      <c r="I36" s="161">
        <v>0.12</v>
      </c>
      <c r="J36" s="160">
        <f>ROUND(((SUM(BF92:BF114))*I36),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44</v>
      </c>
      <c r="F37" s="160">
        <f>ROUND((SUM(BG92:BG114)),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45</v>
      </c>
      <c r="F38" s="160">
        <f>ROUND((SUM(BH92:BH114)),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46</v>
      </c>
      <c r="F39" s="160">
        <f>ROUND((SUM(BI92:BI114)),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47</v>
      </c>
      <c r="E41" s="164"/>
      <c r="F41" s="164"/>
      <c r="G41" s="165" t="s">
        <v>48</v>
      </c>
      <c r="H41" s="166" t="s">
        <v>49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3" t="str">
        <f>E7</f>
        <v>Jáchymov - parkoviště v ulici Mathesiova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928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SO 701.1 - Vedlejší rozpočtové náklady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Město Jáchymov</v>
      </c>
      <c r="G56" s="43"/>
      <c r="H56" s="43"/>
      <c r="I56" s="35" t="s">
        <v>23</v>
      </c>
      <c r="J56" s="75" t="str">
        <f>IF(J14="","",J14)</f>
        <v>29. 5. 2025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Jáchymov</v>
      </c>
      <c r="G58" s="43"/>
      <c r="H58" s="43"/>
      <c r="I58" s="35" t="s">
        <v>30</v>
      </c>
      <c r="J58" s="39" t="str">
        <f>E23</f>
        <v>Ing. Jiří Oboznenko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28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133</v>
      </c>
      <c r="D61" s="175"/>
      <c r="E61" s="175"/>
      <c r="F61" s="175"/>
      <c r="G61" s="175"/>
      <c r="H61" s="175"/>
      <c r="I61" s="175"/>
      <c r="J61" s="176" t="s">
        <v>134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69</v>
      </c>
      <c r="D63" s="43"/>
      <c r="E63" s="43"/>
      <c r="F63" s="43"/>
      <c r="G63" s="43"/>
      <c r="H63" s="43"/>
      <c r="I63" s="43"/>
      <c r="J63" s="105">
        <f>J92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8"/>
      <c r="C64" s="179"/>
      <c r="D64" s="180" t="s">
        <v>136</v>
      </c>
      <c r="E64" s="181"/>
      <c r="F64" s="181"/>
      <c r="G64" s="181"/>
      <c r="H64" s="181"/>
      <c r="I64" s="181"/>
      <c r="J64" s="182">
        <f>J93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4"/>
      <c r="C65" s="128"/>
      <c r="D65" s="185" t="s">
        <v>137</v>
      </c>
      <c r="E65" s="186"/>
      <c r="F65" s="186"/>
      <c r="G65" s="186"/>
      <c r="H65" s="186"/>
      <c r="I65" s="186"/>
      <c r="J65" s="187">
        <f>J94</f>
        <v>0</v>
      </c>
      <c r="K65" s="128"/>
      <c r="L65" s="18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4"/>
      <c r="C66" s="128"/>
      <c r="D66" s="185" t="s">
        <v>138</v>
      </c>
      <c r="E66" s="186"/>
      <c r="F66" s="186"/>
      <c r="G66" s="186"/>
      <c r="H66" s="186"/>
      <c r="I66" s="186"/>
      <c r="J66" s="187">
        <f>J99</f>
        <v>0</v>
      </c>
      <c r="K66" s="128"/>
      <c r="L66" s="18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4"/>
      <c r="C67" s="128"/>
      <c r="D67" s="185" t="s">
        <v>139</v>
      </c>
      <c r="E67" s="186"/>
      <c r="F67" s="186"/>
      <c r="G67" s="186"/>
      <c r="H67" s="186"/>
      <c r="I67" s="186"/>
      <c r="J67" s="187">
        <f>J104</f>
        <v>0</v>
      </c>
      <c r="K67" s="128"/>
      <c r="L67" s="18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4"/>
      <c r="C68" s="128"/>
      <c r="D68" s="185" t="s">
        <v>140</v>
      </c>
      <c r="E68" s="186"/>
      <c r="F68" s="186"/>
      <c r="G68" s="186"/>
      <c r="H68" s="186"/>
      <c r="I68" s="186"/>
      <c r="J68" s="187">
        <f>J107</f>
        <v>0</v>
      </c>
      <c r="K68" s="128"/>
      <c r="L68" s="18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4"/>
      <c r="C69" s="128"/>
      <c r="D69" s="185" t="s">
        <v>141</v>
      </c>
      <c r="E69" s="186"/>
      <c r="F69" s="186"/>
      <c r="G69" s="186"/>
      <c r="H69" s="186"/>
      <c r="I69" s="186"/>
      <c r="J69" s="187">
        <f>J109</f>
        <v>0</v>
      </c>
      <c r="K69" s="128"/>
      <c r="L69" s="18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4"/>
      <c r="C70" s="128"/>
      <c r="D70" s="185" t="s">
        <v>142</v>
      </c>
      <c r="E70" s="186"/>
      <c r="F70" s="186"/>
      <c r="G70" s="186"/>
      <c r="H70" s="186"/>
      <c r="I70" s="186"/>
      <c r="J70" s="187">
        <f>J113</f>
        <v>0</v>
      </c>
      <c r="K70" s="128"/>
      <c r="L70" s="18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4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4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8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143</v>
      </c>
      <c r="D77" s="43"/>
      <c r="E77" s="43"/>
      <c r="F77" s="43"/>
      <c r="G77" s="43"/>
      <c r="H77" s="43"/>
      <c r="I77" s="43"/>
      <c r="J77" s="43"/>
      <c r="K77" s="43"/>
      <c r="L77" s="14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173" t="str">
        <f>E7</f>
        <v>Jáchymov - parkoviště v ulici Mathesiova</v>
      </c>
      <c r="F80" s="35"/>
      <c r="G80" s="35"/>
      <c r="H80" s="35"/>
      <c r="I80" s="43"/>
      <c r="J80" s="43"/>
      <c r="K80" s="4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" customFormat="1" ht="12" customHeight="1">
      <c r="B81" s="24"/>
      <c r="C81" s="35" t="s">
        <v>128</v>
      </c>
      <c r="D81" s="25"/>
      <c r="E81" s="25"/>
      <c r="F81" s="25"/>
      <c r="G81" s="25"/>
      <c r="H81" s="25"/>
      <c r="I81" s="25"/>
      <c r="J81" s="25"/>
      <c r="K81" s="25"/>
      <c r="L81" s="23"/>
    </row>
    <row r="82" s="2" customFormat="1" ht="16.5" customHeight="1">
      <c r="A82" s="41"/>
      <c r="B82" s="42"/>
      <c r="C82" s="43"/>
      <c r="D82" s="43"/>
      <c r="E82" s="173" t="s">
        <v>928</v>
      </c>
      <c r="F82" s="43"/>
      <c r="G82" s="43"/>
      <c r="H82" s="43"/>
      <c r="I82" s="43"/>
      <c r="J82" s="43"/>
      <c r="K82" s="43"/>
      <c r="L82" s="14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130</v>
      </c>
      <c r="D83" s="43"/>
      <c r="E83" s="43"/>
      <c r="F83" s="43"/>
      <c r="G83" s="43"/>
      <c r="H83" s="43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E11</f>
        <v>SO 701.1 - Vedlejší rozpočtové náklady</v>
      </c>
      <c r="F84" s="43"/>
      <c r="G84" s="43"/>
      <c r="H84" s="43"/>
      <c r="I84" s="43"/>
      <c r="J84" s="43"/>
      <c r="K84" s="4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F14</f>
        <v>Město Jáchymov</v>
      </c>
      <c r="G86" s="43"/>
      <c r="H86" s="43"/>
      <c r="I86" s="35" t="s">
        <v>23</v>
      </c>
      <c r="J86" s="75" t="str">
        <f>IF(J14="","",J14)</f>
        <v>29. 5. 2025</v>
      </c>
      <c r="K86" s="43"/>
      <c r="L86" s="148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8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25</v>
      </c>
      <c r="D88" s="43"/>
      <c r="E88" s="43"/>
      <c r="F88" s="30" t="str">
        <f>E17</f>
        <v>Město Jáchymov</v>
      </c>
      <c r="G88" s="43"/>
      <c r="H88" s="43"/>
      <c r="I88" s="35" t="s">
        <v>30</v>
      </c>
      <c r="J88" s="39" t="str">
        <f>E23</f>
        <v>Ing. Jiří Oboznenko</v>
      </c>
      <c r="K88" s="43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28</v>
      </c>
      <c r="D89" s="43"/>
      <c r="E89" s="43"/>
      <c r="F89" s="30" t="str">
        <f>IF(E20="","",E20)</f>
        <v>Vyplň údaj</v>
      </c>
      <c r="G89" s="43"/>
      <c r="H89" s="43"/>
      <c r="I89" s="35" t="s">
        <v>33</v>
      </c>
      <c r="J89" s="39" t="str">
        <f>E26</f>
        <v xml:space="preserve"> </v>
      </c>
      <c r="K89" s="43"/>
      <c r="L89" s="14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89"/>
      <c r="B91" s="190"/>
      <c r="C91" s="191" t="s">
        <v>144</v>
      </c>
      <c r="D91" s="192" t="s">
        <v>56</v>
      </c>
      <c r="E91" s="192" t="s">
        <v>52</v>
      </c>
      <c r="F91" s="192" t="s">
        <v>53</v>
      </c>
      <c r="G91" s="192" t="s">
        <v>145</v>
      </c>
      <c r="H91" s="192" t="s">
        <v>146</v>
      </c>
      <c r="I91" s="192" t="s">
        <v>147</v>
      </c>
      <c r="J91" s="192" t="s">
        <v>134</v>
      </c>
      <c r="K91" s="193" t="s">
        <v>148</v>
      </c>
      <c r="L91" s="194"/>
      <c r="M91" s="95" t="s">
        <v>19</v>
      </c>
      <c r="N91" s="96" t="s">
        <v>41</v>
      </c>
      <c r="O91" s="96" t="s">
        <v>149</v>
      </c>
      <c r="P91" s="96" t="s">
        <v>150</v>
      </c>
      <c r="Q91" s="96" t="s">
        <v>151</v>
      </c>
      <c r="R91" s="96" t="s">
        <v>152</v>
      </c>
      <c r="S91" s="96" t="s">
        <v>153</v>
      </c>
      <c r="T91" s="97" t="s">
        <v>154</v>
      </c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</row>
    <row r="92" s="2" customFormat="1" ht="22.8" customHeight="1">
      <c r="A92" s="41"/>
      <c r="B92" s="42"/>
      <c r="C92" s="102" t="s">
        <v>155</v>
      </c>
      <c r="D92" s="43"/>
      <c r="E92" s="43"/>
      <c r="F92" s="43"/>
      <c r="G92" s="43"/>
      <c r="H92" s="43"/>
      <c r="I92" s="43"/>
      <c r="J92" s="195">
        <f>BK92</f>
        <v>0</v>
      </c>
      <c r="K92" s="43"/>
      <c r="L92" s="47"/>
      <c r="M92" s="98"/>
      <c r="N92" s="196"/>
      <c r="O92" s="99"/>
      <c r="P92" s="197">
        <f>P93</f>
        <v>0</v>
      </c>
      <c r="Q92" s="99"/>
      <c r="R92" s="197">
        <f>R93</f>
        <v>0</v>
      </c>
      <c r="S92" s="99"/>
      <c r="T92" s="198">
        <f>T93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70</v>
      </c>
      <c r="AU92" s="20" t="s">
        <v>135</v>
      </c>
      <c r="BK92" s="199">
        <f>BK93</f>
        <v>0</v>
      </c>
    </row>
    <row r="93" s="12" customFormat="1" ht="25.92" customHeight="1">
      <c r="A93" s="12"/>
      <c r="B93" s="200"/>
      <c r="C93" s="201"/>
      <c r="D93" s="202" t="s">
        <v>70</v>
      </c>
      <c r="E93" s="203" t="s">
        <v>156</v>
      </c>
      <c r="F93" s="203" t="s">
        <v>83</v>
      </c>
      <c r="G93" s="201"/>
      <c r="H93" s="201"/>
      <c r="I93" s="204"/>
      <c r="J93" s="205">
        <f>BK93</f>
        <v>0</v>
      </c>
      <c r="K93" s="201"/>
      <c r="L93" s="206"/>
      <c r="M93" s="207"/>
      <c r="N93" s="208"/>
      <c r="O93" s="208"/>
      <c r="P93" s="209">
        <f>P94+P99+P104+P107+P109+P113</f>
        <v>0</v>
      </c>
      <c r="Q93" s="208"/>
      <c r="R93" s="209">
        <f>R94+R99+R104+R107+R109+R113</f>
        <v>0</v>
      </c>
      <c r="S93" s="208"/>
      <c r="T93" s="210">
        <f>T94+T99+T104+T107+T109+T113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1" t="s">
        <v>157</v>
      </c>
      <c r="AT93" s="212" t="s">
        <v>70</v>
      </c>
      <c r="AU93" s="212" t="s">
        <v>71</v>
      </c>
      <c r="AY93" s="211" t="s">
        <v>158</v>
      </c>
      <c r="BK93" s="213">
        <f>BK94+BK99+BK104+BK107+BK109+BK113</f>
        <v>0</v>
      </c>
    </row>
    <row r="94" s="12" customFormat="1" ht="22.8" customHeight="1">
      <c r="A94" s="12"/>
      <c r="B94" s="200"/>
      <c r="C94" s="201"/>
      <c r="D94" s="202" t="s">
        <v>70</v>
      </c>
      <c r="E94" s="214" t="s">
        <v>159</v>
      </c>
      <c r="F94" s="214" t="s">
        <v>160</v>
      </c>
      <c r="G94" s="201"/>
      <c r="H94" s="201"/>
      <c r="I94" s="204"/>
      <c r="J94" s="215">
        <f>BK94</f>
        <v>0</v>
      </c>
      <c r="K94" s="201"/>
      <c r="L94" s="206"/>
      <c r="M94" s="207"/>
      <c r="N94" s="208"/>
      <c r="O94" s="208"/>
      <c r="P94" s="209">
        <f>SUM(P95:P98)</f>
        <v>0</v>
      </c>
      <c r="Q94" s="208"/>
      <c r="R94" s="209">
        <f>SUM(R95:R98)</f>
        <v>0</v>
      </c>
      <c r="S94" s="208"/>
      <c r="T94" s="210">
        <f>SUM(T95:T98)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1" t="s">
        <v>157</v>
      </c>
      <c r="AT94" s="212" t="s">
        <v>70</v>
      </c>
      <c r="AU94" s="212" t="s">
        <v>78</v>
      </c>
      <c r="AY94" s="211" t="s">
        <v>158</v>
      </c>
      <c r="BK94" s="213">
        <f>SUM(BK95:BK98)</f>
        <v>0</v>
      </c>
    </row>
    <row r="95" s="2" customFormat="1" ht="24.15" customHeight="1">
      <c r="A95" s="41"/>
      <c r="B95" s="42"/>
      <c r="C95" s="216" t="s">
        <v>78</v>
      </c>
      <c r="D95" s="216" t="s">
        <v>161</v>
      </c>
      <c r="E95" s="217" t="s">
        <v>162</v>
      </c>
      <c r="F95" s="218" t="s">
        <v>163</v>
      </c>
      <c r="G95" s="219" t="s">
        <v>164</v>
      </c>
      <c r="H95" s="220">
        <v>1</v>
      </c>
      <c r="I95" s="221"/>
      <c r="J95" s="222">
        <f>ROUND(I95*H95,2)</f>
        <v>0</v>
      </c>
      <c r="K95" s="218" t="s">
        <v>19</v>
      </c>
      <c r="L95" s="47"/>
      <c r="M95" s="223" t="s">
        <v>19</v>
      </c>
      <c r="N95" s="224" t="s">
        <v>42</v>
      </c>
      <c r="O95" s="87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7" t="s">
        <v>165</v>
      </c>
      <c r="AT95" s="227" t="s">
        <v>161</v>
      </c>
      <c r="AU95" s="227" t="s">
        <v>80</v>
      </c>
      <c r="AY95" s="20" t="s">
        <v>158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20" t="s">
        <v>78</v>
      </c>
      <c r="BK95" s="228">
        <f>ROUND(I95*H95,2)</f>
        <v>0</v>
      </c>
      <c r="BL95" s="20" t="s">
        <v>165</v>
      </c>
      <c r="BM95" s="227" t="s">
        <v>930</v>
      </c>
    </row>
    <row r="96" s="2" customFormat="1" ht="16.5" customHeight="1">
      <c r="A96" s="41"/>
      <c r="B96" s="42"/>
      <c r="C96" s="216" t="s">
        <v>80</v>
      </c>
      <c r="D96" s="216" t="s">
        <v>161</v>
      </c>
      <c r="E96" s="217" t="s">
        <v>167</v>
      </c>
      <c r="F96" s="218" t="s">
        <v>168</v>
      </c>
      <c r="G96" s="219" t="s">
        <v>164</v>
      </c>
      <c r="H96" s="220">
        <v>1</v>
      </c>
      <c r="I96" s="221"/>
      <c r="J96" s="222">
        <f>ROUND(I96*H96,2)</f>
        <v>0</v>
      </c>
      <c r="K96" s="218" t="s">
        <v>19</v>
      </c>
      <c r="L96" s="47"/>
      <c r="M96" s="223" t="s">
        <v>19</v>
      </c>
      <c r="N96" s="224" t="s">
        <v>42</v>
      </c>
      <c r="O96" s="87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7" t="s">
        <v>165</v>
      </c>
      <c r="AT96" s="227" t="s">
        <v>161</v>
      </c>
      <c r="AU96" s="227" t="s">
        <v>80</v>
      </c>
      <c r="AY96" s="20" t="s">
        <v>158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20" t="s">
        <v>78</v>
      </c>
      <c r="BK96" s="228">
        <f>ROUND(I96*H96,2)</f>
        <v>0</v>
      </c>
      <c r="BL96" s="20" t="s">
        <v>165</v>
      </c>
      <c r="BM96" s="227" t="s">
        <v>931</v>
      </c>
    </row>
    <row r="97" s="2" customFormat="1" ht="16.5" customHeight="1">
      <c r="A97" s="41"/>
      <c r="B97" s="42"/>
      <c r="C97" s="216" t="s">
        <v>119</v>
      </c>
      <c r="D97" s="216" t="s">
        <v>161</v>
      </c>
      <c r="E97" s="217" t="s">
        <v>170</v>
      </c>
      <c r="F97" s="218" t="s">
        <v>171</v>
      </c>
      <c r="G97" s="219" t="s">
        <v>164</v>
      </c>
      <c r="H97" s="220">
        <v>1</v>
      </c>
      <c r="I97" s="221"/>
      <c r="J97" s="222">
        <f>ROUND(I97*H97,2)</f>
        <v>0</v>
      </c>
      <c r="K97" s="218" t="s">
        <v>19</v>
      </c>
      <c r="L97" s="47"/>
      <c r="M97" s="223" t="s">
        <v>19</v>
      </c>
      <c r="N97" s="224" t="s">
        <v>42</v>
      </c>
      <c r="O97" s="87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7" t="s">
        <v>165</v>
      </c>
      <c r="AT97" s="227" t="s">
        <v>161</v>
      </c>
      <c r="AU97" s="227" t="s">
        <v>80</v>
      </c>
      <c r="AY97" s="20" t="s">
        <v>158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0" t="s">
        <v>78</v>
      </c>
      <c r="BK97" s="228">
        <f>ROUND(I97*H97,2)</f>
        <v>0</v>
      </c>
      <c r="BL97" s="20" t="s">
        <v>165</v>
      </c>
      <c r="BM97" s="227" t="s">
        <v>932</v>
      </c>
    </row>
    <row r="98" s="2" customFormat="1" ht="16.5" customHeight="1">
      <c r="A98" s="41"/>
      <c r="B98" s="42"/>
      <c r="C98" s="216" t="s">
        <v>173</v>
      </c>
      <c r="D98" s="216" t="s">
        <v>161</v>
      </c>
      <c r="E98" s="217" t="s">
        <v>174</v>
      </c>
      <c r="F98" s="218" t="s">
        <v>175</v>
      </c>
      <c r="G98" s="219" t="s">
        <v>164</v>
      </c>
      <c r="H98" s="220">
        <v>1</v>
      </c>
      <c r="I98" s="221"/>
      <c r="J98" s="222">
        <f>ROUND(I98*H98,2)</f>
        <v>0</v>
      </c>
      <c r="K98" s="218" t="s">
        <v>19</v>
      </c>
      <c r="L98" s="47"/>
      <c r="M98" s="223" t="s">
        <v>19</v>
      </c>
      <c r="N98" s="224" t="s">
        <v>42</v>
      </c>
      <c r="O98" s="87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7" t="s">
        <v>165</v>
      </c>
      <c r="AT98" s="227" t="s">
        <v>161</v>
      </c>
      <c r="AU98" s="227" t="s">
        <v>80</v>
      </c>
      <c r="AY98" s="20" t="s">
        <v>158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0" t="s">
        <v>78</v>
      </c>
      <c r="BK98" s="228">
        <f>ROUND(I98*H98,2)</f>
        <v>0</v>
      </c>
      <c r="BL98" s="20" t="s">
        <v>165</v>
      </c>
      <c r="BM98" s="227" t="s">
        <v>933</v>
      </c>
    </row>
    <row r="99" s="12" customFormat="1" ht="22.8" customHeight="1">
      <c r="A99" s="12"/>
      <c r="B99" s="200"/>
      <c r="C99" s="201"/>
      <c r="D99" s="202" t="s">
        <v>70</v>
      </c>
      <c r="E99" s="214" t="s">
        <v>177</v>
      </c>
      <c r="F99" s="214" t="s">
        <v>178</v>
      </c>
      <c r="G99" s="201"/>
      <c r="H99" s="201"/>
      <c r="I99" s="204"/>
      <c r="J99" s="215">
        <f>BK99</f>
        <v>0</v>
      </c>
      <c r="K99" s="201"/>
      <c r="L99" s="206"/>
      <c r="M99" s="207"/>
      <c r="N99" s="208"/>
      <c r="O99" s="208"/>
      <c r="P99" s="209">
        <f>SUM(P100:P103)</f>
        <v>0</v>
      </c>
      <c r="Q99" s="208"/>
      <c r="R99" s="209">
        <f>SUM(R100:R103)</f>
        <v>0</v>
      </c>
      <c r="S99" s="208"/>
      <c r="T99" s="210">
        <f>SUM(T100:T103)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1" t="s">
        <v>157</v>
      </c>
      <c r="AT99" s="212" t="s">
        <v>70</v>
      </c>
      <c r="AU99" s="212" t="s">
        <v>78</v>
      </c>
      <c r="AY99" s="211" t="s">
        <v>158</v>
      </c>
      <c r="BK99" s="213">
        <f>SUM(BK100:BK103)</f>
        <v>0</v>
      </c>
    </row>
    <row r="100" s="2" customFormat="1" ht="16.5" customHeight="1">
      <c r="A100" s="41"/>
      <c r="B100" s="42"/>
      <c r="C100" s="216" t="s">
        <v>157</v>
      </c>
      <c r="D100" s="216" t="s">
        <v>161</v>
      </c>
      <c r="E100" s="217" t="s">
        <v>179</v>
      </c>
      <c r="F100" s="218" t="s">
        <v>180</v>
      </c>
      <c r="G100" s="219" t="s">
        <v>164</v>
      </c>
      <c r="H100" s="220">
        <v>1</v>
      </c>
      <c r="I100" s="221"/>
      <c r="J100" s="222">
        <f>ROUND(I100*H100,2)</f>
        <v>0</v>
      </c>
      <c r="K100" s="218" t="s">
        <v>19</v>
      </c>
      <c r="L100" s="47"/>
      <c r="M100" s="223" t="s">
        <v>19</v>
      </c>
      <c r="N100" s="224" t="s">
        <v>42</v>
      </c>
      <c r="O100" s="87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7" t="s">
        <v>165</v>
      </c>
      <c r="AT100" s="227" t="s">
        <v>161</v>
      </c>
      <c r="AU100" s="227" t="s">
        <v>80</v>
      </c>
      <c r="AY100" s="20" t="s">
        <v>158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0" t="s">
        <v>78</v>
      </c>
      <c r="BK100" s="228">
        <f>ROUND(I100*H100,2)</f>
        <v>0</v>
      </c>
      <c r="BL100" s="20" t="s">
        <v>165</v>
      </c>
      <c r="BM100" s="227" t="s">
        <v>934</v>
      </c>
    </row>
    <row r="101" s="2" customFormat="1" ht="21.75" customHeight="1">
      <c r="A101" s="41"/>
      <c r="B101" s="42"/>
      <c r="C101" s="216" t="s">
        <v>182</v>
      </c>
      <c r="D101" s="216" t="s">
        <v>161</v>
      </c>
      <c r="E101" s="217" t="s">
        <v>183</v>
      </c>
      <c r="F101" s="218" t="s">
        <v>184</v>
      </c>
      <c r="G101" s="219" t="s">
        <v>164</v>
      </c>
      <c r="H101" s="220">
        <v>1</v>
      </c>
      <c r="I101" s="221"/>
      <c r="J101" s="222">
        <f>ROUND(I101*H101,2)</f>
        <v>0</v>
      </c>
      <c r="K101" s="218" t="s">
        <v>19</v>
      </c>
      <c r="L101" s="47"/>
      <c r="M101" s="223" t="s">
        <v>19</v>
      </c>
      <c r="N101" s="224" t="s">
        <v>42</v>
      </c>
      <c r="O101" s="87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7" t="s">
        <v>165</v>
      </c>
      <c r="AT101" s="227" t="s">
        <v>161</v>
      </c>
      <c r="AU101" s="227" t="s">
        <v>80</v>
      </c>
      <c r="AY101" s="20" t="s">
        <v>158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20" t="s">
        <v>78</v>
      </c>
      <c r="BK101" s="228">
        <f>ROUND(I101*H101,2)</f>
        <v>0</v>
      </c>
      <c r="BL101" s="20" t="s">
        <v>165</v>
      </c>
      <c r="BM101" s="227" t="s">
        <v>935</v>
      </c>
    </row>
    <row r="102" s="2" customFormat="1" ht="16.5" customHeight="1">
      <c r="A102" s="41"/>
      <c r="B102" s="42"/>
      <c r="C102" s="216" t="s">
        <v>186</v>
      </c>
      <c r="D102" s="216" t="s">
        <v>161</v>
      </c>
      <c r="E102" s="217" t="s">
        <v>187</v>
      </c>
      <c r="F102" s="218" t="s">
        <v>188</v>
      </c>
      <c r="G102" s="219" t="s">
        <v>164</v>
      </c>
      <c r="H102" s="220">
        <v>1</v>
      </c>
      <c r="I102" s="221"/>
      <c r="J102" s="222">
        <f>ROUND(I102*H102,2)</f>
        <v>0</v>
      </c>
      <c r="K102" s="218" t="s">
        <v>19</v>
      </c>
      <c r="L102" s="47"/>
      <c r="M102" s="223" t="s">
        <v>19</v>
      </c>
      <c r="N102" s="224" t="s">
        <v>42</v>
      </c>
      <c r="O102" s="87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7" t="s">
        <v>165</v>
      </c>
      <c r="AT102" s="227" t="s">
        <v>161</v>
      </c>
      <c r="AU102" s="227" t="s">
        <v>80</v>
      </c>
      <c r="AY102" s="20" t="s">
        <v>158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20" t="s">
        <v>78</v>
      </c>
      <c r="BK102" s="228">
        <f>ROUND(I102*H102,2)</f>
        <v>0</v>
      </c>
      <c r="BL102" s="20" t="s">
        <v>165</v>
      </c>
      <c r="BM102" s="227" t="s">
        <v>936</v>
      </c>
    </row>
    <row r="103" s="2" customFormat="1" ht="16.5" customHeight="1">
      <c r="A103" s="41"/>
      <c r="B103" s="42"/>
      <c r="C103" s="216" t="s">
        <v>190</v>
      </c>
      <c r="D103" s="216" t="s">
        <v>161</v>
      </c>
      <c r="E103" s="217" t="s">
        <v>191</v>
      </c>
      <c r="F103" s="218" t="s">
        <v>192</v>
      </c>
      <c r="G103" s="219" t="s">
        <v>164</v>
      </c>
      <c r="H103" s="220">
        <v>1</v>
      </c>
      <c r="I103" s="221"/>
      <c r="J103" s="222">
        <f>ROUND(I103*H103,2)</f>
        <v>0</v>
      </c>
      <c r="K103" s="218" t="s">
        <v>19</v>
      </c>
      <c r="L103" s="47"/>
      <c r="M103" s="223" t="s">
        <v>19</v>
      </c>
      <c r="N103" s="224" t="s">
        <v>42</v>
      </c>
      <c r="O103" s="87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7" t="s">
        <v>165</v>
      </c>
      <c r="AT103" s="227" t="s">
        <v>161</v>
      </c>
      <c r="AU103" s="227" t="s">
        <v>80</v>
      </c>
      <c r="AY103" s="20" t="s">
        <v>158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20" t="s">
        <v>78</v>
      </c>
      <c r="BK103" s="228">
        <f>ROUND(I103*H103,2)</f>
        <v>0</v>
      </c>
      <c r="BL103" s="20" t="s">
        <v>165</v>
      </c>
      <c r="BM103" s="227" t="s">
        <v>937</v>
      </c>
    </row>
    <row r="104" s="12" customFormat="1" ht="22.8" customHeight="1">
      <c r="A104" s="12"/>
      <c r="B104" s="200"/>
      <c r="C104" s="201"/>
      <c r="D104" s="202" t="s">
        <v>70</v>
      </c>
      <c r="E104" s="214" t="s">
        <v>194</v>
      </c>
      <c r="F104" s="214" t="s">
        <v>195</v>
      </c>
      <c r="G104" s="201"/>
      <c r="H104" s="201"/>
      <c r="I104" s="204"/>
      <c r="J104" s="215">
        <f>BK104</f>
        <v>0</v>
      </c>
      <c r="K104" s="201"/>
      <c r="L104" s="206"/>
      <c r="M104" s="207"/>
      <c r="N104" s="208"/>
      <c r="O104" s="208"/>
      <c r="P104" s="209">
        <f>SUM(P105:P106)</f>
        <v>0</v>
      </c>
      <c r="Q104" s="208"/>
      <c r="R104" s="209">
        <f>SUM(R105:R106)</f>
        <v>0</v>
      </c>
      <c r="S104" s="208"/>
      <c r="T104" s="210">
        <f>SUM(T105:T106)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1" t="s">
        <v>157</v>
      </c>
      <c r="AT104" s="212" t="s">
        <v>70</v>
      </c>
      <c r="AU104" s="212" t="s">
        <v>78</v>
      </c>
      <c r="AY104" s="211" t="s">
        <v>158</v>
      </c>
      <c r="BK104" s="213">
        <f>SUM(BK105:BK106)</f>
        <v>0</v>
      </c>
    </row>
    <row r="105" s="2" customFormat="1" ht="16.5" customHeight="1">
      <c r="A105" s="41"/>
      <c r="B105" s="42"/>
      <c r="C105" s="216" t="s">
        <v>196</v>
      </c>
      <c r="D105" s="216" t="s">
        <v>161</v>
      </c>
      <c r="E105" s="217" t="s">
        <v>202</v>
      </c>
      <c r="F105" s="218" t="s">
        <v>203</v>
      </c>
      <c r="G105" s="219" t="s">
        <v>164</v>
      </c>
      <c r="H105" s="220">
        <v>1</v>
      </c>
      <c r="I105" s="221"/>
      <c r="J105" s="222">
        <f>ROUND(I105*H105,2)</f>
        <v>0</v>
      </c>
      <c r="K105" s="218" t="s">
        <v>19</v>
      </c>
      <c r="L105" s="47"/>
      <c r="M105" s="223" t="s">
        <v>19</v>
      </c>
      <c r="N105" s="224" t="s">
        <v>42</v>
      </c>
      <c r="O105" s="87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7" t="s">
        <v>165</v>
      </c>
      <c r="AT105" s="227" t="s">
        <v>161</v>
      </c>
      <c r="AU105" s="227" t="s">
        <v>80</v>
      </c>
      <c r="AY105" s="20" t="s">
        <v>158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20" t="s">
        <v>78</v>
      </c>
      <c r="BK105" s="228">
        <f>ROUND(I105*H105,2)</f>
        <v>0</v>
      </c>
      <c r="BL105" s="20" t="s">
        <v>165</v>
      </c>
      <c r="BM105" s="227" t="s">
        <v>938</v>
      </c>
    </row>
    <row r="106" s="2" customFormat="1" ht="24.15" customHeight="1">
      <c r="A106" s="41"/>
      <c r="B106" s="42"/>
      <c r="C106" s="216" t="s">
        <v>201</v>
      </c>
      <c r="D106" s="216" t="s">
        <v>161</v>
      </c>
      <c r="E106" s="217" t="s">
        <v>206</v>
      </c>
      <c r="F106" s="218" t="s">
        <v>207</v>
      </c>
      <c r="G106" s="219" t="s">
        <v>164</v>
      </c>
      <c r="H106" s="220">
        <v>1</v>
      </c>
      <c r="I106" s="221"/>
      <c r="J106" s="222">
        <f>ROUND(I106*H106,2)</f>
        <v>0</v>
      </c>
      <c r="K106" s="218" t="s">
        <v>19</v>
      </c>
      <c r="L106" s="47"/>
      <c r="M106" s="223" t="s">
        <v>19</v>
      </c>
      <c r="N106" s="224" t="s">
        <v>42</v>
      </c>
      <c r="O106" s="87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7" t="s">
        <v>165</v>
      </c>
      <c r="AT106" s="227" t="s">
        <v>161</v>
      </c>
      <c r="AU106" s="227" t="s">
        <v>80</v>
      </c>
      <c r="AY106" s="20" t="s">
        <v>158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20" t="s">
        <v>78</v>
      </c>
      <c r="BK106" s="228">
        <f>ROUND(I106*H106,2)</f>
        <v>0</v>
      </c>
      <c r="BL106" s="20" t="s">
        <v>165</v>
      </c>
      <c r="BM106" s="227" t="s">
        <v>939</v>
      </c>
    </row>
    <row r="107" s="12" customFormat="1" ht="22.8" customHeight="1">
      <c r="A107" s="12"/>
      <c r="B107" s="200"/>
      <c r="C107" s="201"/>
      <c r="D107" s="202" t="s">
        <v>70</v>
      </c>
      <c r="E107" s="214" t="s">
        <v>209</v>
      </c>
      <c r="F107" s="214" t="s">
        <v>210</v>
      </c>
      <c r="G107" s="201"/>
      <c r="H107" s="201"/>
      <c r="I107" s="204"/>
      <c r="J107" s="215">
        <f>BK107</f>
        <v>0</v>
      </c>
      <c r="K107" s="201"/>
      <c r="L107" s="206"/>
      <c r="M107" s="207"/>
      <c r="N107" s="208"/>
      <c r="O107" s="208"/>
      <c r="P107" s="209">
        <f>P108</f>
        <v>0</v>
      </c>
      <c r="Q107" s="208"/>
      <c r="R107" s="209">
        <f>R108</f>
        <v>0</v>
      </c>
      <c r="S107" s="208"/>
      <c r="T107" s="210">
        <f>T108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1" t="s">
        <v>157</v>
      </c>
      <c r="AT107" s="212" t="s">
        <v>70</v>
      </c>
      <c r="AU107" s="212" t="s">
        <v>78</v>
      </c>
      <c r="AY107" s="211" t="s">
        <v>158</v>
      </c>
      <c r="BK107" s="213">
        <f>BK108</f>
        <v>0</v>
      </c>
    </row>
    <row r="108" s="2" customFormat="1" ht="16.5" customHeight="1">
      <c r="A108" s="41"/>
      <c r="B108" s="42"/>
      <c r="C108" s="216" t="s">
        <v>205</v>
      </c>
      <c r="D108" s="216" t="s">
        <v>161</v>
      </c>
      <c r="E108" s="217" t="s">
        <v>211</v>
      </c>
      <c r="F108" s="218" t="s">
        <v>212</v>
      </c>
      <c r="G108" s="219" t="s">
        <v>164</v>
      </c>
      <c r="H108" s="220">
        <v>1</v>
      </c>
      <c r="I108" s="221"/>
      <c r="J108" s="222">
        <f>ROUND(I108*H108,2)</f>
        <v>0</v>
      </c>
      <c r="K108" s="218" t="s">
        <v>19</v>
      </c>
      <c r="L108" s="47"/>
      <c r="M108" s="223" t="s">
        <v>19</v>
      </c>
      <c r="N108" s="224" t="s">
        <v>42</v>
      </c>
      <c r="O108" s="87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7" t="s">
        <v>165</v>
      </c>
      <c r="AT108" s="227" t="s">
        <v>161</v>
      </c>
      <c r="AU108" s="227" t="s">
        <v>80</v>
      </c>
      <c r="AY108" s="20" t="s">
        <v>158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20" t="s">
        <v>78</v>
      </c>
      <c r="BK108" s="228">
        <f>ROUND(I108*H108,2)</f>
        <v>0</v>
      </c>
      <c r="BL108" s="20" t="s">
        <v>165</v>
      </c>
      <c r="BM108" s="227" t="s">
        <v>940</v>
      </c>
    </row>
    <row r="109" s="12" customFormat="1" ht="22.8" customHeight="1">
      <c r="A109" s="12"/>
      <c r="B109" s="200"/>
      <c r="C109" s="201"/>
      <c r="D109" s="202" t="s">
        <v>70</v>
      </c>
      <c r="E109" s="214" t="s">
        <v>214</v>
      </c>
      <c r="F109" s="214" t="s">
        <v>215</v>
      </c>
      <c r="G109" s="201"/>
      <c r="H109" s="201"/>
      <c r="I109" s="204"/>
      <c r="J109" s="215">
        <f>BK109</f>
        <v>0</v>
      </c>
      <c r="K109" s="201"/>
      <c r="L109" s="206"/>
      <c r="M109" s="207"/>
      <c r="N109" s="208"/>
      <c r="O109" s="208"/>
      <c r="P109" s="209">
        <f>SUM(P110:P112)</f>
        <v>0</v>
      </c>
      <c r="Q109" s="208"/>
      <c r="R109" s="209">
        <f>SUM(R110:R112)</f>
        <v>0</v>
      </c>
      <c r="S109" s="208"/>
      <c r="T109" s="210">
        <f>SUM(T110:T112)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11" t="s">
        <v>157</v>
      </c>
      <c r="AT109" s="212" t="s">
        <v>70</v>
      </c>
      <c r="AU109" s="212" t="s">
        <v>78</v>
      </c>
      <c r="AY109" s="211" t="s">
        <v>158</v>
      </c>
      <c r="BK109" s="213">
        <f>SUM(BK110:BK112)</f>
        <v>0</v>
      </c>
    </row>
    <row r="110" s="2" customFormat="1" ht="16.5" customHeight="1">
      <c r="A110" s="41"/>
      <c r="B110" s="42"/>
      <c r="C110" s="216" t="s">
        <v>8</v>
      </c>
      <c r="D110" s="216" t="s">
        <v>161</v>
      </c>
      <c r="E110" s="217" t="s">
        <v>217</v>
      </c>
      <c r="F110" s="218" t="s">
        <v>218</v>
      </c>
      <c r="G110" s="219" t="s">
        <v>164</v>
      </c>
      <c r="H110" s="220">
        <v>1</v>
      </c>
      <c r="I110" s="221"/>
      <c r="J110" s="222">
        <f>ROUND(I110*H110,2)</f>
        <v>0</v>
      </c>
      <c r="K110" s="218" t="s">
        <v>219</v>
      </c>
      <c r="L110" s="47"/>
      <c r="M110" s="223" t="s">
        <v>19</v>
      </c>
      <c r="N110" s="224" t="s">
        <v>42</v>
      </c>
      <c r="O110" s="87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7" t="s">
        <v>165</v>
      </c>
      <c r="AT110" s="227" t="s">
        <v>161</v>
      </c>
      <c r="AU110" s="227" t="s">
        <v>80</v>
      </c>
      <c r="AY110" s="20" t="s">
        <v>158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20" t="s">
        <v>78</v>
      </c>
      <c r="BK110" s="228">
        <f>ROUND(I110*H110,2)</f>
        <v>0</v>
      </c>
      <c r="BL110" s="20" t="s">
        <v>165</v>
      </c>
      <c r="BM110" s="227" t="s">
        <v>941</v>
      </c>
    </row>
    <row r="111" s="2" customFormat="1">
      <c r="A111" s="41"/>
      <c r="B111" s="42"/>
      <c r="C111" s="43"/>
      <c r="D111" s="229" t="s">
        <v>221</v>
      </c>
      <c r="E111" s="43"/>
      <c r="F111" s="230" t="s">
        <v>222</v>
      </c>
      <c r="G111" s="43"/>
      <c r="H111" s="43"/>
      <c r="I111" s="231"/>
      <c r="J111" s="43"/>
      <c r="K111" s="43"/>
      <c r="L111" s="47"/>
      <c r="M111" s="232"/>
      <c r="N111" s="233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221</v>
      </c>
      <c r="AU111" s="20" t="s">
        <v>80</v>
      </c>
    </row>
    <row r="112" s="2" customFormat="1" ht="24.15" customHeight="1">
      <c r="A112" s="41"/>
      <c r="B112" s="42"/>
      <c r="C112" s="216" t="s">
        <v>216</v>
      </c>
      <c r="D112" s="216" t="s">
        <v>161</v>
      </c>
      <c r="E112" s="217" t="s">
        <v>224</v>
      </c>
      <c r="F112" s="218" t="s">
        <v>225</v>
      </c>
      <c r="G112" s="219" t="s">
        <v>164</v>
      </c>
      <c r="H112" s="220">
        <v>1</v>
      </c>
      <c r="I112" s="221"/>
      <c r="J112" s="222">
        <f>ROUND(I112*H112,2)</f>
        <v>0</v>
      </c>
      <c r="K112" s="218" t="s">
        <v>19</v>
      </c>
      <c r="L112" s="47"/>
      <c r="M112" s="223" t="s">
        <v>19</v>
      </c>
      <c r="N112" s="224" t="s">
        <v>42</v>
      </c>
      <c r="O112" s="87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165</v>
      </c>
      <c r="AT112" s="227" t="s">
        <v>161</v>
      </c>
      <c r="AU112" s="227" t="s">
        <v>80</v>
      </c>
      <c r="AY112" s="20" t="s">
        <v>158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78</v>
      </c>
      <c r="BK112" s="228">
        <f>ROUND(I112*H112,2)</f>
        <v>0</v>
      </c>
      <c r="BL112" s="20" t="s">
        <v>165</v>
      </c>
      <c r="BM112" s="227" t="s">
        <v>942</v>
      </c>
    </row>
    <row r="113" s="12" customFormat="1" ht="22.8" customHeight="1">
      <c r="A113" s="12"/>
      <c r="B113" s="200"/>
      <c r="C113" s="201"/>
      <c r="D113" s="202" t="s">
        <v>70</v>
      </c>
      <c r="E113" s="214" t="s">
        <v>227</v>
      </c>
      <c r="F113" s="214" t="s">
        <v>228</v>
      </c>
      <c r="G113" s="201"/>
      <c r="H113" s="201"/>
      <c r="I113" s="204"/>
      <c r="J113" s="215">
        <f>BK113</f>
        <v>0</v>
      </c>
      <c r="K113" s="201"/>
      <c r="L113" s="206"/>
      <c r="M113" s="207"/>
      <c r="N113" s="208"/>
      <c r="O113" s="208"/>
      <c r="P113" s="209">
        <f>P114</f>
        <v>0</v>
      </c>
      <c r="Q113" s="208"/>
      <c r="R113" s="209">
        <f>R114</f>
        <v>0</v>
      </c>
      <c r="S113" s="208"/>
      <c r="T113" s="210">
        <f>T114</f>
        <v>0</v>
      </c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R113" s="211" t="s">
        <v>157</v>
      </c>
      <c r="AT113" s="212" t="s">
        <v>70</v>
      </c>
      <c r="AU113" s="212" t="s">
        <v>78</v>
      </c>
      <c r="AY113" s="211" t="s">
        <v>158</v>
      </c>
      <c r="BK113" s="213">
        <f>BK114</f>
        <v>0</v>
      </c>
    </row>
    <row r="114" s="2" customFormat="1" ht="16.5" customHeight="1">
      <c r="A114" s="41"/>
      <c r="B114" s="42"/>
      <c r="C114" s="216" t="s">
        <v>223</v>
      </c>
      <c r="D114" s="216" t="s">
        <v>161</v>
      </c>
      <c r="E114" s="217" t="s">
        <v>230</v>
      </c>
      <c r="F114" s="218" t="s">
        <v>231</v>
      </c>
      <c r="G114" s="219" t="s">
        <v>164</v>
      </c>
      <c r="H114" s="220">
        <v>1</v>
      </c>
      <c r="I114" s="221"/>
      <c r="J114" s="222">
        <f>ROUND(I114*H114,2)</f>
        <v>0</v>
      </c>
      <c r="K114" s="218" t="s">
        <v>19</v>
      </c>
      <c r="L114" s="47"/>
      <c r="M114" s="234" t="s">
        <v>19</v>
      </c>
      <c r="N114" s="235" t="s">
        <v>42</v>
      </c>
      <c r="O114" s="236"/>
      <c r="P114" s="237">
        <f>O114*H114</f>
        <v>0</v>
      </c>
      <c r="Q114" s="237">
        <v>0</v>
      </c>
      <c r="R114" s="237">
        <f>Q114*H114</f>
        <v>0</v>
      </c>
      <c r="S114" s="237">
        <v>0</v>
      </c>
      <c r="T114" s="238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7" t="s">
        <v>165</v>
      </c>
      <c r="AT114" s="227" t="s">
        <v>161</v>
      </c>
      <c r="AU114" s="227" t="s">
        <v>80</v>
      </c>
      <c r="AY114" s="20" t="s">
        <v>158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20" t="s">
        <v>78</v>
      </c>
      <c r="BK114" s="228">
        <f>ROUND(I114*H114,2)</f>
        <v>0</v>
      </c>
      <c r="BL114" s="20" t="s">
        <v>165</v>
      </c>
      <c r="BM114" s="227" t="s">
        <v>943</v>
      </c>
    </row>
    <row r="115" s="2" customFormat="1" ht="6.96" customHeight="1">
      <c r="A115" s="41"/>
      <c r="B115" s="62"/>
      <c r="C115" s="63"/>
      <c r="D115" s="63"/>
      <c r="E115" s="63"/>
      <c r="F115" s="63"/>
      <c r="G115" s="63"/>
      <c r="H115" s="63"/>
      <c r="I115" s="63"/>
      <c r="J115" s="63"/>
      <c r="K115" s="63"/>
      <c r="L115" s="47"/>
      <c r="M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</row>
  </sheetData>
  <sheetProtection sheet="1" autoFilter="0" formatColumns="0" formatRows="0" objects="1" scenarios="1" spinCount="100000" saltValue="dZc4qbGMhLJN05pSH7bzeEHivFGqXHwsNPzh44a6dKVWsAPj9i7Rl0pL6cldirQZ+5sEOMKD+HVWNb0lbJqdRg==" hashValue="fzG7KYOIdALuslhVdqvU0AdoFWAHwMjXtyMUTYT7qQGrq38dkwF4eJaR21Ng15zRrjVZReuUXjA+lUD7C3hT4Q==" algorithmName="SHA-512" password="80EB"/>
  <autoFilter ref="C91:K11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111" r:id="rId1" display="https://podminky.urs.cz/item/CS_URS_2025_01/072103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101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 s="1" customFormat="1" ht="12" customHeight="1">
      <c r="B8" s="23"/>
      <c r="D8" s="146" t="s">
        <v>128</v>
      </c>
      <c r="L8" s="23"/>
    </row>
    <row r="9" s="2" customFormat="1" ht="16.5" customHeight="1">
      <c r="A9" s="41"/>
      <c r="B9" s="47"/>
      <c r="C9" s="41"/>
      <c r="D9" s="41"/>
      <c r="E9" s="147" t="s">
        <v>928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130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9" t="s">
        <v>944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0" t="str">
        <f>'Rekapitulace stavby'!AN8</f>
        <v>29. 5. 2025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19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22</v>
      </c>
      <c r="F17" s="41"/>
      <c r="G17" s="41"/>
      <c r="H17" s="41"/>
      <c r="I17" s="146" t="s">
        <v>27</v>
      </c>
      <c r="J17" s="136" t="s">
        <v>19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28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27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30</v>
      </c>
      <c r="E22" s="41"/>
      <c r="F22" s="41"/>
      <c r="G22" s="41"/>
      <c r="H22" s="41"/>
      <c r="I22" s="146" t="s">
        <v>26</v>
      </c>
      <c r="J22" s="136" t="s">
        <v>19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31</v>
      </c>
      <c r="F23" s="41"/>
      <c r="G23" s="41"/>
      <c r="H23" s="41"/>
      <c r="I23" s="146" t="s">
        <v>27</v>
      </c>
      <c r="J23" s="136" t="s">
        <v>19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33</v>
      </c>
      <c r="E25" s="41"/>
      <c r="F25" s="41"/>
      <c r="G25" s="41"/>
      <c r="H25" s="41"/>
      <c r="I25" s="146" t="s">
        <v>26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27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35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19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37</v>
      </c>
      <c r="E32" s="41"/>
      <c r="F32" s="41"/>
      <c r="G32" s="41"/>
      <c r="H32" s="41"/>
      <c r="I32" s="41"/>
      <c r="J32" s="157">
        <f>ROUND(J109,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39</v>
      </c>
      <c r="G34" s="41"/>
      <c r="H34" s="41"/>
      <c r="I34" s="158" t="s">
        <v>38</v>
      </c>
      <c r="J34" s="158" t="s">
        <v>40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41</v>
      </c>
      <c r="E35" s="146" t="s">
        <v>42</v>
      </c>
      <c r="F35" s="160">
        <f>ROUND((SUM(BE109:BE677)),  2)</f>
        <v>0</v>
      </c>
      <c r="G35" s="41"/>
      <c r="H35" s="41"/>
      <c r="I35" s="161">
        <v>0.20999999999999999</v>
      </c>
      <c r="J35" s="160">
        <f>ROUND(((SUM(BE109:BE677))*I35),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43</v>
      </c>
      <c r="F36" s="160">
        <f>ROUND((SUM(BF109:BF677)),  2)</f>
        <v>0</v>
      </c>
      <c r="G36" s="41"/>
      <c r="H36" s="41"/>
      <c r="I36" s="161">
        <v>0.12</v>
      </c>
      <c r="J36" s="160">
        <f>ROUND(((SUM(BF109:BF677))*I36),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44</v>
      </c>
      <c r="F37" s="160">
        <f>ROUND((SUM(BG109:BG677)),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45</v>
      </c>
      <c r="F38" s="160">
        <f>ROUND((SUM(BH109:BH677)),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46</v>
      </c>
      <c r="F39" s="160">
        <f>ROUND((SUM(BI109:BI677)),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47</v>
      </c>
      <c r="E41" s="164"/>
      <c r="F41" s="164"/>
      <c r="G41" s="165" t="s">
        <v>48</v>
      </c>
      <c r="H41" s="166" t="s">
        <v>49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3" t="str">
        <f>E7</f>
        <v>Jáchymov - parkoviště v ulici Mathesiova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928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SO 701.2 - Stavební část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Město Jáchymov</v>
      </c>
      <c r="G56" s="43"/>
      <c r="H56" s="43"/>
      <c r="I56" s="35" t="s">
        <v>23</v>
      </c>
      <c r="J56" s="75" t="str">
        <f>IF(J14="","",J14)</f>
        <v>29. 5. 2025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Jáchymov</v>
      </c>
      <c r="G58" s="43"/>
      <c r="H58" s="43"/>
      <c r="I58" s="35" t="s">
        <v>30</v>
      </c>
      <c r="J58" s="39" t="str">
        <f>E23</f>
        <v>Ing. Jiří Oboznenko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28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133</v>
      </c>
      <c r="D61" s="175"/>
      <c r="E61" s="175"/>
      <c r="F61" s="175"/>
      <c r="G61" s="175"/>
      <c r="H61" s="175"/>
      <c r="I61" s="175"/>
      <c r="J61" s="176" t="s">
        <v>134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69</v>
      </c>
      <c r="D63" s="43"/>
      <c r="E63" s="43"/>
      <c r="F63" s="43"/>
      <c r="G63" s="43"/>
      <c r="H63" s="43"/>
      <c r="I63" s="43"/>
      <c r="J63" s="105">
        <f>J109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8"/>
      <c r="C64" s="179"/>
      <c r="D64" s="180" t="s">
        <v>234</v>
      </c>
      <c r="E64" s="181"/>
      <c r="F64" s="181"/>
      <c r="G64" s="181"/>
      <c r="H64" s="181"/>
      <c r="I64" s="181"/>
      <c r="J64" s="182">
        <f>J110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4"/>
      <c r="C65" s="128"/>
      <c r="D65" s="185" t="s">
        <v>235</v>
      </c>
      <c r="E65" s="186"/>
      <c r="F65" s="186"/>
      <c r="G65" s="186"/>
      <c r="H65" s="186"/>
      <c r="I65" s="186"/>
      <c r="J65" s="187">
        <f>J111</f>
        <v>0</v>
      </c>
      <c r="K65" s="128"/>
      <c r="L65" s="18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4"/>
      <c r="C66" s="128"/>
      <c r="D66" s="185" t="s">
        <v>236</v>
      </c>
      <c r="E66" s="186"/>
      <c r="F66" s="186"/>
      <c r="G66" s="186"/>
      <c r="H66" s="186"/>
      <c r="I66" s="186"/>
      <c r="J66" s="187">
        <f>J148</f>
        <v>0</v>
      </c>
      <c r="K66" s="128"/>
      <c r="L66" s="18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4"/>
      <c r="C67" s="128"/>
      <c r="D67" s="185" t="s">
        <v>945</v>
      </c>
      <c r="E67" s="186"/>
      <c r="F67" s="186"/>
      <c r="G67" s="186"/>
      <c r="H67" s="186"/>
      <c r="I67" s="186"/>
      <c r="J67" s="187">
        <f>J179</f>
        <v>0</v>
      </c>
      <c r="K67" s="128"/>
      <c r="L67" s="18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4"/>
      <c r="C68" s="128"/>
      <c r="D68" s="185" t="s">
        <v>237</v>
      </c>
      <c r="E68" s="186"/>
      <c r="F68" s="186"/>
      <c r="G68" s="186"/>
      <c r="H68" s="186"/>
      <c r="I68" s="186"/>
      <c r="J68" s="187">
        <f>J196</f>
        <v>0</v>
      </c>
      <c r="K68" s="128"/>
      <c r="L68" s="18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4"/>
      <c r="C69" s="128"/>
      <c r="D69" s="185" t="s">
        <v>239</v>
      </c>
      <c r="E69" s="186"/>
      <c r="F69" s="186"/>
      <c r="G69" s="186"/>
      <c r="H69" s="186"/>
      <c r="I69" s="186"/>
      <c r="J69" s="187">
        <f>J226</f>
        <v>0</v>
      </c>
      <c r="K69" s="128"/>
      <c r="L69" s="18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4"/>
      <c r="C70" s="128"/>
      <c r="D70" s="185" t="s">
        <v>241</v>
      </c>
      <c r="E70" s="186"/>
      <c r="F70" s="186"/>
      <c r="G70" s="186"/>
      <c r="H70" s="186"/>
      <c r="I70" s="186"/>
      <c r="J70" s="187">
        <f>J289</f>
        <v>0</v>
      </c>
      <c r="K70" s="128"/>
      <c r="L70" s="18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4"/>
      <c r="C71" s="128"/>
      <c r="D71" s="185" t="s">
        <v>242</v>
      </c>
      <c r="E71" s="186"/>
      <c r="F71" s="186"/>
      <c r="G71" s="186"/>
      <c r="H71" s="186"/>
      <c r="I71" s="186"/>
      <c r="J71" s="187">
        <f>J297</f>
        <v>0</v>
      </c>
      <c r="K71" s="128"/>
      <c r="L71" s="18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4"/>
      <c r="C72" s="128"/>
      <c r="D72" s="185" t="s">
        <v>243</v>
      </c>
      <c r="E72" s="186"/>
      <c r="F72" s="186"/>
      <c r="G72" s="186"/>
      <c r="H72" s="186"/>
      <c r="I72" s="186"/>
      <c r="J72" s="187">
        <f>J309</f>
        <v>0</v>
      </c>
      <c r="K72" s="128"/>
      <c r="L72" s="18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9" customFormat="1" ht="24.96" customHeight="1">
      <c r="A73" s="9"/>
      <c r="B73" s="178"/>
      <c r="C73" s="179"/>
      <c r="D73" s="180" t="s">
        <v>244</v>
      </c>
      <c r="E73" s="181"/>
      <c r="F73" s="181"/>
      <c r="G73" s="181"/>
      <c r="H73" s="181"/>
      <c r="I73" s="181"/>
      <c r="J73" s="182">
        <f>J312</f>
        <v>0</v>
      </c>
      <c r="K73" s="179"/>
      <c r="L73" s="183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10" customFormat="1" ht="19.92" customHeight="1">
      <c r="A74" s="10"/>
      <c r="B74" s="184"/>
      <c r="C74" s="128"/>
      <c r="D74" s="185" t="s">
        <v>245</v>
      </c>
      <c r="E74" s="186"/>
      <c r="F74" s="186"/>
      <c r="G74" s="186"/>
      <c r="H74" s="186"/>
      <c r="I74" s="186"/>
      <c r="J74" s="187">
        <f>J313</f>
        <v>0</v>
      </c>
      <c r="K74" s="128"/>
      <c r="L74" s="188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4"/>
      <c r="C75" s="128"/>
      <c r="D75" s="185" t="s">
        <v>946</v>
      </c>
      <c r="E75" s="186"/>
      <c r="F75" s="186"/>
      <c r="G75" s="186"/>
      <c r="H75" s="186"/>
      <c r="I75" s="186"/>
      <c r="J75" s="187">
        <f>J337</f>
        <v>0</v>
      </c>
      <c r="K75" s="128"/>
      <c r="L75" s="188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4"/>
      <c r="C76" s="128"/>
      <c r="D76" s="185" t="s">
        <v>947</v>
      </c>
      <c r="E76" s="186"/>
      <c r="F76" s="186"/>
      <c r="G76" s="186"/>
      <c r="H76" s="186"/>
      <c r="I76" s="186"/>
      <c r="J76" s="187">
        <f>J406</f>
        <v>0</v>
      </c>
      <c r="K76" s="128"/>
      <c r="L76" s="188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4"/>
      <c r="C77" s="128"/>
      <c r="D77" s="185" t="s">
        <v>948</v>
      </c>
      <c r="E77" s="186"/>
      <c r="F77" s="186"/>
      <c r="G77" s="186"/>
      <c r="H77" s="186"/>
      <c r="I77" s="186"/>
      <c r="J77" s="187">
        <f>J441</f>
        <v>0</v>
      </c>
      <c r="K77" s="128"/>
      <c r="L77" s="188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4"/>
      <c r="C78" s="128"/>
      <c r="D78" s="185" t="s">
        <v>949</v>
      </c>
      <c r="E78" s="186"/>
      <c r="F78" s="186"/>
      <c r="G78" s="186"/>
      <c r="H78" s="186"/>
      <c r="I78" s="186"/>
      <c r="J78" s="187">
        <f>J448</f>
        <v>0</v>
      </c>
      <c r="K78" s="128"/>
      <c r="L78" s="188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4"/>
      <c r="C79" s="128"/>
      <c r="D79" s="185" t="s">
        <v>950</v>
      </c>
      <c r="E79" s="186"/>
      <c r="F79" s="186"/>
      <c r="G79" s="186"/>
      <c r="H79" s="186"/>
      <c r="I79" s="186"/>
      <c r="J79" s="187">
        <f>J471</f>
        <v>0</v>
      </c>
      <c r="K79" s="128"/>
      <c r="L79" s="188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4"/>
      <c r="C80" s="128"/>
      <c r="D80" s="185" t="s">
        <v>951</v>
      </c>
      <c r="E80" s="186"/>
      <c r="F80" s="186"/>
      <c r="G80" s="186"/>
      <c r="H80" s="186"/>
      <c r="I80" s="186"/>
      <c r="J80" s="187">
        <f>J478</f>
        <v>0</v>
      </c>
      <c r="K80" s="128"/>
      <c r="L80" s="188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4"/>
      <c r="C81" s="128"/>
      <c r="D81" s="185" t="s">
        <v>952</v>
      </c>
      <c r="E81" s="186"/>
      <c r="F81" s="186"/>
      <c r="G81" s="186"/>
      <c r="H81" s="186"/>
      <c r="I81" s="186"/>
      <c r="J81" s="187">
        <f>J488</f>
        <v>0</v>
      </c>
      <c r="K81" s="128"/>
      <c r="L81" s="188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84"/>
      <c r="C82" s="128"/>
      <c r="D82" s="185" t="s">
        <v>953</v>
      </c>
      <c r="E82" s="186"/>
      <c r="F82" s="186"/>
      <c r="G82" s="186"/>
      <c r="H82" s="186"/>
      <c r="I82" s="186"/>
      <c r="J82" s="187">
        <f>J497</f>
        <v>0</v>
      </c>
      <c r="K82" s="128"/>
      <c r="L82" s="188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84"/>
      <c r="C83" s="128"/>
      <c r="D83" s="185" t="s">
        <v>954</v>
      </c>
      <c r="E83" s="186"/>
      <c r="F83" s="186"/>
      <c r="G83" s="186"/>
      <c r="H83" s="186"/>
      <c r="I83" s="186"/>
      <c r="J83" s="187">
        <f>J548</f>
        <v>0</v>
      </c>
      <c r="K83" s="128"/>
      <c r="L83" s="188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9.92" customHeight="1">
      <c r="A84" s="10"/>
      <c r="B84" s="184"/>
      <c r="C84" s="128"/>
      <c r="D84" s="185" t="s">
        <v>955</v>
      </c>
      <c r="E84" s="186"/>
      <c r="F84" s="186"/>
      <c r="G84" s="186"/>
      <c r="H84" s="186"/>
      <c r="I84" s="186"/>
      <c r="J84" s="187">
        <f>J578</f>
        <v>0</v>
      </c>
      <c r="K84" s="128"/>
      <c r="L84" s="188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9.92" customHeight="1">
      <c r="A85" s="10"/>
      <c r="B85" s="184"/>
      <c r="C85" s="128"/>
      <c r="D85" s="185" t="s">
        <v>956</v>
      </c>
      <c r="E85" s="186"/>
      <c r="F85" s="186"/>
      <c r="G85" s="186"/>
      <c r="H85" s="186"/>
      <c r="I85" s="186"/>
      <c r="J85" s="187">
        <f>J621</f>
        <v>0</v>
      </c>
      <c r="K85" s="128"/>
      <c r="L85" s="188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10" customFormat="1" ht="19.92" customHeight="1">
      <c r="A86" s="10"/>
      <c r="B86" s="184"/>
      <c r="C86" s="128"/>
      <c r="D86" s="185" t="s">
        <v>957</v>
      </c>
      <c r="E86" s="186"/>
      <c r="F86" s="186"/>
      <c r="G86" s="186"/>
      <c r="H86" s="186"/>
      <c r="I86" s="186"/>
      <c r="J86" s="187">
        <f>J644</f>
        <v>0</v>
      </c>
      <c r="K86" s="128"/>
      <c r="L86" s="188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</row>
    <row r="87" s="9" customFormat="1" ht="24.96" customHeight="1">
      <c r="A87" s="9"/>
      <c r="B87" s="178"/>
      <c r="C87" s="179"/>
      <c r="D87" s="180" t="s">
        <v>248</v>
      </c>
      <c r="E87" s="181"/>
      <c r="F87" s="181"/>
      <c r="G87" s="181"/>
      <c r="H87" s="181"/>
      <c r="I87" s="181"/>
      <c r="J87" s="182">
        <f>J675</f>
        <v>0</v>
      </c>
      <c r="K87" s="179"/>
      <c r="L87" s="183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</row>
    <row r="88" s="2" customFormat="1" ht="21.84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62"/>
      <c r="C89" s="63"/>
      <c r="D89" s="63"/>
      <c r="E89" s="63"/>
      <c r="F89" s="63"/>
      <c r="G89" s="63"/>
      <c r="H89" s="63"/>
      <c r="I89" s="63"/>
      <c r="J89" s="63"/>
      <c r="K89" s="63"/>
      <c r="L89" s="14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3" s="2" customFormat="1" ht="6.96" customHeight="1">
      <c r="A93" s="41"/>
      <c r="B93" s="64"/>
      <c r="C93" s="65"/>
      <c r="D93" s="65"/>
      <c r="E93" s="65"/>
      <c r="F93" s="65"/>
      <c r="G93" s="65"/>
      <c r="H93" s="65"/>
      <c r="I93" s="65"/>
      <c r="J93" s="65"/>
      <c r="K93" s="65"/>
      <c r="L93" s="148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24.96" customHeight="1">
      <c r="A94" s="41"/>
      <c r="B94" s="42"/>
      <c r="C94" s="26" t="s">
        <v>143</v>
      </c>
      <c r="D94" s="43"/>
      <c r="E94" s="43"/>
      <c r="F94" s="43"/>
      <c r="G94" s="43"/>
      <c r="H94" s="43"/>
      <c r="I94" s="43"/>
      <c r="J94" s="43"/>
      <c r="K94" s="43"/>
      <c r="L94" s="14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6.96" customHeight="1">
      <c r="A95" s="41"/>
      <c r="B95" s="42"/>
      <c r="C95" s="43"/>
      <c r="D95" s="43"/>
      <c r="E95" s="43"/>
      <c r="F95" s="43"/>
      <c r="G95" s="43"/>
      <c r="H95" s="43"/>
      <c r="I95" s="43"/>
      <c r="J95" s="43"/>
      <c r="K95" s="43"/>
      <c r="L95" s="148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2" customHeight="1">
      <c r="A96" s="41"/>
      <c r="B96" s="42"/>
      <c r="C96" s="35" t="s">
        <v>16</v>
      </c>
      <c r="D96" s="43"/>
      <c r="E96" s="43"/>
      <c r="F96" s="43"/>
      <c r="G96" s="43"/>
      <c r="H96" s="43"/>
      <c r="I96" s="43"/>
      <c r="J96" s="43"/>
      <c r="K96" s="43"/>
      <c r="L96" s="148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6.5" customHeight="1">
      <c r="A97" s="41"/>
      <c r="B97" s="42"/>
      <c r="C97" s="43"/>
      <c r="D97" s="43"/>
      <c r="E97" s="173" t="str">
        <f>E7</f>
        <v>Jáchymov - parkoviště v ulici Mathesiova</v>
      </c>
      <c r="F97" s="35"/>
      <c r="G97" s="35"/>
      <c r="H97" s="35"/>
      <c r="I97" s="43"/>
      <c r="J97" s="43"/>
      <c r="K97" s="43"/>
      <c r="L97" s="148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1" customFormat="1" ht="12" customHeight="1">
      <c r="B98" s="24"/>
      <c r="C98" s="35" t="s">
        <v>128</v>
      </c>
      <c r="D98" s="25"/>
      <c r="E98" s="25"/>
      <c r="F98" s="25"/>
      <c r="G98" s="25"/>
      <c r="H98" s="25"/>
      <c r="I98" s="25"/>
      <c r="J98" s="25"/>
      <c r="K98" s="25"/>
      <c r="L98" s="23"/>
    </row>
    <row r="99" s="2" customFormat="1" ht="16.5" customHeight="1">
      <c r="A99" s="41"/>
      <c r="B99" s="42"/>
      <c r="C99" s="43"/>
      <c r="D99" s="43"/>
      <c r="E99" s="173" t="s">
        <v>928</v>
      </c>
      <c r="F99" s="43"/>
      <c r="G99" s="43"/>
      <c r="H99" s="43"/>
      <c r="I99" s="43"/>
      <c r="J99" s="43"/>
      <c r="K99" s="43"/>
      <c r="L99" s="148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12" customHeight="1">
      <c r="A100" s="41"/>
      <c r="B100" s="42"/>
      <c r="C100" s="35" t="s">
        <v>130</v>
      </c>
      <c r="D100" s="43"/>
      <c r="E100" s="43"/>
      <c r="F100" s="43"/>
      <c r="G100" s="43"/>
      <c r="H100" s="43"/>
      <c r="I100" s="43"/>
      <c r="J100" s="43"/>
      <c r="K100" s="43"/>
      <c r="L100" s="148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16.5" customHeight="1">
      <c r="A101" s="41"/>
      <c r="B101" s="42"/>
      <c r="C101" s="43"/>
      <c r="D101" s="43"/>
      <c r="E101" s="72" t="str">
        <f>E11</f>
        <v>SO 701.2 - Stavební část</v>
      </c>
      <c r="F101" s="43"/>
      <c r="G101" s="43"/>
      <c r="H101" s="43"/>
      <c r="I101" s="43"/>
      <c r="J101" s="43"/>
      <c r="K101" s="43"/>
      <c r="L101" s="148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6.96" customHeight="1">
      <c r="A102" s="41"/>
      <c r="B102" s="42"/>
      <c r="C102" s="43"/>
      <c r="D102" s="43"/>
      <c r="E102" s="43"/>
      <c r="F102" s="43"/>
      <c r="G102" s="43"/>
      <c r="H102" s="43"/>
      <c r="I102" s="43"/>
      <c r="J102" s="43"/>
      <c r="K102" s="43"/>
      <c r="L102" s="148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2" customFormat="1" ht="12" customHeight="1">
      <c r="A103" s="41"/>
      <c r="B103" s="42"/>
      <c r="C103" s="35" t="s">
        <v>21</v>
      </c>
      <c r="D103" s="43"/>
      <c r="E103" s="43"/>
      <c r="F103" s="30" t="str">
        <f>F14</f>
        <v>Město Jáchymov</v>
      </c>
      <c r="G103" s="43"/>
      <c r="H103" s="43"/>
      <c r="I103" s="35" t="s">
        <v>23</v>
      </c>
      <c r="J103" s="75" t="str">
        <f>IF(J14="","",J14)</f>
        <v>29. 5. 2025</v>
      </c>
      <c r="K103" s="43"/>
      <c r="L103" s="148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="2" customFormat="1" ht="6.96" customHeight="1">
      <c r="A104" s="41"/>
      <c r="B104" s="42"/>
      <c r="C104" s="43"/>
      <c r="D104" s="43"/>
      <c r="E104" s="43"/>
      <c r="F104" s="43"/>
      <c r="G104" s="43"/>
      <c r="H104" s="43"/>
      <c r="I104" s="43"/>
      <c r="J104" s="43"/>
      <c r="K104" s="43"/>
      <c r="L104" s="148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</row>
    <row r="105" s="2" customFormat="1" ht="15.15" customHeight="1">
      <c r="A105" s="41"/>
      <c r="B105" s="42"/>
      <c r="C105" s="35" t="s">
        <v>25</v>
      </c>
      <c r="D105" s="43"/>
      <c r="E105" s="43"/>
      <c r="F105" s="30" t="str">
        <f>E17</f>
        <v>Město Jáchymov</v>
      </c>
      <c r="G105" s="43"/>
      <c r="H105" s="43"/>
      <c r="I105" s="35" t="s">
        <v>30</v>
      </c>
      <c r="J105" s="39" t="str">
        <f>E23</f>
        <v>Ing. Jiří Oboznenko</v>
      </c>
      <c r="K105" s="43"/>
      <c r="L105" s="148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</row>
    <row r="106" s="2" customFormat="1" ht="15.15" customHeight="1">
      <c r="A106" s="41"/>
      <c r="B106" s="42"/>
      <c r="C106" s="35" t="s">
        <v>28</v>
      </c>
      <c r="D106" s="43"/>
      <c r="E106" s="43"/>
      <c r="F106" s="30" t="str">
        <f>IF(E20="","",E20)</f>
        <v>Vyplň údaj</v>
      </c>
      <c r="G106" s="43"/>
      <c r="H106" s="43"/>
      <c r="I106" s="35" t="s">
        <v>33</v>
      </c>
      <c r="J106" s="39" t="str">
        <f>E26</f>
        <v xml:space="preserve"> </v>
      </c>
      <c r="K106" s="43"/>
      <c r="L106" s="148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</row>
    <row r="107" s="2" customFormat="1" ht="10.32" customHeight="1">
      <c r="A107" s="41"/>
      <c r="B107" s="42"/>
      <c r="C107" s="43"/>
      <c r="D107" s="43"/>
      <c r="E107" s="43"/>
      <c r="F107" s="43"/>
      <c r="G107" s="43"/>
      <c r="H107" s="43"/>
      <c r="I107" s="43"/>
      <c r="J107" s="43"/>
      <c r="K107" s="43"/>
      <c r="L107" s="148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</row>
    <row r="108" s="11" customFormat="1" ht="29.28" customHeight="1">
      <c r="A108" s="189"/>
      <c r="B108" s="190"/>
      <c r="C108" s="191" t="s">
        <v>144</v>
      </c>
      <c r="D108" s="192" t="s">
        <v>56</v>
      </c>
      <c r="E108" s="192" t="s">
        <v>52</v>
      </c>
      <c r="F108" s="192" t="s">
        <v>53</v>
      </c>
      <c r="G108" s="192" t="s">
        <v>145</v>
      </c>
      <c r="H108" s="192" t="s">
        <v>146</v>
      </c>
      <c r="I108" s="192" t="s">
        <v>147</v>
      </c>
      <c r="J108" s="192" t="s">
        <v>134</v>
      </c>
      <c r="K108" s="193" t="s">
        <v>148</v>
      </c>
      <c r="L108" s="194"/>
      <c r="M108" s="95" t="s">
        <v>19</v>
      </c>
      <c r="N108" s="96" t="s">
        <v>41</v>
      </c>
      <c r="O108" s="96" t="s">
        <v>149</v>
      </c>
      <c r="P108" s="96" t="s">
        <v>150</v>
      </c>
      <c r="Q108" s="96" t="s">
        <v>151</v>
      </c>
      <c r="R108" s="96" t="s">
        <v>152</v>
      </c>
      <c r="S108" s="96" t="s">
        <v>153</v>
      </c>
      <c r="T108" s="97" t="s">
        <v>154</v>
      </c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</row>
    <row r="109" s="2" customFormat="1" ht="22.8" customHeight="1">
      <c r="A109" s="41"/>
      <c r="B109" s="42"/>
      <c r="C109" s="102" t="s">
        <v>155</v>
      </c>
      <c r="D109" s="43"/>
      <c r="E109" s="43"/>
      <c r="F109" s="43"/>
      <c r="G109" s="43"/>
      <c r="H109" s="43"/>
      <c r="I109" s="43"/>
      <c r="J109" s="195">
        <f>BK109</f>
        <v>0</v>
      </c>
      <c r="K109" s="43"/>
      <c r="L109" s="47"/>
      <c r="M109" s="98"/>
      <c r="N109" s="196"/>
      <c r="O109" s="99"/>
      <c r="P109" s="197">
        <f>P110+P312+P675</f>
        <v>0</v>
      </c>
      <c r="Q109" s="99"/>
      <c r="R109" s="197">
        <f>R110+R312+R675</f>
        <v>118.65597370000002</v>
      </c>
      <c r="S109" s="99"/>
      <c r="T109" s="198">
        <f>T110+T312+T675</f>
        <v>12.000340799999998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70</v>
      </c>
      <c r="AU109" s="20" t="s">
        <v>135</v>
      </c>
      <c r="BK109" s="199">
        <f>BK110+BK312+BK675</f>
        <v>0</v>
      </c>
    </row>
    <row r="110" s="12" customFormat="1" ht="25.92" customHeight="1">
      <c r="A110" s="12"/>
      <c r="B110" s="200"/>
      <c r="C110" s="201"/>
      <c r="D110" s="202" t="s">
        <v>70</v>
      </c>
      <c r="E110" s="203" t="s">
        <v>249</v>
      </c>
      <c r="F110" s="203" t="s">
        <v>250</v>
      </c>
      <c r="G110" s="201"/>
      <c r="H110" s="201"/>
      <c r="I110" s="204"/>
      <c r="J110" s="205">
        <f>BK110</f>
        <v>0</v>
      </c>
      <c r="K110" s="201"/>
      <c r="L110" s="206"/>
      <c r="M110" s="207"/>
      <c r="N110" s="208"/>
      <c r="O110" s="208"/>
      <c r="P110" s="209">
        <f>P111+P148+P179+P196+P226+P289+P297+P309</f>
        <v>0</v>
      </c>
      <c r="Q110" s="208"/>
      <c r="R110" s="209">
        <f>R111+R148+R179+R196+R226+R289+R297+R309</f>
        <v>107.61133873000001</v>
      </c>
      <c r="S110" s="208"/>
      <c r="T110" s="210">
        <f>T111+T148+T179+T196+T226+T289+T297+T309</f>
        <v>12.000085199999999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11" t="s">
        <v>78</v>
      </c>
      <c r="AT110" s="212" t="s">
        <v>70</v>
      </c>
      <c r="AU110" s="212" t="s">
        <v>71</v>
      </c>
      <c r="AY110" s="211" t="s">
        <v>158</v>
      </c>
      <c r="BK110" s="213">
        <f>BK111+BK148+BK179+BK196+BK226+BK289+BK297+BK309</f>
        <v>0</v>
      </c>
    </row>
    <row r="111" s="12" customFormat="1" ht="22.8" customHeight="1">
      <c r="A111" s="12"/>
      <c r="B111" s="200"/>
      <c r="C111" s="201"/>
      <c r="D111" s="202" t="s">
        <v>70</v>
      </c>
      <c r="E111" s="214" t="s">
        <v>78</v>
      </c>
      <c r="F111" s="214" t="s">
        <v>251</v>
      </c>
      <c r="G111" s="201"/>
      <c r="H111" s="201"/>
      <c r="I111" s="204"/>
      <c r="J111" s="215">
        <f>BK111</f>
        <v>0</v>
      </c>
      <c r="K111" s="201"/>
      <c r="L111" s="206"/>
      <c r="M111" s="207"/>
      <c r="N111" s="208"/>
      <c r="O111" s="208"/>
      <c r="P111" s="209">
        <f>SUM(P112:P147)</f>
        <v>0</v>
      </c>
      <c r="Q111" s="208"/>
      <c r="R111" s="209">
        <f>SUM(R112:R147)</f>
        <v>0.0013100000000000002</v>
      </c>
      <c r="S111" s="208"/>
      <c r="T111" s="210">
        <f>SUM(T112:T147)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11" t="s">
        <v>78</v>
      </c>
      <c r="AT111" s="212" t="s">
        <v>70</v>
      </c>
      <c r="AU111" s="212" t="s">
        <v>78</v>
      </c>
      <c r="AY111" s="211" t="s">
        <v>158</v>
      </c>
      <c r="BK111" s="213">
        <f>SUM(BK112:BK147)</f>
        <v>0</v>
      </c>
    </row>
    <row r="112" s="2" customFormat="1" ht="16.5" customHeight="1">
      <c r="A112" s="41"/>
      <c r="B112" s="42"/>
      <c r="C112" s="216" t="s">
        <v>78</v>
      </c>
      <c r="D112" s="216" t="s">
        <v>161</v>
      </c>
      <c r="E112" s="217" t="s">
        <v>958</v>
      </c>
      <c r="F112" s="218" t="s">
        <v>959</v>
      </c>
      <c r="G112" s="219" t="s">
        <v>295</v>
      </c>
      <c r="H112" s="220">
        <v>65.483000000000004</v>
      </c>
      <c r="I112" s="221"/>
      <c r="J112" s="222">
        <f>ROUND(I112*H112,2)</f>
        <v>0</v>
      </c>
      <c r="K112" s="218" t="s">
        <v>219</v>
      </c>
      <c r="L112" s="47"/>
      <c r="M112" s="223" t="s">
        <v>19</v>
      </c>
      <c r="N112" s="224" t="s">
        <v>42</v>
      </c>
      <c r="O112" s="87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173</v>
      </c>
      <c r="AT112" s="227" t="s">
        <v>161</v>
      </c>
      <c r="AU112" s="227" t="s">
        <v>80</v>
      </c>
      <c r="AY112" s="20" t="s">
        <v>158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78</v>
      </c>
      <c r="BK112" s="228">
        <f>ROUND(I112*H112,2)</f>
        <v>0</v>
      </c>
      <c r="BL112" s="20" t="s">
        <v>173</v>
      </c>
      <c r="BM112" s="227" t="s">
        <v>960</v>
      </c>
    </row>
    <row r="113" s="2" customFormat="1">
      <c r="A113" s="41"/>
      <c r="B113" s="42"/>
      <c r="C113" s="43"/>
      <c r="D113" s="229" t="s">
        <v>221</v>
      </c>
      <c r="E113" s="43"/>
      <c r="F113" s="230" t="s">
        <v>961</v>
      </c>
      <c r="G113" s="43"/>
      <c r="H113" s="43"/>
      <c r="I113" s="231"/>
      <c r="J113" s="43"/>
      <c r="K113" s="43"/>
      <c r="L113" s="47"/>
      <c r="M113" s="232"/>
      <c r="N113" s="233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221</v>
      </c>
      <c r="AU113" s="20" t="s">
        <v>80</v>
      </c>
    </row>
    <row r="114" s="13" customFormat="1">
      <c r="A114" s="13"/>
      <c r="B114" s="239"/>
      <c r="C114" s="240"/>
      <c r="D114" s="241" t="s">
        <v>257</v>
      </c>
      <c r="E114" s="242" t="s">
        <v>19</v>
      </c>
      <c r="F114" s="243" t="s">
        <v>962</v>
      </c>
      <c r="G114" s="240"/>
      <c r="H114" s="242" t="s">
        <v>19</v>
      </c>
      <c r="I114" s="244"/>
      <c r="J114" s="240"/>
      <c r="K114" s="240"/>
      <c r="L114" s="245"/>
      <c r="M114" s="246"/>
      <c r="N114" s="247"/>
      <c r="O114" s="247"/>
      <c r="P114" s="247"/>
      <c r="Q114" s="247"/>
      <c r="R114" s="247"/>
      <c r="S114" s="247"/>
      <c r="T114" s="248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9" t="s">
        <v>257</v>
      </c>
      <c r="AU114" s="249" t="s">
        <v>80</v>
      </c>
      <c r="AV114" s="13" t="s">
        <v>78</v>
      </c>
      <c r="AW114" s="13" t="s">
        <v>32</v>
      </c>
      <c r="AX114" s="13" t="s">
        <v>71</v>
      </c>
      <c r="AY114" s="249" t="s">
        <v>158</v>
      </c>
    </row>
    <row r="115" s="14" customFormat="1">
      <c r="A115" s="14"/>
      <c r="B115" s="250"/>
      <c r="C115" s="251"/>
      <c r="D115" s="241" t="s">
        <v>257</v>
      </c>
      <c r="E115" s="252" t="s">
        <v>19</v>
      </c>
      <c r="F115" s="253" t="s">
        <v>963</v>
      </c>
      <c r="G115" s="251"/>
      <c r="H115" s="254">
        <v>65.483000000000004</v>
      </c>
      <c r="I115" s="255"/>
      <c r="J115" s="251"/>
      <c r="K115" s="251"/>
      <c r="L115" s="256"/>
      <c r="M115" s="257"/>
      <c r="N115" s="258"/>
      <c r="O115" s="258"/>
      <c r="P115" s="258"/>
      <c r="Q115" s="258"/>
      <c r="R115" s="258"/>
      <c r="S115" s="258"/>
      <c r="T115" s="259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60" t="s">
        <v>257</v>
      </c>
      <c r="AU115" s="260" t="s">
        <v>80</v>
      </c>
      <c r="AV115" s="14" t="s">
        <v>80</v>
      </c>
      <c r="AW115" s="14" t="s">
        <v>32</v>
      </c>
      <c r="AX115" s="14" t="s">
        <v>78</v>
      </c>
      <c r="AY115" s="260" t="s">
        <v>158</v>
      </c>
    </row>
    <row r="116" s="2" customFormat="1" ht="21.75" customHeight="1">
      <c r="A116" s="41"/>
      <c r="B116" s="42"/>
      <c r="C116" s="216" t="s">
        <v>80</v>
      </c>
      <c r="D116" s="216" t="s">
        <v>161</v>
      </c>
      <c r="E116" s="217" t="s">
        <v>964</v>
      </c>
      <c r="F116" s="218" t="s">
        <v>965</v>
      </c>
      <c r="G116" s="219" t="s">
        <v>254</v>
      </c>
      <c r="H116" s="220">
        <v>38.634999999999998</v>
      </c>
      <c r="I116" s="221"/>
      <c r="J116" s="222">
        <f>ROUND(I116*H116,2)</f>
        <v>0</v>
      </c>
      <c r="K116" s="218" t="s">
        <v>219</v>
      </c>
      <c r="L116" s="47"/>
      <c r="M116" s="223" t="s">
        <v>19</v>
      </c>
      <c r="N116" s="224" t="s">
        <v>42</v>
      </c>
      <c r="O116" s="87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7" t="s">
        <v>173</v>
      </c>
      <c r="AT116" s="227" t="s">
        <v>161</v>
      </c>
      <c r="AU116" s="227" t="s">
        <v>80</v>
      </c>
      <c r="AY116" s="20" t="s">
        <v>158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20" t="s">
        <v>78</v>
      </c>
      <c r="BK116" s="228">
        <f>ROUND(I116*H116,2)</f>
        <v>0</v>
      </c>
      <c r="BL116" s="20" t="s">
        <v>173</v>
      </c>
      <c r="BM116" s="227" t="s">
        <v>966</v>
      </c>
    </row>
    <row r="117" s="2" customFormat="1">
      <c r="A117" s="41"/>
      <c r="B117" s="42"/>
      <c r="C117" s="43"/>
      <c r="D117" s="229" t="s">
        <v>221</v>
      </c>
      <c r="E117" s="43"/>
      <c r="F117" s="230" t="s">
        <v>967</v>
      </c>
      <c r="G117" s="43"/>
      <c r="H117" s="43"/>
      <c r="I117" s="231"/>
      <c r="J117" s="43"/>
      <c r="K117" s="43"/>
      <c r="L117" s="47"/>
      <c r="M117" s="232"/>
      <c r="N117" s="233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221</v>
      </c>
      <c r="AU117" s="20" t="s">
        <v>80</v>
      </c>
    </row>
    <row r="118" s="13" customFormat="1">
      <c r="A118" s="13"/>
      <c r="B118" s="239"/>
      <c r="C118" s="240"/>
      <c r="D118" s="241" t="s">
        <v>257</v>
      </c>
      <c r="E118" s="242" t="s">
        <v>19</v>
      </c>
      <c r="F118" s="243" t="s">
        <v>968</v>
      </c>
      <c r="G118" s="240"/>
      <c r="H118" s="242" t="s">
        <v>19</v>
      </c>
      <c r="I118" s="244"/>
      <c r="J118" s="240"/>
      <c r="K118" s="240"/>
      <c r="L118" s="245"/>
      <c r="M118" s="246"/>
      <c r="N118" s="247"/>
      <c r="O118" s="247"/>
      <c r="P118" s="247"/>
      <c r="Q118" s="247"/>
      <c r="R118" s="247"/>
      <c r="S118" s="247"/>
      <c r="T118" s="248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9" t="s">
        <v>257</v>
      </c>
      <c r="AU118" s="249" t="s">
        <v>80</v>
      </c>
      <c r="AV118" s="13" t="s">
        <v>78</v>
      </c>
      <c r="AW118" s="13" t="s">
        <v>32</v>
      </c>
      <c r="AX118" s="13" t="s">
        <v>71</v>
      </c>
      <c r="AY118" s="249" t="s">
        <v>158</v>
      </c>
    </row>
    <row r="119" s="14" customFormat="1">
      <c r="A119" s="14"/>
      <c r="B119" s="250"/>
      <c r="C119" s="251"/>
      <c r="D119" s="241" t="s">
        <v>257</v>
      </c>
      <c r="E119" s="252" t="s">
        <v>19</v>
      </c>
      <c r="F119" s="253" t="s">
        <v>969</v>
      </c>
      <c r="G119" s="251"/>
      <c r="H119" s="254">
        <v>38.634999999999998</v>
      </c>
      <c r="I119" s="255"/>
      <c r="J119" s="251"/>
      <c r="K119" s="251"/>
      <c r="L119" s="256"/>
      <c r="M119" s="257"/>
      <c r="N119" s="258"/>
      <c r="O119" s="258"/>
      <c r="P119" s="258"/>
      <c r="Q119" s="258"/>
      <c r="R119" s="258"/>
      <c r="S119" s="258"/>
      <c r="T119" s="259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60" t="s">
        <v>257</v>
      </c>
      <c r="AU119" s="260" t="s">
        <v>80</v>
      </c>
      <c r="AV119" s="14" t="s">
        <v>80</v>
      </c>
      <c r="AW119" s="14" t="s">
        <v>32</v>
      </c>
      <c r="AX119" s="14" t="s">
        <v>78</v>
      </c>
      <c r="AY119" s="260" t="s">
        <v>158</v>
      </c>
    </row>
    <row r="120" s="2" customFormat="1" ht="24.15" customHeight="1">
      <c r="A120" s="41"/>
      <c r="B120" s="42"/>
      <c r="C120" s="216" t="s">
        <v>119</v>
      </c>
      <c r="D120" s="216" t="s">
        <v>161</v>
      </c>
      <c r="E120" s="217" t="s">
        <v>970</v>
      </c>
      <c r="F120" s="218" t="s">
        <v>971</v>
      </c>
      <c r="G120" s="219" t="s">
        <v>254</v>
      </c>
      <c r="H120" s="220">
        <v>13.368</v>
      </c>
      <c r="I120" s="221"/>
      <c r="J120" s="222">
        <f>ROUND(I120*H120,2)</f>
        <v>0</v>
      </c>
      <c r="K120" s="218" t="s">
        <v>219</v>
      </c>
      <c r="L120" s="47"/>
      <c r="M120" s="223" t="s">
        <v>19</v>
      </c>
      <c r="N120" s="224" t="s">
        <v>42</v>
      </c>
      <c r="O120" s="87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7" t="s">
        <v>173</v>
      </c>
      <c r="AT120" s="227" t="s">
        <v>161</v>
      </c>
      <c r="AU120" s="227" t="s">
        <v>80</v>
      </c>
      <c r="AY120" s="20" t="s">
        <v>158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20" t="s">
        <v>78</v>
      </c>
      <c r="BK120" s="228">
        <f>ROUND(I120*H120,2)</f>
        <v>0</v>
      </c>
      <c r="BL120" s="20" t="s">
        <v>173</v>
      </c>
      <c r="BM120" s="227" t="s">
        <v>972</v>
      </c>
    </row>
    <row r="121" s="2" customFormat="1">
      <c r="A121" s="41"/>
      <c r="B121" s="42"/>
      <c r="C121" s="43"/>
      <c r="D121" s="229" t="s">
        <v>221</v>
      </c>
      <c r="E121" s="43"/>
      <c r="F121" s="230" t="s">
        <v>973</v>
      </c>
      <c r="G121" s="43"/>
      <c r="H121" s="43"/>
      <c r="I121" s="231"/>
      <c r="J121" s="43"/>
      <c r="K121" s="43"/>
      <c r="L121" s="47"/>
      <c r="M121" s="232"/>
      <c r="N121" s="233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221</v>
      </c>
      <c r="AU121" s="20" t="s">
        <v>80</v>
      </c>
    </row>
    <row r="122" s="14" customFormat="1">
      <c r="A122" s="14"/>
      <c r="B122" s="250"/>
      <c r="C122" s="251"/>
      <c r="D122" s="241" t="s">
        <v>257</v>
      </c>
      <c r="E122" s="252" t="s">
        <v>19</v>
      </c>
      <c r="F122" s="253" t="s">
        <v>974</v>
      </c>
      <c r="G122" s="251"/>
      <c r="H122" s="254">
        <v>51.731000000000002</v>
      </c>
      <c r="I122" s="255"/>
      <c r="J122" s="251"/>
      <c r="K122" s="251"/>
      <c r="L122" s="256"/>
      <c r="M122" s="257"/>
      <c r="N122" s="258"/>
      <c r="O122" s="258"/>
      <c r="P122" s="258"/>
      <c r="Q122" s="258"/>
      <c r="R122" s="258"/>
      <c r="S122" s="258"/>
      <c r="T122" s="259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60" t="s">
        <v>257</v>
      </c>
      <c r="AU122" s="260" t="s">
        <v>80</v>
      </c>
      <c r="AV122" s="14" t="s">
        <v>80</v>
      </c>
      <c r="AW122" s="14" t="s">
        <v>32</v>
      </c>
      <c r="AX122" s="14" t="s">
        <v>71</v>
      </c>
      <c r="AY122" s="260" t="s">
        <v>158</v>
      </c>
    </row>
    <row r="123" s="14" customFormat="1">
      <c r="A123" s="14"/>
      <c r="B123" s="250"/>
      <c r="C123" s="251"/>
      <c r="D123" s="241" t="s">
        <v>257</v>
      </c>
      <c r="E123" s="252" t="s">
        <v>19</v>
      </c>
      <c r="F123" s="253" t="s">
        <v>975</v>
      </c>
      <c r="G123" s="251"/>
      <c r="H123" s="254">
        <v>-23.125</v>
      </c>
      <c r="I123" s="255"/>
      <c r="J123" s="251"/>
      <c r="K123" s="251"/>
      <c r="L123" s="256"/>
      <c r="M123" s="257"/>
      <c r="N123" s="258"/>
      <c r="O123" s="258"/>
      <c r="P123" s="258"/>
      <c r="Q123" s="258"/>
      <c r="R123" s="258"/>
      <c r="S123" s="258"/>
      <c r="T123" s="259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60" t="s">
        <v>257</v>
      </c>
      <c r="AU123" s="260" t="s">
        <v>80</v>
      </c>
      <c r="AV123" s="14" t="s">
        <v>80</v>
      </c>
      <c r="AW123" s="14" t="s">
        <v>32</v>
      </c>
      <c r="AX123" s="14" t="s">
        <v>71</v>
      </c>
      <c r="AY123" s="260" t="s">
        <v>158</v>
      </c>
    </row>
    <row r="124" s="14" customFormat="1">
      <c r="A124" s="14"/>
      <c r="B124" s="250"/>
      <c r="C124" s="251"/>
      <c r="D124" s="241" t="s">
        <v>257</v>
      </c>
      <c r="E124" s="252" t="s">
        <v>19</v>
      </c>
      <c r="F124" s="253" t="s">
        <v>976</v>
      </c>
      <c r="G124" s="251"/>
      <c r="H124" s="254">
        <v>-4.1970000000000001</v>
      </c>
      <c r="I124" s="255"/>
      <c r="J124" s="251"/>
      <c r="K124" s="251"/>
      <c r="L124" s="256"/>
      <c r="M124" s="257"/>
      <c r="N124" s="258"/>
      <c r="O124" s="258"/>
      <c r="P124" s="258"/>
      <c r="Q124" s="258"/>
      <c r="R124" s="258"/>
      <c r="S124" s="258"/>
      <c r="T124" s="259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60" t="s">
        <v>257</v>
      </c>
      <c r="AU124" s="260" t="s">
        <v>80</v>
      </c>
      <c r="AV124" s="14" t="s">
        <v>80</v>
      </c>
      <c r="AW124" s="14" t="s">
        <v>32</v>
      </c>
      <c r="AX124" s="14" t="s">
        <v>71</v>
      </c>
      <c r="AY124" s="260" t="s">
        <v>158</v>
      </c>
    </row>
    <row r="125" s="14" customFormat="1">
      <c r="A125" s="14"/>
      <c r="B125" s="250"/>
      <c r="C125" s="251"/>
      <c r="D125" s="241" t="s">
        <v>257</v>
      </c>
      <c r="E125" s="252" t="s">
        <v>19</v>
      </c>
      <c r="F125" s="253" t="s">
        <v>977</v>
      </c>
      <c r="G125" s="251"/>
      <c r="H125" s="254">
        <v>-11.041</v>
      </c>
      <c r="I125" s="255"/>
      <c r="J125" s="251"/>
      <c r="K125" s="251"/>
      <c r="L125" s="256"/>
      <c r="M125" s="257"/>
      <c r="N125" s="258"/>
      <c r="O125" s="258"/>
      <c r="P125" s="258"/>
      <c r="Q125" s="258"/>
      <c r="R125" s="258"/>
      <c r="S125" s="258"/>
      <c r="T125" s="259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60" t="s">
        <v>257</v>
      </c>
      <c r="AU125" s="260" t="s">
        <v>80</v>
      </c>
      <c r="AV125" s="14" t="s">
        <v>80</v>
      </c>
      <c r="AW125" s="14" t="s">
        <v>32</v>
      </c>
      <c r="AX125" s="14" t="s">
        <v>71</v>
      </c>
      <c r="AY125" s="260" t="s">
        <v>158</v>
      </c>
    </row>
    <row r="126" s="15" customFormat="1">
      <c r="A126" s="15"/>
      <c r="B126" s="261"/>
      <c r="C126" s="262"/>
      <c r="D126" s="241" t="s">
        <v>257</v>
      </c>
      <c r="E126" s="263" t="s">
        <v>19</v>
      </c>
      <c r="F126" s="264" t="s">
        <v>268</v>
      </c>
      <c r="G126" s="262"/>
      <c r="H126" s="265">
        <v>13.368</v>
      </c>
      <c r="I126" s="266"/>
      <c r="J126" s="262"/>
      <c r="K126" s="262"/>
      <c r="L126" s="267"/>
      <c r="M126" s="268"/>
      <c r="N126" s="269"/>
      <c r="O126" s="269"/>
      <c r="P126" s="269"/>
      <c r="Q126" s="269"/>
      <c r="R126" s="269"/>
      <c r="S126" s="269"/>
      <c r="T126" s="270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71" t="s">
        <v>257</v>
      </c>
      <c r="AU126" s="271" t="s">
        <v>80</v>
      </c>
      <c r="AV126" s="15" t="s">
        <v>173</v>
      </c>
      <c r="AW126" s="15" t="s">
        <v>32</v>
      </c>
      <c r="AX126" s="15" t="s">
        <v>78</v>
      </c>
      <c r="AY126" s="271" t="s">
        <v>158</v>
      </c>
    </row>
    <row r="127" s="2" customFormat="1" ht="37.8" customHeight="1">
      <c r="A127" s="41"/>
      <c r="B127" s="42"/>
      <c r="C127" s="216" t="s">
        <v>173</v>
      </c>
      <c r="D127" s="216" t="s">
        <v>161</v>
      </c>
      <c r="E127" s="217" t="s">
        <v>269</v>
      </c>
      <c r="F127" s="218" t="s">
        <v>270</v>
      </c>
      <c r="G127" s="219" t="s">
        <v>254</v>
      </c>
      <c r="H127" s="220">
        <v>25.266999999999999</v>
      </c>
      <c r="I127" s="221"/>
      <c r="J127" s="222">
        <f>ROUND(I127*H127,2)</f>
        <v>0</v>
      </c>
      <c r="K127" s="218" t="s">
        <v>219</v>
      </c>
      <c r="L127" s="47"/>
      <c r="M127" s="223" t="s">
        <v>19</v>
      </c>
      <c r="N127" s="224" t="s">
        <v>42</v>
      </c>
      <c r="O127" s="87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7" t="s">
        <v>173</v>
      </c>
      <c r="AT127" s="227" t="s">
        <v>161</v>
      </c>
      <c r="AU127" s="227" t="s">
        <v>80</v>
      </c>
      <c r="AY127" s="20" t="s">
        <v>158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20" t="s">
        <v>78</v>
      </c>
      <c r="BK127" s="228">
        <f>ROUND(I127*H127,2)</f>
        <v>0</v>
      </c>
      <c r="BL127" s="20" t="s">
        <v>173</v>
      </c>
      <c r="BM127" s="227" t="s">
        <v>978</v>
      </c>
    </row>
    <row r="128" s="2" customFormat="1">
      <c r="A128" s="41"/>
      <c r="B128" s="42"/>
      <c r="C128" s="43"/>
      <c r="D128" s="229" t="s">
        <v>221</v>
      </c>
      <c r="E128" s="43"/>
      <c r="F128" s="230" t="s">
        <v>272</v>
      </c>
      <c r="G128" s="43"/>
      <c r="H128" s="43"/>
      <c r="I128" s="231"/>
      <c r="J128" s="43"/>
      <c r="K128" s="43"/>
      <c r="L128" s="47"/>
      <c r="M128" s="232"/>
      <c r="N128" s="233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221</v>
      </c>
      <c r="AU128" s="20" t="s">
        <v>80</v>
      </c>
    </row>
    <row r="129" s="14" customFormat="1">
      <c r="A129" s="14"/>
      <c r="B129" s="250"/>
      <c r="C129" s="251"/>
      <c r="D129" s="241" t="s">
        <v>257</v>
      </c>
      <c r="E129" s="252" t="s">
        <v>19</v>
      </c>
      <c r="F129" s="253" t="s">
        <v>979</v>
      </c>
      <c r="G129" s="251"/>
      <c r="H129" s="254">
        <v>25.266999999999999</v>
      </c>
      <c r="I129" s="255"/>
      <c r="J129" s="251"/>
      <c r="K129" s="251"/>
      <c r="L129" s="256"/>
      <c r="M129" s="257"/>
      <c r="N129" s="258"/>
      <c r="O129" s="258"/>
      <c r="P129" s="258"/>
      <c r="Q129" s="258"/>
      <c r="R129" s="258"/>
      <c r="S129" s="258"/>
      <c r="T129" s="259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60" t="s">
        <v>257</v>
      </c>
      <c r="AU129" s="260" t="s">
        <v>80</v>
      </c>
      <c r="AV129" s="14" t="s">
        <v>80</v>
      </c>
      <c r="AW129" s="14" t="s">
        <v>32</v>
      </c>
      <c r="AX129" s="14" t="s">
        <v>78</v>
      </c>
      <c r="AY129" s="260" t="s">
        <v>158</v>
      </c>
    </row>
    <row r="130" s="2" customFormat="1" ht="37.8" customHeight="1">
      <c r="A130" s="41"/>
      <c r="B130" s="42"/>
      <c r="C130" s="216" t="s">
        <v>157</v>
      </c>
      <c r="D130" s="216" t="s">
        <v>161</v>
      </c>
      <c r="E130" s="217" t="s">
        <v>274</v>
      </c>
      <c r="F130" s="218" t="s">
        <v>275</v>
      </c>
      <c r="G130" s="219" t="s">
        <v>254</v>
      </c>
      <c r="H130" s="220">
        <v>176.869</v>
      </c>
      <c r="I130" s="221"/>
      <c r="J130" s="222">
        <f>ROUND(I130*H130,2)</f>
        <v>0</v>
      </c>
      <c r="K130" s="218" t="s">
        <v>219</v>
      </c>
      <c r="L130" s="47"/>
      <c r="M130" s="223" t="s">
        <v>19</v>
      </c>
      <c r="N130" s="224" t="s">
        <v>42</v>
      </c>
      <c r="O130" s="87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7" t="s">
        <v>173</v>
      </c>
      <c r="AT130" s="227" t="s">
        <v>161</v>
      </c>
      <c r="AU130" s="227" t="s">
        <v>80</v>
      </c>
      <c r="AY130" s="20" t="s">
        <v>158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20" t="s">
        <v>78</v>
      </c>
      <c r="BK130" s="228">
        <f>ROUND(I130*H130,2)</f>
        <v>0</v>
      </c>
      <c r="BL130" s="20" t="s">
        <v>173</v>
      </c>
      <c r="BM130" s="227" t="s">
        <v>980</v>
      </c>
    </row>
    <row r="131" s="2" customFormat="1">
      <c r="A131" s="41"/>
      <c r="B131" s="42"/>
      <c r="C131" s="43"/>
      <c r="D131" s="229" t="s">
        <v>221</v>
      </c>
      <c r="E131" s="43"/>
      <c r="F131" s="230" t="s">
        <v>277</v>
      </c>
      <c r="G131" s="43"/>
      <c r="H131" s="43"/>
      <c r="I131" s="231"/>
      <c r="J131" s="43"/>
      <c r="K131" s="43"/>
      <c r="L131" s="47"/>
      <c r="M131" s="232"/>
      <c r="N131" s="233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221</v>
      </c>
      <c r="AU131" s="20" t="s">
        <v>80</v>
      </c>
    </row>
    <row r="132" s="14" customFormat="1">
      <c r="A132" s="14"/>
      <c r="B132" s="250"/>
      <c r="C132" s="251"/>
      <c r="D132" s="241" t="s">
        <v>257</v>
      </c>
      <c r="E132" s="252" t="s">
        <v>19</v>
      </c>
      <c r="F132" s="253" t="s">
        <v>981</v>
      </c>
      <c r="G132" s="251"/>
      <c r="H132" s="254">
        <v>176.869</v>
      </c>
      <c r="I132" s="255"/>
      <c r="J132" s="251"/>
      <c r="K132" s="251"/>
      <c r="L132" s="256"/>
      <c r="M132" s="257"/>
      <c r="N132" s="258"/>
      <c r="O132" s="258"/>
      <c r="P132" s="258"/>
      <c r="Q132" s="258"/>
      <c r="R132" s="258"/>
      <c r="S132" s="258"/>
      <c r="T132" s="259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60" t="s">
        <v>257</v>
      </c>
      <c r="AU132" s="260" t="s">
        <v>80</v>
      </c>
      <c r="AV132" s="14" t="s">
        <v>80</v>
      </c>
      <c r="AW132" s="14" t="s">
        <v>32</v>
      </c>
      <c r="AX132" s="14" t="s">
        <v>78</v>
      </c>
      <c r="AY132" s="260" t="s">
        <v>158</v>
      </c>
    </row>
    <row r="133" s="2" customFormat="1" ht="24.15" customHeight="1">
      <c r="A133" s="41"/>
      <c r="B133" s="42"/>
      <c r="C133" s="216" t="s">
        <v>182</v>
      </c>
      <c r="D133" s="216" t="s">
        <v>161</v>
      </c>
      <c r="E133" s="217" t="s">
        <v>279</v>
      </c>
      <c r="F133" s="218" t="s">
        <v>280</v>
      </c>
      <c r="G133" s="219" t="s">
        <v>254</v>
      </c>
      <c r="H133" s="220">
        <v>25.266999999999999</v>
      </c>
      <c r="I133" s="221"/>
      <c r="J133" s="222">
        <f>ROUND(I133*H133,2)</f>
        <v>0</v>
      </c>
      <c r="K133" s="218" t="s">
        <v>219</v>
      </c>
      <c r="L133" s="47"/>
      <c r="M133" s="223" t="s">
        <v>19</v>
      </c>
      <c r="N133" s="224" t="s">
        <v>42</v>
      </c>
      <c r="O133" s="87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7" t="s">
        <v>173</v>
      </c>
      <c r="AT133" s="227" t="s">
        <v>161</v>
      </c>
      <c r="AU133" s="227" t="s">
        <v>80</v>
      </c>
      <c r="AY133" s="20" t="s">
        <v>158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20" t="s">
        <v>78</v>
      </c>
      <c r="BK133" s="228">
        <f>ROUND(I133*H133,2)</f>
        <v>0</v>
      </c>
      <c r="BL133" s="20" t="s">
        <v>173</v>
      </c>
      <c r="BM133" s="227" t="s">
        <v>982</v>
      </c>
    </row>
    <row r="134" s="2" customFormat="1">
      <c r="A134" s="41"/>
      <c r="B134" s="42"/>
      <c r="C134" s="43"/>
      <c r="D134" s="229" t="s">
        <v>221</v>
      </c>
      <c r="E134" s="43"/>
      <c r="F134" s="230" t="s">
        <v>282</v>
      </c>
      <c r="G134" s="43"/>
      <c r="H134" s="43"/>
      <c r="I134" s="231"/>
      <c r="J134" s="43"/>
      <c r="K134" s="43"/>
      <c r="L134" s="47"/>
      <c r="M134" s="232"/>
      <c r="N134" s="233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221</v>
      </c>
      <c r="AU134" s="20" t="s">
        <v>80</v>
      </c>
    </row>
    <row r="135" s="2" customFormat="1" ht="24.15" customHeight="1">
      <c r="A135" s="41"/>
      <c r="B135" s="42"/>
      <c r="C135" s="216" t="s">
        <v>186</v>
      </c>
      <c r="D135" s="216" t="s">
        <v>161</v>
      </c>
      <c r="E135" s="217" t="s">
        <v>283</v>
      </c>
      <c r="F135" s="218" t="s">
        <v>284</v>
      </c>
      <c r="G135" s="219" t="s">
        <v>285</v>
      </c>
      <c r="H135" s="220">
        <v>45.481000000000002</v>
      </c>
      <c r="I135" s="221"/>
      <c r="J135" s="222">
        <f>ROUND(I135*H135,2)</f>
        <v>0</v>
      </c>
      <c r="K135" s="218" t="s">
        <v>219</v>
      </c>
      <c r="L135" s="47"/>
      <c r="M135" s="223" t="s">
        <v>19</v>
      </c>
      <c r="N135" s="224" t="s">
        <v>42</v>
      </c>
      <c r="O135" s="87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7" t="s">
        <v>173</v>
      </c>
      <c r="AT135" s="227" t="s">
        <v>161</v>
      </c>
      <c r="AU135" s="227" t="s">
        <v>80</v>
      </c>
      <c r="AY135" s="20" t="s">
        <v>158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20" t="s">
        <v>78</v>
      </c>
      <c r="BK135" s="228">
        <f>ROUND(I135*H135,2)</f>
        <v>0</v>
      </c>
      <c r="BL135" s="20" t="s">
        <v>173</v>
      </c>
      <c r="BM135" s="227" t="s">
        <v>983</v>
      </c>
    </row>
    <row r="136" s="2" customFormat="1">
      <c r="A136" s="41"/>
      <c r="B136" s="42"/>
      <c r="C136" s="43"/>
      <c r="D136" s="229" t="s">
        <v>221</v>
      </c>
      <c r="E136" s="43"/>
      <c r="F136" s="230" t="s">
        <v>287</v>
      </c>
      <c r="G136" s="43"/>
      <c r="H136" s="43"/>
      <c r="I136" s="231"/>
      <c r="J136" s="43"/>
      <c r="K136" s="43"/>
      <c r="L136" s="47"/>
      <c r="M136" s="232"/>
      <c r="N136" s="233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221</v>
      </c>
      <c r="AU136" s="20" t="s">
        <v>80</v>
      </c>
    </row>
    <row r="137" s="14" customFormat="1">
      <c r="A137" s="14"/>
      <c r="B137" s="250"/>
      <c r="C137" s="251"/>
      <c r="D137" s="241" t="s">
        <v>257</v>
      </c>
      <c r="E137" s="252" t="s">
        <v>19</v>
      </c>
      <c r="F137" s="253" t="s">
        <v>984</v>
      </c>
      <c r="G137" s="251"/>
      <c r="H137" s="254">
        <v>45.481000000000002</v>
      </c>
      <c r="I137" s="255"/>
      <c r="J137" s="251"/>
      <c r="K137" s="251"/>
      <c r="L137" s="256"/>
      <c r="M137" s="257"/>
      <c r="N137" s="258"/>
      <c r="O137" s="258"/>
      <c r="P137" s="258"/>
      <c r="Q137" s="258"/>
      <c r="R137" s="258"/>
      <c r="S137" s="258"/>
      <c r="T137" s="259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0" t="s">
        <v>257</v>
      </c>
      <c r="AU137" s="260" t="s">
        <v>80</v>
      </c>
      <c r="AV137" s="14" t="s">
        <v>80</v>
      </c>
      <c r="AW137" s="14" t="s">
        <v>32</v>
      </c>
      <c r="AX137" s="14" t="s">
        <v>78</v>
      </c>
      <c r="AY137" s="260" t="s">
        <v>158</v>
      </c>
    </row>
    <row r="138" s="2" customFormat="1" ht="21.75" customHeight="1">
      <c r="A138" s="41"/>
      <c r="B138" s="42"/>
      <c r="C138" s="216" t="s">
        <v>190</v>
      </c>
      <c r="D138" s="216" t="s">
        <v>161</v>
      </c>
      <c r="E138" s="217" t="s">
        <v>985</v>
      </c>
      <c r="F138" s="218" t="s">
        <v>986</v>
      </c>
      <c r="G138" s="219" t="s">
        <v>295</v>
      </c>
      <c r="H138" s="220">
        <v>65.483000000000004</v>
      </c>
      <c r="I138" s="221"/>
      <c r="J138" s="222">
        <f>ROUND(I138*H138,2)</f>
        <v>0</v>
      </c>
      <c r="K138" s="218" t="s">
        <v>219</v>
      </c>
      <c r="L138" s="47"/>
      <c r="M138" s="223" t="s">
        <v>19</v>
      </c>
      <c r="N138" s="224" t="s">
        <v>42</v>
      </c>
      <c r="O138" s="87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7" t="s">
        <v>173</v>
      </c>
      <c r="AT138" s="227" t="s">
        <v>161</v>
      </c>
      <c r="AU138" s="227" t="s">
        <v>80</v>
      </c>
      <c r="AY138" s="20" t="s">
        <v>158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20" t="s">
        <v>78</v>
      </c>
      <c r="BK138" s="228">
        <f>ROUND(I138*H138,2)</f>
        <v>0</v>
      </c>
      <c r="BL138" s="20" t="s">
        <v>173</v>
      </c>
      <c r="BM138" s="227" t="s">
        <v>987</v>
      </c>
    </row>
    <row r="139" s="2" customFormat="1">
      <c r="A139" s="41"/>
      <c r="B139" s="42"/>
      <c r="C139" s="43"/>
      <c r="D139" s="229" t="s">
        <v>221</v>
      </c>
      <c r="E139" s="43"/>
      <c r="F139" s="230" t="s">
        <v>988</v>
      </c>
      <c r="G139" s="43"/>
      <c r="H139" s="43"/>
      <c r="I139" s="231"/>
      <c r="J139" s="43"/>
      <c r="K139" s="43"/>
      <c r="L139" s="47"/>
      <c r="M139" s="232"/>
      <c r="N139" s="233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221</v>
      </c>
      <c r="AU139" s="20" t="s">
        <v>80</v>
      </c>
    </row>
    <row r="140" s="13" customFormat="1">
      <c r="A140" s="13"/>
      <c r="B140" s="239"/>
      <c r="C140" s="240"/>
      <c r="D140" s="241" t="s">
        <v>257</v>
      </c>
      <c r="E140" s="242" t="s">
        <v>19</v>
      </c>
      <c r="F140" s="243" t="s">
        <v>989</v>
      </c>
      <c r="G140" s="240"/>
      <c r="H140" s="242" t="s">
        <v>19</v>
      </c>
      <c r="I140" s="244"/>
      <c r="J140" s="240"/>
      <c r="K140" s="240"/>
      <c r="L140" s="245"/>
      <c r="M140" s="246"/>
      <c r="N140" s="247"/>
      <c r="O140" s="247"/>
      <c r="P140" s="247"/>
      <c r="Q140" s="247"/>
      <c r="R140" s="247"/>
      <c r="S140" s="247"/>
      <c r="T140" s="24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9" t="s">
        <v>257</v>
      </c>
      <c r="AU140" s="249" t="s">
        <v>80</v>
      </c>
      <c r="AV140" s="13" t="s">
        <v>78</v>
      </c>
      <c r="AW140" s="13" t="s">
        <v>32</v>
      </c>
      <c r="AX140" s="13" t="s">
        <v>71</v>
      </c>
      <c r="AY140" s="249" t="s">
        <v>158</v>
      </c>
    </row>
    <row r="141" s="14" customFormat="1">
      <c r="A141" s="14"/>
      <c r="B141" s="250"/>
      <c r="C141" s="251"/>
      <c r="D141" s="241" t="s">
        <v>257</v>
      </c>
      <c r="E141" s="252" t="s">
        <v>19</v>
      </c>
      <c r="F141" s="253" t="s">
        <v>963</v>
      </c>
      <c r="G141" s="251"/>
      <c r="H141" s="254">
        <v>65.483000000000004</v>
      </c>
      <c r="I141" s="255"/>
      <c r="J141" s="251"/>
      <c r="K141" s="251"/>
      <c r="L141" s="256"/>
      <c r="M141" s="257"/>
      <c r="N141" s="258"/>
      <c r="O141" s="258"/>
      <c r="P141" s="258"/>
      <c r="Q141" s="258"/>
      <c r="R141" s="258"/>
      <c r="S141" s="258"/>
      <c r="T141" s="259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0" t="s">
        <v>257</v>
      </c>
      <c r="AU141" s="260" t="s">
        <v>80</v>
      </c>
      <c r="AV141" s="14" t="s">
        <v>80</v>
      </c>
      <c r="AW141" s="14" t="s">
        <v>32</v>
      </c>
      <c r="AX141" s="14" t="s">
        <v>78</v>
      </c>
      <c r="AY141" s="260" t="s">
        <v>158</v>
      </c>
    </row>
    <row r="142" s="2" customFormat="1" ht="24.15" customHeight="1">
      <c r="A142" s="41"/>
      <c r="B142" s="42"/>
      <c r="C142" s="216" t="s">
        <v>196</v>
      </c>
      <c r="D142" s="216" t="s">
        <v>161</v>
      </c>
      <c r="E142" s="217" t="s">
        <v>990</v>
      </c>
      <c r="F142" s="218" t="s">
        <v>991</v>
      </c>
      <c r="G142" s="219" t="s">
        <v>295</v>
      </c>
      <c r="H142" s="220">
        <v>65.483000000000004</v>
      </c>
      <c r="I142" s="221"/>
      <c r="J142" s="222">
        <f>ROUND(I142*H142,2)</f>
        <v>0</v>
      </c>
      <c r="K142" s="218" t="s">
        <v>219</v>
      </c>
      <c r="L142" s="47"/>
      <c r="M142" s="223" t="s">
        <v>19</v>
      </c>
      <c r="N142" s="224" t="s">
        <v>42</v>
      </c>
      <c r="O142" s="87"/>
      <c r="P142" s="225">
        <f>O142*H142</f>
        <v>0</v>
      </c>
      <c r="Q142" s="225">
        <v>0</v>
      </c>
      <c r="R142" s="225">
        <f>Q142*H142</f>
        <v>0</v>
      </c>
      <c r="S142" s="225">
        <v>0</v>
      </c>
      <c r="T142" s="226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7" t="s">
        <v>173</v>
      </c>
      <c r="AT142" s="227" t="s">
        <v>161</v>
      </c>
      <c r="AU142" s="227" t="s">
        <v>80</v>
      </c>
      <c r="AY142" s="20" t="s">
        <v>158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20" t="s">
        <v>78</v>
      </c>
      <c r="BK142" s="228">
        <f>ROUND(I142*H142,2)</f>
        <v>0</v>
      </c>
      <c r="BL142" s="20" t="s">
        <v>173</v>
      </c>
      <c r="BM142" s="227" t="s">
        <v>992</v>
      </c>
    </row>
    <row r="143" s="2" customFormat="1">
      <c r="A143" s="41"/>
      <c r="B143" s="42"/>
      <c r="C143" s="43"/>
      <c r="D143" s="229" t="s">
        <v>221</v>
      </c>
      <c r="E143" s="43"/>
      <c r="F143" s="230" t="s">
        <v>993</v>
      </c>
      <c r="G143" s="43"/>
      <c r="H143" s="43"/>
      <c r="I143" s="231"/>
      <c r="J143" s="43"/>
      <c r="K143" s="43"/>
      <c r="L143" s="47"/>
      <c r="M143" s="232"/>
      <c r="N143" s="233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221</v>
      </c>
      <c r="AU143" s="20" t="s">
        <v>80</v>
      </c>
    </row>
    <row r="144" s="2" customFormat="1" ht="24.15" customHeight="1">
      <c r="A144" s="41"/>
      <c r="B144" s="42"/>
      <c r="C144" s="216" t="s">
        <v>201</v>
      </c>
      <c r="D144" s="216" t="s">
        <v>161</v>
      </c>
      <c r="E144" s="217" t="s">
        <v>325</v>
      </c>
      <c r="F144" s="218" t="s">
        <v>326</v>
      </c>
      <c r="G144" s="219" t="s">
        <v>295</v>
      </c>
      <c r="H144" s="220">
        <v>65.483000000000004</v>
      </c>
      <c r="I144" s="221"/>
      <c r="J144" s="222">
        <f>ROUND(I144*H144,2)</f>
        <v>0</v>
      </c>
      <c r="K144" s="218" t="s">
        <v>219</v>
      </c>
      <c r="L144" s="47"/>
      <c r="M144" s="223" t="s">
        <v>19</v>
      </c>
      <c r="N144" s="224" t="s">
        <v>42</v>
      </c>
      <c r="O144" s="87"/>
      <c r="P144" s="225">
        <f>O144*H144</f>
        <v>0</v>
      </c>
      <c r="Q144" s="225">
        <v>0</v>
      </c>
      <c r="R144" s="225">
        <f>Q144*H144</f>
        <v>0</v>
      </c>
      <c r="S144" s="225">
        <v>0</v>
      </c>
      <c r="T144" s="226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7" t="s">
        <v>173</v>
      </c>
      <c r="AT144" s="227" t="s">
        <v>161</v>
      </c>
      <c r="AU144" s="227" t="s">
        <v>80</v>
      </c>
      <c r="AY144" s="20" t="s">
        <v>158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20" t="s">
        <v>78</v>
      </c>
      <c r="BK144" s="228">
        <f>ROUND(I144*H144,2)</f>
        <v>0</v>
      </c>
      <c r="BL144" s="20" t="s">
        <v>173</v>
      </c>
      <c r="BM144" s="227" t="s">
        <v>994</v>
      </c>
    </row>
    <row r="145" s="2" customFormat="1">
      <c r="A145" s="41"/>
      <c r="B145" s="42"/>
      <c r="C145" s="43"/>
      <c r="D145" s="229" t="s">
        <v>221</v>
      </c>
      <c r="E145" s="43"/>
      <c r="F145" s="230" t="s">
        <v>328</v>
      </c>
      <c r="G145" s="43"/>
      <c r="H145" s="43"/>
      <c r="I145" s="231"/>
      <c r="J145" s="43"/>
      <c r="K145" s="43"/>
      <c r="L145" s="47"/>
      <c r="M145" s="232"/>
      <c r="N145" s="233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221</v>
      </c>
      <c r="AU145" s="20" t="s">
        <v>80</v>
      </c>
    </row>
    <row r="146" s="2" customFormat="1" ht="16.5" customHeight="1">
      <c r="A146" s="41"/>
      <c r="B146" s="42"/>
      <c r="C146" s="272" t="s">
        <v>205</v>
      </c>
      <c r="D146" s="272" t="s">
        <v>312</v>
      </c>
      <c r="E146" s="273" t="s">
        <v>329</v>
      </c>
      <c r="F146" s="274" t="s">
        <v>330</v>
      </c>
      <c r="G146" s="275" t="s">
        <v>331</v>
      </c>
      <c r="H146" s="276">
        <v>1.3100000000000001</v>
      </c>
      <c r="I146" s="277"/>
      <c r="J146" s="278">
        <f>ROUND(I146*H146,2)</f>
        <v>0</v>
      </c>
      <c r="K146" s="274" t="s">
        <v>219</v>
      </c>
      <c r="L146" s="279"/>
      <c r="M146" s="280" t="s">
        <v>19</v>
      </c>
      <c r="N146" s="281" t="s">
        <v>42</v>
      </c>
      <c r="O146" s="87"/>
      <c r="P146" s="225">
        <f>O146*H146</f>
        <v>0</v>
      </c>
      <c r="Q146" s="225">
        <v>0.001</v>
      </c>
      <c r="R146" s="225">
        <f>Q146*H146</f>
        <v>0.0013100000000000002</v>
      </c>
      <c r="S146" s="225">
        <v>0</v>
      </c>
      <c r="T146" s="226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7" t="s">
        <v>190</v>
      </c>
      <c r="AT146" s="227" t="s">
        <v>312</v>
      </c>
      <c r="AU146" s="227" t="s">
        <v>80</v>
      </c>
      <c r="AY146" s="20" t="s">
        <v>158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20" t="s">
        <v>78</v>
      </c>
      <c r="BK146" s="228">
        <f>ROUND(I146*H146,2)</f>
        <v>0</v>
      </c>
      <c r="BL146" s="20" t="s">
        <v>173</v>
      </c>
      <c r="BM146" s="227" t="s">
        <v>995</v>
      </c>
    </row>
    <row r="147" s="14" customFormat="1">
      <c r="A147" s="14"/>
      <c r="B147" s="250"/>
      <c r="C147" s="251"/>
      <c r="D147" s="241" t="s">
        <v>257</v>
      </c>
      <c r="E147" s="251"/>
      <c r="F147" s="253" t="s">
        <v>996</v>
      </c>
      <c r="G147" s="251"/>
      <c r="H147" s="254">
        <v>1.3100000000000001</v>
      </c>
      <c r="I147" s="255"/>
      <c r="J147" s="251"/>
      <c r="K147" s="251"/>
      <c r="L147" s="256"/>
      <c r="M147" s="257"/>
      <c r="N147" s="258"/>
      <c r="O147" s="258"/>
      <c r="P147" s="258"/>
      <c r="Q147" s="258"/>
      <c r="R147" s="258"/>
      <c r="S147" s="258"/>
      <c r="T147" s="259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0" t="s">
        <v>257</v>
      </c>
      <c r="AU147" s="260" t="s">
        <v>80</v>
      </c>
      <c r="AV147" s="14" t="s">
        <v>80</v>
      </c>
      <c r="AW147" s="14" t="s">
        <v>4</v>
      </c>
      <c r="AX147" s="14" t="s">
        <v>78</v>
      </c>
      <c r="AY147" s="260" t="s">
        <v>158</v>
      </c>
    </row>
    <row r="148" s="12" customFormat="1" ht="22.8" customHeight="1">
      <c r="A148" s="12"/>
      <c r="B148" s="200"/>
      <c r="C148" s="201"/>
      <c r="D148" s="202" t="s">
        <v>70</v>
      </c>
      <c r="E148" s="214" t="s">
        <v>80</v>
      </c>
      <c r="F148" s="214" t="s">
        <v>353</v>
      </c>
      <c r="G148" s="201"/>
      <c r="H148" s="201"/>
      <c r="I148" s="204"/>
      <c r="J148" s="215">
        <f>BK148</f>
        <v>0</v>
      </c>
      <c r="K148" s="201"/>
      <c r="L148" s="206"/>
      <c r="M148" s="207"/>
      <c r="N148" s="208"/>
      <c r="O148" s="208"/>
      <c r="P148" s="209">
        <f>SUM(P149:P178)</f>
        <v>0</v>
      </c>
      <c r="Q148" s="208"/>
      <c r="R148" s="209">
        <f>SUM(R149:R178)</f>
        <v>84.212668170000001</v>
      </c>
      <c r="S148" s="208"/>
      <c r="T148" s="210">
        <f>SUM(T149:T178)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11" t="s">
        <v>78</v>
      </c>
      <c r="AT148" s="212" t="s">
        <v>70</v>
      </c>
      <c r="AU148" s="212" t="s">
        <v>78</v>
      </c>
      <c r="AY148" s="211" t="s">
        <v>158</v>
      </c>
      <c r="BK148" s="213">
        <f>SUM(BK149:BK178)</f>
        <v>0</v>
      </c>
    </row>
    <row r="149" s="2" customFormat="1" ht="16.5" customHeight="1">
      <c r="A149" s="41"/>
      <c r="B149" s="42"/>
      <c r="C149" s="216" t="s">
        <v>8</v>
      </c>
      <c r="D149" s="216" t="s">
        <v>161</v>
      </c>
      <c r="E149" s="217" t="s">
        <v>997</v>
      </c>
      <c r="F149" s="218" t="s">
        <v>998</v>
      </c>
      <c r="G149" s="219" t="s">
        <v>254</v>
      </c>
      <c r="H149" s="220">
        <v>23.125</v>
      </c>
      <c r="I149" s="221"/>
      <c r="J149" s="222">
        <f>ROUND(I149*H149,2)</f>
        <v>0</v>
      </c>
      <c r="K149" s="218" t="s">
        <v>219</v>
      </c>
      <c r="L149" s="47"/>
      <c r="M149" s="223" t="s">
        <v>19</v>
      </c>
      <c r="N149" s="224" t="s">
        <v>42</v>
      </c>
      <c r="O149" s="87"/>
      <c r="P149" s="225">
        <f>O149*H149</f>
        <v>0</v>
      </c>
      <c r="Q149" s="225">
        <v>2.1600000000000001</v>
      </c>
      <c r="R149" s="225">
        <f>Q149*H149</f>
        <v>49.950000000000003</v>
      </c>
      <c r="S149" s="225">
        <v>0</v>
      </c>
      <c r="T149" s="226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7" t="s">
        <v>173</v>
      </c>
      <c r="AT149" s="227" t="s">
        <v>161</v>
      </c>
      <c r="AU149" s="227" t="s">
        <v>80</v>
      </c>
      <c r="AY149" s="20" t="s">
        <v>158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0" t="s">
        <v>78</v>
      </c>
      <c r="BK149" s="228">
        <f>ROUND(I149*H149,2)</f>
        <v>0</v>
      </c>
      <c r="BL149" s="20" t="s">
        <v>173</v>
      </c>
      <c r="BM149" s="227" t="s">
        <v>999</v>
      </c>
    </row>
    <row r="150" s="2" customFormat="1">
      <c r="A150" s="41"/>
      <c r="B150" s="42"/>
      <c r="C150" s="43"/>
      <c r="D150" s="229" t="s">
        <v>221</v>
      </c>
      <c r="E150" s="43"/>
      <c r="F150" s="230" t="s">
        <v>1000</v>
      </c>
      <c r="G150" s="43"/>
      <c r="H150" s="43"/>
      <c r="I150" s="231"/>
      <c r="J150" s="43"/>
      <c r="K150" s="43"/>
      <c r="L150" s="47"/>
      <c r="M150" s="232"/>
      <c r="N150" s="233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221</v>
      </c>
      <c r="AU150" s="20" t="s">
        <v>80</v>
      </c>
    </row>
    <row r="151" s="13" customFormat="1">
      <c r="A151" s="13"/>
      <c r="B151" s="239"/>
      <c r="C151" s="240"/>
      <c r="D151" s="241" t="s">
        <v>257</v>
      </c>
      <c r="E151" s="242" t="s">
        <v>19</v>
      </c>
      <c r="F151" s="243" t="s">
        <v>1001</v>
      </c>
      <c r="G151" s="240"/>
      <c r="H151" s="242" t="s">
        <v>19</v>
      </c>
      <c r="I151" s="244"/>
      <c r="J151" s="240"/>
      <c r="K151" s="240"/>
      <c r="L151" s="245"/>
      <c r="M151" s="246"/>
      <c r="N151" s="247"/>
      <c r="O151" s="247"/>
      <c r="P151" s="247"/>
      <c r="Q151" s="247"/>
      <c r="R151" s="247"/>
      <c r="S151" s="247"/>
      <c r="T151" s="24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9" t="s">
        <v>257</v>
      </c>
      <c r="AU151" s="249" t="s">
        <v>80</v>
      </c>
      <c r="AV151" s="13" t="s">
        <v>78</v>
      </c>
      <c r="AW151" s="13" t="s">
        <v>32</v>
      </c>
      <c r="AX151" s="13" t="s">
        <v>71</v>
      </c>
      <c r="AY151" s="249" t="s">
        <v>158</v>
      </c>
    </row>
    <row r="152" s="14" customFormat="1">
      <c r="A152" s="14"/>
      <c r="B152" s="250"/>
      <c r="C152" s="251"/>
      <c r="D152" s="241" t="s">
        <v>257</v>
      </c>
      <c r="E152" s="252" t="s">
        <v>19</v>
      </c>
      <c r="F152" s="253" t="s">
        <v>1002</v>
      </c>
      <c r="G152" s="251"/>
      <c r="H152" s="254">
        <v>23.125</v>
      </c>
      <c r="I152" s="255"/>
      <c r="J152" s="251"/>
      <c r="K152" s="251"/>
      <c r="L152" s="256"/>
      <c r="M152" s="257"/>
      <c r="N152" s="258"/>
      <c r="O152" s="258"/>
      <c r="P152" s="258"/>
      <c r="Q152" s="258"/>
      <c r="R152" s="258"/>
      <c r="S152" s="258"/>
      <c r="T152" s="259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60" t="s">
        <v>257</v>
      </c>
      <c r="AU152" s="260" t="s">
        <v>80</v>
      </c>
      <c r="AV152" s="14" t="s">
        <v>80</v>
      </c>
      <c r="AW152" s="14" t="s">
        <v>32</v>
      </c>
      <c r="AX152" s="14" t="s">
        <v>78</v>
      </c>
      <c r="AY152" s="260" t="s">
        <v>158</v>
      </c>
    </row>
    <row r="153" s="2" customFormat="1" ht="16.5" customHeight="1">
      <c r="A153" s="41"/>
      <c r="B153" s="42"/>
      <c r="C153" s="216" t="s">
        <v>216</v>
      </c>
      <c r="D153" s="216" t="s">
        <v>161</v>
      </c>
      <c r="E153" s="217" t="s">
        <v>1003</v>
      </c>
      <c r="F153" s="218" t="s">
        <v>1004</v>
      </c>
      <c r="G153" s="219" t="s">
        <v>295</v>
      </c>
      <c r="H153" s="220">
        <v>9.0099999999999998</v>
      </c>
      <c r="I153" s="221"/>
      <c r="J153" s="222">
        <f>ROUND(I153*H153,2)</f>
        <v>0</v>
      </c>
      <c r="K153" s="218" t="s">
        <v>219</v>
      </c>
      <c r="L153" s="47"/>
      <c r="M153" s="223" t="s">
        <v>19</v>
      </c>
      <c r="N153" s="224" t="s">
        <v>42</v>
      </c>
      <c r="O153" s="87"/>
      <c r="P153" s="225">
        <f>O153*H153</f>
        <v>0</v>
      </c>
      <c r="Q153" s="225">
        <v>0.0029399999999999999</v>
      </c>
      <c r="R153" s="225">
        <f>Q153*H153</f>
        <v>0.0264894</v>
      </c>
      <c r="S153" s="225">
        <v>0</v>
      </c>
      <c r="T153" s="226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7" t="s">
        <v>173</v>
      </c>
      <c r="AT153" s="227" t="s">
        <v>161</v>
      </c>
      <c r="AU153" s="227" t="s">
        <v>80</v>
      </c>
      <c r="AY153" s="20" t="s">
        <v>158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20" t="s">
        <v>78</v>
      </c>
      <c r="BK153" s="228">
        <f>ROUND(I153*H153,2)</f>
        <v>0</v>
      </c>
      <c r="BL153" s="20" t="s">
        <v>173</v>
      </c>
      <c r="BM153" s="227" t="s">
        <v>1005</v>
      </c>
    </row>
    <row r="154" s="2" customFormat="1">
      <c r="A154" s="41"/>
      <c r="B154" s="42"/>
      <c r="C154" s="43"/>
      <c r="D154" s="229" t="s">
        <v>221</v>
      </c>
      <c r="E154" s="43"/>
      <c r="F154" s="230" t="s">
        <v>1006</v>
      </c>
      <c r="G154" s="43"/>
      <c r="H154" s="43"/>
      <c r="I154" s="231"/>
      <c r="J154" s="43"/>
      <c r="K154" s="43"/>
      <c r="L154" s="47"/>
      <c r="M154" s="232"/>
      <c r="N154" s="233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221</v>
      </c>
      <c r="AU154" s="20" t="s">
        <v>80</v>
      </c>
    </row>
    <row r="155" s="13" customFormat="1">
      <c r="A155" s="13"/>
      <c r="B155" s="239"/>
      <c r="C155" s="240"/>
      <c r="D155" s="241" t="s">
        <v>257</v>
      </c>
      <c r="E155" s="242" t="s">
        <v>19</v>
      </c>
      <c r="F155" s="243" t="s">
        <v>1007</v>
      </c>
      <c r="G155" s="240"/>
      <c r="H155" s="242" t="s">
        <v>19</v>
      </c>
      <c r="I155" s="244"/>
      <c r="J155" s="240"/>
      <c r="K155" s="240"/>
      <c r="L155" s="245"/>
      <c r="M155" s="246"/>
      <c r="N155" s="247"/>
      <c r="O155" s="247"/>
      <c r="P155" s="247"/>
      <c r="Q155" s="247"/>
      <c r="R155" s="247"/>
      <c r="S155" s="247"/>
      <c r="T155" s="24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9" t="s">
        <v>257</v>
      </c>
      <c r="AU155" s="249" t="s">
        <v>80</v>
      </c>
      <c r="AV155" s="13" t="s">
        <v>78</v>
      </c>
      <c r="AW155" s="13" t="s">
        <v>32</v>
      </c>
      <c r="AX155" s="13" t="s">
        <v>71</v>
      </c>
      <c r="AY155" s="249" t="s">
        <v>158</v>
      </c>
    </row>
    <row r="156" s="14" customFormat="1">
      <c r="A156" s="14"/>
      <c r="B156" s="250"/>
      <c r="C156" s="251"/>
      <c r="D156" s="241" t="s">
        <v>257</v>
      </c>
      <c r="E156" s="252" t="s">
        <v>19</v>
      </c>
      <c r="F156" s="253" t="s">
        <v>1008</v>
      </c>
      <c r="G156" s="251"/>
      <c r="H156" s="254">
        <v>2.6600000000000001</v>
      </c>
      <c r="I156" s="255"/>
      <c r="J156" s="251"/>
      <c r="K156" s="251"/>
      <c r="L156" s="256"/>
      <c r="M156" s="257"/>
      <c r="N156" s="258"/>
      <c r="O156" s="258"/>
      <c r="P156" s="258"/>
      <c r="Q156" s="258"/>
      <c r="R156" s="258"/>
      <c r="S156" s="258"/>
      <c r="T156" s="259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60" t="s">
        <v>257</v>
      </c>
      <c r="AU156" s="260" t="s">
        <v>80</v>
      </c>
      <c r="AV156" s="14" t="s">
        <v>80</v>
      </c>
      <c r="AW156" s="14" t="s">
        <v>32</v>
      </c>
      <c r="AX156" s="14" t="s">
        <v>71</v>
      </c>
      <c r="AY156" s="260" t="s">
        <v>158</v>
      </c>
    </row>
    <row r="157" s="13" customFormat="1">
      <c r="A157" s="13"/>
      <c r="B157" s="239"/>
      <c r="C157" s="240"/>
      <c r="D157" s="241" t="s">
        <v>257</v>
      </c>
      <c r="E157" s="242" t="s">
        <v>19</v>
      </c>
      <c r="F157" s="243" t="s">
        <v>1009</v>
      </c>
      <c r="G157" s="240"/>
      <c r="H157" s="242" t="s">
        <v>19</v>
      </c>
      <c r="I157" s="244"/>
      <c r="J157" s="240"/>
      <c r="K157" s="240"/>
      <c r="L157" s="245"/>
      <c r="M157" s="246"/>
      <c r="N157" s="247"/>
      <c r="O157" s="247"/>
      <c r="P157" s="247"/>
      <c r="Q157" s="247"/>
      <c r="R157" s="247"/>
      <c r="S157" s="247"/>
      <c r="T157" s="24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9" t="s">
        <v>257</v>
      </c>
      <c r="AU157" s="249" t="s">
        <v>80</v>
      </c>
      <c r="AV157" s="13" t="s">
        <v>78</v>
      </c>
      <c r="AW157" s="13" t="s">
        <v>32</v>
      </c>
      <c r="AX157" s="13" t="s">
        <v>71</v>
      </c>
      <c r="AY157" s="249" t="s">
        <v>158</v>
      </c>
    </row>
    <row r="158" s="14" customFormat="1">
      <c r="A158" s="14"/>
      <c r="B158" s="250"/>
      <c r="C158" s="251"/>
      <c r="D158" s="241" t="s">
        <v>257</v>
      </c>
      <c r="E158" s="252" t="s">
        <v>19</v>
      </c>
      <c r="F158" s="253" t="s">
        <v>1010</v>
      </c>
      <c r="G158" s="251"/>
      <c r="H158" s="254">
        <v>6.3499999999999996</v>
      </c>
      <c r="I158" s="255"/>
      <c r="J158" s="251"/>
      <c r="K158" s="251"/>
      <c r="L158" s="256"/>
      <c r="M158" s="257"/>
      <c r="N158" s="258"/>
      <c r="O158" s="258"/>
      <c r="P158" s="258"/>
      <c r="Q158" s="258"/>
      <c r="R158" s="258"/>
      <c r="S158" s="258"/>
      <c r="T158" s="259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60" t="s">
        <v>257</v>
      </c>
      <c r="AU158" s="260" t="s">
        <v>80</v>
      </c>
      <c r="AV158" s="14" t="s">
        <v>80</v>
      </c>
      <c r="AW158" s="14" t="s">
        <v>32</v>
      </c>
      <c r="AX158" s="14" t="s">
        <v>71</v>
      </c>
      <c r="AY158" s="260" t="s">
        <v>158</v>
      </c>
    </row>
    <row r="159" s="15" customFormat="1">
      <c r="A159" s="15"/>
      <c r="B159" s="261"/>
      <c r="C159" s="262"/>
      <c r="D159" s="241" t="s">
        <v>257</v>
      </c>
      <c r="E159" s="263" t="s">
        <v>19</v>
      </c>
      <c r="F159" s="264" t="s">
        <v>268</v>
      </c>
      <c r="G159" s="262"/>
      <c r="H159" s="265">
        <v>9.0099999999999998</v>
      </c>
      <c r="I159" s="266"/>
      <c r="J159" s="262"/>
      <c r="K159" s="262"/>
      <c r="L159" s="267"/>
      <c r="M159" s="268"/>
      <c r="N159" s="269"/>
      <c r="O159" s="269"/>
      <c r="P159" s="269"/>
      <c r="Q159" s="269"/>
      <c r="R159" s="269"/>
      <c r="S159" s="269"/>
      <c r="T159" s="270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71" t="s">
        <v>257</v>
      </c>
      <c r="AU159" s="271" t="s">
        <v>80</v>
      </c>
      <c r="AV159" s="15" t="s">
        <v>173</v>
      </c>
      <c r="AW159" s="15" t="s">
        <v>32</v>
      </c>
      <c r="AX159" s="15" t="s">
        <v>78</v>
      </c>
      <c r="AY159" s="271" t="s">
        <v>158</v>
      </c>
    </row>
    <row r="160" s="2" customFormat="1" ht="16.5" customHeight="1">
      <c r="A160" s="41"/>
      <c r="B160" s="42"/>
      <c r="C160" s="216" t="s">
        <v>223</v>
      </c>
      <c r="D160" s="216" t="s">
        <v>161</v>
      </c>
      <c r="E160" s="217" t="s">
        <v>1011</v>
      </c>
      <c r="F160" s="218" t="s">
        <v>1012</v>
      </c>
      <c r="G160" s="219" t="s">
        <v>295</v>
      </c>
      <c r="H160" s="220">
        <v>9.0099999999999998</v>
      </c>
      <c r="I160" s="221"/>
      <c r="J160" s="222">
        <f>ROUND(I160*H160,2)</f>
        <v>0</v>
      </c>
      <c r="K160" s="218" t="s">
        <v>219</v>
      </c>
      <c r="L160" s="47"/>
      <c r="M160" s="223" t="s">
        <v>19</v>
      </c>
      <c r="N160" s="224" t="s">
        <v>42</v>
      </c>
      <c r="O160" s="87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7" t="s">
        <v>173</v>
      </c>
      <c r="AT160" s="227" t="s">
        <v>161</v>
      </c>
      <c r="AU160" s="227" t="s">
        <v>80</v>
      </c>
      <c r="AY160" s="20" t="s">
        <v>158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20" t="s">
        <v>78</v>
      </c>
      <c r="BK160" s="228">
        <f>ROUND(I160*H160,2)</f>
        <v>0</v>
      </c>
      <c r="BL160" s="20" t="s">
        <v>173</v>
      </c>
      <c r="BM160" s="227" t="s">
        <v>1013</v>
      </c>
    </row>
    <row r="161" s="2" customFormat="1">
      <c r="A161" s="41"/>
      <c r="B161" s="42"/>
      <c r="C161" s="43"/>
      <c r="D161" s="229" t="s">
        <v>221</v>
      </c>
      <c r="E161" s="43"/>
      <c r="F161" s="230" t="s">
        <v>1014</v>
      </c>
      <c r="G161" s="43"/>
      <c r="H161" s="43"/>
      <c r="I161" s="231"/>
      <c r="J161" s="43"/>
      <c r="K161" s="43"/>
      <c r="L161" s="47"/>
      <c r="M161" s="232"/>
      <c r="N161" s="233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221</v>
      </c>
      <c r="AU161" s="20" t="s">
        <v>80</v>
      </c>
    </row>
    <row r="162" s="2" customFormat="1" ht="16.5" customHeight="1">
      <c r="A162" s="41"/>
      <c r="B162" s="42"/>
      <c r="C162" s="216" t="s">
        <v>229</v>
      </c>
      <c r="D162" s="216" t="s">
        <v>161</v>
      </c>
      <c r="E162" s="217" t="s">
        <v>1015</v>
      </c>
      <c r="F162" s="218" t="s">
        <v>1016</v>
      </c>
      <c r="G162" s="219" t="s">
        <v>285</v>
      </c>
      <c r="H162" s="220">
        <v>0.12</v>
      </c>
      <c r="I162" s="221"/>
      <c r="J162" s="222">
        <f>ROUND(I162*H162,2)</f>
        <v>0</v>
      </c>
      <c r="K162" s="218" t="s">
        <v>219</v>
      </c>
      <c r="L162" s="47"/>
      <c r="M162" s="223" t="s">
        <v>19</v>
      </c>
      <c r="N162" s="224" t="s">
        <v>42</v>
      </c>
      <c r="O162" s="87"/>
      <c r="P162" s="225">
        <f>O162*H162</f>
        <v>0</v>
      </c>
      <c r="Q162" s="225">
        <v>1.0606199999999999</v>
      </c>
      <c r="R162" s="225">
        <f>Q162*H162</f>
        <v>0.12727439999999998</v>
      </c>
      <c r="S162" s="225">
        <v>0</v>
      </c>
      <c r="T162" s="226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7" t="s">
        <v>173</v>
      </c>
      <c r="AT162" s="227" t="s">
        <v>161</v>
      </c>
      <c r="AU162" s="227" t="s">
        <v>80</v>
      </c>
      <c r="AY162" s="20" t="s">
        <v>158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20" t="s">
        <v>78</v>
      </c>
      <c r="BK162" s="228">
        <f>ROUND(I162*H162,2)</f>
        <v>0</v>
      </c>
      <c r="BL162" s="20" t="s">
        <v>173</v>
      </c>
      <c r="BM162" s="227" t="s">
        <v>1017</v>
      </c>
    </row>
    <row r="163" s="2" customFormat="1">
      <c r="A163" s="41"/>
      <c r="B163" s="42"/>
      <c r="C163" s="43"/>
      <c r="D163" s="229" t="s">
        <v>221</v>
      </c>
      <c r="E163" s="43"/>
      <c r="F163" s="230" t="s">
        <v>1018</v>
      </c>
      <c r="G163" s="43"/>
      <c r="H163" s="43"/>
      <c r="I163" s="231"/>
      <c r="J163" s="43"/>
      <c r="K163" s="43"/>
      <c r="L163" s="47"/>
      <c r="M163" s="232"/>
      <c r="N163" s="233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221</v>
      </c>
      <c r="AU163" s="20" t="s">
        <v>80</v>
      </c>
    </row>
    <row r="164" s="13" customFormat="1">
      <c r="A164" s="13"/>
      <c r="B164" s="239"/>
      <c r="C164" s="240"/>
      <c r="D164" s="241" t="s">
        <v>257</v>
      </c>
      <c r="E164" s="242" t="s">
        <v>19</v>
      </c>
      <c r="F164" s="243" t="s">
        <v>1019</v>
      </c>
      <c r="G164" s="240"/>
      <c r="H164" s="242" t="s">
        <v>19</v>
      </c>
      <c r="I164" s="244"/>
      <c r="J164" s="240"/>
      <c r="K164" s="240"/>
      <c r="L164" s="245"/>
      <c r="M164" s="246"/>
      <c r="N164" s="247"/>
      <c r="O164" s="247"/>
      <c r="P164" s="247"/>
      <c r="Q164" s="247"/>
      <c r="R164" s="247"/>
      <c r="S164" s="247"/>
      <c r="T164" s="24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9" t="s">
        <v>257</v>
      </c>
      <c r="AU164" s="249" t="s">
        <v>80</v>
      </c>
      <c r="AV164" s="13" t="s">
        <v>78</v>
      </c>
      <c r="AW164" s="13" t="s">
        <v>32</v>
      </c>
      <c r="AX164" s="13" t="s">
        <v>71</v>
      </c>
      <c r="AY164" s="249" t="s">
        <v>158</v>
      </c>
    </row>
    <row r="165" s="14" customFormat="1">
      <c r="A165" s="14"/>
      <c r="B165" s="250"/>
      <c r="C165" s="251"/>
      <c r="D165" s="241" t="s">
        <v>257</v>
      </c>
      <c r="E165" s="252" t="s">
        <v>19</v>
      </c>
      <c r="F165" s="253" t="s">
        <v>1020</v>
      </c>
      <c r="G165" s="251"/>
      <c r="H165" s="254">
        <v>0.12</v>
      </c>
      <c r="I165" s="255"/>
      <c r="J165" s="251"/>
      <c r="K165" s="251"/>
      <c r="L165" s="256"/>
      <c r="M165" s="257"/>
      <c r="N165" s="258"/>
      <c r="O165" s="258"/>
      <c r="P165" s="258"/>
      <c r="Q165" s="258"/>
      <c r="R165" s="258"/>
      <c r="S165" s="258"/>
      <c r="T165" s="259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0" t="s">
        <v>257</v>
      </c>
      <c r="AU165" s="260" t="s">
        <v>80</v>
      </c>
      <c r="AV165" s="14" t="s">
        <v>80</v>
      </c>
      <c r="AW165" s="14" t="s">
        <v>32</v>
      </c>
      <c r="AX165" s="14" t="s">
        <v>78</v>
      </c>
      <c r="AY165" s="260" t="s">
        <v>158</v>
      </c>
    </row>
    <row r="166" s="2" customFormat="1" ht="16.5" customHeight="1">
      <c r="A166" s="41"/>
      <c r="B166" s="42"/>
      <c r="C166" s="216" t="s">
        <v>338</v>
      </c>
      <c r="D166" s="216" t="s">
        <v>161</v>
      </c>
      <c r="E166" s="217" t="s">
        <v>1021</v>
      </c>
      <c r="F166" s="218" t="s">
        <v>1022</v>
      </c>
      <c r="G166" s="219" t="s">
        <v>285</v>
      </c>
      <c r="H166" s="220">
        <v>0.60099999999999998</v>
      </c>
      <c r="I166" s="221"/>
      <c r="J166" s="222">
        <f>ROUND(I166*H166,2)</f>
        <v>0</v>
      </c>
      <c r="K166" s="218" t="s">
        <v>219</v>
      </c>
      <c r="L166" s="47"/>
      <c r="M166" s="223" t="s">
        <v>19</v>
      </c>
      <c r="N166" s="224" t="s">
        <v>42</v>
      </c>
      <c r="O166" s="87"/>
      <c r="P166" s="225">
        <f>O166*H166</f>
        <v>0</v>
      </c>
      <c r="Q166" s="225">
        <v>1.06277</v>
      </c>
      <c r="R166" s="225">
        <f>Q166*H166</f>
        <v>0.63872476999999994</v>
      </c>
      <c r="S166" s="225">
        <v>0</v>
      </c>
      <c r="T166" s="226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7" t="s">
        <v>173</v>
      </c>
      <c r="AT166" s="227" t="s">
        <v>161</v>
      </c>
      <c r="AU166" s="227" t="s">
        <v>80</v>
      </c>
      <c r="AY166" s="20" t="s">
        <v>158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20" t="s">
        <v>78</v>
      </c>
      <c r="BK166" s="228">
        <f>ROUND(I166*H166,2)</f>
        <v>0</v>
      </c>
      <c r="BL166" s="20" t="s">
        <v>173</v>
      </c>
      <c r="BM166" s="227" t="s">
        <v>1023</v>
      </c>
    </row>
    <row r="167" s="2" customFormat="1">
      <c r="A167" s="41"/>
      <c r="B167" s="42"/>
      <c r="C167" s="43"/>
      <c r="D167" s="229" t="s">
        <v>221</v>
      </c>
      <c r="E167" s="43"/>
      <c r="F167" s="230" t="s">
        <v>1024</v>
      </c>
      <c r="G167" s="43"/>
      <c r="H167" s="43"/>
      <c r="I167" s="231"/>
      <c r="J167" s="43"/>
      <c r="K167" s="43"/>
      <c r="L167" s="47"/>
      <c r="M167" s="232"/>
      <c r="N167" s="233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221</v>
      </c>
      <c r="AU167" s="20" t="s">
        <v>80</v>
      </c>
    </row>
    <row r="168" s="13" customFormat="1">
      <c r="A168" s="13"/>
      <c r="B168" s="239"/>
      <c r="C168" s="240"/>
      <c r="D168" s="241" t="s">
        <v>257</v>
      </c>
      <c r="E168" s="242" t="s">
        <v>19</v>
      </c>
      <c r="F168" s="243" t="s">
        <v>1019</v>
      </c>
      <c r="G168" s="240"/>
      <c r="H168" s="242" t="s">
        <v>19</v>
      </c>
      <c r="I168" s="244"/>
      <c r="J168" s="240"/>
      <c r="K168" s="240"/>
      <c r="L168" s="245"/>
      <c r="M168" s="246"/>
      <c r="N168" s="247"/>
      <c r="O168" s="247"/>
      <c r="P168" s="247"/>
      <c r="Q168" s="247"/>
      <c r="R168" s="247"/>
      <c r="S168" s="247"/>
      <c r="T168" s="24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9" t="s">
        <v>257</v>
      </c>
      <c r="AU168" s="249" t="s">
        <v>80</v>
      </c>
      <c r="AV168" s="13" t="s">
        <v>78</v>
      </c>
      <c r="AW168" s="13" t="s">
        <v>32</v>
      </c>
      <c r="AX168" s="13" t="s">
        <v>71</v>
      </c>
      <c r="AY168" s="249" t="s">
        <v>158</v>
      </c>
    </row>
    <row r="169" s="14" customFormat="1">
      <c r="A169" s="14"/>
      <c r="B169" s="250"/>
      <c r="C169" s="251"/>
      <c r="D169" s="241" t="s">
        <v>257</v>
      </c>
      <c r="E169" s="252" t="s">
        <v>19</v>
      </c>
      <c r="F169" s="253" t="s">
        <v>1025</v>
      </c>
      <c r="G169" s="251"/>
      <c r="H169" s="254">
        <v>0.60099999999999998</v>
      </c>
      <c r="I169" s="255"/>
      <c r="J169" s="251"/>
      <c r="K169" s="251"/>
      <c r="L169" s="256"/>
      <c r="M169" s="257"/>
      <c r="N169" s="258"/>
      <c r="O169" s="258"/>
      <c r="P169" s="258"/>
      <c r="Q169" s="258"/>
      <c r="R169" s="258"/>
      <c r="S169" s="258"/>
      <c r="T169" s="259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0" t="s">
        <v>257</v>
      </c>
      <c r="AU169" s="260" t="s">
        <v>80</v>
      </c>
      <c r="AV169" s="14" t="s">
        <v>80</v>
      </c>
      <c r="AW169" s="14" t="s">
        <v>32</v>
      </c>
      <c r="AX169" s="14" t="s">
        <v>78</v>
      </c>
      <c r="AY169" s="260" t="s">
        <v>158</v>
      </c>
    </row>
    <row r="170" s="2" customFormat="1" ht="16.5" customHeight="1">
      <c r="A170" s="41"/>
      <c r="B170" s="42"/>
      <c r="C170" s="216" t="s">
        <v>342</v>
      </c>
      <c r="D170" s="216" t="s">
        <v>161</v>
      </c>
      <c r="E170" s="217" t="s">
        <v>1026</v>
      </c>
      <c r="F170" s="218" t="s">
        <v>1027</v>
      </c>
      <c r="G170" s="219" t="s">
        <v>254</v>
      </c>
      <c r="H170" s="220">
        <v>4.1970000000000001</v>
      </c>
      <c r="I170" s="221"/>
      <c r="J170" s="222">
        <f>ROUND(I170*H170,2)</f>
        <v>0</v>
      </c>
      <c r="K170" s="218" t="s">
        <v>219</v>
      </c>
      <c r="L170" s="47"/>
      <c r="M170" s="223" t="s">
        <v>19</v>
      </c>
      <c r="N170" s="224" t="s">
        <v>42</v>
      </c>
      <c r="O170" s="87"/>
      <c r="P170" s="225">
        <f>O170*H170</f>
        <v>0</v>
      </c>
      <c r="Q170" s="225">
        <v>2.3010199999999998</v>
      </c>
      <c r="R170" s="225">
        <f>Q170*H170</f>
        <v>9.6573809399999995</v>
      </c>
      <c r="S170" s="225">
        <v>0</v>
      </c>
      <c r="T170" s="226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7" t="s">
        <v>173</v>
      </c>
      <c r="AT170" s="227" t="s">
        <v>161</v>
      </c>
      <c r="AU170" s="227" t="s">
        <v>80</v>
      </c>
      <c r="AY170" s="20" t="s">
        <v>158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20" t="s">
        <v>78</v>
      </c>
      <c r="BK170" s="228">
        <f>ROUND(I170*H170,2)</f>
        <v>0</v>
      </c>
      <c r="BL170" s="20" t="s">
        <v>173</v>
      </c>
      <c r="BM170" s="227" t="s">
        <v>1028</v>
      </c>
    </row>
    <row r="171" s="2" customFormat="1">
      <c r="A171" s="41"/>
      <c r="B171" s="42"/>
      <c r="C171" s="43"/>
      <c r="D171" s="229" t="s">
        <v>221</v>
      </c>
      <c r="E171" s="43"/>
      <c r="F171" s="230" t="s">
        <v>1029</v>
      </c>
      <c r="G171" s="43"/>
      <c r="H171" s="43"/>
      <c r="I171" s="231"/>
      <c r="J171" s="43"/>
      <c r="K171" s="43"/>
      <c r="L171" s="47"/>
      <c r="M171" s="232"/>
      <c r="N171" s="233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221</v>
      </c>
      <c r="AU171" s="20" t="s">
        <v>80</v>
      </c>
    </row>
    <row r="172" s="13" customFormat="1">
      <c r="A172" s="13"/>
      <c r="B172" s="239"/>
      <c r="C172" s="240"/>
      <c r="D172" s="241" t="s">
        <v>257</v>
      </c>
      <c r="E172" s="242" t="s">
        <v>19</v>
      </c>
      <c r="F172" s="243" t="s">
        <v>1007</v>
      </c>
      <c r="G172" s="240"/>
      <c r="H172" s="242" t="s">
        <v>19</v>
      </c>
      <c r="I172" s="244"/>
      <c r="J172" s="240"/>
      <c r="K172" s="240"/>
      <c r="L172" s="245"/>
      <c r="M172" s="246"/>
      <c r="N172" s="247"/>
      <c r="O172" s="247"/>
      <c r="P172" s="247"/>
      <c r="Q172" s="247"/>
      <c r="R172" s="247"/>
      <c r="S172" s="247"/>
      <c r="T172" s="24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9" t="s">
        <v>257</v>
      </c>
      <c r="AU172" s="249" t="s">
        <v>80</v>
      </c>
      <c r="AV172" s="13" t="s">
        <v>78</v>
      </c>
      <c r="AW172" s="13" t="s">
        <v>32</v>
      </c>
      <c r="AX172" s="13" t="s">
        <v>71</v>
      </c>
      <c r="AY172" s="249" t="s">
        <v>158</v>
      </c>
    </row>
    <row r="173" s="14" customFormat="1">
      <c r="A173" s="14"/>
      <c r="B173" s="250"/>
      <c r="C173" s="251"/>
      <c r="D173" s="241" t="s">
        <v>257</v>
      </c>
      <c r="E173" s="252" t="s">
        <v>19</v>
      </c>
      <c r="F173" s="253" t="s">
        <v>1030</v>
      </c>
      <c r="G173" s="251"/>
      <c r="H173" s="254">
        <v>4.1970000000000001</v>
      </c>
      <c r="I173" s="255"/>
      <c r="J173" s="251"/>
      <c r="K173" s="251"/>
      <c r="L173" s="256"/>
      <c r="M173" s="257"/>
      <c r="N173" s="258"/>
      <c r="O173" s="258"/>
      <c r="P173" s="258"/>
      <c r="Q173" s="258"/>
      <c r="R173" s="258"/>
      <c r="S173" s="258"/>
      <c r="T173" s="259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0" t="s">
        <v>257</v>
      </c>
      <c r="AU173" s="260" t="s">
        <v>80</v>
      </c>
      <c r="AV173" s="14" t="s">
        <v>80</v>
      </c>
      <c r="AW173" s="14" t="s">
        <v>32</v>
      </c>
      <c r="AX173" s="14" t="s">
        <v>78</v>
      </c>
      <c r="AY173" s="260" t="s">
        <v>158</v>
      </c>
    </row>
    <row r="174" s="2" customFormat="1" ht="21.75" customHeight="1">
      <c r="A174" s="41"/>
      <c r="B174" s="42"/>
      <c r="C174" s="216" t="s">
        <v>346</v>
      </c>
      <c r="D174" s="216" t="s">
        <v>161</v>
      </c>
      <c r="E174" s="217" t="s">
        <v>1031</v>
      </c>
      <c r="F174" s="218" t="s">
        <v>1032</v>
      </c>
      <c r="G174" s="219" t="s">
        <v>254</v>
      </c>
      <c r="H174" s="220">
        <v>9.5180000000000007</v>
      </c>
      <c r="I174" s="221"/>
      <c r="J174" s="222">
        <f>ROUND(I174*H174,2)</f>
        <v>0</v>
      </c>
      <c r="K174" s="218" t="s">
        <v>219</v>
      </c>
      <c r="L174" s="47"/>
      <c r="M174" s="223" t="s">
        <v>19</v>
      </c>
      <c r="N174" s="224" t="s">
        <v>42</v>
      </c>
      <c r="O174" s="87"/>
      <c r="P174" s="225">
        <f>O174*H174</f>
        <v>0</v>
      </c>
      <c r="Q174" s="225">
        <v>2.5018699999999998</v>
      </c>
      <c r="R174" s="225">
        <f>Q174*H174</f>
        <v>23.812798659999999</v>
      </c>
      <c r="S174" s="225">
        <v>0</v>
      </c>
      <c r="T174" s="226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7" t="s">
        <v>173</v>
      </c>
      <c r="AT174" s="227" t="s">
        <v>161</v>
      </c>
      <c r="AU174" s="227" t="s">
        <v>80</v>
      </c>
      <c r="AY174" s="20" t="s">
        <v>158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20" t="s">
        <v>78</v>
      </c>
      <c r="BK174" s="228">
        <f>ROUND(I174*H174,2)</f>
        <v>0</v>
      </c>
      <c r="BL174" s="20" t="s">
        <v>173</v>
      </c>
      <c r="BM174" s="227" t="s">
        <v>1033</v>
      </c>
    </row>
    <row r="175" s="2" customFormat="1">
      <c r="A175" s="41"/>
      <c r="B175" s="42"/>
      <c r="C175" s="43"/>
      <c r="D175" s="229" t="s">
        <v>221</v>
      </c>
      <c r="E175" s="43"/>
      <c r="F175" s="230" t="s">
        <v>1034</v>
      </c>
      <c r="G175" s="43"/>
      <c r="H175" s="43"/>
      <c r="I175" s="231"/>
      <c r="J175" s="43"/>
      <c r="K175" s="43"/>
      <c r="L175" s="47"/>
      <c r="M175" s="232"/>
      <c r="N175" s="233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221</v>
      </c>
      <c r="AU175" s="20" t="s">
        <v>80</v>
      </c>
    </row>
    <row r="176" s="13" customFormat="1">
      <c r="A176" s="13"/>
      <c r="B176" s="239"/>
      <c r="C176" s="240"/>
      <c r="D176" s="241" t="s">
        <v>257</v>
      </c>
      <c r="E176" s="242" t="s">
        <v>19</v>
      </c>
      <c r="F176" s="243" t="s">
        <v>1009</v>
      </c>
      <c r="G176" s="240"/>
      <c r="H176" s="242" t="s">
        <v>19</v>
      </c>
      <c r="I176" s="244"/>
      <c r="J176" s="240"/>
      <c r="K176" s="240"/>
      <c r="L176" s="245"/>
      <c r="M176" s="246"/>
      <c r="N176" s="247"/>
      <c r="O176" s="247"/>
      <c r="P176" s="247"/>
      <c r="Q176" s="247"/>
      <c r="R176" s="247"/>
      <c r="S176" s="247"/>
      <c r="T176" s="24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9" t="s">
        <v>257</v>
      </c>
      <c r="AU176" s="249" t="s">
        <v>80</v>
      </c>
      <c r="AV176" s="13" t="s">
        <v>78</v>
      </c>
      <c r="AW176" s="13" t="s">
        <v>32</v>
      </c>
      <c r="AX176" s="13" t="s">
        <v>71</v>
      </c>
      <c r="AY176" s="249" t="s">
        <v>158</v>
      </c>
    </row>
    <row r="177" s="14" customFormat="1">
      <c r="A177" s="14"/>
      <c r="B177" s="250"/>
      <c r="C177" s="251"/>
      <c r="D177" s="241" t="s">
        <v>257</v>
      </c>
      <c r="E177" s="252" t="s">
        <v>19</v>
      </c>
      <c r="F177" s="253" t="s">
        <v>1035</v>
      </c>
      <c r="G177" s="251"/>
      <c r="H177" s="254">
        <v>9.5180000000000007</v>
      </c>
      <c r="I177" s="255"/>
      <c r="J177" s="251"/>
      <c r="K177" s="251"/>
      <c r="L177" s="256"/>
      <c r="M177" s="257"/>
      <c r="N177" s="258"/>
      <c r="O177" s="258"/>
      <c r="P177" s="258"/>
      <c r="Q177" s="258"/>
      <c r="R177" s="258"/>
      <c r="S177" s="258"/>
      <c r="T177" s="259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0" t="s">
        <v>257</v>
      </c>
      <c r="AU177" s="260" t="s">
        <v>80</v>
      </c>
      <c r="AV177" s="14" t="s">
        <v>80</v>
      </c>
      <c r="AW177" s="14" t="s">
        <v>32</v>
      </c>
      <c r="AX177" s="14" t="s">
        <v>78</v>
      </c>
      <c r="AY177" s="260" t="s">
        <v>158</v>
      </c>
    </row>
    <row r="178" s="2" customFormat="1" ht="16.5" customHeight="1">
      <c r="A178" s="41"/>
      <c r="B178" s="42"/>
      <c r="C178" s="216" t="s">
        <v>301</v>
      </c>
      <c r="D178" s="216" t="s">
        <v>161</v>
      </c>
      <c r="E178" s="217" t="s">
        <v>1036</v>
      </c>
      <c r="F178" s="218" t="s">
        <v>1037</v>
      </c>
      <c r="G178" s="219" t="s">
        <v>164</v>
      </c>
      <c r="H178" s="220">
        <v>1</v>
      </c>
      <c r="I178" s="221"/>
      <c r="J178" s="222">
        <f>ROUND(I178*H178,2)</f>
        <v>0</v>
      </c>
      <c r="K178" s="218" t="s">
        <v>19</v>
      </c>
      <c r="L178" s="47"/>
      <c r="M178" s="223" t="s">
        <v>19</v>
      </c>
      <c r="N178" s="224" t="s">
        <v>42</v>
      </c>
      <c r="O178" s="87"/>
      <c r="P178" s="225">
        <f>O178*H178</f>
        <v>0</v>
      </c>
      <c r="Q178" s="225">
        <v>0</v>
      </c>
      <c r="R178" s="225">
        <f>Q178*H178</f>
        <v>0</v>
      </c>
      <c r="S178" s="225">
        <v>0</v>
      </c>
      <c r="T178" s="226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7" t="s">
        <v>173</v>
      </c>
      <c r="AT178" s="227" t="s">
        <v>161</v>
      </c>
      <c r="AU178" s="227" t="s">
        <v>80</v>
      </c>
      <c r="AY178" s="20" t="s">
        <v>158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20" t="s">
        <v>78</v>
      </c>
      <c r="BK178" s="228">
        <f>ROUND(I178*H178,2)</f>
        <v>0</v>
      </c>
      <c r="BL178" s="20" t="s">
        <v>173</v>
      </c>
      <c r="BM178" s="227" t="s">
        <v>1038</v>
      </c>
    </row>
    <row r="179" s="12" customFormat="1" ht="22.8" customHeight="1">
      <c r="A179" s="12"/>
      <c r="B179" s="200"/>
      <c r="C179" s="201"/>
      <c r="D179" s="202" t="s">
        <v>70</v>
      </c>
      <c r="E179" s="214" t="s">
        <v>119</v>
      </c>
      <c r="F179" s="214" t="s">
        <v>1039</v>
      </c>
      <c r="G179" s="201"/>
      <c r="H179" s="201"/>
      <c r="I179" s="204"/>
      <c r="J179" s="215">
        <f>BK179</f>
        <v>0</v>
      </c>
      <c r="K179" s="201"/>
      <c r="L179" s="206"/>
      <c r="M179" s="207"/>
      <c r="N179" s="208"/>
      <c r="O179" s="208"/>
      <c r="P179" s="209">
        <f>SUM(P180:P195)</f>
        <v>0</v>
      </c>
      <c r="Q179" s="208"/>
      <c r="R179" s="209">
        <f>SUM(R180:R195)</f>
        <v>9.8411189200000013</v>
      </c>
      <c r="S179" s="208"/>
      <c r="T179" s="210">
        <f>SUM(T180:T195)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11" t="s">
        <v>78</v>
      </c>
      <c r="AT179" s="212" t="s">
        <v>70</v>
      </c>
      <c r="AU179" s="212" t="s">
        <v>78</v>
      </c>
      <c r="AY179" s="211" t="s">
        <v>158</v>
      </c>
      <c r="BK179" s="213">
        <f>SUM(BK180:BK195)</f>
        <v>0</v>
      </c>
    </row>
    <row r="180" s="2" customFormat="1" ht="24.15" customHeight="1">
      <c r="A180" s="41"/>
      <c r="B180" s="42"/>
      <c r="C180" s="216" t="s">
        <v>354</v>
      </c>
      <c r="D180" s="216" t="s">
        <v>161</v>
      </c>
      <c r="E180" s="217" t="s">
        <v>1040</v>
      </c>
      <c r="F180" s="218" t="s">
        <v>1041</v>
      </c>
      <c r="G180" s="219" t="s">
        <v>295</v>
      </c>
      <c r="H180" s="220">
        <v>42.840000000000003</v>
      </c>
      <c r="I180" s="221"/>
      <c r="J180" s="222">
        <f>ROUND(I180*H180,2)</f>
        <v>0</v>
      </c>
      <c r="K180" s="218" t="s">
        <v>219</v>
      </c>
      <c r="L180" s="47"/>
      <c r="M180" s="223" t="s">
        <v>19</v>
      </c>
      <c r="N180" s="224" t="s">
        <v>42</v>
      </c>
      <c r="O180" s="87"/>
      <c r="P180" s="225">
        <f>O180*H180</f>
        <v>0</v>
      </c>
      <c r="Q180" s="225">
        <v>0.16435</v>
      </c>
      <c r="R180" s="225">
        <f>Q180*H180</f>
        <v>7.0407540000000006</v>
      </c>
      <c r="S180" s="225">
        <v>0</v>
      </c>
      <c r="T180" s="226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7" t="s">
        <v>173</v>
      </c>
      <c r="AT180" s="227" t="s">
        <v>161</v>
      </c>
      <c r="AU180" s="227" t="s">
        <v>80</v>
      </c>
      <c r="AY180" s="20" t="s">
        <v>158</v>
      </c>
      <c r="BE180" s="228">
        <f>IF(N180="základní",J180,0)</f>
        <v>0</v>
      </c>
      <c r="BF180" s="228">
        <f>IF(N180="snížená",J180,0)</f>
        <v>0</v>
      </c>
      <c r="BG180" s="228">
        <f>IF(N180="zákl. přenesená",J180,0)</f>
        <v>0</v>
      </c>
      <c r="BH180" s="228">
        <f>IF(N180="sníž. přenesená",J180,0)</f>
        <v>0</v>
      </c>
      <c r="BI180" s="228">
        <f>IF(N180="nulová",J180,0)</f>
        <v>0</v>
      </c>
      <c r="BJ180" s="20" t="s">
        <v>78</v>
      </c>
      <c r="BK180" s="228">
        <f>ROUND(I180*H180,2)</f>
        <v>0</v>
      </c>
      <c r="BL180" s="20" t="s">
        <v>173</v>
      </c>
      <c r="BM180" s="227" t="s">
        <v>1042</v>
      </c>
    </row>
    <row r="181" s="2" customFormat="1">
      <c r="A181" s="41"/>
      <c r="B181" s="42"/>
      <c r="C181" s="43"/>
      <c r="D181" s="229" t="s">
        <v>221</v>
      </c>
      <c r="E181" s="43"/>
      <c r="F181" s="230" t="s">
        <v>1043</v>
      </c>
      <c r="G181" s="43"/>
      <c r="H181" s="43"/>
      <c r="I181" s="231"/>
      <c r="J181" s="43"/>
      <c r="K181" s="43"/>
      <c r="L181" s="47"/>
      <c r="M181" s="232"/>
      <c r="N181" s="233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221</v>
      </c>
      <c r="AU181" s="20" t="s">
        <v>80</v>
      </c>
    </row>
    <row r="182" s="14" customFormat="1">
      <c r="A182" s="14"/>
      <c r="B182" s="250"/>
      <c r="C182" s="251"/>
      <c r="D182" s="241" t="s">
        <v>257</v>
      </c>
      <c r="E182" s="252" t="s">
        <v>19</v>
      </c>
      <c r="F182" s="253" t="s">
        <v>1044</v>
      </c>
      <c r="G182" s="251"/>
      <c r="H182" s="254">
        <v>42.840000000000003</v>
      </c>
      <c r="I182" s="255"/>
      <c r="J182" s="251"/>
      <c r="K182" s="251"/>
      <c r="L182" s="256"/>
      <c r="M182" s="257"/>
      <c r="N182" s="258"/>
      <c r="O182" s="258"/>
      <c r="P182" s="258"/>
      <c r="Q182" s="258"/>
      <c r="R182" s="258"/>
      <c r="S182" s="258"/>
      <c r="T182" s="259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60" t="s">
        <v>257</v>
      </c>
      <c r="AU182" s="260" t="s">
        <v>80</v>
      </c>
      <c r="AV182" s="14" t="s">
        <v>80</v>
      </c>
      <c r="AW182" s="14" t="s">
        <v>32</v>
      </c>
      <c r="AX182" s="14" t="s">
        <v>78</v>
      </c>
      <c r="AY182" s="260" t="s">
        <v>158</v>
      </c>
    </row>
    <row r="183" s="2" customFormat="1" ht="24.15" customHeight="1">
      <c r="A183" s="41"/>
      <c r="B183" s="42"/>
      <c r="C183" s="216" t="s">
        <v>7</v>
      </c>
      <c r="D183" s="216" t="s">
        <v>161</v>
      </c>
      <c r="E183" s="217" t="s">
        <v>1045</v>
      </c>
      <c r="F183" s="218" t="s">
        <v>1046</v>
      </c>
      <c r="G183" s="219" t="s">
        <v>295</v>
      </c>
      <c r="H183" s="220">
        <v>19.763000000000002</v>
      </c>
      <c r="I183" s="221"/>
      <c r="J183" s="222">
        <f>ROUND(I183*H183,2)</f>
        <v>0</v>
      </c>
      <c r="K183" s="218" t="s">
        <v>219</v>
      </c>
      <c r="L183" s="47"/>
      <c r="M183" s="223" t="s">
        <v>19</v>
      </c>
      <c r="N183" s="224" t="s">
        <v>42</v>
      </c>
      <c r="O183" s="87"/>
      <c r="P183" s="225">
        <f>O183*H183</f>
        <v>0</v>
      </c>
      <c r="Q183" s="225">
        <v>0.11396000000000001</v>
      </c>
      <c r="R183" s="225">
        <f>Q183*H183</f>
        <v>2.2521914800000005</v>
      </c>
      <c r="S183" s="225">
        <v>0</v>
      </c>
      <c r="T183" s="226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7" t="s">
        <v>173</v>
      </c>
      <c r="AT183" s="227" t="s">
        <v>161</v>
      </c>
      <c r="AU183" s="227" t="s">
        <v>80</v>
      </c>
      <c r="AY183" s="20" t="s">
        <v>158</v>
      </c>
      <c r="BE183" s="228">
        <f>IF(N183="základní",J183,0)</f>
        <v>0</v>
      </c>
      <c r="BF183" s="228">
        <f>IF(N183="snížená",J183,0)</f>
        <v>0</v>
      </c>
      <c r="BG183" s="228">
        <f>IF(N183="zákl. přenesená",J183,0)</f>
        <v>0</v>
      </c>
      <c r="BH183" s="228">
        <f>IF(N183="sníž. přenesená",J183,0)</f>
        <v>0</v>
      </c>
      <c r="BI183" s="228">
        <f>IF(N183="nulová",J183,0)</f>
        <v>0</v>
      </c>
      <c r="BJ183" s="20" t="s">
        <v>78</v>
      </c>
      <c r="BK183" s="228">
        <f>ROUND(I183*H183,2)</f>
        <v>0</v>
      </c>
      <c r="BL183" s="20" t="s">
        <v>173</v>
      </c>
      <c r="BM183" s="227" t="s">
        <v>1047</v>
      </c>
    </row>
    <row r="184" s="2" customFormat="1">
      <c r="A184" s="41"/>
      <c r="B184" s="42"/>
      <c r="C184" s="43"/>
      <c r="D184" s="229" t="s">
        <v>221</v>
      </c>
      <c r="E184" s="43"/>
      <c r="F184" s="230" t="s">
        <v>1048</v>
      </c>
      <c r="G184" s="43"/>
      <c r="H184" s="43"/>
      <c r="I184" s="231"/>
      <c r="J184" s="43"/>
      <c r="K184" s="43"/>
      <c r="L184" s="47"/>
      <c r="M184" s="232"/>
      <c r="N184" s="233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221</v>
      </c>
      <c r="AU184" s="20" t="s">
        <v>80</v>
      </c>
    </row>
    <row r="185" s="14" customFormat="1">
      <c r="A185" s="14"/>
      <c r="B185" s="250"/>
      <c r="C185" s="251"/>
      <c r="D185" s="241" t="s">
        <v>257</v>
      </c>
      <c r="E185" s="252" t="s">
        <v>19</v>
      </c>
      <c r="F185" s="253" t="s">
        <v>1049</v>
      </c>
      <c r="G185" s="251"/>
      <c r="H185" s="254">
        <v>19.763000000000002</v>
      </c>
      <c r="I185" s="255"/>
      <c r="J185" s="251"/>
      <c r="K185" s="251"/>
      <c r="L185" s="256"/>
      <c r="M185" s="257"/>
      <c r="N185" s="258"/>
      <c r="O185" s="258"/>
      <c r="P185" s="258"/>
      <c r="Q185" s="258"/>
      <c r="R185" s="258"/>
      <c r="S185" s="258"/>
      <c r="T185" s="259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60" t="s">
        <v>257</v>
      </c>
      <c r="AU185" s="260" t="s">
        <v>80</v>
      </c>
      <c r="AV185" s="14" t="s">
        <v>80</v>
      </c>
      <c r="AW185" s="14" t="s">
        <v>32</v>
      </c>
      <c r="AX185" s="14" t="s">
        <v>78</v>
      </c>
      <c r="AY185" s="260" t="s">
        <v>158</v>
      </c>
    </row>
    <row r="186" s="2" customFormat="1" ht="16.5" customHeight="1">
      <c r="A186" s="41"/>
      <c r="B186" s="42"/>
      <c r="C186" s="216" t="s">
        <v>364</v>
      </c>
      <c r="D186" s="216" t="s">
        <v>161</v>
      </c>
      <c r="E186" s="217" t="s">
        <v>1050</v>
      </c>
      <c r="F186" s="218" t="s">
        <v>1051</v>
      </c>
      <c r="G186" s="219" t="s">
        <v>373</v>
      </c>
      <c r="H186" s="220">
        <v>1.0720000000000001</v>
      </c>
      <c r="I186" s="221"/>
      <c r="J186" s="222">
        <f>ROUND(I186*H186,2)</f>
        <v>0</v>
      </c>
      <c r="K186" s="218" t="s">
        <v>219</v>
      </c>
      <c r="L186" s="47"/>
      <c r="M186" s="223" t="s">
        <v>19</v>
      </c>
      <c r="N186" s="224" t="s">
        <v>42</v>
      </c>
      <c r="O186" s="87"/>
      <c r="P186" s="225">
        <f>O186*H186</f>
        <v>0</v>
      </c>
      <c r="Q186" s="225">
        <v>0.00012</v>
      </c>
      <c r="R186" s="225">
        <f>Q186*H186</f>
        <v>0.00012864000000000002</v>
      </c>
      <c r="S186" s="225">
        <v>0</v>
      </c>
      <c r="T186" s="226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7" t="s">
        <v>173</v>
      </c>
      <c r="AT186" s="227" t="s">
        <v>161</v>
      </c>
      <c r="AU186" s="227" t="s">
        <v>80</v>
      </c>
      <c r="AY186" s="20" t="s">
        <v>158</v>
      </c>
      <c r="BE186" s="228">
        <f>IF(N186="základní",J186,0)</f>
        <v>0</v>
      </c>
      <c r="BF186" s="228">
        <f>IF(N186="snížená",J186,0)</f>
        <v>0</v>
      </c>
      <c r="BG186" s="228">
        <f>IF(N186="zákl. přenesená",J186,0)</f>
        <v>0</v>
      </c>
      <c r="BH186" s="228">
        <f>IF(N186="sníž. přenesená",J186,0)</f>
        <v>0</v>
      </c>
      <c r="BI186" s="228">
        <f>IF(N186="nulová",J186,0)</f>
        <v>0</v>
      </c>
      <c r="BJ186" s="20" t="s">
        <v>78</v>
      </c>
      <c r="BK186" s="228">
        <f>ROUND(I186*H186,2)</f>
        <v>0</v>
      </c>
      <c r="BL186" s="20" t="s">
        <v>173</v>
      </c>
      <c r="BM186" s="227" t="s">
        <v>1052</v>
      </c>
    </row>
    <row r="187" s="2" customFormat="1">
      <c r="A187" s="41"/>
      <c r="B187" s="42"/>
      <c r="C187" s="43"/>
      <c r="D187" s="229" t="s">
        <v>221</v>
      </c>
      <c r="E187" s="43"/>
      <c r="F187" s="230" t="s">
        <v>1053</v>
      </c>
      <c r="G187" s="43"/>
      <c r="H187" s="43"/>
      <c r="I187" s="231"/>
      <c r="J187" s="43"/>
      <c r="K187" s="43"/>
      <c r="L187" s="47"/>
      <c r="M187" s="232"/>
      <c r="N187" s="233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221</v>
      </c>
      <c r="AU187" s="20" t="s">
        <v>80</v>
      </c>
    </row>
    <row r="188" s="13" customFormat="1">
      <c r="A188" s="13"/>
      <c r="B188" s="239"/>
      <c r="C188" s="240"/>
      <c r="D188" s="241" t="s">
        <v>257</v>
      </c>
      <c r="E188" s="242" t="s">
        <v>19</v>
      </c>
      <c r="F188" s="243" t="s">
        <v>1054</v>
      </c>
      <c r="G188" s="240"/>
      <c r="H188" s="242" t="s">
        <v>19</v>
      </c>
      <c r="I188" s="244"/>
      <c r="J188" s="240"/>
      <c r="K188" s="240"/>
      <c r="L188" s="245"/>
      <c r="M188" s="246"/>
      <c r="N188" s="247"/>
      <c r="O188" s="247"/>
      <c r="P188" s="247"/>
      <c r="Q188" s="247"/>
      <c r="R188" s="247"/>
      <c r="S188" s="247"/>
      <c r="T188" s="24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49" t="s">
        <v>257</v>
      </c>
      <c r="AU188" s="249" t="s">
        <v>80</v>
      </c>
      <c r="AV188" s="13" t="s">
        <v>78</v>
      </c>
      <c r="AW188" s="13" t="s">
        <v>32</v>
      </c>
      <c r="AX188" s="13" t="s">
        <v>71</v>
      </c>
      <c r="AY188" s="249" t="s">
        <v>158</v>
      </c>
    </row>
    <row r="189" s="14" customFormat="1">
      <c r="A189" s="14"/>
      <c r="B189" s="250"/>
      <c r="C189" s="251"/>
      <c r="D189" s="241" t="s">
        <v>257</v>
      </c>
      <c r="E189" s="252" t="s">
        <v>19</v>
      </c>
      <c r="F189" s="253" t="s">
        <v>1055</v>
      </c>
      <c r="G189" s="251"/>
      <c r="H189" s="254">
        <v>1.0720000000000001</v>
      </c>
      <c r="I189" s="255"/>
      <c r="J189" s="251"/>
      <c r="K189" s="251"/>
      <c r="L189" s="256"/>
      <c r="M189" s="257"/>
      <c r="N189" s="258"/>
      <c r="O189" s="258"/>
      <c r="P189" s="258"/>
      <c r="Q189" s="258"/>
      <c r="R189" s="258"/>
      <c r="S189" s="258"/>
      <c r="T189" s="259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0" t="s">
        <v>257</v>
      </c>
      <c r="AU189" s="260" t="s">
        <v>80</v>
      </c>
      <c r="AV189" s="14" t="s">
        <v>80</v>
      </c>
      <c r="AW189" s="14" t="s">
        <v>32</v>
      </c>
      <c r="AX189" s="14" t="s">
        <v>78</v>
      </c>
      <c r="AY189" s="260" t="s">
        <v>158</v>
      </c>
    </row>
    <row r="190" s="2" customFormat="1" ht="16.5" customHeight="1">
      <c r="A190" s="41"/>
      <c r="B190" s="42"/>
      <c r="C190" s="216" t="s">
        <v>370</v>
      </c>
      <c r="D190" s="216" t="s">
        <v>161</v>
      </c>
      <c r="E190" s="217" t="s">
        <v>1056</v>
      </c>
      <c r="F190" s="218" t="s">
        <v>1057</v>
      </c>
      <c r="G190" s="219" t="s">
        <v>373</v>
      </c>
      <c r="H190" s="220">
        <v>10.32</v>
      </c>
      <c r="I190" s="221"/>
      <c r="J190" s="222">
        <f>ROUND(I190*H190,2)</f>
        <v>0</v>
      </c>
      <c r="K190" s="218" t="s">
        <v>219</v>
      </c>
      <c r="L190" s="47"/>
      <c r="M190" s="223" t="s">
        <v>19</v>
      </c>
      <c r="N190" s="224" t="s">
        <v>42</v>
      </c>
      <c r="O190" s="87"/>
      <c r="P190" s="225">
        <f>O190*H190</f>
        <v>0</v>
      </c>
      <c r="Q190" s="225">
        <v>0.00013999999999999999</v>
      </c>
      <c r="R190" s="225">
        <f>Q190*H190</f>
        <v>0.0014448</v>
      </c>
      <c r="S190" s="225">
        <v>0</v>
      </c>
      <c r="T190" s="226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7" t="s">
        <v>173</v>
      </c>
      <c r="AT190" s="227" t="s">
        <v>161</v>
      </c>
      <c r="AU190" s="227" t="s">
        <v>80</v>
      </c>
      <c r="AY190" s="20" t="s">
        <v>158</v>
      </c>
      <c r="BE190" s="228">
        <f>IF(N190="základní",J190,0)</f>
        <v>0</v>
      </c>
      <c r="BF190" s="228">
        <f>IF(N190="snížená",J190,0)</f>
        <v>0</v>
      </c>
      <c r="BG190" s="228">
        <f>IF(N190="zákl. přenesená",J190,0)</f>
        <v>0</v>
      </c>
      <c r="BH190" s="228">
        <f>IF(N190="sníž. přenesená",J190,0)</f>
        <v>0</v>
      </c>
      <c r="BI190" s="228">
        <f>IF(N190="nulová",J190,0)</f>
        <v>0</v>
      </c>
      <c r="BJ190" s="20" t="s">
        <v>78</v>
      </c>
      <c r="BK190" s="228">
        <f>ROUND(I190*H190,2)</f>
        <v>0</v>
      </c>
      <c r="BL190" s="20" t="s">
        <v>173</v>
      </c>
      <c r="BM190" s="227" t="s">
        <v>1058</v>
      </c>
    </row>
    <row r="191" s="2" customFormat="1">
      <c r="A191" s="41"/>
      <c r="B191" s="42"/>
      <c r="C191" s="43"/>
      <c r="D191" s="229" t="s">
        <v>221</v>
      </c>
      <c r="E191" s="43"/>
      <c r="F191" s="230" t="s">
        <v>1059</v>
      </c>
      <c r="G191" s="43"/>
      <c r="H191" s="43"/>
      <c r="I191" s="231"/>
      <c r="J191" s="43"/>
      <c r="K191" s="43"/>
      <c r="L191" s="47"/>
      <c r="M191" s="232"/>
      <c r="N191" s="233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221</v>
      </c>
      <c r="AU191" s="20" t="s">
        <v>80</v>
      </c>
    </row>
    <row r="192" s="13" customFormat="1">
      <c r="A192" s="13"/>
      <c r="B192" s="239"/>
      <c r="C192" s="240"/>
      <c r="D192" s="241" t="s">
        <v>257</v>
      </c>
      <c r="E192" s="242" t="s">
        <v>19</v>
      </c>
      <c r="F192" s="243" t="s">
        <v>1060</v>
      </c>
      <c r="G192" s="240"/>
      <c r="H192" s="242" t="s">
        <v>19</v>
      </c>
      <c r="I192" s="244"/>
      <c r="J192" s="240"/>
      <c r="K192" s="240"/>
      <c r="L192" s="245"/>
      <c r="M192" s="246"/>
      <c r="N192" s="247"/>
      <c r="O192" s="247"/>
      <c r="P192" s="247"/>
      <c r="Q192" s="247"/>
      <c r="R192" s="247"/>
      <c r="S192" s="247"/>
      <c r="T192" s="24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9" t="s">
        <v>257</v>
      </c>
      <c r="AU192" s="249" t="s">
        <v>80</v>
      </c>
      <c r="AV192" s="13" t="s">
        <v>78</v>
      </c>
      <c r="AW192" s="13" t="s">
        <v>32</v>
      </c>
      <c r="AX192" s="13" t="s">
        <v>71</v>
      </c>
      <c r="AY192" s="249" t="s">
        <v>158</v>
      </c>
    </row>
    <row r="193" s="14" customFormat="1">
      <c r="A193" s="14"/>
      <c r="B193" s="250"/>
      <c r="C193" s="251"/>
      <c r="D193" s="241" t="s">
        <v>257</v>
      </c>
      <c r="E193" s="252" t="s">
        <v>19</v>
      </c>
      <c r="F193" s="253" t="s">
        <v>1061</v>
      </c>
      <c r="G193" s="251"/>
      <c r="H193" s="254">
        <v>10.32</v>
      </c>
      <c r="I193" s="255"/>
      <c r="J193" s="251"/>
      <c r="K193" s="251"/>
      <c r="L193" s="256"/>
      <c r="M193" s="257"/>
      <c r="N193" s="258"/>
      <c r="O193" s="258"/>
      <c r="P193" s="258"/>
      <c r="Q193" s="258"/>
      <c r="R193" s="258"/>
      <c r="S193" s="258"/>
      <c r="T193" s="259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0" t="s">
        <v>257</v>
      </c>
      <c r="AU193" s="260" t="s">
        <v>80</v>
      </c>
      <c r="AV193" s="14" t="s">
        <v>80</v>
      </c>
      <c r="AW193" s="14" t="s">
        <v>32</v>
      </c>
      <c r="AX193" s="14" t="s">
        <v>78</v>
      </c>
      <c r="AY193" s="260" t="s">
        <v>158</v>
      </c>
    </row>
    <row r="194" s="2" customFormat="1" ht="21.75" customHeight="1">
      <c r="A194" s="41"/>
      <c r="B194" s="42"/>
      <c r="C194" s="216" t="s">
        <v>376</v>
      </c>
      <c r="D194" s="216" t="s">
        <v>161</v>
      </c>
      <c r="E194" s="217" t="s">
        <v>1062</v>
      </c>
      <c r="F194" s="218" t="s">
        <v>1063</v>
      </c>
      <c r="G194" s="219" t="s">
        <v>199</v>
      </c>
      <c r="H194" s="220">
        <v>12</v>
      </c>
      <c r="I194" s="221"/>
      <c r="J194" s="222">
        <f>ROUND(I194*H194,2)</f>
        <v>0</v>
      </c>
      <c r="K194" s="218" t="s">
        <v>219</v>
      </c>
      <c r="L194" s="47"/>
      <c r="M194" s="223" t="s">
        <v>19</v>
      </c>
      <c r="N194" s="224" t="s">
        <v>42</v>
      </c>
      <c r="O194" s="87"/>
      <c r="P194" s="225">
        <f>O194*H194</f>
        <v>0</v>
      </c>
      <c r="Q194" s="225">
        <v>0.04555</v>
      </c>
      <c r="R194" s="225">
        <f>Q194*H194</f>
        <v>0.54659999999999997</v>
      </c>
      <c r="S194" s="225">
        <v>0</v>
      </c>
      <c r="T194" s="226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7" t="s">
        <v>173</v>
      </c>
      <c r="AT194" s="227" t="s">
        <v>161</v>
      </c>
      <c r="AU194" s="227" t="s">
        <v>80</v>
      </c>
      <c r="AY194" s="20" t="s">
        <v>158</v>
      </c>
      <c r="BE194" s="228">
        <f>IF(N194="základní",J194,0)</f>
        <v>0</v>
      </c>
      <c r="BF194" s="228">
        <f>IF(N194="snížená",J194,0)</f>
        <v>0</v>
      </c>
      <c r="BG194" s="228">
        <f>IF(N194="zákl. přenesená",J194,0)</f>
        <v>0</v>
      </c>
      <c r="BH194" s="228">
        <f>IF(N194="sníž. přenesená",J194,0)</f>
        <v>0</v>
      </c>
      <c r="BI194" s="228">
        <f>IF(N194="nulová",J194,0)</f>
        <v>0</v>
      </c>
      <c r="BJ194" s="20" t="s">
        <v>78</v>
      </c>
      <c r="BK194" s="228">
        <f>ROUND(I194*H194,2)</f>
        <v>0</v>
      </c>
      <c r="BL194" s="20" t="s">
        <v>173</v>
      </c>
      <c r="BM194" s="227" t="s">
        <v>1064</v>
      </c>
    </row>
    <row r="195" s="2" customFormat="1">
      <c r="A195" s="41"/>
      <c r="B195" s="42"/>
      <c r="C195" s="43"/>
      <c r="D195" s="229" t="s">
        <v>221</v>
      </c>
      <c r="E195" s="43"/>
      <c r="F195" s="230" t="s">
        <v>1065</v>
      </c>
      <c r="G195" s="43"/>
      <c r="H195" s="43"/>
      <c r="I195" s="231"/>
      <c r="J195" s="43"/>
      <c r="K195" s="43"/>
      <c r="L195" s="47"/>
      <c r="M195" s="232"/>
      <c r="N195" s="233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221</v>
      </c>
      <c r="AU195" s="20" t="s">
        <v>80</v>
      </c>
    </row>
    <row r="196" s="12" customFormat="1" ht="22.8" customHeight="1">
      <c r="A196" s="12"/>
      <c r="B196" s="200"/>
      <c r="C196" s="201"/>
      <c r="D196" s="202" t="s">
        <v>70</v>
      </c>
      <c r="E196" s="214" t="s">
        <v>173</v>
      </c>
      <c r="F196" s="214" t="s">
        <v>392</v>
      </c>
      <c r="G196" s="201"/>
      <c r="H196" s="201"/>
      <c r="I196" s="204"/>
      <c r="J196" s="215">
        <f>BK196</f>
        <v>0</v>
      </c>
      <c r="K196" s="201"/>
      <c r="L196" s="206"/>
      <c r="M196" s="207"/>
      <c r="N196" s="208"/>
      <c r="O196" s="208"/>
      <c r="P196" s="209">
        <f>SUM(P197:P225)</f>
        <v>0</v>
      </c>
      <c r="Q196" s="208"/>
      <c r="R196" s="209">
        <f>SUM(R197:R225)</f>
        <v>5.9667325900000003</v>
      </c>
      <c r="S196" s="208"/>
      <c r="T196" s="210">
        <f>SUM(T197:T225)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11" t="s">
        <v>78</v>
      </c>
      <c r="AT196" s="212" t="s">
        <v>70</v>
      </c>
      <c r="AU196" s="212" t="s">
        <v>78</v>
      </c>
      <c r="AY196" s="211" t="s">
        <v>158</v>
      </c>
      <c r="BK196" s="213">
        <f>SUM(BK197:BK225)</f>
        <v>0</v>
      </c>
    </row>
    <row r="197" s="2" customFormat="1" ht="24.15" customHeight="1">
      <c r="A197" s="41"/>
      <c r="B197" s="42"/>
      <c r="C197" s="216" t="s">
        <v>382</v>
      </c>
      <c r="D197" s="216" t="s">
        <v>161</v>
      </c>
      <c r="E197" s="217" t="s">
        <v>1066</v>
      </c>
      <c r="F197" s="218" t="s">
        <v>1067</v>
      </c>
      <c r="G197" s="219" t="s">
        <v>199</v>
      </c>
      <c r="H197" s="220">
        <v>20</v>
      </c>
      <c r="I197" s="221"/>
      <c r="J197" s="222">
        <f>ROUND(I197*H197,2)</f>
        <v>0</v>
      </c>
      <c r="K197" s="218" t="s">
        <v>219</v>
      </c>
      <c r="L197" s="47"/>
      <c r="M197" s="223" t="s">
        <v>19</v>
      </c>
      <c r="N197" s="224" t="s">
        <v>42</v>
      </c>
      <c r="O197" s="87"/>
      <c r="P197" s="225">
        <f>O197*H197</f>
        <v>0</v>
      </c>
      <c r="Q197" s="225">
        <v>0.087720000000000006</v>
      </c>
      <c r="R197" s="225">
        <f>Q197*H197</f>
        <v>1.7544000000000002</v>
      </c>
      <c r="S197" s="225">
        <v>0</v>
      </c>
      <c r="T197" s="226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7" t="s">
        <v>173</v>
      </c>
      <c r="AT197" s="227" t="s">
        <v>161</v>
      </c>
      <c r="AU197" s="227" t="s">
        <v>80</v>
      </c>
      <c r="AY197" s="20" t="s">
        <v>158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20" t="s">
        <v>78</v>
      </c>
      <c r="BK197" s="228">
        <f>ROUND(I197*H197,2)</f>
        <v>0</v>
      </c>
      <c r="BL197" s="20" t="s">
        <v>173</v>
      </c>
      <c r="BM197" s="227" t="s">
        <v>1068</v>
      </c>
    </row>
    <row r="198" s="2" customFormat="1">
      <c r="A198" s="41"/>
      <c r="B198" s="42"/>
      <c r="C198" s="43"/>
      <c r="D198" s="229" t="s">
        <v>221</v>
      </c>
      <c r="E198" s="43"/>
      <c r="F198" s="230" t="s">
        <v>1069</v>
      </c>
      <c r="G198" s="43"/>
      <c r="H198" s="43"/>
      <c r="I198" s="231"/>
      <c r="J198" s="43"/>
      <c r="K198" s="43"/>
      <c r="L198" s="47"/>
      <c r="M198" s="232"/>
      <c r="N198" s="233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221</v>
      </c>
      <c r="AU198" s="20" t="s">
        <v>80</v>
      </c>
    </row>
    <row r="199" s="2" customFormat="1" ht="16.5" customHeight="1">
      <c r="A199" s="41"/>
      <c r="B199" s="42"/>
      <c r="C199" s="272" t="s">
        <v>387</v>
      </c>
      <c r="D199" s="272" t="s">
        <v>312</v>
      </c>
      <c r="E199" s="273" t="s">
        <v>1070</v>
      </c>
      <c r="F199" s="274" t="s">
        <v>1071</v>
      </c>
      <c r="G199" s="275" t="s">
        <v>199</v>
      </c>
      <c r="H199" s="276">
        <v>20</v>
      </c>
      <c r="I199" s="277"/>
      <c r="J199" s="278">
        <f>ROUND(I199*H199,2)</f>
        <v>0</v>
      </c>
      <c r="K199" s="274" t="s">
        <v>19</v>
      </c>
      <c r="L199" s="279"/>
      <c r="M199" s="280" t="s">
        <v>19</v>
      </c>
      <c r="N199" s="281" t="s">
        <v>42</v>
      </c>
      <c r="O199" s="87"/>
      <c r="P199" s="225">
        <f>O199*H199</f>
        <v>0</v>
      </c>
      <c r="Q199" s="225">
        <v>0.153</v>
      </c>
      <c r="R199" s="225">
        <f>Q199*H199</f>
        <v>3.0600000000000001</v>
      </c>
      <c r="S199" s="225">
        <v>0</v>
      </c>
      <c r="T199" s="226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7" t="s">
        <v>190</v>
      </c>
      <c r="AT199" s="227" t="s">
        <v>312</v>
      </c>
      <c r="AU199" s="227" t="s">
        <v>80</v>
      </c>
      <c r="AY199" s="20" t="s">
        <v>158</v>
      </c>
      <c r="BE199" s="228">
        <f>IF(N199="základní",J199,0)</f>
        <v>0</v>
      </c>
      <c r="BF199" s="228">
        <f>IF(N199="snížená",J199,0)</f>
        <v>0</v>
      </c>
      <c r="BG199" s="228">
        <f>IF(N199="zákl. přenesená",J199,0)</f>
        <v>0</v>
      </c>
      <c r="BH199" s="228">
        <f>IF(N199="sníž. přenesená",J199,0)</f>
        <v>0</v>
      </c>
      <c r="BI199" s="228">
        <f>IF(N199="nulová",J199,0)</f>
        <v>0</v>
      </c>
      <c r="BJ199" s="20" t="s">
        <v>78</v>
      </c>
      <c r="BK199" s="228">
        <f>ROUND(I199*H199,2)</f>
        <v>0</v>
      </c>
      <c r="BL199" s="20" t="s">
        <v>173</v>
      </c>
      <c r="BM199" s="227" t="s">
        <v>1072</v>
      </c>
    </row>
    <row r="200" s="2" customFormat="1" ht="16.5" customHeight="1">
      <c r="A200" s="41"/>
      <c r="B200" s="42"/>
      <c r="C200" s="216" t="s">
        <v>393</v>
      </c>
      <c r="D200" s="216" t="s">
        <v>161</v>
      </c>
      <c r="E200" s="217" t="s">
        <v>1073</v>
      </c>
      <c r="F200" s="218" t="s">
        <v>1074</v>
      </c>
      <c r="G200" s="219" t="s">
        <v>295</v>
      </c>
      <c r="H200" s="220">
        <v>4.46</v>
      </c>
      <c r="I200" s="221"/>
      <c r="J200" s="222">
        <f>ROUND(I200*H200,2)</f>
        <v>0</v>
      </c>
      <c r="K200" s="218" t="s">
        <v>219</v>
      </c>
      <c r="L200" s="47"/>
      <c r="M200" s="223" t="s">
        <v>19</v>
      </c>
      <c r="N200" s="224" t="s">
        <v>42</v>
      </c>
      <c r="O200" s="87"/>
      <c r="P200" s="225">
        <f>O200*H200</f>
        <v>0</v>
      </c>
      <c r="Q200" s="225">
        <v>0.011169999999999999</v>
      </c>
      <c r="R200" s="225">
        <f>Q200*H200</f>
        <v>0.0498182</v>
      </c>
      <c r="S200" s="225">
        <v>0</v>
      </c>
      <c r="T200" s="226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7" t="s">
        <v>173</v>
      </c>
      <c r="AT200" s="227" t="s">
        <v>161</v>
      </c>
      <c r="AU200" s="227" t="s">
        <v>80</v>
      </c>
      <c r="AY200" s="20" t="s">
        <v>158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20" t="s">
        <v>78</v>
      </c>
      <c r="BK200" s="228">
        <f>ROUND(I200*H200,2)</f>
        <v>0</v>
      </c>
      <c r="BL200" s="20" t="s">
        <v>173</v>
      </c>
      <c r="BM200" s="227" t="s">
        <v>1075</v>
      </c>
    </row>
    <row r="201" s="2" customFormat="1">
      <c r="A201" s="41"/>
      <c r="B201" s="42"/>
      <c r="C201" s="43"/>
      <c r="D201" s="229" t="s">
        <v>221</v>
      </c>
      <c r="E201" s="43"/>
      <c r="F201" s="230" t="s">
        <v>1076</v>
      </c>
      <c r="G201" s="43"/>
      <c r="H201" s="43"/>
      <c r="I201" s="231"/>
      <c r="J201" s="43"/>
      <c r="K201" s="43"/>
      <c r="L201" s="47"/>
      <c r="M201" s="232"/>
      <c r="N201" s="233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221</v>
      </c>
      <c r="AU201" s="20" t="s">
        <v>80</v>
      </c>
    </row>
    <row r="202" s="13" customFormat="1">
      <c r="A202" s="13"/>
      <c r="B202" s="239"/>
      <c r="C202" s="240"/>
      <c r="D202" s="241" t="s">
        <v>257</v>
      </c>
      <c r="E202" s="242" t="s">
        <v>19</v>
      </c>
      <c r="F202" s="243" t="s">
        <v>1077</v>
      </c>
      <c r="G202" s="240"/>
      <c r="H202" s="242" t="s">
        <v>19</v>
      </c>
      <c r="I202" s="244"/>
      <c r="J202" s="240"/>
      <c r="K202" s="240"/>
      <c r="L202" s="245"/>
      <c r="M202" s="246"/>
      <c r="N202" s="247"/>
      <c r="O202" s="247"/>
      <c r="P202" s="247"/>
      <c r="Q202" s="247"/>
      <c r="R202" s="247"/>
      <c r="S202" s="247"/>
      <c r="T202" s="24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9" t="s">
        <v>257</v>
      </c>
      <c r="AU202" s="249" t="s">
        <v>80</v>
      </c>
      <c r="AV202" s="13" t="s">
        <v>78</v>
      </c>
      <c r="AW202" s="13" t="s">
        <v>32</v>
      </c>
      <c r="AX202" s="13" t="s">
        <v>71</v>
      </c>
      <c r="AY202" s="249" t="s">
        <v>158</v>
      </c>
    </row>
    <row r="203" s="14" customFormat="1">
      <c r="A203" s="14"/>
      <c r="B203" s="250"/>
      <c r="C203" s="251"/>
      <c r="D203" s="241" t="s">
        <v>257</v>
      </c>
      <c r="E203" s="252" t="s">
        <v>19</v>
      </c>
      <c r="F203" s="253" t="s">
        <v>1078</v>
      </c>
      <c r="G203" s="251"/>
      <c r="H203" s="254">
        <v>2.6600000000000001</v>
      </c>
      <c r="I203" s="255"/>
      <c r="J203" s="251"/>
      <c r="K203" s="251"/>
      <c r="L203" s="256"/>
      <c r="M203" s="257"/>
      <c r="N203" s="258"/>
      <c r="O203" s="258"/>
      <c r="P203" s="258"/>
      <c r="Q203" s="258"/>
      <c r="R203" s="258"/>
      <c r="S203" s="258"/>
      <c r="T203" s="259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0" t="s">
        <v>257</v>
      </c>
      <c r="AU203" s="260" t="s">
        <v>80</v>
      </c>
      <c r="AV203" s="14" t="s">
        <v>80</v>
      </c>
      <c r="AW203" s="14" t="s">
        <v>32</v>
      </c>
      <c r="AX203" s="14" t="s">
        <v>71</v>
      </c>
      <c r="AY203" s="260" t="s">
        <v>158</v>
      </c>
    </row>
    <row r="204" s="13" customFormat="1">
      <c r="A204" s="13"/>
      <c r="B204" s="239"/>
      <c r="C204" s="240"/>
      <c r="D204" s="241" t="s">
        <v>257</v>
      </c>
      <c r="E204" s="242" t="s">
        <v>19</v>
      </c>
      <c r="F204" s="243" t="s">
        <v>1079</v>
      </c>
      <c r="G204" s="240"/>
      <c r="H204" s="242" t="s">
        <v>19</v>
      </c>
      <c r="I204" s="244"/>
      <c r="J204" s="240"/>
      <c r="K204" s="240"/>
      <c r="L204" s="245"/>
      <c r="M204" s="246"/>
      <c r="N204" s="247"/>
      <c r="O204" s="247"/>
      <c r="P204" s="247"/>
      <c r="Q204" s="247"/>
      <c r="R204" s="247"/>
      <c r="S204" s="247"/>
      <c r="T204" s="24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9" t="s">
        <v>257</v>
      </c>
      <c r="AU204" s="249" t="s">
        <v>80</v>
      </c>
      <c r="AV204" s="13" t="s">
        <v>78</v>
      </c>
      <c r="AW204" s="13" t="s">
        <v>32</v>
      </c>
      <c r="AX204" s="13" t="s">
        <v>71</v>
      </c>
      <c r="AY204" s="249" t="s">
        <v>158</v>
      </c>
    </row>
    <row r="205" s="14" customFormat="1">
      <c r="A205" s="14"/>
      <c r="B205" s="250"/>
      <c r="C205" s="251"/>
      <c r="D205" s="241" t="s">
        <v>257</v>
      </c>
      <c r="E205" s="252" t="s">
        <v>19</v>
      </c>
      <c r="F205" s="253" t="s">
        <v>1080</v>
      </c>
      <c r="G205" s="251"/>
      <c r="H205" s="254">
        <v>1.8</v>
      </c>
      <c r="I205" s="255"/>
      <c r="J205" s="251"/>
      <c r="K205" s="251"/>
      <c r="L205" s="256"/>
      <c r="M205" s="257"/>
      <c r="N205" s="258"/>
      <c r="O205" s="258"/>
      <c r="P205" s="258"/>
      <c r="Q205" s="258"/>
      <c r="R205" s="258"/>
      <c r="S205" s="258"/>
      <c r="T205" s="259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0" t="s">
        <v>257</v>
      </c>
      <c r="AU205" s="260" t="s">
        <v>80</v>
      </c>
      <c r="AV205" s="14" t="s">
        <v>80</v>
      </c>
      <c r="AW205" s="14" t="s">
        <v>32</v>
      </c>
      <c r="AX205" s="14" t="s">
        <v>71</v>
      </c>
      <c r="AY205" s="260" t="s">
        <v>158</v>
      </c>
    </row>
    <row r="206" s="15" customFormat="1">
      <c r="A206" s="15"/>
      <c r="B206" s="261"/>
      <c r="C206" s="262"/>
      <c r="D206" s="241" t="s">
        <v>257</v>
      </c>
      <c r="E206" s="263" t="s">
        <v>19</v>
      </c>
      <c r="F206" s="264" t="s">
        <v>268</v>
      </c>
      <c r="G206" s="262"/>
      <c r="H206" s="265">
        <v>4.46</v>
      </c>
      <c r="I206" s="266"/>
      <c r="J206" s="262"/>
      <c r="K206" s="262"/>
      <c r="L206" s="267"/>
      <c r="M206" s="268"/>
      <c r="N206" s="269"/>
      <c r="O206" s="269"/>
      <c r="P206" s="269"/>
      <c r="Q206" s="269"/>
      <c r="R206" s="269"/>
      <c r="S206" s="269"/>
      <c r="T206" s="270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71" t="s">
        <v>257</v>
      </c>
      <c r="AU206" s="271" t="s">
        <v>80</v>
      </c>
      <c r="AV206" s="15" t="s">
        <v>173</v>
      </c>
      <c r="AW206" s="15" t="s">
        <v>32</v>
      </c>
      <c r="AX206" s="15" t="s">
        <v>78</v>
      </c>
      <c r="AY206" s="271" t="s">
        <v>158</v>
      </c>
    </row>
    <row r="207" s="2" customFormat="1" ht="16.5" customHeight="1">
      <c r="A207" s="41"/>
      <c r="B207" s="42"/>
      <c r="C207" s="216" t="s">
        <v>400</v>
      </c>
      <c r="D207" s="216" t="s">
        <v>161</v>
      </c>
      <c r="E207" s="217" t="s">
        <v>1081</v>
      </c>
      <c r="F207" s="218" t="s">
        <v>1082</v>
      </c>
      <c r="G207" s="219" t="s">
        <v>295</v>
      </c>
      <c r="H207" s="220">
        <v>4.46</v>
      </c>
      <c r="I207" s="221"/>
      <c r="J207" s="222">
        <f>ROUND(I207*H207,2)</f>
        <v>0</v>
      </c>
      <c r="K207" s="218" t="s">
        <v>219</v>
      </c>
      <c r="L207" s="47"/>
      <c r="M207" s="223" t="s">
        <v>19</v>
      </c>
      <c r="N207" s="224" t="s">
        <v>42</v>
      </c>
      <c r="O207" s="87"/>
      <c r="P207" s="225">
        <f>O207*H207</f>
        <v>0</v>
      </c>
      <c r="Q207" s="225">
        <v>0</v>
      </c>
      <c r="R207" s="225">
        <f>Q207*H207</f>
        <v>0</v>
      </c>
      <c r="S207" s="225">
        <v>0</v>
      </c>
      <c r="T207" s="226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7" t="s">
        <v>173</v>
      </c>
      <c r="AT207" s="227" t="s">
        <v>161</v>
      </c>
      <c r="AU207" s="227" t="s">
        <v>80</v>
      </c>
      <c r="AY207" s="20" t="s">
        <v>158</v>
      </c>
      <c r="BE207" s="228">
        <f>IF(N207="základní",J207,0)</f>
        <v>0</v>
      </c>
      <c r="BF207" s="228">
        <f>IF(N207="snížená",J207,0)</f>
        <v>0</v>
      </c>
      <c r="BG207" s="228">
        <f>IF(N207="zákl. přenesená",J207,0)</f>
        <v>0</v>
      </c>
      <c r="BH207" s="228">
        <f>IF(N207="sníž. přenesená",J207,0)</f>
        <v>0</v>
      </c>
      <c r="BI207" s="228">
        <f>IF(N207="nulová",J207,0)</f>
        <v>0</v>
      </c>
      <c r="BJ207" s="20" t="s">
        <v>78</v>
      </c>
      <c r="BK207" s="228">
        <f>ROUND(I207*H207,2)</f>
        <v>0</v>
      </c>
      <c r="BL207" s="20" t="s">
        <v>173</v>
      </c>
      <c r="BM207" s="227" t="s">
        <v>1083</v>
      </c>
    </row>
    <row r="208" s="2" customFormat="1">
      <c r="A208" s="41"/>
      <c r="B208" s="42"/>
      <c r="C208" s="43"/>
      <c r="D208" s="229" t="s">
        <v>221</v>
      </c>
      <c r="E208" s="43"/>
      <c r="F208" s="230" t="s">
        <v>1084</v>
      </c>
      <c r="G208" s="43"/>
      <c r="H208" s="43"/>
      <c r="I208" s="231"/>
      <c r="J208" s="43"/>
      <c r="K208" s="43"/>
      <c r="L208" s="47"/>
      <c r="M208" s="232"/>
      <c r="N208" s="233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221</v>
      </c>
      <c r="AU208" s="20" t="s">
        <v>80</v>
      </c>
    </row>
    <row r="209" s="2" customFormat="1" ht="16.5" customHeight="1">
      <c r="A209" s="41"/>
      <c r="B209" s="42"/>
      <c r="C209" s="216" t="s">
        <v>404</v>
      </c>
      <c r="D209" s="216" t="s">
        <v>161</v>
      </c>
      <c r="E209" s="217" t="s">
        <v>1085</v>
      </c>
      <c r="F209" s="218" t="s">
        <v>1086</v>
      </c>
      <c r="G209" s="219" t="s">
        <v>285</v>
      </c>
      <c r="H209" s="220">
        <v>0.042000000000000003</v>
      </c>
      <c r="I209" s="221"/>
      <c r="J209" s="222">
        <f>ROUND(I209*H209,2)</f>
        <v>0</v>
      </c>
      <c r="K209" s="218" t="s">
        <v>219</v>
      </c>
      <c r="L209" s="47"/>
      <c r="M209" s="223" t="s">
        <v>19</v>
      </c>
      <c r="N209" s="224" t="s">
        <v>42</v>
      </c>
      <c r="O209" s="87"/>
      <c r="P209" s="225">
        <f>O209*H209</f>
        <v>0</v>
      </c>
      <c r="Q209" s="225">
        <v>1.05291</v>
      </c>
      <c r="R209" s="225">
        <f>Q209*H209</f>
        <v>0.044222220000000007</v>
      </c>
      <c r="S209" s="225">
        <v>0</v>
      </c>
      <c r="T209" s="226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7" t="s">
        <v>173</v>
      </c>
      <c r="AT209" s="227" t="s">
        <v>161</v>
      </c>
      <c r="AU209" s="227" t="s">
        <v>80</v>
      </c>
      <c r="AY209" s="20" t="s">
        <v>158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20" t="s">
        <v>78</v>
      </c>
      <c r="BK209" s="228">
        <f>ROUND(I209*H209,2)</f>
        <v>0</v>
      </c>
      <c r="BL209" s="20" t="s">
        <v>173</v>
      </c>
      <c r="BM209" s="227" t="s">
        <v>1087</v>
      </c>
    </row>
    <row r="210" s="2" customFormat="1">
      <c r="A210" s="41"/>
      <c r="B210" s="42"/>
      <c r="C210" s="43"/>
      <c r="D210" s="229" t="s">
        <v>221</v>
      </c>
      <c r="E210" s="43"/>
      <c r="F210" s="230" t="s">
        <v>1088</v>
      </c>
      <c r="G210" s="43"/>
      <c r="H210" s="43"/>
      <c r="I210" s="231"/>
      <c r="J210" s="43"/>
      <c r="K210" s="43"/>
      <c r="L210" s="47"/>
      <c r="M210" s="232"/>
      <c r="N210" s="233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221</v>
      </c>
      <c r="AU210" s="20" t="s">
        <v>80</v>
      </c>
    </row>
    <row r="211" s="13" customFormat="1">
      <c r="A211" s="13"/>
      <c r="B211" s="239"/>
      <c r="C211" s="240"/>
      <c r="D211" s="241" t="s">
        <v>257</v>
      </c>
      <c r="E211" s="242" t="s">
        <v>19</v>
      </c>
      <c r="F211" s="243" t="s">
        <v>1077</v>
      </c>
      <c r="G211" s="240"/>
      <c r="H211" s="242" t="s">
        <v>19</v>
      </c>
      <c r="I211" s="244"/>
      <c r="J211" s="240"/>
      <c r="K211" s="240"/>
      <c r="L211" s="245"/>
      <c r="M211" s="246"/>
      <c r="N211" s="247"/>
      <c r="O211" s="247"/>
      <c r="P211" s="247"/>
      <c r="Q211" s="247"/>
      <c r="R211" s="247"/>
      <c r="S211" s="247"/>
      <c r="T211" s="24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9" t="s">
        <v>257</v>
      </c>
      <c r="AU211" s="249" t="s">
        <v>80</v>
      </c>
      <c r="AV211" s="13" t="s">
        <v>78</v>
      </c>
      <c r="AW211" s="13" t="s">
        <v>32</v>
      </c>
      <c r="AX211" s="13" t="s">
        <v>71</v>
      </c>
      <c r="AY211" s="249" t="s">
        <v>158</v>
      </c>
    </row>
    <row r="212" s="13" customFormat="1">
      <c r="A212" s="13"/>
      <c r="B212" s="239"/>
      <c r="C212" s="240"/>
      <c r="D212" s="241" t="s">
        <v>257</v>
      </c>
      <c r="E212" s="242" t="s">
        <v>19</v>
      </c>
      <c r="F212" s="243" t="s">
        <v>1089</v>
      </c>
      <c r="G212" s="240"/>
      <c r="H212" s="242" t="s">
        <v>19</v>
      </c>
      <c r="I212" s="244"/>
      <c r="J212" s="240"/>
      <c r="K212" s="240"/>
      <c r="L212" s="245"/>
      <c r="M212" s="246"/>
      <c r="N212" s="247"/>
      <c r="O212" s="247"/>
      <c r="P212" s="247"/>
      <c r="Q212" s="247"/>
      <c r="R212" s="247"/>
      <c r="S212" s="247"/>
      <c r="T212" s="24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9" t="s">
        <v>257</v>
      </c>
      <c r="AU212" s="249" t="s">
        <v>80</v>
      </c>
      <c r="AV212" s="13" t="s">
        <v>78</v>
      </c>
      <c r="AW212" s="13" t="s">
        <v>32</v>
      </c>
      <c r="AX212" s="13" t="s">
        <v>71</v>
      </c>
      <c r="AY212" s="249" t="s">
        <v>158</v>
      </c>
    </row>
    <row r="213" s="14" customFormat="1">
      <c r="A213" s="14"/>
      <c r="B213" s="250"/>
      <c r="C213" s="251"/>
      <c r="D213" s="241" t="s">
        <v>257</v>
      </c>
      <c r="E213" s="252" t="s">
        <v>19</v>
      </c>
      <c r="F213" s="253" t="s">
        <v>1090</v>
      </c>
      <c r="G213" s="251"/>
      <c r="H213" s="254">
        <v>0.042000000000000003</v>
      </c>
      <c r="I213" s="255"/>
      <c r="J213" s="251"/>
      <c r="K213" s="251"/>
      <c r="L213" s="256"/>
      <c r="M213" s="257"/>
      <c r="N213" s="258"/>
      <c r="O213" s="258"/>
      <c r="P213" s="258"/>
      <c r="Q213" s="258"/>
      <c r="R213" s="258"/>
      <c r="S213" s="258"/>
      <c r="T213" s="259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0" t="s">
        <v>257</v>
      </c>
      <c r="AU213" s="260" t="s">
        <v>80</v>
      </c>
      <c r="AV213" s="14" t="s">
        <v>80</v>
      </c>
      <c r="AW213" s="14" t="s">
        <v>32</v>
      </c>
      <c r="AX213" s="14" t="s">
        <v>78</v>
      </c>
      <c r="AY213" s="260" t="s">
        <v>158</v>
      </c>
    </row>
    <row r="214" s="2" customFormat="1" ht="16.5" customHeight="1">
      <c r="A214" s="41"/>
      <c r="B214" s="42"/>
      <c r="C214" s="216" t="s">
        <v>410</v>
      </c>
      <c r="D214" s="216" t="s">
        <v>161</v>
      </c>
      <c r="E214" s="217" t="s">
        <v>1091</v>
      </c>
      <c r="F214" s="218" t="s">
        <v>1092</v>
      </c>
      <c r="G214" s="219" t="s">
        <v>285</v>
      </c>
      <c r="H214" s="220">
        <v>0.025999999999999999</v>
      </c>
      <c r="I214" s="221"/>
      <c r="J214" s="222">
        <f>ROUND(I214*H214,2)</f>
        <v>0</v>
      </c>
      <c r="K214" s="218" t="s">
        <v>219</v>
      </c>
      <c r="L214" s="47"/>
      <c r="M214" s="223" t="s">
        <v>19</v>
      </c>
      <c r="N214" s="224" t="s">
        <v>42</v>
      </c>
      <c r="O214" s="87"/>
      <c r="P214" s="225">
        <f>O214*H214</f>
        <v>0</v>
      </c>
      <c r="Q214" s="225">
        <v>1.06277</v>
      </c>
      <c r="R214" s="225">
        <f>Q214*H214</f>
        <v>0.02763202</v>
      </c>
      <c r="S214" s="225">
        <v>0</v>
      </c>
      <c r="T214" s="226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7" t="s">
        <v>173</v>
      </c>
      <c r="AT214" s="227" t="s">
        <v>161</v>
      </c>
      <c r="AU214" s="227" t="s">
        <v>80</v>
      </c>
      <c r="AY214" s="20" t="s">
        <v>158</v>
      </c>
      <c r="BE214" s="228">
        <f>IF(N214="základní",J214,0)</f>
        <v>0</v>
      </c>
      <c r="BF214" s="228">
        <f>IF(N214="snížená",J214,0)</f>
        <v>0</v>
      </c>
      <c r="BG214" s="228">
        <f>IF(N214="zákl. přenesená",J214,0)</f>
        <v>0</v>
      </c>
      <c r="BH214" s="228">
        <f>IF(N214="sníž. přenesená",J214,0)</f>
        <v>0</v>
      </c>
      <c r="BI214" s="228">
        <f>IF(N214="nulová",J214,0)</f>
        <v>0</v>
      </c>
      <c r="BJ214" s="20" t="s">
        <v>78</v>
      </c>
      <c r="BK214" s="228">
        <f>ROUND(I214*H214,2)</f>
        <v>0</v>
      </c>
      <c r="BL214" s="20" t="s">
        <v>173</v>
      </c>
      <c r="BM214" s="227" t="s">
        <v>1093</v>
      </c>
    </row>
    <row r="215" s="2" customFormat="1">
      <c r="A215" s="41"/>
      <c r="B215" s="42"/>
      <c r="C215" s="43"/>
      <c r="D215" s="229" t="s">
        <v>221</v>
      </c>
      <c r="E215" s="43"/>
      <c r="F215" s="230" t="s">
        <v>1094</v>
      </c>
      <c r="G215" s="43"/>
      <c r="H215" s="43"/>
      <c r="I215" s="231"/>
      <c r="J215" s="43"/>
      <c r="K215" s="43"/>
      <c r="L215" s="47"/>
      <c r="M215" s="232"/>
      <c r="N215" s="233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221</v>
      </c>
      <c r="AU215" s="20" t="s">
        <v>80</v>
      </c>
    </row>
    <row r="216" s="13" customFormat="1">
      <c r="A216" s="13"/>
      <c r="B216" s="239"/>
      <c r="C216" s="240"/>
      <c r="D216" s="241" t="s">
        <v>257</v>
      </c>
      <c r="E216" s="242" t="s">
        <v>19</v>
      </c>
      <c r="F216" s="243" t="s">
        <v>1079</v>
      </c>
      <c r="G216" s="240"/>
      <c r="H216" s="242" t="s">
        <v>19</v>
      </c>
      <c r="I216" s="244"/>
      <c r="J216" s="240"/>
      <c r="K216" s="240"/>
      <c r="L216" s="245"/>
      <c r="M216" s="246"/>
      <c r="N216" s="247"/>
      <c r="O216" s="247"/>
      <c r="P216" s="247"/>
      <c r="Q216" s="247"/>
      <c r="R216" s="247"/>
      <c r="S216" s="247"/>
      <c r="T216" s="248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9" t="s">
        <v>257</v>
      </c>
      <c r="AU216" s="249" t="s">
        <v>80</v>
      </c>
      <c r="AV216" s="13" t="s">
        <v>78</v>
      </c>
      <c r="AW216" s="13" t="s">
        <v>32</v>
      </c>
      <c r="AX216" s="13" t="s">
        <v>71</v>
      </c>
      <c r="AY216" s="249" t="s">
        <v>158</v>
      </c>
    </row>
    <row r="217" s="14" customFormat="1">
      <c r="A217" s="14"/>
      <c r="B217" s="250"/>
      <c r="C217" s="251"/>
      <c r="D217" s="241" t="s">
        <v>257</v>
      </c>
      <c r="E217" s="252" t="s">
        <v>19</v>
      </c>
      <c r="F217" s="253" t="s">
        <v>1095</v>
      </c>
      <c r="G217" s="251"/>
      <c r="H217" s="254">
        <v>0.025999999999999999</v>
      </c>
      <c r="I217" s="255"/>
      <c r="J217" s="251"/>
      <c r="K217" s="251"/>
      <c r="L217" s="256"/>
      <c r="M217" s="257"/>
      <c r="N217" s="258"/>
      <c r="O217" s="258"/>
      <c r="P217" s="258"/>
      <c r="Q217" s="258"/>
      <c r="R217" s="258"/>
      <c r="S217" s="258"/>
      <c r="T217" s="259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0" t="s">
        <v>257</v>
      </c>
      <c r="AU217" s="260" t="s">
        <v>80</v>
      </c>
      <c r="AV217" s="14" t="s">
        <v>80</v>
      </c>
      <c r="AW217" s="14" t="s">
        <v>32</v>
      </c>
      <c r="AX217" s="14" t="s">
        <v>78</v>
      </c>
      <c r="AY217" s="260" t="s">
        <v>158</v>
      </c>
    </row>
    <row r="218" s="2" customFormat="1" ht="16.5" customHeight="1">
      <c r="A218" s="41"/>
      <c r="B218" s="42"/>
      <c r="C218" s="216" t="s">
        <v>415</v>
      </c>
      <c r="D218" s="216" t="s">
        <v>161</v>
      </c>
      <c r="E218" s="217" t="s">
        <v>1096</v>
      </c>
      <c r="F218" s="218" t="s">
        <v>1097</v>
      </c>
      <c r="G218" s="219" t="s">
        <v>254</v>
      </c>
      <c r="H218" s="220">
        <v>0.22500000000000001</v>
      </c>
      <c r="I218" s="221"/>
      <c r="J218" s="222">
        <f>ROUND(I218*H218,2)</f>
        <v>0</v>
      </c>
      <c r="K218" s="218" t="s">
        <v>219</v>
      </c>
      <c r="L218" s="47"/>
      <c r="M218" s="223" t="s">
        <v>19</v>
      </c>
      <c r="N218" s="224" t="s">
        <v>42</v>
      </c>
      <c r="O218" s="87"/>
      <c r="P218" s="225">
        <f>O218*H218</f>
        <v>0</v>
      </c>
      <c r="Q218" s="225">
        <v>2.3011300000000001</v>
      </c>
      <c r="R218" s="225">
        <f>Q218*H218</f>
        <v>0.51775425000000008</v>
      </c>
      <c r="S218" s="225">
        <v>0</v>
      </c>
      <c r="T218" s="226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7" t="s">
        <v>173</v>
      </c>
      <c r="AT218" s="227" t="s">
        <v>161</v>
      </c>
      <c r="AU218" s="227" t="s">
        <v>80</v>
      </c>
      <c r="AY218" s="20" t="s">
        <v>158</v>
      </c>
      <c r="BE218" s="228">
        <f>IF(N218="základní",J218,0)</f>
        <v>0</v>
      </c>
      <c r="BF218" s="228">
        <f>IF(N218="snížená",J218,0)</f>
        <v>0</v>
      </c>
      <c r="BG218" s="228">
        <f>IF(N218="zákl. přenesená",J218,0)</f>
        <v>0</v>
      </c>
      <c r="BH218" s="228">
        <f>IF(N218="sníž. přenesená",J218,0)</f>
        <v>0</v>
      </c>
      <c r="BI218" s="228">
        <f>IF(N218="nulová",J218,0)</f>
        <v>0</v>
      </c>
      <c r="BJ218" s="20" t="s">
        <v>78</v>
      </c>
      <c r="BK218" s="228">
        <f>ROUND(I218*H218,2)</f>
        <v>0</v>
      </c>
      <c r="BL218" s="20" t="s">
        <v>173</v>
      </c>
      <c r="BM218" s="227" t="s">
        <v>1098</v>
      </c>
    </row>
    <row r="219" s="2" customFormat="1">
      <c r="A219" s="41"/>
      <c r="B219" s="42"/>
      <c r="C219" s="43"/>
      <c r="D219" s="229" t="s">
        <v>221</v>
      </c>
      <c r="E219" s="43"/>
      <c r="F219" s="230" t="s">
        <v>1099</v>
      </c>
      <c r="G219" s="43"/>
      <c r="H219" s="43"/>
      <c r="I219" s="231"/>
      <c r="J219" s="43"/>
      <c r="K219" s="43"/>
      <c r="L219" s="47"/>
      <c r="M219" s="232"/>
      <c r="N219" s="233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221</v>
      </c>
      <c r="AU219" s="20" t="s">
        <v>80</v>
      </c>
    </row>
    <row r="220" s="13" customFormat="1">
      <c r="A220" s="13"/>
      <c r="B220" s="239"/>
      <c r="C220" s="240"/>
      <c r="D220" s="241" t="s">
        <v>257</v>
      </c>
      <c r="E220" s="242" t="s">
        <v>19</v>
      </c>
      <c r="F220" s="243" t="s">
        <v>1079</v>
      </c>
      <c r="G220" s="240"/>
      <c r="H220" s="242" t="s">
        <v>19</v>
      </c>
      <c r="I220" s="244"/>
      <c r="J220" s="240"/>
      <c r="K220" s="240"/>
      <c r="L220" s="245"/>
      <c r="M220" s="246"/>
      <c r="N220" s="247"/>
      <c r="O220" s="247"/>
      <c r="P220" s="247"/>
      <c r="Q220" s="247"/>
      <c r="R220" s="247"/>
      <c r="S220" s="247"/>
      <c r="T220" s="24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9" t="s">
        <v>257</v>
      </c>
      <c r="AU220" s="249" t="s">
        <v>80</v>
      </c>
      <c r="AV220" s="13" t="s">
        <v>78</v>
      </c>
      <c r="AW220" s="13" t="s">
        <v>32</v>
      </c>
      <c r="AX220" s="13" t="s">
        <v>71</v>
      </c>
      <c r="AY220" s="249" t="s">
        <v>158</v>
      </c>
    </row>
    <row r="221" s="14" customFormat="1">
      <c r="A221" s="14"/>
      <c r="B221" s="250"/>
      <c r="C221" s="251"/>
      <c r="D221" s="241" t="s">
        <v>257</v>
      </c>
      <c r="E221" s="252" t="s">
        <v>19</v>
      </c>
      <c r="F221" s="253" t="s">
        <v>1100</v>
      </c>
      <c r="G221" s="251"/>
      <c r="H221" s="254">
        <v>0.22500000000000001</v>
      </c>
      <c r="I221" s="255"/>
      <c r="J221" s="251"/>
      <c r="K221" s="251"/>
      <c r="L221" s="256"/>
      <c r="M221" s="257"/>
      <c r="N221" s="258"/>
      <c r="O221" s="258"/>
      <c r="P221" s="258"/>
      <c r="Q221" s="258"/>
      <c r="R221" s="258"/>
      <c r="S221" s="258"/>
      <c r="T221" s="259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0" t="s">
        <v>257</v>
      </c>
      <c r="AU221" s="260" t="s">
        <v>80</v>
      </c>
      <c r="AV221" s="14" t="s">
        <v>80</v>
      </c>
      <c r="AW221" s="14" t="s">
        <v>32</v>
      </c>
      <c r="AX221" s="14" t="s">
        <v>78</v>
      </c>
      <c r="AY221" s="260" t="s">
        <v>158</v>
      </c>
    </row>
    <row r="222" s="2" customFormat="1" ht="16.5" customHeight="1">
      <c r="A222" s="41"/>
      <c r="B222" s="42"/>
      <c r="C222" s="216" t="s">
        <v>420</v>
      </c>
      <c r="D222" s="216" t="s">
        <v>161</v>
      </c>
      <c r="E222" s="217" t="s">
        <v>1101</v>
      </c>
      <c r="F222" s="218" t="s">
        <v>1102</v>
      </c>
      <c r="G222" s="219" t="s">
        <v>254</v>
      </c>
      <c r="H222" s="220">
        <v>0.20499999999999999</v>
      </c>
      <c r="I222" s="221"/>
      <c r="J222" s="222">
        <f>ROUND(I222*H222,2)</f>
        <v>0</v>
      </c>
      <c r="K222" s="218" t="s">
        <v>219</v>
      </c>
      <c r="L222" s="47"/>
      <c r="M222" s="223" t="s">
        <v>19</v>
      </c>
      <c r="N222" s="224" t="s">
        <v>42</v>
      </c>
      <c r="O222" s="87"/>
      <c r="P222" s="225">
        <f>O222*H222</f>
        <v>0</v>
      </c>
      <c r="Q222" s="225">
        <v>2.5019800000000001</v>
      </c>
      <c r="R222" s="225">
        <f>Q222*H222</f>
        <v>0.51290590000000003</v>
      </c>
      <c r="S222" s="225">
        <v>0</v>
      </c>
      <c r="T222" s="226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7" t="s">
        <v>173</v>
      </c>
      <c r="AT222" s="227" t="s">
        <v>161</v>
      </c>
      <c r="AU222" s="227" t="s">
        <v>80</v>
      </c>
      <c r="AY222" s="20" t="s">
        <v>158</v>
      </c>
      <c r="BE222" s="228">
        <f>IF(N222="základní",J222,0)</f>
        <v>0</v>
      </c>
      <c r="BF222" s="228">
        <f>IF(N222="snížená",J222,0)</f>
        <v>0</v>
      </c>
      <c r="BG222" s="228">
        <f>IF(N222="zákl. přenesená",J222,0)</f>
        <v>0</v>
      </c>
      <c r="BH222" s="228">
        <f>IF(N222="sníž. přenesená",J222,0)</f>
        <v>0</v>
      </c>
      <c r="BI222" s="228">
        <f>IF(N222="nulová",J222,0)</f>
        <v>0</v>
      </c>
      <c r="BJ222" s="20" t="s">
        <v>78</v>
      </c>
      <c r="BK222" s="228">
        <f>ROUND(I222*H222,2)</f>
        <v>0</v>
      </c>
      <c r="BL222" s="20" t="s">
        <v>173</v>
      </c>
      <c r="BM222" s="227" t="s">
        <v>1103</v>
      </c>
    </row>
    <row r="223" s="2" customFormat="1">
      <c r="A223" s="41"/>
      <c r="B223" s="42"/>
      <c r="C223" s="43"/>
      <c r="D223" s="229" t="s">
        <v>221</v>
      </c>
      <c r="E223" s="43"/>
      <c r="F223" s="230" t="s">
        <v>1104</v>
      </c>
      <c r="G223" s="43"/>
      <c r="H223" s="43"/>
      <c r="I223" s="231"/>
      <c r="J223" s="43"/>
      <c r="K223" s="43"/>
      <c r="L223" s="47"/>
      <c r="M223" s="232"/>
      <c r="N223" s="233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221</v>
      </c>
      <c r="AU223" s="20" t="s">
        <v>80</v>
      </c>
    </row>
    <row r="224" s="13" customFormat="1">
      <c r="A224" s="13"/>
      <c r="B224" s="239"/>
      <c r="C224" s="240"/>
      <c r="D224" s="241" t="s">
        <v>257</v>
      </c>
      <c r="E224" s="242" t="s">
        <v>19</v>
      </c>
      <c r="F224" s="243" t="s">
        <v>1077</v>
      </c>
      <c r="G224" s="240"/>
      <c r="H224" s="242" t="s">
        <v>19</v>
      </c>
      <c r="I224" s="244"/>
      <c r="J224" s="240"/>
      <c r="K224" s="240"/>
      <c r="L224" s="245"/>
      <c r="M224" s="246"/>
      <c r="N224" s="247"/>
      <c r="O224" s="247"/>
      <c r="P224" s="247"/>
      <c r="Q224" s="247"/>
      <c r="R224" s="247"/>
      <c r="S224" s="247"/>
      <c r="T224" s="248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9" t="s">
        <v>257</v>
      </c>
      <c r="AU224" s="249" t="s">
        <v>80</v>
      </c>
      <c r="AV224" s="13" t="s">
        <v>78</v>
      </c>
      <c r="AW224" s="13" t="s">
        <v>32</v>
      </c>
      <c r="AX224" s="13" t="s">
        <v>71</v>
      </c>
      <c r="AY224" s="249" t="s">
        <v>158</v>
      </c>
    </row>
    <row r="225" s="14" customFormat="1">
      <c r="A225" s="14"/>
      <c r="B225" s="250"/>
      <c r="C225" s="251"/>
      <c r="D225" s="241" t="s">
        <v>257</v>
      </c>
      <c r="E225" s="252" t="s">
        <v>19</v>
      </c>
      <c r="F225" s="253" t="s">
        <v>1105</v>
      </c>
      <c r="G225" s="251"/>
      <c r="H225" s="254">
        <v>0.20499999999999999</v>
      </c>
      <c r="I225" s="255"/>
      <c r="J225" s="251"/>
      <c r="K225" s="251"/>
      <c r="L225" s="256"/>
      <c r="M225" s="257"/>
      <c r="N225" s="258"/>
      <c r="O225" s="258"/>
      <c r="P225" s="258"/>
      <c r="Q225" s="258"/>
      <c r="R225" s="258"/>
      <c r="S225" s="258"/>
      <c r="T225" s="259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0" t="s">
        <v>257</v>
      </c>
      <c r="AU225" s="260" t="s">
        <v>80</v>
      </c>
      <c r="AV225" s="14" t="s">
        <v>80</v>
      </c>
      <c r="AW225" s="14" t="s">
        <v>32</v>
      </c>
      <c r="AX225" s="14" t="s">
        <v>78</v>
      </c>
      <c r="AY225" s="260" t="s">
        <v>158</v>
      </c>
    </row>
    <row r="226" s="12" customFormat="1" ht="22.8" customHeight="1">
      <c r="A226" s="12"/>
      <c r="B226" s="200"/>
      <c r="C226" s="201"/>
      <c r="D226" s="202" t="s">
        <v>70</v>
      </c>
      <c r="E226" s="214" t="s">
        <v>182</v>
      </c>
      <c r="F226" s="214" t="s">
        <v>486</v>
      </c>
      <c r="G226" s="201"/>
      <c r="H226" s="201"/>
      <c r="I226" s="204"/>
      <c r="J226" s="215">
        <f>BK226</f>
        <v>0</v>
      </c>
      <c r="K226" s="201"/>
      <c r="L226" s="206"/>
      <c r="M226" s="207"/>
      <c r="N226" s="208"/>
      <c r="O226" s="208"/>
      <c r="P226" s="209">
        <f>SUM(P227:P288)</f>
        <v>0</v>
      </c>
      <c r="Q226" s="208"/>
      <c r="R226" s="209">
        <f>SUM(R227:R288)</f>
        <v>7.5851890499999985</v>
      </c>
      <c r="S226" s="208"/>
      <c r="T226" s="210">
        <f>SUM(T227:T288)</f>
        <v>8.5199999999999997E-05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11" t="s">
        <v>78</v>
      </c>
      <c r="AT226" s="212" t="s">
        <v>70</v>
      </c>
      <c r="AU226" s="212" t="s">
        <v>78</v>
      </c>
      <c r="AY226" s="211" t="s">
        <v>158</v>
      </c>
      <c r="BK226" s="213">
        <f>SUM(BK227:BK288)</f>
        <v>0</v>
      </c>
    </row>
    <row r="227" s="2" customFormat="1" ht="16.5" customHeight="1">
      <c r="A227" s="41"/>
      <c r="B227" s="42"/>
      <c r="C227" s="216" t="s">
        <v>425</v>
      </c>
      <c r="D227" s="216" t="s">
        <v>161</v>
      </c>
      <c r="E227" s="217" t="s">
        <v>1106</v>
      </c>
      <c r="F227" s="218" t="s">
        <v>1107</v>
      </c>
      <c r="G227" s="219" t="s">
        <v>331</v>
      </c>
      <c r="H227" s="220">
        <v>5023.107</v>
      </c>
      <c r="I227" s="221"/>
      <c r="J227" s="222">
        <f>ROUND(I227*H227,2)</f>
        <v>0</v>
      </c>
      <c r="K227" s="218" t="s">
        <v>19</v>
      </c>
      <c r="L227" s="47"/>
      <c r="M227" s="223" t="s">
        <v>19</v>
      </c>
      <c r="N227" s="224" t="s">
        <v>42</v>
      </c>
      <c r="O227" s="87"/>
      <c r="P227" s="225">
        <f>O227*H227</f>
        <v>0</v>
      </c>
      <c r="Q227" s="225">
        <v>0.00013999999999999999</v>
      </c>
      <c r="R227" s="225">
        <f>Q227*H227</f>
        <v>0.70323497999999995</v>
      </c>
      <c r="S227" s="225">
        <v>0</v>
      </c>
      <c r="T227" s="226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7" t="s">
        <v>173</v>
      </c>
      <c r="AT227" s="227" t="s">
        <v>161</v>
      </c>
      <c r="AU227" s="227" t="s">
        <v>80</v>
      </c>
      <c r="AY227" s="20" t="s">
        <v>158</v>
      </c>
      <c r="BE227" s="228">
        <f>IF(N227="základní",J227,0)</f>
        <v>0</v>
      </c>
      <c r="BF227" s="228">
        <f>IF(N227="snížená",J227,0)</f>
        <v>0</v>
      </c>
      <c r="BG227" s="228">
        <f>IF(N227="zákl. přenesená",J227,0)</f>
        <v>0</v>
      </c>
      <c r="BH227" s="228">
        <f>IF(N227="sníž. přenesená",J227,0)</f>
        <v>0</v>
      </c>
      <c r="BI227" s="228">
        <f>IF(N227="nulová",J227,0)</f>
        <v>0</v>
      </c>
      <c r="BJ227" s="20" t="s">
        <v>78</v>
      </c>
      <c r="BK227" s="228">
        <f>ROUND(I227*H227,2)</f>
        <v>0</v>
      </c>
      <c r="BL227" s="20" t="s">
        <v>173</v>
      </c>
      <c r="BM227" s="227" t="s">
        <v>1108</v>
      </c>
    </row>
    <row r="228" s="13" customFormat="1">
      <c r="A228" s="13"/>
      <c r="B228" s="239"/>
      <c r="C228" s="240"/>
      <c r="D228" s="241" t="s">
        <v>257</v>
      </c>
      <c r="E228" s="242" t="s">
        <v>19</v>
      </c>
      <c r="F228" s="243" t="s">
        <v>1109</v>
      </c>
      <c r="G228" s="240"/>
      <c r="H228" s="242" t="s">
        <v>19</v>
      </c>
      <c r="I228" s="244"/>
      <c r="J228" s="240"/>
      <c r="K228" s="240"/>
      <c r="L228" s="245"/>
      <c r="M228" s="246"/>
      <c r="N228" s="247"/>
      <c r="O228" s="247"/>
      <c r="P228" s="247"/>
      <c r="Q228" s="247"/>
      <c r="R228" s="247"/>
      <c r="S228" s="247"/>
      <c r="T228" s="24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9" t="s">
        <v>257</v>
      </c>
      <c r="AU228" s="249" t="s">
        <v>80</v>
      </c>
      <c r="AV228" s="13" t="s">
        <v>78</v>
      </c>
      <c r="AW228" s="13" t="s">
        <v>32</v>
      </c>
      <c r="AX228" s="13" t="s">
        <v>71</v>
      </c>
      <c r="AY228" s="249" t="s">
        <v>158</v>
      </c>
    </row>
    <row r="229" s="14" customFormat="1">
      <c r="A229" s="14"/>
      <c r="B229" s="250"/>
      <c r="C229" s="251"/>
      <c r="D229" s="241" t="s">
        <v>257</v>
      </c>
      <c r="E229" s="252" t="s">
        <v>19</v>
      </c>
      <c r="F229" s="253" t="s">
        <v>1110</v>
      </c>
      <c r="G229" s="251"/>
      <c r="H229" s="254">
        <v>5023.107</v>
      </c>
      <c r="I229" s="255"/>
      <c r="J229" s="251"/>
      <c r="K229" s="251"/>
      <c r="L229" s="256"/>
      <c r="M229" s="257"/>
      <c r="N229" s="258"/>
      <c r="O229" s="258"/>
      <c r="P229" s="258"/>
      <c r="Q229" s="258"/>
      <c r="R229" s="258"/>
      <c r="S229" s="258"/>
      <c r="T229" s="259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0" t="s">
        <v>257</v>
      </c>
      <c r="AU229" s="260" t="s">
        <v>80</v>
      </c>
      <c r="AV229" s="14" t="s">
        <v>80</v>
      </c>
      <c r="AW229" s="14" t="s">
        <v>32</v>
      </c>
      <c r="AX229" s="14" t="s">
        <v>78</v>
      </c>
      <c r="AY229" s="260" t="s">
        <v>158</v>
      </c>
    </row>
    <row r="230" s="2" customFormat="1" ht="21.75" customHeight="1">
      <c r="A230" s="41"/>
      <c r="B230" s="42"/>
      <c r="C230" s="216" t="s">
        <v>430</v>
      </c>
      <c r="D230" s="216" t="s">
        <v>161</v>
      </c>
      <c r="E230" s="217" t="s">
        <v>1111</v>
      </c>
      <c r="F230" s="218" t="s">
        <v>1112</v>
      </c>
      <c r="G230" s="219" t="s">
        <v>295</v>
      </c>
      <c r="H230" s="220">
        <v>67.694000000000003</v>
      </c>
      <c r="I230" s="221"/>
      <c r="J230" s="222">
        <f>ROUND(I230*H230,2)</f>
        <v>0</v>
      </c>
      <c r="K230" s="218" t="s">
        <v>219</v>
      </c>
      <c r="L230" s="47"/>
      <c r="M230" s="223" t="s">
        <v>19</v>
      </c>
      <c r="N230" s="224" t="s">
        <v>42</v>
      </c>
      <c r="O230" s="87"/>
      <c r="P230" s="225">
        <f>O230*H230</f>
        <v>0</v>
      </c>
      <c r="Q230" s="225">
        <v>0.0073499999999999998</v>
      </c>
      <c r="R230" s="225">
        <f>Q230*H230</f>
        <v>0.49755090000000002</v>
      </c>
      <c r="S230" s="225">
        <v>0</v>
      </c>
      <c r="T230" s="226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7" t="s">
        <v>173</v>
      </c>
      <c r="AT230" s="227" t="s">
        <v>161</v>
      </c>
      <c r="AU230" s="227" t="s">
        <v>80</v>
      </c>
      <c r="AY230" s="20" t="s">
        <v>158</v>
      </c>
      <c r="BE230" s="228">
        <f>IF(N230="základní",J230,0)</f>
        <v>0</v>
      </c>
      <c r="BF230" s="228">
        <f>IF(N230="snížená",J230,0)</f>
        <v>0</v>
      </c>
      <c r="BG230" s="228">
        <f>IF(N230="zákl. přenesená",J230,0)</f>
        <v>0</v>
      </c>
      <c r="BH230" s="228">
        <f>IF(N230="sníž. přenesená",J230,0)</f>
        <v>0</v>
      </c>
      <c r="BI230" s="228">
        <f>IF(N230="nulová",J230,0)</f>
        <v>0</v>
      </c>
      <c r="BJ230" s="20" t="s">
        <v>78</v>
      </c>
      <c r="BK230" s="228">
        <f>ROUND(I230*H230,2)</f>
        <v>0</v>
      </c>
      <c r="BL230" s="20" t="s">
        <v>173</v>
      </c>
      <c r="BM230" s="227" t="s">
        <v>1113</v>
      </c>
    </row>
    <row r="231" s="2" customFormat="1">
      <c r="A231" s="41"/>
      <c r="B231" s="42"/>
      <c r="C231" s="43"/>
      <c r="D231" s="229" t="s">
        <v>221</v>
      </c>
      <c r="E231" s="43"/>
      <c r="F231" s="230" t="s">
        <v>1114</v>
      </c>
      <c r="G231" s="43"/>
      <c r="H231" s="43"/>
      <c r="I231" s="231"/>
      <c r="J231" s="43"/>
      <c r="K231" s="43"/>
      <c r="L231" s="47"/>
      <c r="M231" s="232"/>
      <c r="N231" s="233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221</v>
      </c>
      <c r="AU231" s="20" t="s">
        <v>80</v>
      </c>
    </row>
    <row r="232" s="2" customFormat="1">
      <c r="A232" s="41"/>
      <c r="B232" s="42"/>
      <c r="C232" s="43"/>
      <c r="D232" s="241" t="s">
        <v>519</v>
      </c>
      <c r="E232" s="43"/>
      <c r="F232" s="282" t="s">
        <v>1115</v>
      </c>
      <c r="G232" s="43"/>
      <c r="H232" s="43"/>
      <c r="I232" s="231"/>
      <c r="J232" s="43"/>
      <c r="K232" s="43"/>
      <c r="L232" s="47"/>
      <c r="M232" s="232"/>
      <c r="N232" s="233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519</v>
      </c>
      <c r="AU232" s="20" t="s">
        <v>80</v>
      </c>
    </row>
    <row r="233" s="14" customFormat="1">
      <c r="A233" s="14"/>
      <c r="B233" s="250"/>
      <c r="C233" s="251"/>
      <c r="D233" s="241" t="s">
        <v>257</v>
      </c>
      <c r="E233" s="252" t="s">
        <v>19</v>
      </c>
      <c r="F233" s="253" t="s">
        <v>1116</v>
      </c>
      <c r="G233" s="251"/>
      <c r="H233" s="254">
        <v>73.477999999999994</v>
      </c>
      <c r="I233" s="255"/>
      <c r="J233" s="251"/>
      <c r="K233" s="251"/>
      <c r="L233" s="256"/>
      <c r="M233" s="257"/>
      <c r="N233" s="258"/>
      <c r="O233" s="258"/>
      <c r="P233" s="258"/>
      <c r="Q233" s="258"/>
      <c r="R233" s="258"/>
      <c r="S233" s="258"/>
      <c r="T233" s="259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0" t="s">
        <v>257</v>
      </c>
      <c r="AU233" s="260" t="s">
        <v>80</v>
      </c>
      <c r="AV233" s="14" t="s">
        <v>80</v>
      </c>
      <c r="AW233" s="14" t="s">
        <v>32</v>
      </c>
      <c r="AX233" s="14" t="s">
        <v>71</v>
      </c>
      <c r="AY233" s="260" t="s">
        <v>158</v>
      </c>
    </row>
    <row r="234" s="14" customFormat="1">
      <c r="A234" s="14"/>
      <c r="B234" s="250"/>
      <c r="C234" s="251"/>
      <c r="D234" s="241" t="s">
        <v>257</v>
      </c>
      <c r="E234" s="252" t="s">
        <v>19</v>
      </c>
      <c r="F234" s="253" t="s">
        <v>1117</v>
      </c>
      <c r="G234" s="251"/>
      <c r="H234" s="254">
        <v>-9.1199999999999992</v>
      </c>
      <c r="I234" s="255"/>
      <c r="J234" s="251"/>
      <c r="K234" s="251"/>
      <c r="L234" s="256"/>
      <c r="M234" s="257"/>
      <c r="N234" s="258"/>
      <c r="O234" s="258"/>
      <c r="P234" s="258"/>
      <c r="Q234" s="258"/>
      <c r="R234" s="258"/>
      <c r="S234" s="258"/>
      <c r="T234" s="259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60" t="s">
        <v>257</v>
      </c>
      <c r="AU234" s="260" t="s">
        <v>80</v>
      </c>
      <c r="AV234" s="14" t="s">
        <v>80</v>
      </c>
      <c r="AW234" s="14" t="s">
        <v>32</v>
      </c>
      <c r="AX234" s="14" t="s">
        <v>71</v>
      </c>
      <c r="AY234" s="260" t="s">
        <v>158</v>
      </c>
    </row>
    <row r="235" s="14" customFormat="1">
      <c r="A235" s="14"/>
      <c r="B235" s="250"/>
      <c r="C235" s="251"/>
      <c r="D235" s="241" t="s">
        <v>257</v>
      </c>
      <c r="E235" s="252" t="s">
        <v>19</v>
      </c>
      <c r="F235" s="253" t="s">
        <v>1118</v>
      </c>
      <c r="G235" s="251"/>
      <c r="H235" s="254">
        <v>3.3359999999999999</v>
      </c>
      <c r="I235" s="255"/>
      <c r="J235" s="251"/>
      <c r="K235" s="251"/>
      <c r="L235" s="256"/>
      <c r="M235" s="257"/>
      <c r="N235" s="258"/>
      <c r="O235" s="258"/>
      <c r="P235" s="258"/>
      <c r="Q235" s="258"/>
      <c r="R235" s="258"/>
      <c r="S235" s="258"/>
      <c r="T235" s="259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0" t="s">
        <v>257</v>
      </c>
      <c r="AU235" s="260" t="s">
        <v>80</v>
      </c>
      <c r="AV235" s="14" t="s">
        <v>80</v>
      </c>
      <c r="AW235" s="14" t="s">
        <v>32</v>
      </c>
      <c r="AX235" s="14" t="s">
        <v>71</v>
      </c>
      <c r="AY235" s="260" t="s">
        <v>158</v>
      </c>
    </row>
    <row r="236" s="15" customFormat="1">
      <c r="A236" s="15"/>
      <c r="B236" s="261"/>
      <c r="C236" s="262"/>
      <c r="D236" s="241" t="s">
        <v>257</v>
      </c>
      <c r="E236" s="263" t="s">
        <v>19</v>
      </c>
      <c r="F236" s="264" t="s">
        <v>268</v>
      </c>
      <c r="G236" s="262"/>
      <c r="H236" s="265">
        <v>67.694000000000003</v>
      </c>
      <c r="I236" s="266"/>
      <c r="J236" s="262"/>
      <c r="K236" s="262"/>
      <c r="L236" s="267"/>
      <c r="M236" s="268"/>
      <c r="N236" s="269"/>
      <c r="O236" s="269"/>
      <c r="P236" s="269"/>
      <c r="Q236" s="269"/>
      <c r="R236" s="269"/>
      <c r="S236" s="269"/>
      <c r="T236" s="270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71" t="s">
        <v>257</v>
      </c>
      <c r="AU236" s="271" t="s">
        <v>80</v>
      </c>
      <c r="AV236" s="15" t="s">
        <v>173</v>
      </c>
      <c r="AW236" s="15" t="s">
        <v>32</v>
      </c>
      <c r="AX236" s="15" t="s">
        <v>78</v>
      </c>
      <c r="AY236" s="271" t="s">
        <v>158</v>
      </c>
    </row>
    <row r="237" s="2" customFormat="1" ht="24.15" customHeight="1">
      <c r="A237" s="41"/>
      <c r="B237" s="42"/>
      <c r="C237" s="216" t="s">
        <v>435</v>
      </c>
      <c r="D237" s="216" t="s">
        <v>161</v>
      </c>
      <c r="E237" s="217" t="s">
        <v>1119</v>
      </c>
      <c r="F237" s="218" t="s">
        <v>1120</v>
      </c>
      <c r="G237" s="219" t="s">
        <v>295</v>
      </c>
      <c r="H237" s="220">
        <v>67.694000000000003</v>
      </c>
      <c r="I237" s="221"/>
      <c r="J237" s="222">
        <f>ROUND(I237*H237,2)</f>
        <v>0</v>
      </c>
      <c r="K237" s="218" t="s">
        <v>219</v>
      </c>
      <c r="L237" s="47"/>
      <c r="M237" s="223" t="s">
        <v>19</v>
      </c>
      <c r="N237" s="224" t="s">
        <v>42</v>
      </c>
      <c r="O237" s="87"/>
      <c r="P237" s="225">
        <f>O237*H237</f>
        <v>0</v>
      </c>
      <c r="Q237" s="225">
        <v>0.015400000000000001</v>
      </c>
      <c r="R237" s="225">
        <f>Q237*H237</f>
        <v>1.0424876000000001</v>
      </c>
      <c r="S237" s="225">
        <v>0</v>
      </c>
      <c r="T237" s="226">
        <f>S237*H237</f>
        <v>0</v>
      </c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R237" s="227" t="s">
        <v>173</v>
      </c>
      <c r="AT237" s="227" t="s">
        <v>161</v>
      </c>
      <c r="AU237" s="227" t="s">
        <v>80</v>
      </c>
      <c r="AY237" s="20" t="s">
        <v>158</v>
      </c>
      <c r="BE237" s="228">
        <f>IF(N237="základní",J237,0)</f>
        <v>0</v>
      </c>
      <c r="BF237" s="228">
        <f>IF(N237="snížená",J237,0)</f>
        <v>0</v>
      </c>
      <c r="BG237" s="228">
        <f>IF(N237="zákl. přenesená",J237,0)</f>
        <v>0</v>
      </c>
      <c r="BH237" s="228">
        <f>IF(N237="sníž. přenesená",J237,0)</f>
        <v>0</v>
      </c>
      <c r="BI237" s="228">
        <f>IF(N237="nulová",J237,0)</f>
        <v>0</v>
      </c>
      <c r="BJ237" s="20" t="s">
        <v>78</v>
      </c>
      <c r="BK237" s="228">
        <f>ROUND(I237*H237,2)</f>
        <v>0</v>
      </c>
      <c r="BL237" s="20" t="s">
        <v>173</v>
      </c>
      <c r="BM237" s="227" t="s">
        <v>1121</v>
      </c>
    </row>
    <row r="238" s="2" customFormat="1">
      <c r="A238" s="41"/>
      <c r="B238" s="42"/>
      <c r="C238" s="43"/>
      <c r="D238" s="229" t="s">
        <v>221</v>
      </c>
      <c r="E238" s="43"/>
      <c r="F238" s="230" t="s">
        <v>1122</v>
      </c>
      <c r="G238" s="43"/>
      <c r="H238" s="43"/>
      <c r="I238" s="231"/>
      <c r="J238" s="43"/>
      <c r="K238" s="43"/>
      <c r="L238" s="47"/>
      <c r="M238" s="232"/>
      <c r="N238" s="233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221</v>
      </c>
      <c r="AU238" s="20" t="s">
        <v>80</v>
      </c>
    </row>
    <row r="239" s="2" customFormat="1">
      <c r="A239" s="41"/>
      <c r="B239" s="42"/>
      <c r="C239" s="43"/>
      <c r="D239" s="241" t="s">
        <v>519</v>
      </c>
      <c r="E239" s="43"/>
      <c r="F239" s="282" t="s">
        <v>1123</v>
      </c>
      <c r="G239" s="43"/>
      <c r="H239" s="43"/>
      <c r="I239" s="231"/>
      <c r="J239" s="43"/>
      <c r="K239" s="43"/>
      <c r="L239" s="47"/>
      <c r="M239" s="232"/>
      <c r="N239" s="233"/>
      <c r="O239" s="87"/>
      <c r="P239" s="87"/>
      <c r="Q239" s="87"/>
      <c r="R239" s="87"/>
      <c r="S239" s="87"/>
      <c r="T239" s="88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0" t="s">
        <v>519</v>
      </c>
      <c r="AU239" s="20" t="s">
        <v>80</v>
      </c>
    </row>
    <row r="240" s="2" customFormat="1" ht="16.5" customHeight="1">
      <c r="A240" s="41"/>
      <c r="B240" s="42"/>
      <c r="C240" s="216" t="s">
        <v>440</v>
      </c>
      <c r="D240" s="216" t="s">
        <v>161</v>
      </c>
      <c r="E240" s="217" t="s">
        <v>1124</v>
      </c>
      <c r="F240" s="218" t="s">
        <v>1125</v>
      </c>
      <c r="G240" s="219" t="s">
        <v>295</v>
      </c>
      <c r="H240" s="220">
        <v>20.148</v>
      </c>
      <c r="I240" s="221"/>
      <c r="J240" s="222">
        <f>ROUND(I240*H240,2)</f>
        <v>0</v>
      </c>
      <c r="K240" s="218" t="s">
        <v>219</v>
      </c>
      <c r="L240" s="47"/>
      <c r="M240" s="223" t="s">
        <v>19</v>
      </c>
      <c r="N240" s="224" t="s">
        <v>42</v>
      </c>
      <c r="O240" s="87"/>
      <c r="P240" s="225">
        <f>O240*H240</f>
        <v>0</v>
      </c>
      <c r="Q240" s="225">
        <v>0.00025999999999999998</v>
      </c>
      <c r="R240" s="225">
        <f>Q240*H240</f>
        <v>0.0052384799999999994</v>
      </c>
      <c r="S240" s="225">
        <v>0</v>
      </c>
      <c r="T240" s="226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7" t="s">
        <v>173</v>
      </c>
      <c r="AT240" s="227" t="s">
        <v>161</v>
      </c>
      <c r="AU240" s="227" t="s">
        <v>80</v>
      </c>
      <c r="AY240" s="20" t="s">
        <v>158</v>
      </c>
      <c r="BE240" s="228">
        <f>IF(N240="základní",J240,0)</f>
        <v>0</v>
      </c>
      <c r="BF240" s="228">
        <f>IF(N240="snížená",J240,0)</f>
        <v>0</v>
      </c>
      <c r="BG240" s="228">
        <f>IF(N240="zákl. přenesená",J240,0)</f>
        <v>0</v>
      </c>
      <c r="BH240" s="228">
        <f>IF(N240="sníž. přenesená",J240,0)</f>
        <v>0</v>
      </c>
      <c r="BI240" s="228">
        <f>IF(N240="nulová",J240,0)</f>
        <v>0</v>
      </c>
      <c r="BJ240" s="20" t="s">
        <v>78</v>
      </c>
      <c r="BK240" s="228">
        <f>ROUND(I240*H240,2)</f>
        <v>0</v>
      </c>
      <c r="BL240" s="20" t="s">
        <v>173</v>
      </c>
      <c r="BM240" s="227" t="s">
        <v>1126</v>
      </c>
    </row>
    <row r="241" s="2" customFormat="1">
      <c r="A241" s="41"/>
      <c r="B241" s="42"/>
      <c r="C241" s="43"/>
      <c r="D241" s="229" t="s">
        <v>221</v>
      </c>
      <c r="E241" s="43"/>
      <c r="F241" s="230" t="s">
        <v>1127</v>
      </c>
      <c r="G241" s="43"/>
      <c r="H241" s="43"/>
      <c r="I241" s="231"/>
      <c r="J241" s="43"/>
      <c r="K241" s="43"/>
      <c r="L241" s="47"/>
      <c r="M241" s="232"/>
      <c r="N241" s="233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221</v>
      </c>
      <c r="AU241" s="20" t="s">
        <v>80</v>
      </c>
    </row>
    <row r="242" s="13" customFormat="1">
      <c r="A242" s="13"/>
      <c r="B242" s="239"/>
      <c r="C242" s="240"/>
      <c r="D242" s="241" t="s">
        <v>257</v>
      </c>
      <c r="E242" s="242" t="s">
        <v>19</v>
      </c>
      <c r="F242" s="243" t="s">
        <v>1128</v>
      </c>
      <c r="G242" s="240"/>
      <c r="H242" s="242" t="s">
        <v>19</v>
      </c>
      <c r="I242" s="244"/>
      <c r="J242" s="240"/>
      <c r="K242" s="240"/>
      <c r="L242" s="245"/>
      <c r="M242" s="246"/>
      <c r="N242" s="247"/>
      <c r="O242" s="247"/>
      <c r="P242" s="247"/>
      <c r="Q242" s="247"/>
      <c r="R242" s="247"/>
      <c r="S242" s="247"/>
      <c r="T242" s="24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9" t="s">
        <v>257</v>
      </c>
      <c r="AU242" s="249" t="s">
        <v>80</v>
      </c>
      <c r="AV242" s="13" t="s">
        <v>78</v>
      </c>
      <c r="AW242" s="13" t="s">
        <v>32</v>
      </c>
      <c r="AX242" s="13" t="s">
        <v>71</v>
      </c>
      <c r="AY242" s="249" t="s">
        <v>158</v>
      </c>
    </row>
    <row r="243" s="14" customFormat="1">
      <c r="A243" s="14"/>
      <c r="B243" s="250"/>
      <c r="C243" s="251"/>
      <c r="D243" s="241" t="s">
        <v>257</v>
      </c>
      <c r="E243" s="252" t="s">
        <v>19</v>
      </c>
      <c r="F243" s="253" t="s">
        <v>1129</v>
      </c>
      <c r="G243" s="251"/>
      <c r="H243" s="254">
        <v>1.1220000000000001</v>
      </c>
      <c r="I243" s="255"/>
      <c r="J243" s="251"/>
      <c r="K243" s="251"/>
      <c r="L243" s="256"/>
      <c r="M243" s="257"/>
      <c r="N243" s="258"/>
      <c r="O243" s="258"/>
      <c r="P243" s="258"/>
      <c r="Q243" s="258"/>
      <c r="R243" s="258"/>
      <c r="S243" s="258"/>
      <c r="T243" s="259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0" t="s">
        <v>257</v>
      </c>
      <c r="AU243" s="260" t="s">
        <v>80</v>
      </c>
      <c r="AV243" s="14" t="s">
        <v>80</v>
      </c>
      <c r="AW243" s="14" t="s">
        <v>32</v>
      </c>
      <c r="AX243" s="14" t="s">
        <v>71</v>
      </c>
      <c r="AY243" s="260" t="s">
        <v>158</v>
      </c>
    </row>
    <row r="244" s="14" customFormat="1">
      <c r="A244" s="14"/>
      <c r="B244" s="250"/>
      <c r="C244" s="251"/>
      <c r="D244" s="241" t="s">
        <v>257</v>
      </c>
      <c r="E244" s="252" t="s">
        <v>19</v>
      </c>
      <c r="F244" s="253" t="s">
        <v>1130</v>
      </c>
      <c r="G244" s="251"/>
      <c r="H244" s="254">
        <v>21.966999999999999</v>
      </c>
      <c r="I244" s="255"/>
      <c r="J244" s="251"/>
      <c r="K244" s="251"/>
      <c r="L244" s="256"/>
      <c r="M244" s="257"/>
      <c r="N244" s="258"/>
      <c r="O244" s="258"/>
      <c r="P244" s="258"/>
      <c r="Q244" s="258"/>
      <c r="R244" s="258"/>
      <c r="S244" s="258"/>
      <c r="T244" s="259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0" t="s">
        <v>257</v>
      </c>
      <c r="AU244" s="260" t="s">
        <v>80</v>
      </c>
      <c r="AV244" s="14" t="s">
        <v>80</v>
      </c>
      <c r="AW244" s="14" t="s">
        <v>32</v>
      </c>
      <c r="AX244" s="14" t="s">
        <v>71</v>
      </c>
      <c r="AY244" s="260" t="s">
        <v>158</v>
      </c>
    </row>
    <row r="245" s="14" customFormat="1">
      <c r="A245" s="14"/>
      <c r="B245" s="250"/>
      <c r="C245" s="251"/>
      <c r="D245" s="241" t="s">
        <v>257</v>
      </c>
      <c r="E245" s="252" t="s">
        <v>19</v>
      </c>
      <c r="F245" s="253" t="s">
        <v>1131</v>
      </c>
      <c r="G245" s="251"/>
      <c r="H245" s="254">
        <v>-2.1299999999999999</v>
      </c>
      <c r="I245" s="255"/>
      <c r="J245" s="251"/>
      <c r="K245" s="251"/>
      <c r="L245" s="256"/>
      <c r="M245" s="257"/>
      <c r="N245" s="258"/>
      <c r="O245" s="258"/>
      <c r="P245" s="258"/>
      <c r="Q245" s="258"/>
      <c r="R245" s="258"/>
      <c r="S245" s="258"/>
      <c r="T245" s="259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0" t="s">
        <v>257</v>
      </c>
      <c r="AU245" s="260" t="s">
        <v>80</v>
      </c>
      <c r="AV245" s="14" t="s">
        <v>80</v>
      </c>
      <c r="AW245" s="14" t="s">
        <v>32</v>
      </c>
      <c r="AX245" s="14" t="s">
        <v>71</v>
      </c>
      <c r="AY245" s="260" t="s">
        <v>158</v>
      </c>
    </row>
    <row r="246" s="14" customFormat="1">
      <c r="A246" s="14"/>
      <c r="B246" s="250"/>
      <c r="C246" s="251"/>
      <c r="D246" s="241" t="s">
        <v>257</v>
      </c>
      <c r="E246" s="252" t="s">
        <v>19</v>
      </c>
      <c r="F246" s="253" t="s">
        <v>1132</v>
      </c>
      <c r="G246" s="251"/>
      <c r="H246" s="254">
        <v>0.78900000000000003</v>
      </c>
      <c r="I246" s="255"/>
      <c r="J246" s="251"/>
      <c r="K246" s="251"/>
      <c r="L246" s="256"/>
      <c r="M246" s="257"/>
      <c r="N246" s="258"/>
      <c r="O246" s="258"/>
      <c r="P246" s="258"/>
      <c r="Q246" s="258"/>
      <c r="R246" s="258"/>
      <c r="S246" s="258"/>
      <c r="T246" s="259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0" t="s">
        <v>257</v>
      </c>
      <c r="AU246" s="260" t="s">
        <v>80</v>
      </c>
      <c r="AV246" s="14" t="s">
        <v>80</v>
      </c>
      <c r="AW246" s="14" t="s">
        <v>32</v>
      </c>
      <c r="AX246" s="14" t="s">
        <v>71</v>
      </c>
      <c r="AY246" s="260" t="s">
        <v>158</v>
      </c>
    </row>
    <row r="247" s="14" customFormat="1">
      <c r="A247" s="14"/>
      <c r="B247" s="250"/>
      <c r="C247" s="251"/>
      <c r="D247" s="241" t="s">
        <v>257</v>
      </c>
      <c r="E247" s="252" t="s">
        <v>19</v>
      </c>
      <c r="F247" s="253" t="s">
        <v>1133</v>
      </c>
      <c r="G247" s="251"/>
      <c r="H247" s="254">
        <v>-1.6000000000000001</v>
      </c>
      <c r="I247" s="255"/>
      <c r="J247" s="251"/>
      <c r="K247" s="251"/>
      <c r="L247" s="256"/>
      <c r="M247" s="257"/>
      <c r="N247" s="258"/>
      <c r="O247" s="258"/>
      <c r="P247" s="258"/>
      <c r="Q247" s="258"/>
      <c r="R247" s="258"/>
      <c r="S247" s="258"/>
      <c r="T247" s="259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0" t="s">
        <v>257</v>
      </c>
      <c r="AU247" s="260" t="s">
        <v>80</v>
      </c>
      <c r="AV247" s="14" t="s">
        <v>80</v>
      </c>
      <c r="AW247" s="14" t="s">
        <v>32</v>
      </c>
      <c r="AX247" s="14" t="s">
        <v>71</v>
      </c>
      <c r="AY247" s="260" t="s">
        <v>158</v>
      </c>
    </row>
    <row r="248" s="15" customFormat="1">
      <c r="A248" s="15"/>
      <c r="B248" s="261"/>
      <c r="C248" s="262"/>
      <c r="D248" s="241" t="s">
        <v>257</v>
      </c>
      <c r="E248" s="263" t="s">
        <v>19</v>
      </c>
      <c r="F248" s="264" t="s">
        <v>268</v>
      </c>
      <c r="G248" s="262"/>
      <c r="H248" s="265">
        <v>20.148</v>
      </c>
      <c r="I248" s="266"/>
      <c r="J248" s="262"/>
      <c r="K248" s="262"/>
      <c r="L248" s="267"/>
      <c r="M248" s="268"/>
      <c r="N248" s="269"/>
      <c r="O248" s="269"/>
      <c r="P248" s="269"/>
      <c r="Q248" s="269"/>
      <c r="R248" s="269"/>
      <c r="S248" s="269"/>
      <c r="T248" s="270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71" t="s">
        <v>257</v>
      </c>
      <c r="AU248" s="271" t="s">
        <v>80</v>
      </c>
      <c r="AV248" s="15" t="s">
        <v>173</v>
      </c>
      <c r="AW248" s="15" t="s">
        <v>32</v>
      </c>
      <c r="AX248" s="15" t="s">
        <v>78</v>
      </c>
      <c r="AY248" s="271" t="s">
        <v>158</v>
      </c>
    </row>
    <row r="249" s="2" customFormat="1" ht="16.5" customHeight="1">
      <c r="A249" s="41"/>
      <c r="B249" s="42"/>
      <c r="C249" s="216" t="s">
        <v>443</v>
      </c>
      <c r="D249" s="216" t="s">
        <v>161</v>
      </c>
      <c r="E249" s="217" t="s">
        <v>1134</v>
      </c>
      <c r="F249" s="218" t="s">
        <v>1135</v>
      </c>
      <c r="G249" s="219" t="s">
        <v>295</v>
      </c>
      <c r="H249" s="220">
        <v>20.148</v>
      </c>
      <c r="I249" s="221"/>
      <c r="J249" s="222">
        <f>ROUND(I249*H249,2)</f>
        <v>0</v>
      </c>
      <c r="K249" s="218" t="s">
        <v>219</v>
      </c>
      <c r="L249" s="47"/>
      <c r="M249" s="223" t="s">
        <v>19</v>
      </c>
      <c r="N249" s="224" t="s">
        <v>42</v>
      </c>
      <c r="O249" s="87"/>
      <c r="P249" s="225">
        <f>O249*H249</f>
        <v>0</v>
      </c>
      <c r="Q249" s="225">
        <v>0.0040000000000000001</v>
      </c>
      <c r="R249" s="225">
        <f>Q249*H249</f>
        <v>0.080591999999999997</v>
      </c>
      <c r="S249" s="225">
        <v>0</v>
      </c>
      <c r="T249" s="226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7" t="s">
        <v>173</v>
      </c>
      <c r="AT249" s="227" t="s">
        <v>161</v>
      </c>
      <c r="AU249" s="227" t="s">
        <v>80</v>
      </c>
      <c r="AY249" s="20" t="s">
        <v>158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20" t="s">
        <v>78</v>
      </c>
      <c r="BK249" s="228">
        <f>ROUND(I249*H249,2)</f>
        <v>0</v>
      </c>
      <c r="BL249" s="20" t="s">
        <v>173</v>
      </c>
      <c r="BM249" s="227" t="s">
        <v>1136</v>
      </c>
    </row>
    <row r="250" s="2" customFormat="1">
      <c r="A250" s="41"/>
      <c r="B250" s="42"/>
      <c r="C250" s="43"/>
      <c r="D250" s="229" t="s">
        <v>221</v>
      </c>
      <c r="E250" s="43"/>
      <c r="F250" s="230" t="s">
        <v>1137</v>
      </c>
      <c r="G250" s="43"/>
      <c r="H250" s="43"/>
      <c r="I250" s="231"/>
      <c r="J250" s="43"/>
      <c r="K250" s="43"/>
      <c r="L250" s="47"/>
      <c r="M250" s="232"/>
      <c r="N250" s="233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221</v>
      </c>
      <c r="AU250" s="20" t="s">
        <v>80</v>
      </c>
    </row>
    <row r="251" s="2" customFormat="1">
      <c r="A251" s="41"/>
      <c r="B251" s="42"/>
      <c r="C251" s="43"/>
      <c r="D251" s="241" t="s">
        <v>519</v>
      </c>
      <c r="E251" s="43"/>
      <c r="F251" s="282" t="s">
        <v>1138</v>
      </c>
      <c r="G251" s="43"/>
      <c r="H251" s="43"/>
      <c r="I251" s="231"/>
      <c r="J251" s="43"/>
      <c r="K251" s="43"/>
      <c r="L251" s="47"/>
      <c r="M251" s="232"/>
      <c r="N251" s="233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519</v>
      </c>
      <c r="AU251" s="20" t="s">
        <v>80</v>
      </c>
    </row>
    <row r="252" s="2" customFormat="1" ht="24.15" customHeight="1">
      <c r="A252" s="41"/>
      <c r="B252" s="42"/>
      <c r="C252" s="216" t="s">
        <v>448</v>
      </c>
      <c r="D252" s="216" t="s">
        <v>161</v>
      </c>
      <c r="E252" s="217" t="s">
        <v>1139</v>
      </c>
      <c r="F252" s="218" t="s">
        <v>1140</v>
      </c>
      <c r="G252" s="219" t="s">
        <v>295</v>
      </c>
      <c r="H252" s="220">
        <v>8.5199999999999996</v>
      </c>
      <c r="I252" s="221"/>
      <c r="J252" s="222">
        <f>ROUND(I252*H252,2)</f>
        <v>0</v>
      </c>
      <c r="K252" s="218" t="s">
        <v>219</v>
      </c>
      <c r="L252" s="47"/>
      <c r="M252" s="223" t="s">
        <v>19</v>
      </c>
      <c r="N252" s="224" t="s">
        <v>42</v>
      </c>
      <c r="O252" s="87"/>
      <c r="P252" s="225">
        <f>O252*H252</f>
        <v>0</v>
      </c>
      <c r="Q252" s="225">
        <v>2.0000000000000002E-05</v>
      </c>
      <c r="R252" s="225">
        <f>Q252*H252</f>
        <v>0.0001704</v>
      </c>
      <c r="S252" s="225">
        <v>1.0000000000000001E-05</v>
      </c>
      <c r="T252" s="226">
        <f>S252*H252</f>
        <v>8.5199999999999997E-05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7" t="s">
        <v>173</v>
      </c>
      <c r="AT252" s="227" t="s">
        <v>161</v>
      </c>
      <c r="AU252" s="227" t="s">
        <v>80</v>
      </c>
      <c r="AY252" s="20" t="s">
        <v>158</v>
      </c>
      <c r="BE252" s="228">
        <f>IF(N252="základní",J252,0)</f>
        <v>0</v>
      </c>
      <c r="BF252" s="228">
        <f>IF(N252="snížená",J252,0)</f>
        <v>0</v>
      </c>
      <c r="BG252" s="228">
        <f>IF(N252="zákl. přenesená",J252,0)</f>
        <v>0</v>
      </c>
      <c r="BH252" s="228">
        <f>IF(N252="sníž. přenesená",J252,0)</f>
        <v>0</v>
      </c>
      <c r="BI252" s="228">
        <f>IF(N252="nulová",J252,0)</f>
        <v>0</v>
      </c>
      <c r="BJ252" s="20" t="s">
        <v>78</v>
      </c>
      <c r="BK252" s="228">
        <f>ROUND(I252*H252,2)</f>
        <v>0</v>
      </c>
      <c r="BL252" s="20" t="s">
        <v>173</v>
      </c>
      <c r="BM252" s="227" t="s">
        <v>1141</v>
      </c>
    </row>
    <row r="253" s="2" customFormat="1">
      <c r="A253" s="41"/>
      <c r="B253" s="42"/>
      <c r="C253" s="43"/>
      <c r="D253" s="229" t="s">
        <v>221</v>
      </c>
      <c r="E253" s="43"/>
      <c r="F253" s="230" t="s">
        <v>1142</v>
      </c>
      <c r="G253" s="43"/>
      <c r="H253" s="43"/>
      <c r="I253" s="231"/>
      <c r="J253" s="43"/>
      <c r="K253" s="43"/>
      <c r="L253" s="47"/>
      <c r="M253" s="232"/>
      <c r="N253" s="233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221</v>
      </c>
      <c r="AU253" s="20" t="s">
        <v>80</v>
      </c>
    </row>
    <row r="254" s="14" customFormat="1">
      <c r="A254" s="14"/>
      <c r="B254" s="250"/>
      <c r="C254" s="251"/>
      <c r="D254" s="241" t="s">
        <v>257</v>
      </c>
      <c r="E254" s="252" t="s">
        <v>19</v>
      </c>
      <c r="F254" s="253" t="s">
        <v>1143</v>
      </c>
      <c r="G254" s="251"/>
      <c r="H254" s="254">
        <v>8.5199999999999996</v>
      </c>
      <c r="I254" s="255"/>
      <c r="J254" s="251"/>
      <c r="K254" s="251"/>
      <c r="L254" s="256"/>
      <c r="M254" s="257"/>
      <c r="N254" s="258"/>
      <c r="O254" s="258"/>
      <c r="P254" s="258"/>
      <c r="Q254" s="258"/>
      <c r="R254" s="258"/>
      <c r="S254" s="258"/>
      <c r="T254" s="259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60" t="s">
        <v>257</v>
      </c>
      <c r="AU254" s="260" t="s">
        <v>80</v>
      </c>
      <c r="AV254" s="14" t="s">
        <v>80</v>
      </c>
      <c r="AW254" s="14" t="s">
        <v>32</v>
      </c>
      <c r="AX254" s="14" t="s">
        <v>78</v>
      </c>
      <c r="AY254" s="260" t="s">
        <v>158</v>
      </c>
    </row>
    <row r="255" s="2" customFormat="1" ht="21.75" customHeight="1">
      <c r="A255" s="41"/>
      <c r="B255" s="42"/>
      <c r="C255" s="216" t="s">
        <v>453</v>
      </c>
      <c r="D255" s="216" t="s">
        <v>161</v>
      </c>
      <c r="E255" s="217" t="s">
        <v>488</v>
      </c>
      <c r="F255" s="218" t="s">
        <v>489</v>
      </c>
      <c r="G255" s="219" t="s">
        <v>295</v>
      </c>
      <c r="H255" s="220">
        <v>53.420000000000002</v>
      </c>
      <c r="I255" s="221"/>
      <c r="J255" s="222">
        <f>ROUND(I255*H255,2)</f>
        <v>0</v>
      </c>
      <c r="K255" s="218" t="s">
        <v>219</v>
      </c>
      <c r="L255" s="47"/>
      <c r="M255" s="223" t="s">
        <v>19</v>
      </c>
      <c r="N255" s="224" t="s">
        <v>42</v>
      </c>
      <c r="O255" s="87"/>
      <c r="P255" s="225">
        <f>O255*H255</f>
        <v>0</v>
      </c>
      <c r="Q255" s="225">
        <v>0.0073499999999999998</v>
      </c>
      <c r="R255" s="225">
        <f>Q255*H255</f>
        <v>0.39263700000000001</v>
      </c>
      <c r="S255" s="225">
        <v>0</v>
      </c>
      <c r="T255" s="226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7" t="s">
        <v>173</v>
      </c>
      <c r="AT255" s="227" t="s">
        <v>161</v>
      </c>
      <c r="AU255" s="227" t="s">
        <v>80</v>
      </c>
      <c r="AY255" s="20" t="s">
        <v>158</v>
      </c>
      <c r="BE255" s="228">
        <f>IF(N255="základní",J255,0)</f>
        <v>0</v>
      </c>
      <c r="BF255" s="228">
        <f>IF(N255="snížená",J255,0)</f>
        <v>0</v>
      </c>
      <c r="BG255" s="228">
        <f>IF(N255="zákl. přenesená",J255,0)</f>
        <v>0</v>
      </c>
      <c r="BH255" s="228">
        <f>IF(N255="sníž. přenesená",J255,0)</f>
        <v>0</v>
      </c>
      <c r="BI255" s="228">
        <f>IF(N255="nulová",J255,0)</f>
        <v>0</v>
      </c>
      <c r="BJ255" s="20" t="s">
        <v>78</v>
      </c>
      <c r="BK255" s="228">
        <f>ROUND(I255*H255,2)</f>
        <v>0</v>
      </c>
      <c r="BL255" s="20" t="s">
        <v>173</v>
      </c>
      <c r="BM255" s="227" t="s">
        <v>1144</v>
      </c>
    </row>
    <row r="256" s="2" customFormat="1">
      <c r="A256" s="41"/>
      <c r="B256" s="42"/>
      <c r="C256" s="43"/>
      <c r="D256" s="229" t="s">
        <v>221</v>
      </c>
      <c r="E256" s="43"/>
      <c r="F256" s="230" t="s">
        <v>491</v>
      </c>
      <c r="G256" s="43"/>
      <c r="H256" s="43"/>
      <c r="I256" s="231"/>
      <c r="J256" s="43"/>
      <c r="K256" s="43"/>
      <c r="L256" s="47"/>
      <c r="M256" s="232"/>
      <c r="N256" s="233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221</v>
      </c>
      <c r="AU256" s="20" t="s">
        <v>80</v>
      </c>
    </row>
    <row r="257" s="14" customFormat="1">
      <c r="A257" s="14"/>
      <c r="B257" s="250"/>
      <c r="C257" s="251"/>
      <c r="D257" s="241" t="s">
        <v>257</v>
      </c>
      <c r="E257" s="252" t="s">
        <v>19</v>
      </c>
      <c r="F257" s="253" t="s">
        <v>1145</v>
      </c>
      <c r="G257" s="251"/>
      <c r="H257" s="254">
        <v>61.939999999999998</v>
      </c>
      <c r="I257" s="255"/>
      <c r="J257" s="251"/>
      <c r="K257" s="251"/>
      <c r="L257" s="256"/>
      <c r="M257" s="257"/>
      <c r="N257" s="258"/>
      <c r="O257" s="258"/>
      <c r="P257" s="258"/>
      <c r="Q257" s="258"/>
      <c r="R257" s="258"/>
      <c r="S257" s="258"/>
      <c r="T257" s="259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0" t="s">
        <v>257</v>
      </c>
      <c r="AU257" s="260" t="s">
        <v>80</v>
      </c>
      <c r="AV257" s="14" t="s">
        <v>80</v>
      </c>
      <c r="AW257" s="14" t="s">
        <v>32</v>
      </c>
      <c r="AX257" s="14" t="s">
        <v>71</v>
      </c>
      <c r="AY257" s="260" t="s">
        <v>158</v>
      </c>
    </row>
    <row r="258" s="14" customFormat="1">
      <c r="A258" s="14"/>
      <c r="B258" s="250"/>
      <c r="C258" s="251"/>
      <c r="D258" s="241" t="s">
        <v>257</v>
      </c>
      <c r="E258" s="252" t="s">
        <v>19</v>
      </c>
      <c r="F258" s="253" t="s">
        <v>1146</v>
      </c>
      <c r="G258" s="251"/>
      <c r="H258" s="254">
        <v>-8.5199999999999996</v>
      </c>
      <c r="I258" s="255"/>
      <c r="J258" s="251"/>
      <c r="K258" s="251"/>
      <c r="L258" s="256"/>
      <c r="M258" s="257"/>
      <c r="N258" s="258"/>
      <c r="O258" s="258"/>
      <c r="P258" s="258"/>
      <c r="Q258" s="258"/>
      <c r="R258" s="258"/>
      <c r="S258" s="258"/>
      <c r="T258" s="259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0" t="s">
        <v>257</v>
      </c>
      <c r="AU258" s="260" t="s">
        <v>80</v>
      </c>
      <c r="AV258" s="14" t="s">
        <v>80</v>
      </c>
      <c r="AW258" s="14" t="s">
        <v>32</v>
      </c>
      <c r="AX258" s="14" t="s">
        <v>71</v>
      </c>
      <c r="AY258" s="260" t="s">
        <v>158</v>
      </c>
    </row>
    <row r="259" s="15" customFormat="1">
      <c r="A259" s="15"/>
      <c r="B259" s="261"/>
      <c r="C259" s="262"/>
      <c r="D259" s="241" t="s">
        <v>257</v>
      </c>
      <c r="E259" s="263" t="s">
        <v>19</v>
      </c>
      <c r="F259" s="264" t="s">
        <v>268</v>
      </c>
      <c r="G259" s="262"/>
      <c r="H259" s="265">
        <v>53.420000000000002</v>
      </c>
      <c r="I259" s="266"/>
      <c r="J259" s="262"/>
      <c r="K259" s="262"/>
      <c r="L259" s="267"/>
      <c r="M259" s="268"/>
      <c r="N259" s="269"/>
      <c r="O259" s="269"/>
      <c r="P259" s="269"/>
      <c r="Q259" s="269"/>
      <c r="R259" s="269"/>
      <c r="S259" s="269"/>
      <c r="T259" s="270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71" t="s">
        <v>257</v>
      </c>
      <c r="AU259" s="271" t="s">
        <v>80</v>
      </c>
      <c r="AV259" s="15" t="s">
        <v>173</v>
      </c>
      <c r="AW259" s="15" t="s">
        <v>32</v>
      </c>
      <c r="AX259" s="15" t="s">
        <v>78</v>
      </c>
      <c r="AY259" s="271" t="s">
        <v>158</v>
      </c>
    </row>
    <row r="260" s="2" customFormat="1" ht="21.75" customHeight="1">
      <c r="A260" s="41"/>
      <c r="B260" s="42"/>
      <c r="C260" s="216" t="s">
        <v>457</v>
      </c>
      <c r="D260" s="216" t="s">
        <v>161</v>
      </c>
      <c r="E260" s="217" t="s">
        <v>1147</v>
      </c>
      <c r="F260" s="218" t="s">
        <v>1148</v>
      </c>
      <c r="G260" s="219" t="s">
        <v>295</v>
      </c>
      <c r="H260" s="220">
        <v>53.420000000000002</v>
      </c>
      <c r="I260" s="221"/>
      <c r="J260" s="222">
        <f>ROUND(I260*H260,2)</f>
        <v>0</v>
      </c>
      <c r="K260" s="218" t="s">
        <v>219</v>
      </c>
      <c r="L260" s="47"/>
      <c r="M260" s="223" t="s">
        <v>19</v>
      </c>
      <c r="N260" s="224" t="s">
        <v>42</v>
      </c>
      <c r="O260" s="87"/>
      <c r="P260" s="225">
        <f>O260*H260</f>
        <v>0</v>
      </c>
      <c r="Q260" s="225">
        <v>0.018749999999999999</v>
      </c>
      <c r="R260" s="225">
        <f>Q260*H260</f>
        <v>1.001625</v>
      </c>
      <c r="S260" s="225">
        <v>0</v>
      </c>
      <c r="T260" s="226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7" t="s">
        <v>173</v>
      </c>
      <c r="AT260" s="227" t="s">
        <v>161</v>
      </c>
      <c r="AU260" s="227" t="s">
        <v>80</v>
      </c>
      <c r="AY260" s="20" t="s">
        <v>158</v>
      </c>
      <c r="BE260" s="228">
        <f>IF(N260="základní",J260,0)</f>
        <v>0</v>
      </c>
      <c r="BF260" s="228">
        <f>IF(N260="snížená",J260,0)</f>
        <v>0</v>
      </c>
      <c r="BG260" s="228">
        <f>IF(N260="zákl. přenesená",J260,0)</f>
        <v>0</v>
      </c>
      <c r="BH260" s="228">
        <f>IF(N260="sníž. přenesená",J260,0)</f>
        <v>0</v>
      </c>
      <c r="BI260" s="228">
        <f>IF(N260="nulová",J260,0)</f>
        <v>0</v>
      </c>
      <c r="BJ260" s="20" t="s">
        <v>78</v>
      </c>
      <c r="BK260" s="228">
        <f>ROUND(I260*H260,2)</f>
        <v>0</v>
      </c>
      <c r="BL260" s="20" t="s">
        <v>173</v>
      </c>
      <c r="BM260" s="227" t="s">
        <v>1149</v>
      </c>
    </row>
    <row r="261" s="2" customFormat="1">
      <c r="A261" s="41"/>
      <c r="B261" s="42"/>
      <c r="C261" s="43"/>
      <c r="D261" s="229" t="s">
        <v>221</v>
      </c>
      <c r="E261" s="43"/>
      <c r="F261" s="230" t="s">
        <v>1150</v>
      </c>
      <c r="G261" s="43"/>
      <c r="H261" s="43"/>
      <c r="I261" s="231"/>
      <c r="J261" s="43"/>
      <c r="K261" s="43"/>
      <c r="L261" s="47"/>
      <c r="M261" s="232"/>
      <c r="N261" s="233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221</v>
      </c>
      <c r="AU261" s="20" t="s">
        <v>80</v>
      </c>
    </row>
    <row r="262" s="2" customFormat="1">
      <c r="A262" s="41"/>
      <c r="B262" s="42"/>
      <c r="C262" s="43"/>
      <c r="D262" s="241" t="s">
        <v>519</v>
      </c>
      <c r="E262" s="43"/>
      <c r="F262" s="282" t="s">
        <v>1151</v>
      </c>
      <c r="G262" s="43"/>
      <c r="H262" s="43"/>
      <c r="I262" s="231"/>
      <c r="J262" s="43"/>
      <c r="K262" s="43"/>
      <c r="L262" s="47"/>
      <c r="M262" s="232"/>
      <c r="N262" s="233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519</v>
      </c>
      <c r="AU262" s="20" t="s">
        <v>80</v>
      </c>
    </row>
    <row r="263" s="2" customFormat="1" ht="55.5" customHeight="1">
      <c r="A263" s="41"/>
      <c r="B263" s="42"/>
      <c r="C263" s="216" t="s">
        <v>466</v>
      </c>
      <c r="D263" s="216" t="s">
        <v>161</v>
      </c>
      <c r="E263" s="217" t="s">
        <v>1152</v>
      </c>
      <c r="F263" s="218" t="s">
        <v>1153</v>
      </c>
      <c r="G263" s="219" t="s">
        <v>295</v>
      </c>
      <c r="H263" s="220">
        <v>9.0099999999999998</v>
      </c>
      <c r="I263" s="221"/>
      <c r="J263" s="222">
        <f>ROUND(I263*H263,2)</f>
        <v>0</v>
      </c>
      <c r="K263" s="218" t="s">
        <v>19</v>
      </c>
      <c r="L263" s="47"/>
      <c r="M263" s="223" t="s">
        <v>19</v>
      </c>
      <c r="N263" s="224" t="s">
        <v>42</v>
      </c>
      <c r="O263" s="87"/>
      <c r="P263" s="225">
        <f>O263*H263</f>
        <v>0</v>
      </c>
      <c r="Q263" s="225">
        <v>0</v>
      </c>
      <c r="R263" s="225">
        <f>Q263*H263</f>
        <v>0</v>
      </c>
      <c r="S263" s="225">
        <v>0</v>
      </c>
      <c r="T263" s="226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7" t="s">
        <v>173</v>
      </c>
      <c r="AT263" s="227" t="s">
        <v>161</v>
      </c>
      <c r="AU263" s="227" t="s">
        <v>80</v>
      </c>
      <c r="AY263" s="20" t="s">
        <v>158</v>
      </c>
      <c r="BE263" s="228">
        <f>IF(N263="základní",J263,0)</f>
        <v>0</v>
      </c>
      <c r="BF263" s="228">
        <f>IF(N263="snížená",J263,0)</f>
        <v>0</v>
      </c>
      <c r="BG263" s="228">
        <f>IF(N263="zákl. přenesená",J263,0)</f>
        <v>0</v>
      </c>
      <c r="BH263" s="228">
        <f>IF(N263="sníž. přenesená",J263,0)</f>
        <v>0</v>
      </c>
      <c r="BI263" s="228">
        <f>IF(N263="nulová",J263,0)</f>
        <v>0</v>
      </c>
      <c r="BJ263" s="20" t="s">
        <v>78</v>
      </c>
      <c r="BK263" s="228">
        <f>ROUND(I263*H263,2)</f>
        <v>0</v>
      </c>
      <c r="BL263" s="20" t="s">
        <v>173</v>
      </c>
      <c r="BM263" s="227" t="s">
        <v>1154</v>
      </c>
    </row>
    <row r="264" s="13" customFormat="1">
      <c r="A264" s="13"/>
      <c r="B264" s="239"/>
      <c r="C264" s="240"/>
      <c r="D264" s="241" t="s">
        <v>257</v>
      </c>
      <c r="E264" s="242" t="s">
        <v>19</v>
      </c>
      <c r="F264" s="243" t="s">
        <v>1155</v>
      </c>
      <c r="G264" s="240"/>
      <c r="H264" s="242" t="s">
        <v>19</v>
      </c>
      <c r="I264" s="244"/>
      <c r="J264" s="240"/>
      <c r="K264" s="240"/>
      <c r="L264" s="245"/>
      <c r="M264" s="246"/>
      <c r="N264" s="247"/>
      <c r="O264" s="247"/>
      <c r="P264" s="247"/>
      <c r="Q264" s="247"/>
      <c r="R264" s="247"/>
      <c r="S264" s="247"/>
      <c r="T264" s="24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9" t="s">
        <v>257</v>
      </c>
      <c r="AU264" s="249" t="s">
        <v>80</v>
      </c>
      <c r="AV264" s="13" t="s">
        <v>78</v>
      </c>
      <c r="AW264" s="13" t="s">
        <v>32</v>
      </c>
      <c r="AX264" s="13" t="s">
        <v>71</v>
      </c>
      <c r="AY264" s="249" t="s">
        <v>158</v>
      </c>
    </row>
    <row r="265" s="14" customFormat="1">
      <c r="A265" s="14"/>
      <c r="B265" s="250"/>
      <c r="C265" s="251"/>
      <c r="D265" s="241" t="s">
        <v>257</v>
      </c>
      <c r="E265" s="252" t="s">
        <v>19</v>
      </c>
      <c r="F265" s="253" t="s">
        <v>1156</v>
      </c>
      <c r="G265" s="251"/>
      <c r="H265" s="254">
        <v>9.0099999999999998</v>
      </c>
      <c r="I265" s="255"/>
      <c r="J265" s="251"/>
      <c r="K265" s="251"/>
      <c r="L265" s="256"/>
      <c r="M265" s="257"/>
      <c r="N265" s="258"/>
      <c r="O265" s="258"/>
      <c r="P265" s="258"/>
      <c r="Q265" s="258"/>
      <c r="R265" s="258"/>
      <c r="S265" s="258"/>
      <c r="T265" s="259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60" t="s">
        <v>257</v>
      </c>
      <c r="AU265" s="260" t="s">
        <v>80</v>
      </c>
      <c r="AV265" s="14" t="s">
        <v>80</v>
      </c>
      <c r="AW265" s="14" t="s">
        <v>32</v>
      </c>
      <c r="AX265" s="14" t="s">
        <v>78</v>
      </c>
      <c r="AY265" s="260" t="s">
        <v>158</v>
      </c>
    </row>
    <row r="266" s="2" customFormat="1" ht="33" customHeight="1">
      <c r="A266" s="41"/>
      <c r="B266" s="42"/>
      <c r="C266" s="216" t="s">
        <v>471</v>
      </c>
      <c r="D266" s="216" t="s">
        <v>161</v>
      </c>
      <c r="E266" s="217" t="s">
        <v>1157</v>
      </c>
      <c r="F266" s="218" t="s">
        <v>1158</v>
      </c>
      <c r="G266" s="219" t="s">
        <v>295</v>
      </c>
      <c r="H266" s="220">
        <v>53.420000000000002</v>
      </c>
      <c r="I266" s="221"/>
      <c r="J266" s="222">
        <f>ROUND(I266*H266,2)</f>
        <v>0</v>
      </c>
      <c r="K266" s="218" t="s">
        <v>19</v>
      </c>
      <c r="L266" s="47"/>
      <c r="M266" s="223" t="s">
        <v>19</v>
      </c>
      <c r="N266" s="224" t="s">
        <v>42</v>
      </c>
      <c r="O266" s="87"/>
      <c r="P266" s="225">
        <f>O266*H266</f>
        <v>0</v>
      </c>
      <c r="Q266" s="225">
        <v>0</v>
      </c>
      <c r="R266" s="225">
        <f>Q266*H266</f>
        <v>0</v>
      </c>
      <c r="S266" s="225">
        <v>0</v>
      </c>
      <c r="T266" s="226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27" t="s">
        <v>173</v>
      </c>
      <c r="AT266" s="227" t="s">
        <v>161</v>
      </c>
      <c r="AU266" s="227" t="s">
        <v>80</v>
      </c>
      <c r="AY266" s="20" t="s">
        <v>158</v>
      </c>
      <c r="BE266" s="228">
        <f>IF(N266="základní",J266,0)</f>
        <v>0</v>
      </c>
      <c r="BF266" s="228">
        <f>IF(N266="snížená",J266,0)</f>
        <v>0</v>
      </c>
      <c r="BG266" s="228">
        <f>IF(N266="zákl. přenesená",J266,0)</f>
        <v>0</v>
      </c>
      <c r="BH266" s="228">
        <f>IF(N266="sníž. přenesená",J266,0)</f>
        <v>0</v>
      </c>
      <c r="BI266" s="228">
        <f>IF(N266="nulová",J266,0)</f>
        <v>0</v>
      </c>
      <c r="BJ266" s="20" t="s">
        <v>78</v>
      </c>
      <c r="BK266" s="228">
        <f>ROUND(I266*H266,2)</f>
        <v>0</v>
      </c>
      <c r="BL266" s="20" t="s">
        <v>173</v>
      </c>
      <c r="BM266" s="227" t="s">
        <v>1159</v>
      </c>
    </row>
    <row r="267" s="2" customFormat="1">
      <c r="A267" s="41"/>
      <c r="B267" s="42"/>
      <c r="C267" s="43"/>
      <c r="D267" s="241" t="s">
        <v>519</v>
      </c>
      <c r="E267" s="43"/>
      <c r="F267" s="282" t="s">
        <v>1160</v>
      </c>
      <c r="G267" s="43"/>
      <c r="H267" s="43"/>
      <c r="I267" s="231"/>
      <c r="J267" s="43"/>
      <c r="K267" s="43"/>
      <c r="L267" s="47"/>
      <c r="M267" s="232"/>
      <c r="N267" s="233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519</v>
      </c>
      <c r="AU267" s="20" t="s">
        <v>80</v>
      </c>
    </row>
    <row r="268" s="14" customFormat="1">
      <c r="A268" s="14"/>
      <c r="B268" s="250"/>
      <c r="C268" s="251"/>
      <c r="D268" s="241" t="s">
        <v>257</v>
      </c>
      <c r="E268" s="252" t="s">
        <v>19</v>
      </c>
      <c r="F268" s="253" t="s">
        <v>1145</v>
      </c>
      <c r="G268" s="251"/>
      <c r="H268" s="254">
        <v>61.939999999999998</v>
      </c>
      <c r="I268" s="255"/>
      <c r="J268" s="251"/>
      <c r="K268" s="251"/>
      <c r="L268" s="256"/>
      <c r="M268" s="257"/>
      <c r="N268" s="258"/>
      <c r="O268" s="258"/>
      <c r="P268" s="258"/>
      <c r="Q268" s="258"/>
      <c r="R268" s="258"/>
      <c r="S268" s="258"/>
      <c r="T268" s="259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0" t="s">
        <v>257</v>
      </c>
      <c r="AU268" s="260" t="s">
        <v>80</v>
      </c>
      <c r="AV268" s="14" t="s">
        <v>80</v>
      </c>
      <c r="AW268" s="14" t="s">
        <v>32</v>
      </c>
      <c r="AX268" s="14" t="s">
        <v>71</v>
      </c>
      <c r="AY268" s="260" t="s">
        <v>158</v>
      </c>
    </row>
    <row r="269" s="14" customFormat="1">
      <c r="A269" s="14"/>
      <c r="B269" s="250"/>
      <c r="C269" s="251"/>
      <c r="D269" s="241" t="s">
        <v>257</v>
      </c>
      <c r="E269" s="252" t="s">
        <v>19</v>
      </c>
      <c r="F269" s="253" t="s">
        <v>1146</v>
      </c>
      <c r="G269" s="251"/>
      <c r="H269" s="254">
        <v>-8.5199999999999996</v>
      </c>
      <c r="I269" s="255"/>
      <c r="J269" s="251"/>
      <c r="K269" s="251"/>
      <c r="L269" s="256"/>
      <c r="M269" s="257"/>
      <c r="N269" s="258"/>
      <c r="O269" s="258"/>
      <c r="P269" s="258"/>
      <c r="Q269" s="258"/>
      <c r="R269" s="258"/>
      <c r="S269" s="258"/>
      <c r="T269" s="259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60" t="s">
        <v>257</v>
      </c>
      <c r="AU269" s="260" t="s">
        <v>80</v>
      </c>
      <c r="AV269" s="14" t="s">
        <v>80</v>
      </c>
      <c r="AW269" s="14" t="s">
        <v>32</v>
      </c>
      <c r="AX269" s="14" t="s">
        <v>71</v>
      </c>
      <c r="AY269" s="260" t="s">
        <v>158</v>
      </c>
    </row>
    <row r="270" s="15" customFormat="1">
      <c r="A270" s="15"/>
      <c r="B270" s="261"/>
      <c r="C270" s="262"/>
      <c r="D270" s="241" t="s">
        <v>257</v>
      </c>
      <c r="E270" s="263" t="s">
        <v>19</v>
      </c>
      <c r="F270" s="264" t="s">
        <v>268</v>
      </c>
      <c r="G270" s="262"/>
      <c r="H270" s="265">
        <v>53.420000000000002</v>
      </c>
      <c r="I270" s="266"/>
      <c r="J270" s="262"/>
      <c r="K270" s="262"/>
      <c r="L270" s="267"/>
      <c r="M270" s="268"/>
      <c r="N270" s="269"/>
      <c r="O270" s="269"/>
      <c r="P270" s="269"/>
      <c r="Q270" s="269"/>
      <c r="R270" s="269"/>
      <c r="S270" s="269"/>
      <c r="T270" s="270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T270" s="271" t="s">
        <v>257</v>
      </c>
      <c r="AU270" s="271" t="s">
        <v>80</v>
      </c>
      <c r="AV270" s="15" t="s">
        <v>173</v>
      </c>
      <c r="AW270" s="15" t="s">
        <v>32</v>
      </c>
      <c r="AX270" s="15" t="s">
        <v>78</v>
      </c>
      <c r="AY270" s="271" t="s">
        <v>158</v>
      </c>
    </row>
    <row r="271" s="2" customFormat="1" ht="16.5" customHeight="1">
      <c r="A271" s="41"/>
      <c r="B271" s="42"/>
      <c r="C271" s="216" t="s">
        <v>476</v>
      </c>
      <c r="D271" s="216" t="s">
        <v>161</v>
      </c>
      <c r="E271" s="217" t="s">
        <v>1161</v>
      </c>
      <c r="F271" s="218" t="s">
        <v>1162</v>
      </c>
      <c r="G271" s="219" t="s">
        <v>285</v>
      </c>
      <c r="H271" s="220">
        <v>0.059999999999999998</v>
      </c>
      <c r="I271" s="221"/>
      <c r="J271" s="222">
        <f>ROUND(I271*H271,2)</f>
        <v>0</v>
      </c>
      <c r="K271" s="218" t="s">
        <v>19</v>
      </c>
      <c r="L271" s="47"/>
      <c r="M271" s="223" t="s">
        <v>19</v>
      </c>
      <c r="N271" s="224" t="s">
        <v>42</v>
      </c>
      <c r="O271" s="87"/>
      <c r="P271" s="225">
        <f>O271*H271</f>
        <v>0</v>
      </c>
      <c r="Q271" s="225">
        <v>1.06277</v>
      </c>
      <c r="R271" s="225">
        <f>Q271*H271</f>
        <v>0.063766199999999995</v>
      </c>
      <c r="S271" s="225">
        <v>0</v>
      </c>
      <c r="T271" s="226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7" t="s">
        <v>173</v>
      </c>
      <c r="AT271" s="227" t="s">
        <v>161</v>
      </c>
      <c r="AU271" s="227" t="s">
        <v>80</v>
      </c>
      <c r="AY271" s="20" t="s">
        <v>158</v>
      </c>
      <c r="BE271" s="228">
        <f>IF(N271="základní",J271,0)</f>
        <v>0</v>
      </c>
      <c r="BF271" s="228">
        <f>IF(N271="snížená",J271,0)</f>
        <v>0</v>
      </c>
      <c r="BG271" s="228">
        <f>IF(N271="zákl. přenesená",J271,0)</f>
        <v>0</v>
      </c>
      <c r="BH271" s="228">
        <f>IF(N271="sníž. přenesená",J271,0)</f>
        <v>0</v>
      </c>
      <c r="BI271" s="228">
        <f>IF(N271="nulová",J271,0)</f>
        <v>0</v>
      </c>
      <c r="BJ271" s="20" t="s">
        <v>78</v>
      </c>
      <c r="BK271" s="228">
        <f>ROUND(I271*H271,2)</f>
        <v>0</v>
      </c>
      <c r="BL271" s="20" t="s">
        <v>173</v>
      </c>
      <c r="BM271" s="227" t="s">
        <v>1163</v>
      </c>
    </row>
    <row r="272" s="14" customFormat="1">
      <c r="A272" s="14"/>
      <c r="B272" s="250"/>
      <c r="C272" s="251"/>
      <c r="D272" s="241" t="s">
        <v>257</v>
      </c>
      <c r="E272" s="252" t="s">
        <v>19</v>
      </c>
      <c r="F272" s="253" t="s">
        <v>1164</v>
      </c>
      <c r="G272" s="251"/>
      <c r="H272" s="254">
        <v>0.059999999999999998</v>
      </c>
      <c r="I272" s="255"/>
      <c r="J272" s="251"/>
      <c r="K272" s="251"/>
      <c r="L272" s="256"/>
      <c r="M272" s="257"/>
      <c r="N272" s="258"/>
      <c r="O272" s="258"/>
      <c r="P272" s="258"/>
      <c r="Q272" s="258"/>
      <c r="R272" s="258"/>
      <c r="S272" s="258"/>
      <c r="T272" s="259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0" t="s">
        <v>257</v>
      </c>
      <c r="AU272" s="260" t="s">
        <v>80</v>
      </c>
      <c r="AV272" s="14" t="s">
        <v>80</v>
      </c>
      <c r="AW272" s="14" t="s">
        <v>32</v>
      </c>
      <c r="AX272" s="14" t="s">
        <v>78</v>
      </c>
      <c r="AY272" s="260" t="s">
        <v>158</v>
      </c>
    </row>
    <row r="273" s="2" customFormat="1" ht="16.5" customHeight="1">
      <c r="A273" s="41"/>
      <c r="B273" s="42"/>
      <c r="C273" s="216" t="s">
        <v>481</v>
      </c>
      <c r="D273" s="216" t="s">
        <v>161</v>
      </c>
      <c r="E273" s="217" t="s">
        <v>1165</v>
      </c>
      <c r="F273" s="218" t="s">
        <v>1166</v>
      </c>
      <c r="G273" s="219" t="s">
        <v>295</v>
      </c>
      <c r="H273" s="220">
        <v>15.34</v>
      </c>
      <c r="I273" s="221"/>
      <c r="J273" s="222">
        <f>ROUND(I273*H273,2)</f>
        <v>0</v>
      </c>
      <c r="K273" s="218" t="s">
        <v>219</v>
      </c>
      <c r="L273" s="47"/>
      <c r="M273" s="223" t="s">
        <v>19</v>
      </c>
      <c r="N273" s="224" t="s">
        <v>42</v>
      </c>
      <c r="O273" s="87"/>
      <c r="P273" s="225">
        <f>O273*H273</f>
        <v>0</v>
      </c>
      <c r="Q273" s="225">
        <v>0.11169999999999999</v>
      </c>
      <c r="R273" s="225">
        <f>Q273*H273</f>
        <v>1.7134779999999998</v>
      </c>
      <c r="S273" s="225">
        <v>0</v>
      </c>
      <c r="T273" s="226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7" t="s">
        <v>173</v>
      </c>
      <c r="AT273" s="227" t="s">
        <v>161</v>
      </c>
      <c r="AU273" s="227" t="s">
        <v>80</v>
      </c>
      <c r="AY273" s="20" t="s">
        <v>158</v>
      </c>
      <c r="BE273" s="228">
        <f>IF(N273="základní",J273,0)</f>
        <v>0</v>
      </c>
      <c r="BF273" s="228">
        <f>IF(N273="snížená",J273,0)</f>
        <v>0</v>
      </c>
      <c r="BG273" s="228">
        <f>IF(N273="zákl. přenesená",J273,0)</f>
        <v>0</v>
      </c>
      <c r="BH273" s="228">
        <f>IF(N273="sníž. přenesená",J273,0)</f>
        <v>0</v>
      </c>
      <c r="BI273" s="228">
        <f>IF(N273="nulová",J273,0)</f>
        <v>0</v>
      </c>
      <c r="BJ273" s="20" t="s">
        <v>78</v>
      </c>
      <c r="BK273" s="228">
        <f>ROUND(I273*H273,2)</f>
        <v>0</v>
      </c>
      <c r="BL273" s="20" t="s">
        <v>173</v>
      </c>
      <c r="BM273" s="227" t="s">
        <v>1167</v>
      </c>
    </row>
    <row r="274" s="2" customFormat="1">
      <c r="A274" s="41"/>
      <c r="B274" s="42"/>
      <c r="C274" s="43"/>
      <c r="D274" s="229" t="s">
        <v>221</v>
      </c>
      <c r="E274" s="43"/>
      <c r="F274" s="230" t="s">
        <v>1168</v>
      </c>
      <c r="G274" s="43"/>
      <c r="H274" s="43"/>
      <c r="I274" s="231"/>
      <c r="J274" s="43"/>
      <c r="K274" s="43"/>
      <c r="L274" s="47"/>
      <c r="M274" s="232"/>
      <c r="N274" s="233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221</v>
      </c>
      <c r="AU274" s="20" t="s">
        <v>80</v>
      </c>
    </row>
    <row r="275" s="2" customFormat="1">
      <c r="A275" s="41"/>
      <c r="B275" s="42"/>
      <c r="C275" s="43"/>
      <c r="D275" s="241" t="s">
        <v>519</v>
      </c>
      <c r="E275" s="43"/>
      <c r="F275" s="282" t="s">
        <v>1169</v>
      </c>
      <c r="G275" s="43"/>
      <c r="H275" s="43"/>
      <c r="I275" s="231"/>
      <c r="J275" s="43"/>
      <c r="K275" s="43"/>
      <c r="L275" s="47"/>
      <c r="M275" s="232"/>
      <c r="N275" s="233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519</v>
      </c>
      <c r="AU275" s="20" t="s">
        <v>80</v>
      </c>
    </row>
    <row r="276" s="14" customFormat="1">
      <c r="A276" s="14"/>
      <c r="B276" s="250"/>
      <c r="C276" s="251"/>
      <c r="D276" s="241" t="s">
        <v>257</v>
      </c>
      <c r="E276" s="252" t="s">
        <v>19</v>
      </c>
      <c r="F276" s="253" t="s">
        <v>1170</v>
      </c>
      <c r="G276" s="251"/>
      <c r="H276" s="254">
        <v>6.0499999999999998</v>
      </c>
      <c r="I276" s="255"/>
      <c r="J276" s="251"/>
      <c r="K276" s="251"/>
      <c r="L276" s="256"/>
      <c r="M276" s="257"/>
      <c r="N276" s="258"/>
      <c r="O276" s="258"/>
      <c r="P276" s="258"/>
      <c r="Q276" s="258"/>
      <c r="R276" s="258"/>
      <c r="S276" s="258"/>
      <c r="T276" s="259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60" t="s">
        <v>257</v>
      </c>
      <c r="AU276" s="260" t="s">
        <v>80</v>
      </c>
      <c r="AV276" s="14" t="s">
        <v>80</v>
      </c>
      <c r="AW276" s="14" t="s">
        <v>32</v>
      </c>
      <c r="AX276" s="14" t="s">
        <v>71</v>
      </c>
      <c r="AY276" s="260" t="s">
        <v>158</v>
      </c>
    </row>
    <row r="277" s="14" customFormat="1">
      <c r="A277" s="14"/>
      <c r="B277" s="250"/>
      <c r="C277" s="251"/>
      <c r="D277" s="241" t="s">
        <v>257</v>
      </c>
      <c r="E277" s="252" t="s">
        <v>19</v>
      </c>
      <c r="F277" s="253" t="s">
        <v>1171</v>
      </c>
      <c r="G277" s="251"/>
      <c r="H277" s="254">
        <v>3.7850000000000001</v>
      </c>
      <c r="I277" s="255"/>
      <c r="J277" s="251"/>
      <c r="K277" s="251"/>
      <c r="L277" s="256"/>
      <c r="M277" s="257"/>
      <c r="N277" s="258"/>
      <c r="O277" s="258"/>
      <c r="P277" s="258"/>
      <c r="Q277" s="258"/>
      <c r="R277" s="258"/>
      <c r="S277" s="258"/>
      <c r="T277" s="259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60" t="s">
        <v>257</v>
      </c>
      <c r="AU277" s="260" t="s">
        <v>80</v>
      </c>
      <c r="AV277" s="14" t="s">
        <v>80</v>
      </c>
      <c r="AW277" s="14" t="s">
        <v>32</v>
      </c>
      <c r="AX277" s="14" t="s">
        <v>71</v>
      </c>
      <c r="AY277" s="260" t="s">
        <v>158</v>
      </c>
    </row>
    <row r="278" s="14" customFormat="1">
      <c r="A278" s="14"/>
      <c r="B278" s="250"/>
      <c r="C278" s="251"/>
      <c r="D278" s="241" t="s">
        <v>257</v>
      </c>
      <c r="E278" s="252" t="s">
        <v>19</v>
      </c>
      <c r="F278" s="253" t="s">
        <v>1172</v>
      </c>
      <c r="G278" s="251"/>
      <c r="H278" s="254">
        <v>2.9550000000000001</v>
      </c>
      <c r="I278" s="255"/>
      <c r="J278" s="251"/>
      <c r="K278" s="251"/>
      <c r="L278" s="256"/>
      <c r="M278" s="257"/>
      <c r="N278" s="258"/>
      <c r="O278" s="258"/>
      <c r="P278" s="258"/>
      <c r="Q278" s="258"/>
      <c r="R278" s="258"/>
      <c r="S278" s="258"/>
      <c r="T278" s="259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0" t="s">
        <v>257</v>
      </c>
      <c r="AU278" s="260" t="s">
        <v>80</v>
      </c>
      <c r="AV278" s="14" t="s">
        <v>80</v>
      </c>
      <c r="AW278" s="14" t="s">
        <v>32</v>
      </c>
      <c r="AX278" s="14" t="s">
        <v>71</v>
      </c>
      <c r="AY278" s="260" t="s">
        <v>158</v>
      </c>
    </row>
    <row r="279" s="14" customFormat="1">
      <c r="A279" s="14"/>
      <c r="B279" s="250"/>
      <c r="C279" s="251"/>
      <c r="D279" s="241" t="s">
        <v>257</v>
      </c>
      <c r="E279" s="252" t="s">
        <v>19</v>
      </c>
      <c r="F279" s="253" t="s">
        <v>1173</v>
      </c>
      <c r="G279" s="251"/>
      <c r="H279" s="254">
        <v>1.95</v>
      </c>
      <c r="I279" s="255"/>
      <c r="J279" s="251"/>
      <c r="K279" s="251"/>
      <c r="L279" s="256"/>
      <c r="M279" s="257"/>
      <c r="N279" s="258"/>
      <c r="O279" s="258"/>
      <c r="P279" s="258"/>
      <c r="Q279" s="258"/>
      <c r="R279" s="258"/>
      <c r="S279" s="258"/>
      <c r="T279" s="259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0" t="s">
        <v>257</v>
      </c>
      <c r="AU279" s="260" t="s">
        <v>80</v>
      </c>
      <c r="AV279" s="14" t="s">
        <v>80</v>
      </c>
      <c r="AW279" s="14" t="s">
        <v>32</v>
      </c>
      <c r="AX279" s="14" t="s">
        <v>71</v>
      </c>
      <c r="AY279" s="260" t="s">
        <v>158</v>
      </c>
    </row>
    <row r="280" s="14" customFormat="1">
      <c r="A280" s="14"/>
      <c r="B280" s="250"/>
      <c r="C280" s="251"/>
      <c r="D280" s="241" t="s">
        <v>257</v>
      </c>
      <c r="E280" s="252" t="s">
        <v>19</v>
      </c>
      <c r="F280" s="253" t="s">
        <v>1174</v>
      </c>
      <c r="G280" s="251"/>
      <c r="H280" s="254">
        <v>0.59999999999999998</v>
      </c>
      <c r="I280" s="255"/>
      <c r="J280" s="251"/>
      <c r="K280" s="251"/>
      <c r="L280" s="256"/>
      <c r="M280" s="257"/>
      <c r="N280" s="258"/>
      <c r="O280" s="258"/>
      <c r="P280" s="258"/>
      <c r="Q280" s="258"/>
      <c r="R280" s="258"/>
      <c r="S280" s="258"/>
      <c r="T280" s="259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60" t="s">
        <v>257</v>
      </c>
      <c r="AU280" s="260" t="s">
        <v>80</v>
      </c>
      <c r="AV280" s="14" t="s">
        <v>80</v>
      </c>
      <c r="AW280" s="14" t="s">
        <v>32</v>
      </c>
      <c r="AX280" s="14" t="s">
        <v>71</v>
      </c>
      <c r="AY280" s="260" t="s">
        <v>158</v>
      </c>
    </row>
    <row r="281" s="15" customFormat="1">
      <c r="A281" s="15"/>
      <c r="B281" s="261"/>
      <c r="C281" s="262"/>
      <c r="D281" s="241" t="s">
        <v>257</v>
      </c>
      <c r="E281" s="263" t="s">
        <v>19</v>
      </c>
      <c r="F281" s="264" t="s">
        <v>268</v>
      </c>
      <c r="G281" s="262"/>
      <c r="H281" s="265">
        <v>15.34</v>
      </c>
      <c r="I281" s="266"/>
      <c r="J281" s="262"/>
      <c r="K281" s="262"/>
      <c r="L281" s="267"/>
      <c r="M281" s="268"/>
      <c r="N281" s="269"/>
      <c r="O281" s="269"/>
      <c r="P281" s="269"/>
      <c r="Q281" s="269"/>
      <c r="R281" s="269"/>
      <c r="S281" s="269"/>
      <c r="T281" s="270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T281" s="271" t="s">
        <v>257</v>
      </c>
      <c r="AU281" s="271" t="s">
        <v>80</v>
      </c>
      <c r="AV281" s="15" t="s">
        <v>173</v>
      </c>
      <c r="AW281" s="15" t="s">
        <v>32</v>
      </c>
      <c r="AX281" s="15" t="s">
        <v>78</v>
      </c>
      <c r="AY281" s="271" t="s">
        <v>158</v>
      </c>
    </row>
    <row r="282" s="2" customFormat="1" ht="16.5" customHeight="1">
      <c r="A282" s="41"/>
      <c r="B282" s="42"/>
      <c r="C282" s="216" t="s">
        <v>487</v>
      </c>
      <c r="D282" s="216" t="s">
        <v>161</v>
      </c>
      <c r="E282" s="217" t="s">
        <v>1175</v>
      </c>
      <c r="F282" s="218" t="s">
        <v>1176</v>
      </c>
      <c r="G282" s="219" t="s">
        <v>254</v>
      </c>
      <c r="H282" s="220">
        <v>1.6819999999999999</v>
      </c>
      <c r="I282" s="221"/>
      <c r="J282" s="222">
        <f>ROUND(I282*H282,2)</f>
        <v>0</v>
      </c>
      <c r="K282" s="218" t="s">
        <v>19</v>
      </c>
      <c r="L282" s="47"/>
      <c r="M282" s="223" t="s">
        <v>19</v>
      </c>
      <c r="N282" s="224" t="s">
        <v>42</v>
      </c>
      <c r="O282" s="87"/>
      <c r="P282" s="225">
        <f>O282*H282</f>
        <v>0</v>
      </c>
      <c r="Q282" s="225">
        <v>1.236</v>
      </c>
      <c r="R282" s="225">
        <f>Q282*H282</f>
        <v>2.0789519999999997</v>
      </c>
      <c r="S282" s="225">
        <v>0</v>
      </c>
      <c r="T282" s="226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7" t="s">
        <v>173</v>
      </c>
      <c r="AT282" s="227" t="s">
        <v>161</v>
      </c>
      <c r="AU282" s="227" t="s">
        <v>80</v>
      </c>
      <c r="AY282" s="20" t="s">
        <v>158</v>
      </c>
      <c r="BE282" s="228">
        <f>IF(N282="základní",J282,0)</f>
        <v>0</v>
      </c>
      <c r="BF282" s="228">
        <f>IF(N282="snížená",J282,0)</f>
        <v>0</v>
      </c>
      <c r="BG282" s="228">
        <f>IF(N282="zákl. přenesená",J282,0)</f>
        <v>0</v>
      </c>
      <c r="BH282" s="228">
        <f>IF(N282="sníž. přenesená",J282,0)</f>
        <v>0</v>
      </c>
      <c r="BI282" s="228">
        <f>IF(N282="nulová",J282,0)</f>
        <v>0</v>
      </c>
      <c r="BJ282" s="20" t="s">
        <v>78</v>
      </c>
      <c r="BK282" s="228">
        <f>ROUND(I282*H282,2)</f>
        <v>0</v>
      </c>
      <c r="BL282" s="20" t="s">
        <v>173</v>
      </c>
      <c r="BM282" s="227" t="s">
        <v>1177</v>
      </c>
    </row>
    <row r="283" s="13" customFormat="1">
      <c r="A283" s="13"/>
      <c r="B283" s="239"/>
      <c r="C283" s="240"/>
      <c r="D283" s="241" t="s">
        <v>257</v>
      </c>
      <c r="E283" s="242" t="s">
        <v>19</v>
      </c>
      <c r="F283" s="243" t="s">
        <v>1178</v>
      </c>
      <c r="G283" s="240"/>
      <c r="H283" s="242" t="s">
        <v>19</v>
      </c>
      <c r="I283" s="244"/>
      <c r="J283" s="240"/>
      <c r="K283" s="240"/>
      <c r="L283" s="245"/>
      <c r="M283" s="246"/>
      <c r="N283" s="247"/>
      <c r="O283" s="247"/>
      <c r="P283" s="247"/>
      <c r="Q283" s="247"/>
      <c r="R283" s="247"/>
      <c r="S283" s="247"/>
      <c r="T283" s="248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9" t="s">
        <v>257</v>
      </c>
      <c r="AU283" s="249" t="s">
        <v>80</v>
      </c>
      <c r="AV283" s="13" t="s">
        <v>78</v>
      </c>
      <c r="AW283" s="13" t="s">
        <v>32</v>
      </c>
      <c r="AX283" s="13" t="s">
        <v>71</v>
      </c>
      <c r="AY283" s="249" t="s">
        <v>158</v>
      </c>
    </row>
    <row r="284" s="14" customFormat="1">
      <c r="A284" s="14"/>
      <c r="B284" s="250"/>
      <c r="C284" s="251"/>
      <c r="D284" s="241" t="s">
        <v>257</v>
      </c>
      <c r="E284" s="252" t="s">
        <v>19</v>
      </c>
      <c r="F284" s="253" t="s">
        <v>1179</v>
      </c>
      <c r="G284" s="251"/>
      <c r="H284" s="254">
        <v>1.6819999999999999</v>
      </c>
      <c r="I284" s="255"/>
      <c r="J284" s="251"/>
      <c r="K284" s="251"/>
      <c r="L284" s="256"/>
      <c r="M284" s="257"/>
      <c r="N284" s="258"/>
      <c r="O284" s="258"/>
      <c r="P284" s="258"/>
      <c r="Q284" s="258"/>
      <c r="R284" s="258"/>
      <c r="S284" s="258"/>
      <c r="T284" s="259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60" t="s">
        <v>257</v>
      </c>
      <c r="AU284" s="260" t="s">
        <v>80</v>
      </c>
      <c r="AV284" s="14" t="s">
        <v>80</v>
      </c>
      <c r="AW284" s="14" t="s">
        <v>32</v>
      </c>
      <c r="AX284" s="14" t="s">
        <v>78</v>
      </c>
      <c r="AY284" s="260" t="s">
        <v>158</v>
      </c>
    </row>
    <row r="285" s="2" customFormat="1" ht="16.5" customHeight="1">
      <c r="A285" s="41"/>
      <c r="B285" s="42"/>
      <c r="C285" s="216" t="s">
        <v>494</v>
      </c>
      <c r="D285" s="216" t="s">
        <v>161</v>
      </c>
      <c r="E285" s="217" t="s">
        <v>1180</v>
      </c>
      <c r="F285" s="218" t="s">
        <v>1181</v>
      </c>
      <c r="G285" s="219" t="s">
        <v>295</v>
      </c>
      <c r="H285" s="220">
        <v>41.972999999999999</v>
      </c>
      <c r="I285" s="221"/>
      <c r="J285" s="222">
        <f>ROUND(I285*H285,2)</f>
        <v>0</v>
      </c>
      <c r="K285" s="218" t="s">
        <v>219</v>
      </c>
      <c r="L285" s="47"/>
      <c r="M285" s="223" t="s">
        <v>19</v>
      </c>
      <c r="N285" s="224" t="s">
        <v>42</v>
      </c>
      <c r="O285" s="87"/>
      <c r="P285" s="225">
        <f>O285*H285</f>
        <v>0</v>
      </c>
      <c r="Q285" s="225">
        <v>0.00012999999999999999</v>
      </c>
      <c r="R285" s="225">
        <f>Q285*H285</f>
        <v>0.0054564899999999996</v>
      </c>
      <c r="S285" s="225">
        <v>0</v>
      </c>
      <c r="T285" s="226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7" t="s">
        <v>173</v>
      </c>
      <c r="AT285" s="227" t="s">
        <v>161</v>
      </c>
      <c r="AU285" s="227" t="s">
        <v>80</v>
      </c>
      <c r="AY285" s="20" t="s">
        <v>158</v>
      </c>
      <c r="BE285" s="228">
        <f>IF(N285="základní",J285,0)</f>
        <v>0</v>
      </c>
      <c r="BF285" s="228">
        <f>IF(N285="snížená",J285,0)</f>
        <v>0</v>
      </c>
      <c r="BG285" s="228">
        <f>IF(N285="zákl. přenesená",J285,0)</f>
        <v>0</v>
      </c>
      <c r="BH285" s="228">
        <f>IF(N285="sníž. přenesená",J285,0)</f>
        <v>0</v>
      </c>
      <c r="BI285" s="228">
        <f>IF(N285="nulová",J285,0)</f>
        <v>0</v>
      </c>
      <c r="BJ285" s="20" t="s">
        <v>78</v>
      </c>
      <c r="BK285" s="228">
        <f>ROUND(I285*H285,2)</f>
        <v>0</v>
      </c>
      <c r="BL285" s="20" t="s">
        <v>173</v>
      </c>
      <c r="BM285" s="227" t="s">
        <v>1182</v>
      </c>
    </row>
    <row r="286" s="2" customFormat="1">
      <c r="A286" s="41"/>
      <c r="B286" s="42"/>
      <c r="C286" s="43"/>
      <c r="D286" s="229" t="s">
        <v>221</v>
      </c>
      <c r="E286" s="43"/>
      <c r="F286" s="230" t="s">
        <v>1183</v>
      </c>
      <c r="G286" s="43"/>
      <c r="H286" s="43"/>
      <c r="I286" s="231"/>
      <c r="J286" s="43"/>
      <c r="K286" s="43"/>
      <c r="L286" s="47"/>
      <c r="M286" s="232"/>
      <c r="N286" s="233"/>
      <c r="O286" s="87"/>
      <c r="P286" s="87"/>
      <c r="Q286" s="87"/>
      <c r="R286" s="87"/>
      <c r="S286" s="87"/>
      <c r="T286" s="88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221</v>
      </c>
      <c r="AU286" s="20" t="s">
        <v>80</v>
      </c>
    </row>
    <row r="287" s="13" customFormat="1">
      <c r="A287" s="13"/>
      <c r="B287" s="239"/>
      <c r="C287" s="240"/>
      <c r="D287" s="241" t="s">
        <v>257</v>
      </c>
      <c r="E287" s="242" t="s">
        <v>19</v>
      </c>
      <c r="F287" s="243" t="s">
        <v>1184</v>
      </c>
      <c r="G287" s="240"/>
      <c r="H287" s="242" t="s">
        <v>19</v>
      </c>
      <c r="I287" s="244"/>
      <c r="J287" s="240"/>
      <c r="K287" s="240"/>
      <c r="L287" s="245"/>
      <c r="M287" s="246"/>
      <c r="N287" s="247"/>
      <c r="O287" s="247"/>
      <c r="P287" s="247"/>
      <c r="Q287" s="247"/>
      <c r="R287" s="247"/>
      <c r="S287" s="247"/>
      <c r="T287" s="248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9" t="s">
        <v>257</v>
      </c>
      <c r="AU287" s="249" t="s">
        <v>80</v>
      </c>
      <c r="AV287" s="13" t="s">
        <v>78</v>
      </c>
      <c r="AW287" s="13" t="s">
        <v>32</v>
      </c>
      <c r="AX287" s="13" t="s">
        <v>71</v>
      </c>
      <c r="AY287" s="249" t="s">
        <v>158</v>
      </c>
    </row>
    <row r="288" s="14" customFormat="1">
      <c r="A288" s="14"/>
      <c r="B288" s="250"/>
      <c r="C288" s="251"/>
      <c r="D288" s="241" t="s">
        <v>257</v>
      </c>
      <c r="E288" s="252" t="s">
        <v>19</v>
      </c>
      <c r="F288" s="253" t="s">
        <v>1185</v>
      </c>
      <c r="G288" s="251"/>
      <c r="H288" s="254">
        <v>41.972999999999999</v>
      </c>
      <c r="I288" s="255"/>
      <c r="J288" s="251"/>
      <c r="K288" s="251"/>
      <c r="L288" s="256"/>
      <c r="M288" s="257"/>
      <c r="N288" s="258"/>
      <c r="O288" s="258"/>
      <c r="P288" s="258"/>
      <c r="Q288" s="258"/>
      <c r="R288" s="258"/>
      <c r="S288" s="258"/>
      <c r="T288" s="259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0" t="s">
        <v>257</v>
      </c>
      <c r="AU288" s="260" t="s">
        <v>80</v>
      </c>
      <c r="AV288" s="14" t="s">
        <v>80</v>
      </c>
      <c r="AW288" s="14" t="s">
        <v>32</v>
      </c>
      <c r="AX288" s="14" t="s">
        <v>78</v>
      </c>
      <c r="AY288" s="260" t="s">
        <v>158</v>
      </c>
    </row>
    <row r="289" s="12" customFormat="1" ht="22.8" customHeight="1">
      <c r="A289" s="12"/>
      <c r="B289" s="200"/>
      <c r="C289" s="201"/>
      <c r="D289" s="202" t="s">
        <v>70</v>
      </c>
      <c r="E289" s="214" t="s">
        <v>196</v>
      </c>
      <c r="F289" s="214" t="s">
        <v>509</v>
      </c>
      <c r="G289" s="201"/>
      <c r="H289" s="201"/>
      <c r="I289" s="204"/>
      <c r="J289" s="215">
        <f>BK289</f>
        <v>0</v>
      </c>
      <c r="K289" s="201"/>
      <c r="L289" s="206"/>
      <c r="M289" s="207"/>
      <c r="N289" s="208"/>
      <c r="O289" s="208"/>
      <c r="P289" s="209">
        <f>SUM(P290:P296)</f>
        <v>0</v>
      </c>
      <c r="Q289" s="208"/>
      <c r="R289" s="209">
        <f>SUM(R290:R296)</f>
        <v>0.0043200000000000001</v>
      </c>
      <c r="S289" s="208"/>
      <c r="T289" s="210">
        <f>SUM(T290:T296)</f>
        <v>12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11" t="s">
        <v>78</v>
      </c>
      <c r="AT289" s="212" t="s">
        <v>70</v>
      </c>
      <c r="AU289" s="212" t="s">
        <v>78</v>
      </c>
      <c r="AY289" s="211" t="s">
        <v>158</v>
      </c>
      <c r="BK289" s="213">
        <f>SUM(BK290:BK296)</f>
        <v>0</v>
      </c>
    </row>
    <row r="290" s="2" customFormat="1" ht="16.5" customHeight="1">
      <c r="A290" s="41"/>
      <c r="B290" s="42"/>
      <c r="C290" s="216" t="s">
        <v>499</v>
      </c>
      <c r="D290" s="216" t="s">
        <v>161</v>
      </c>
      <c r="E290" s="217" t="s">
        <v>1186</v>
      </c>
      <c r="F290" s="218" t="s">
        <v>1187</v>
      </c>
      <c r="G290" s="219" t="s">
        <v>254</v>
      </c>
      <c r="H290" s="220">
        <v>6</v>
      </c>
      <c r="I290" s="221"/>
      <c r="J290" s="222">
        <f>ROUND(I290*H290,2)</f>
        <v>0</v>
      </c>
      <c r="K290" s="218" t="s">
        <v>219</v>
      </c>
      <c r="L290" s="47"/>
      <c r="M290" s="223" t="s">
        <v>19</v>
      </c>
      <c r="N290" s="224" t="s">
        <v>42</v>
      </c>
      <c r="O290" s="87"/>
      <c r="P290" s="225">
        <f>O290*H290</f>
        <v>0</v>
      </c>
      <c r="Q290" s="225">
        <v>0</v>
      </c>
      <c r="R290" s="225">
        <f>Q290*H290</f>
        <v>0</v>
      </c>
      <c r="S290" s="225">
        <v>2</v>
      </c>
      <c r="T290" s="226">
        <f>S290*H290</f>
        <v>12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7" t="s">
        <v>173</v>
      </c>
      <c r="AT290" s="227" t="s">
        <v>161</v>
      </c>
      <c r="AU290" s="227" t="s">
        <v>80</v>
      </c>
      <c r="AY290" s="20" t="s">
        <v>158</v>
      </c>
      <c r="BE290" s="228">
        <f>IF(N290="základní",J290,0)</f>
        <v>0</v>
      </c>
      <c r="BF290" s="228">
        <f>IF(N290="snížená",J290,0)</f>
        <v>0</v>
      </c>
      <c r="BG290" s="228">
        <f>IF(N290="zákl. přenesená",J290,0)</f>
        <v>0</v>
      </c>
      <c r="BH290" s="228">
        <f>IF(N290="sníž. přenesená",J290,0)</f>
        <v>0</v>
      </c>
      <c r="BI290" s="228">
        <f>IF(N290="nulová",J290,0)</f>
        <v>0</v>
      </c>
      <c r="BJ290" s="20" t="s">
        <v>78</v>
      </c>
      <c r="BK290" s="228">
        <f>ROUND(I290*H290,2)</f>
        <v>0</v>
      </c>
      <c r="BL290" s="20" t="s">
        <v>173</v>
      </c>
      <c r="BM290" s="227" t="s">
        <v>1188</v>
      </c>
    </row>
    <row r="291" s="2" customFormat="1">
      <c r="A291" s="41"/>
      <c r="B291" s="42"/>
      <c r="C291" s="43"/>
      <c r="D291" s="229" t="s">
        <v>221</v>
      </c>
      <c r="E291" s="43"/>
      <c r="F291" s="230" t="s">
        <v>1189</v>
      </c>
      <c r="G291" s="43"/>
      <c r="H291" s="43"/>
      <c r="I291" s="231"/>
      <c r="J291" s="43"/>
      <c r="K291" s="43"/>
      <c r="L291" s="47"/>
      <c r="M291" s="232"/>
      <c r="N291" s="233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221</v>
      </c>
      <c r="AU291" s="20" t="s">
        <v>80</v>
      </c>
    </row>
    <row r="292" s="2" customFormat="1" ht="24.15" customHeight="1">
      <c r="A292" s="41"/>
      <c r="B292" s="42"/>
      <c r="C292" s="216" t="s">
        <v>505</v>
      </c>
      <c r="D292" s="216" t="s">
        <v>161</v>
      </c>
      <c r="E292" s="217" t="s">
        <v>1190</v>
      </c>
      <c r="F292" s="218" t="s">
        <v>1191</v>
      </c>
      <c r="G292" s="219" t="s">
        <v>199</v>
      </c>
      <c r="H292" s="220">
        <v>24</v>
      </c>
      <c r="I292" s="221"/>
      <c r="J292" s="222">
        <f>ROUND(I292*H292,2)</f>
        <v>0</v>
      </c>
      <c r="K292" s="218" t="s">
        <v>219</v>
      </c>
      <c r="L292" s="47"/>
      <c r="M292" s="223" t="s">
        <v>19</v>
      </c>
      <c r="N292" s="224" t="s">
        <v>42</v>
      </c>
      <c r="O292" s="87"/>
      <c r="P292" s="225">
        <f>O292*H292</f>
        <v>0</v>
      </c>
      <c r="Q292" s="225">
        <v>1.0000000000000001E-05</v>
      </c>
      <c r="R292" s="225">
        <f>Q292*H292</f>
        <v>0.00024000000000000003</v>
      </c>
      <c r="S292" s="225">
        <v>0</v>
      </c>
      <c r="T292" s="226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7" t="s">
        <v>173</v>
      </c>
      <c r="AT292" s="227" t="s">
        <v>161</v>
      </c>
      <c r="AU292" s="227" t="s">
        <v>80</v>
      </c>
      <c r="AY292" s="20" t="s">
        <v>158</v>
      </c>
      <c r="BE292" s="228">
        <f>IF(N292="základní",J292,0)</f>
        <v>0</v>
      </c>
      <c r="BF292" s="228">
        <f>IF(N292="snížená",J292,0)</f>
        <v>0</v>
      </c>
      <c r="BG292" s="228">
        <f>IF(N292="zákl. přenesená",J292,0)</f>
        <v>0</v>
      </c>
      <c r="BH292" s="228">
        <f>IF(N292="sníž. přenesená",J292,0)</f>
        <v>0</v>
      </c>
      <c r="BI292" s="228">
        <f>IF(N292="nulová",J292,0)</f>
        <v>0</v>
      </c>
      <c r="BJ292" s="20" t="s">
        <v>78</v>
      </c>
      <c r="BK292" s="228">
        <f>ROUND(I292*H292,2)</f>
        <v>0</v>
      </c>
      <c r="BL292" s="20" t="s">
        <v>173</v>
      </c>
      <c r="BM292" s="227" t="s">
        <v>1192</v>
      </c>
    </row>
    <row r="293" s="2" customFormat="1">
      <c r="A293" s="41"/>
      <c r="B293" s="42"/>
      <c r="C293" s="43"/>
      <c r="D293" s="229" t="s">
        <v>221</v>
      </c>
      <c r="E293" s="43"/>
      <c r="F293" s="230" t="s">
        <v>1193</v>
      </c>
      <c r="G293" s="43"/>
      <c r="H293" s="43"/>
      <c r="I293" s="231"/>
      <c r="J293" s="43"/>
      <c r="K293" s="43"/>
      <c r="L293" s="47"/>
      <c r="M293" s="232"/>
      <c r="N293" s="233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221</v>
      </c>
      <c r="AU293" s="20" t="s">
        <v>80</v>
      </c>
    </row>
    <row r="294" s="13" customFormat="1">
      <c r="A294" s="13"/>
      <c r="B294" s="239"/>
      <c r="C294" s="240"/>
      <c r="D294" s="241" t="s">
        <v>257</v>
      </c>
      <c r="E294" s="242" t="s">
        <v>19</v>
      </c>
      <c r="F294" s="243" t="s">
        <v>1194</v>
      </c>
      <c r="G294" s="240"/>
      <c r="H294" s="242" t="s">
        <v>19</v>
      </c>
      <c r="I294" s="244"/>
      <c r="J294" s="240"/>
      <c r="K294" s="240"/>
      <c r="L294" s="245"/>
      <c r="M294" s="246"/>
      <c r="N294" s="247"/>
      <c r="O294" s="247"/>
      <c r="P294" s="247"/>
      <c r="Q294" s="247"/>
      <c r="R294" s="247"/>
      <c r="S294" s="247"/>
      <c r="T294" s="248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9" t="s">
        <v>257</v>
      </c>
      <c r="AU294" s="249" t="s">
        <v>80</v>
      </c>
      <c r="AV294" s="13" t="s">
        <v>78</v>
      </c>
      <c r="AW294" s="13" t="s">
        <v>32</v>
      </c>
      <c r="AX294" s="13" t="s">
        <v>71</v>
      </c>
      <c r="AY294" s="249" t="s">
        <v>158</v>
      </c>
    </row>
    <row r="295" s="14" customFormat="1">
      <c r="A295" s="14"/>
      <c r="B295" s="250"/>
      <c r="C295" s="251"/>
      <c r="D295" s="241" t="s">
        <v>257</v>
      </c>
      <c r="E295" s="252" t="s">
        <v>19</v>
      </c>
      <c r="F295" s="253" t="s">
        <v>376</v>
      </c>
      <c r="G295" s="251"/>
      <c r="H295" s="254">
        <v>24</v>
      </c>
      <c r="I295" s="255"/>
      <c r="J295" s="251"/>
      <c r="K295" s="251"/>
      <c r="L295" s="256"/>
      <c r="M295" s="257"/>
      <c r="N295" s="258"/>
      <c r="O295" s="258"/>
      <c r="P295" s="258"/>
      <c r="Q295" s="258"/>
      <c r="R295" s="258"/>
      <c r="S295" s="258"/>
      <c r="T295" s="259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0" t="s">
        <v>257</v>
      </c>
      <c r="AU295" s="260" t="s">
        <v>80</v>
      </c>
      <c r="AV295" s="14" t="s">
        <v>80</v>
      </c>
      <c r="AW295" s="14" t="s">
        <v>32</v>
      </c>
      <c r="AX295" s="14" t="s">
        <v>78</v>
      </c>
      <c r="AY295" s="260" t="s">
        <v>158</v>
      </c>
    </row>
    <row r="296" s="2" customFormat="1" ht="21.75" customHeight="1">
      <c r="A296" s="41"/>
      <c r="B296" s="42"/>
      <c r="C296" s="216" t="s">
        <v>510</v>
      </c>
      <c r="D296" s="216" t="s">
        <v>161</v>
      </c>
      <c r="E296" s="217" t="s">
        <v>1195</v>
      </c>
      <c r="F296" s="218" t="s">
        <v>1196</v>
      </c>
      <c r="G296" s="219" t="s">
        <v>199</v>
      </c>
      <c r="H296" s="220">
        <v>24</v>
      </c>
      <c r="I296" s="221"/>
      <c r="J296" s="222">
        <f>ROUND(I296*H296,2)</f>
        <v>0</v>
      </c>
      <c r="K296" s="218" t="s">
        <v>19</v>
      </c>
      <c r="L296" s="47"/>
      <c r="M296" s="223" t="s">
        <v>19</v>
      </c>
      <c r="N296" s="224" t="s">
        <v>42</v>
      </c>
      <c r="O296" s="87"/>
      <c r="P296" s="225">
        <f>O296*H296</f>
        <v>0</v>
      </c>
      <c r="Q296" s="225">
        <v>0.00017000000000000001</v>
      </c>
      <c r="R296" s="225">
        <f>Q296*H296</f>
        <v>0.0040800000000000003</v>
      </c>
      <c r="S296" s="225">
        <v>0</v>
      </c>
      <c r="T296" s="226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7" t="s">
        <v>173</v>
      </c>
      <c r="AT296" s="227" t="s">
        <v>161</v>
      </c>
      <c r="AU296" s="227" t="s">
        <v>80</v>
      </c>
      <c r="AY296" s="20" t="s">
        <v>158</v>
      </c>
      <c r="BE296" s="228">
        <f>IF(N296="základní",J296,0)</f>
        <v>0</v>
      </c>
      <c r="BF296" s="228">
        <f>IF(N296="snížená",J296,0)</f>
        <v>0</v>
      </c>
      <c r="BG296" s="228">
        <f>IF(N296="zákl. přenesená",J296,0)</f>
        <v>0</v>
      </c>
      <c r="BH296" s="228">
        <f>IF(N296="sníž. přenesená",J296,0)</f>
        <v>0</v>
      </c>
      <c r="BI296" s="228">
        <f>IF(N296="nulová",J296,0)</f>
        <v>0</v>
      </c>
      <c r="BJ296" s="20" t="s">
        <v>78</v>
      </c>
      <c r="BK296" s="228">
        <f>ROUND(I296*H296,2)</f>
        <v>0</v>
      </c>
      <c r="BL296" s="20" t="s">
        <v>173</v>
      </c>
      <c r="BM296" s="227" t="s">
        <v>1197</v>
      </c>
    </row>
    <row r="297" s="12" customFormat="1" ht="22.8" customHeight="1">
      <c r="A297" s="12"/>
      <c r="B297" s="200"/>
      <c r="C297" s="201"/>
      <c r="D297" s="202" t="s">
        <v>70</v>
      </c>
      <c r="E297" s="214" t="s">
        <v>609</v>
      </c>
      <c r="F297" s="214" t="s">
        <v>610</v>
      </c>
      <c r="G297" s="201"/>
      <c r="H297" s="201"/>
      <c r="I297" s="204"/>
      <c r="J297" s="215">
        <f>BK297</f>
        <v>0</v>
      </c>
      <c r="K297" s="201"/>
      <c r="L297" s="206"/>
      <c r="M297" s="207"/>
      <c r="N297" s="208"/>
      <c r="O297" s="208"/>
      <c r="P297" s="209">
        <f>SUM(P298:P308)</f>
        <v>0</v>
      </c>
      <c r="Q297" s="208"/>
      <c r="R297" s="209">
        <f>SUM(R298:R308)</f>
        <v>0</v>
      </c>
      <c r="S297" s="208"/>
      <c r="T297" s="210">
        <f>SUM(T298:T308)</f>
        <v>0</v>
      </c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R297" s="211" t="s">
        <v>78</v>
      </c>
      <c r="AT297" s="212" t="s">
        <v>70</v>
      </c>
      <c r="AU297" s="212" t="s">
        <v>78</v>
      </c>
      <c r="AY297" s="211" t="s">
        <v>158</v>
      </c>
      <c r="BK297" s="213">
        <f>SUM(BK298:BK308)</f>
        <v>0</v>
      </c>
    </row>
    <row r="298" s="2" customFormat="1" ht="16.5" customHeight="1">
      <c r="A298" s="41"/>
      <c r="B298" s="42"/>
      <c r="C298" s="216" t="s">
        <v>493</v>
      </c>
      <c r="D298" s="216" t="s">
        <v>161</v>
      </c>
      <c r="E298" s="217" t="s">
        <v>1198</v>
      </c>
      <c r="F298" s="218" t="s">
        <v>1199</v>
      </c>
      <c r="G298" s="219" t="s">
        <v>285</v>
      </c>
      <c r="H298" s="220">
        <v>12</v>
      </c>
      <c r="I298" s="221"/>
      <c r="J298" s="222">
        <f>ROUND(I298*H298,2)</f>
        <v>0</v>
      </c>
      <c r="K298" s="218" t="s">
        <v>219</v>
      </c>
      <c r="L298" s="47"/>
      <c r="M298" s="223" t="s">
        <v>19</v>
      </c>
      <c r="N298" s="224" t="s">
        <v>42</v>
      </c>
      <c r="O298" s="87"/>
      <c r="P298" s="225">
        <f>O298*H298</f>
        <v>0</v>
      </c>
      <c r="Q298" s="225">
        <v>0</v>
      </c>
      <c r="R298" s="225">
        <f>Q298*H298</f>
        <v>0</v>
      </c>
      <c r="S298" s="225">
        <v>0</v>
      </c>
      <c r="T298" s="226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7" t="s">
        <v>173</v>
      </c>
      <c r="AT298" s="227" t="s">
        <v>161</v>
      </c>
      <c r="AU298" s="227" t="s">
        <v>80</v>
      </c>
      <c r="AY298" s="20" t="s">
        <v>158</v>
      </c>
      <c r="BE298" s="228">
        <f>IF(N298="základní",J298,0)</f>
        <v>0</v>
      </c>
      <c r="BF298" s="228">
        <f>IF(N298="snížená",J298,0)</f>
        <v>0</v>
      </c>
      <c r="BG298" s="228">
        <f>IF(N298="zákl. přenesená",J298,0)</f>
        <v>0</v>
      </c>
      <c r="BH298" s="228">
        <f>IF(N298="sníž. přenesená",J298,0)</f>
        <v>0</v>
      </c>
      <c r="BI298" s="228">
        <f>IF(N298="nulová",J298,0)</f>
        <v>0</v>
      </c>
      <c r="BJ298" s="20" t="s">
        <v>78</v>
      </c>
      <c r="BK298" s="228">
        <f>ROUND(I298*H298,2)</f>
        <v>0</v>
      </c>
      <c r="BL298" s="20" t="s">
        <v>173</v>
      </c>
      <c r="BM298" s="227" t="s">
        <v>1200</v>
      </c>
    </row>
    <row r="299" s="2" customFormat="1">
      <c r="A299" s="41"/>
      <c r="B299" s="42"/>
      <c r="C299" s="43"/>
      <c r="D299" s="229" t="s">
        <v>221</v>
      </c>
      <c r="E299" s="43"/>
      <c r="F299" s="230" t="s">
        <v>1201</v>
      </c>
      <c r="G299" s="43"/>
      <c r="H299" s="43"/>
      <c r="I299" s="231"/>
      <c r="J299" s="43"/>
      <c r="K299" s="43"/>
      <c r="L299" s="47"/>
      <c r="M299" s="232"/>
      <c r="N299" s="233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221</v>
      </c>
      <c r="AU299" s="20" t="s">
        <v>80</v>
      </c>
    </row>
    <row r="300" s="2" customFormat="1" ht="24.15" customHeight="1">
      <c r="A300" s="41"/>
      <c r="B300" s="42"/>
      <c r="C300" s="216" t="s">
        <v>522</v>
      </c>
      <c r="D300" s="216" t="s">
        <v>161</v>
      </c>
      <c r="E300" s="217" t="s">
        <v>1202</v>
      </c>
      <c r="F300" s="218" t="s">
        <v>1203</v>
      </c>
      <c r="G300" s="219" t="s">
        <v>285</v>
      </c>
      <c r="H300" s="220">
        <v>12</v>
      </c>
      <c r="I300" s="221"/>
      <c r="J300" s="222">
        <f>ROUND(I300*H300,2)</f>
        <v>0</v>
      </c>
      <c r="K300" s="218" t="s">
        <v>219</v>
      </c>
      <c r="L300" s="47"/>
      <c r="M300" s="223" t="s">
        <v>19</v>
      </c>
      <c r="N300" s="224" t="s">
        <v>42</v>
      </c>
      <c r="O300" s="87"/>
      <c r="P300" s="225">
        <f>O300*H300</f>
        <v>0</v>
      </c>
      <c r="Q300" s="225">
        <v>0</v>
      </c>
      <c r="R300" s="225">
        <f>Q300*H300</f>
        <v>0</v>
      </c>
      <c r="S300" s="225">
        <v>0</v>
      </c>
      <c r="T300" s="226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7" t="s">
        <v>173</v>
      </c>
      <c r="AT300" s="227" t="s">
        <v>161</v>
      </c>
      <c r="AU300" s="227" t="s">
        <v>80</v>
      </c>
      <c r="AY300" s="20" t="s">
        <v>158</v>
      </c>
      <c r="BE300" s="228">
        <f>IF(N300="základní",J300,0)</f>
        <v>0</v>
      </c>
      <c r="BF300" s="228">
        <f>IF(N300="snížená",J300,0)</f>
        <v>0</v>
      </c>
      <c r="BG300" s="228">
        <f>IF(N300="zákl. přenesená",J300,0)</f>
        <v>0</v>
      </c>
      <c r="BH300" s="228">
        <f>IF(N300="sníž. přenesená",J300,0)</f>
        <v>0</v>
      </c>
      <c r="BI300" s="228">
        <f>IF(N300="nulová",J300,0)</f>
        <v>0</v>
      </c>
      <c r="BJ300" s="20" t="s">
        <v>78</v>
      </c>
      <c r="BK300" s="228">
        <f>ROUND(I300*H300,2)</f>
        <v>0</v>
      </c>
      <c r="BL300" s="20" t="s">
        <v>173</v>
      </c>
      <c r="BM300" s="227" t="s">
        <v>1204</v>
      </c>
    </row>
    <row r="301" s="2" customFormat="1">
      <c r="A301" s="41"/>
      <c r="B301" s="42"/>
      <c r="C301" s="43"/>
      <c r="D301" s="229" t="s">
        <v>221</v>
      </c>
      <c r="E301" s="43"/>
      <c r="F301" s="230" t="s">
        <v>1205</v>
      </c>
      <c r="G301" s="43"/>
      <c r="H301" s="43"/>
      <c r="I301" s="231"/>
      <c r="J301" s="43"/>
      <c r="K301" s="43"/>
      <c r="L301" s="47"/>
      <c r="M301" s="232"/>
      <c r="N301" s="233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221</v>
      </c>
      <c r="AU301" s="20" t="s">
        <v>80</v>
      </c>
    </row>
    <row r="302" s="2" customFormat="1" ht="21.75" customHeight="1">
      <c r="A302" s="41"/>
      <c r="B302" s="42"/>
      <c r="C302" s="216" t="s">
        <v>527</v>
      </c>
      <c r="D302" s="216" t="s">
        <v>161</v>
      </c>
      <c r="E302" s="217" t="s">
        <v>612</v>
      </c>
      <c r="F302" s="218" t="s">
        <v>613</v>
      </c>
      <c r="G302" s="219" t="s">
        <v>285</v>
      </c>
      <c r="H302" s="220">
        <v>12</v>
      </c>
      <c r="I302" s="221"/>
      <c r="J302" s="222">
        <f>ROUND(I302*H302,2)</f>
        <v>0</v>
      </c>
      <c r="K302" s="218" t="s">
        <v>219</v>
      </c>
      <c r="L302" s="47"/>
      <c r="M302" s="223" t="s">
        <v>19</v>
      </c>
      <c r="N302" s="224" t="s">
        <v>42</v>
      </c>
      <c r="O302" s="87"/>
      <c r="P302" s="225">
        <f>O302*H302</f>
        <v>0</v>
      </c>
      <c r="Q302" s="225">
        <v>0</v>
      </c>
      <c r="R302" s="225">
        <f>Q302*H302</f>
        <v>0</v>
      </c>
      <c r="S302" s="225">
        <v>0</v>
      </c>
      <c r="T302" s="226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27" t="s">
        <v>173</v>
      </c>
      <c r="AT302" s="227" t="s">
        <v>161</v>
      </c>
      <c r="AU302" s="227" t="s">
        <v>80</v>
      </c>
      <c r="AY302" s="20" t="s">
        <v>158</v>
      </c>
      <c r="BE302" s="228">
        <f>IF(N302="základní",J302,0)</f>
        <v>0</v>
      </c>
      <c r="BF302" s="228">
        <f>IF(N302="snížená",J302,0)</f>
        <v>0</v>
      </c>
      <c r="BG302" s="228">
        <f>IF(N302="zákl. přenesená",J302,0)</f>
        <v>0</v>
      </c>
      <c r="BH302" s="228">
        <f>IF(N302="sníž. přenesená",J302,0)</f>
        <v>0</v>
      </c>
      <c r="BI302" s="228">
        <f>IF(N302="nulová",J302,0)</f>
        <v>0</v>
      </c>
      <c r="BJ302" s="20" t="s">
        <v>78</v>
      </c>
      <c r="BK302" s="228">
        <f>ROUND(I302*H302,2)</f>
        <v>0</v>
      </c>
      <c r="BL302" s="20" t="s">
        <v>173</v>
      </c>
      <c r="BM302" s="227" t="s">
        <v>1206</v>
      </c>
    </row>
    <row r="303" s="2" customFormat="1">
      <c r="A303" s="41"/>
      <c r="B303" s="42"/>
      <c r="C303" s="43"/>
      <c r="D303" s="229" t="s">
        <v>221</v>
      </c>
      <c r="E303" s="43"/>
      <c r="F303" s="230" t="s">
        <v>615</v>
      </c>
      <c r="G303" s="43"/>
      <c r="H303" s="43"/>
      <c r="I303" s="231"/>
      <c r="J303" s="43"/>
      <c r="K303" s="43"/>
      <c r="L303" s="47"/>
      <c r="M303" s="232"/>
      <c r="N303" s="233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221</v>
      </c>
      <c r="AU303" s="20" t="s">
        <v>80</v>
      </c>
    </row>
    <row r="304" s="2" customFormat="1" ht="24.15" customHeight="1">
      <c r="A304" s="41"/>
      <c r="B304" s="42"/>
      <c r="C304" s="216" t="s">
        <v>532</v>
      </c>
      <c r="D304" s="216" t="s">
        <v>161</v>
      </c>
      <c r="E304" s="217" t="s">
        <v>619</v>
      </c>
      <c r="F304" s="218" t="s">
        <v>620</v>
      </c>
      <c r="G304" s="219" t="s">
        <v>285</v>
      </c>
      <c r="H304" s="220">
        <v>192</v>
      </c>
      <c r="I304" s="221"/>
      <c r="J304" s="222">
        <f>ROUND(I304*H304,2)</f>
        <v>0</v>
      </c>
      <c r="K304" s="218" t="s">
        <v>219</v>
      </c>
      <c r="L304" s="47"/>
      <c r="M304" s="223" t="s">
        <v>19</v>
      </c>
      <c r="N304" s="224" t="s">
        <v>42</v>
      </c>
      <c r="O304" s="87"/>
      <c r="P304" s="225">
        <f>O304*H304</f>
        <v>0</v>
      </c>
      <c r="Q304" s="225">
        <v>0</v>
      </c>
      <c r="R304" s="225">
        <f>Q304*H304</f>
        <v>0</v>
      </c>
      <c r="S304" s="225">
        <v>0</v>
      </c>
      <c r="T304" s="226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7" t="s">
        <v>173</v>
      </c>
      <c r="AT304" s="227" t="s">
        <v>161</v>
      </c>
      <c r="AU304" s="227" t="s">
        <v>80</v>
      </c>
      <c r="AY304" s="20" t="s">
        <v>158</v>
      </c>
      <c r="BE304" s="228">
        <f>IF(N304="základní",J304,0)</f>
        <v>0</v>
      </c>
      <c r="BF304" s="228">
        <f>IF(N304="snížená",J304,0)</f>
        <v>0</v>
      </c>
      <c r="BG304" s="228">
        <f>IF(N304="zákl. přenesená",J304,0)</f>
        <v>0</v>
      </c>
      <c r="BH304" s="228">
        <f>IF(N304="sníž. přenesená",J304,0)</f>
        <v>0</v>
      </c>
      <c r="BI304" s="228">
        <f>IF(N304="nulová",J304,0)</f>
        <v>0</v>
      </c>
      <c r="BJ304" s="20" t="s">
        <v>78</v>
      </c>
      <c r="BK304" s="228">
        <f>ROUND(I304*H304,2)</f>
        <v>0</v>
      </c>
      <c r="BL304" s="20" t="s">
        <v>173</v>
      </c>
      <c r="BM304" s="227" t="s">
        <v>1207</v>
      </c>
    </row>
    <row r="305" s="2" customFormat="1">
      <c r="A305" s="41"/>
      <c r="B305" s="42"/>
      <c r="C305" s="43"/>
      <c r="D305" s="229" t="s">
        <v>221</v>
      </c>
      <c r="E305" s="43"/>
      <c r="F305" s="230" t="s">
        <v>622</v>
      </c>
      <c r="G305" s="43"/>
      <c r="H305" s="43"/>
      <c r="I305" s="231"/>
      <c r="J305" s="43"/>
      <c r="K305" s="43"/>
      <c r="L305" s="47"/>
      <c r="M305" s="232"/>
      <c r="N305" s="233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221</v>
      </c>
      <c r="AU305" s="20" t="s">
        <v>80</v>
      </c>
    </row>
    <row r="306" s="14" customFormat="1">
      <c r="A306" s="14"/>
      <c r="B306" s="250"/>
      <c r="C306" s="251"/>
      <c r="D306" s="241" t="s">
        <v>257</v>
      </c>
      <c r="E306" s="252" t="s">
        <v>19</v>
      </c>
      <c r="F306" s="253" t="s">
        <v>1208</v>
      </c>
      <c r="G306" s="251"/>
      <c r="H306" s="254">
        <v>192</v>
      </c>
      <c r="I306" s="255"/>
      <c r="J306" s="251"/>
      <c r="K306" s="251"/>
      <c r="L306" s="256"/>
      <c r="M306" s="257"/>
      <c r="N306" s="258"/>
      <c r="O306" s="258"/>
      <c r="P306" s="258"/>
      <c r="Q306" s="258"/>
      <c r="R306" s="258"/>
      <c r="S306" s="258"/>
      <c r="T306" s="259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0" t="s">
        <v>257</v>
      </c>
      <c r="AU306" s="260" t="s">
        <v>80</v>
      </c>
      <c r="AV306" s="14" t="s">
        <v>80</v>
      </c>
      <c r="AW306" s="14" t="s">
        <v>32</v>
      </c>
      <c r="AX306" s="14" t="s">
        <v>78</v>
      </c>
      <c r="AY306" s="260" t="s">
        <v>158</v>
      </c>
    </row>
    <row r="307" s="2" customFormat="1" ht="24.15" customHeight="1">
      <c r="A307" s="41"/>
      <c r="B307" s="42"/>
      <c r="C307" s="216" t="s">
        <v>537</v>
      </c>
      <c r="D307" s="216" t="s">
        <v>161</v>
      </c>
      <c r="E307" s="217" t="s">
        <v>1209</v>
      </c>
      <c r="F307" s="218" t="s">
        <v>1210</v>
      </c>
      <c r="G307" s="219" t="s">
        <v>285</v>
      </c>
      <c r="H307" s="220">
        <v>12</v>
      </c>
      <c r="I307" s="221"/>
      <c r="J307" s="222">
        <f>ROUND(I307*H307,2)</f>
        <v>0</v>
      </c>
      <c r="K307" s="218" t="s">
        <v>219</v>
      </c>
      <c r="L307" s="47"/>
      <c r="M307" s="223" t="s">
        <v>19</v>
      </c>
      <c r="N307" s="224" t="s">
        <v>42</v>
      </c>
      <c r="O307" s="87"/>
      <c r="P307" s="225">
        <f>O307*H307</f>
        <v>0</v>
      </c>
      <c r="Q307" s="225">
        <v>0</v>
      </c>
      <c r="R307" s="225">
        <f>Q307*H307</f>
        <v>0</v>
      </c>
      <c r="S307" s="225">
        <v>0</v>
      </c>
      <c r="T307" s="226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227" t="s">
        <v>173</v>
      </c>
      <c r="AT307" s="227" t="s">
        <v>161</v>
      </c>
      <c r="AU307" s="227" t="s">
        <v>80</v>
      </c>
      <c r="AY307" s="20" t="s">
        <v>158</v>
      </c>
      <c r="BE307" s="228">
        <f>IF(N307="základní",J307,0)</f>
        <v>0</v>
      </c>
      <c r="BF307" s="228">
        <f>IF(N307="snížená",J307,0)</f>
        <v>0</v>
      </c>
      <c r="BG307" s="228">
        <f>IF(N307="zákl. přenesená",J307,0)</f>
        <v>0</v>
      </c>
      <c r="BH307" s="228">
        <f>IF(N307="sníž. přenesená",J307,0)</f>
        <v>0</v>
      </c>
      <c r="BI307" s="228">
        <f>IF(N307="nulová",J307,0)</f>
        <v>0</v>
      </c>
      <c r="BJ307" s="20" t="s">
        <v>78</v>
      </c>
      <c r="BK307" s="228">
        <f>ROUND(I307*H307,2)</f>
        <v>0</v>
      </c>
      <c r="BL307" s="20" t="s">
        <v>173</v>
      </c>
      <c r="BM307" s="227" t="s">
        <v>1211</v>
      </c>
    </row>
    <row r="308" s="2" customFormat="1">
      <c r="A308" s="41"/>
      <c r="B308" s="42"/>
      <c r="C308" s="43"/>
      <c r="D308" s="229" t="s">
        <v>221</v>
      </c>
      <c r="E308" s="43"/>
      <c r="F308" s="230" t="s">
        <v>1212</v>
      </c>
      <c r="G308" s="43"/>
      <c r="H308" s="43"/>
      <c r="I308" s="231"/>
      <c r="J308" s="43"/>
      <c r="K308" s="43"/>
      <c r="L308" s="47"/>
      <c r="M308" s="232"/>
      <c r="N308" s="233"/>
      <c r="O308" s="87"/>
      <c r="P308" s="87"/>
      <c r="Q308" s="87"/>
      <c r="R308" s="87"/>
      <c r="S308" s="87"/>
      <c r="T308" s="88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T308" s="20" t="s">
        <v>221</v>
      </c>
      <c r="AU308" s="20" t="s">
        <v>80</v>
      </c>
    </row>
    <row r="309" s="12" customFormat="1" ht="22.8" customHeight="1">
      <c r="A309" s="12"/>
      <c r="B309" s="200"/>
      <c r="C309" s="201"/>
      <c r="D309" s="202" t="s">
        <v>70</v>
      </c>
      <c r="E309" s="214" t="s">
        <v>626</v>
      </c>
      <c r="F309" s="214" t="s">
        <v>627</v>
      </c>
      <c r="G309" s="201"/>
      <c r="H309" s="201"/>
      <c r="I309" s="204"/>
      <c r="J309" s="215">
        <f>BK309</f>
        <v>0</v>
      </c>
      <c r="K309" s="201"/>
      <c r="L309" s="206"/>
      <c r="M309" s="207"/>
      <c r="N309" s="208"/>
      <c r="O309" s="208"/>
      <c r="P309" s="209">
        <f>SUM(P310:P311)</f>
        <v>0</v>
      </c>
      <c r="Q309" s="208"/>
      <c r="R309" s="209">
        <f>SUM(R310:R311)</f>
        <v>0</v>
      </c>
      <c r="S309" s="208"/>
      <c r="T309" s="210">
        <f>SUM(T310:T311)</f>
        <v>0</v>
      </c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R309" s="211" t="s">
        <v>78</v>
      </c>
      <c r="AT309" s="212" t="s">
        <v>70</v>
      </c>
      <c r="AU309" s="212" t="s">
        <v>78</v>
      </c>
      <c r="AY309" s="211" t="s">
        <v>158</v>
      </c>
      <c r="BK309" s="213">
        <f>SUM(BK310:BK311)</f>
        <v>0</v>
      </c>
    </row>
    <row r="310" s="2" customFormat="1" ht="33" customHeight="1">
      <c r="A310" s="41"/>
      <c r="B310" s="42"/>
      <c r="C310" s="216" t="s">
        <v>542</v>
      </c>
      <c r="D310" s="216" t="s">
        <v>161</v>
      </c>
      <c r="E310" s="217" t="s">
        <v>1213</v>
      </c>
      <c r="F310" s="218" t="s">
        <v>1214</v>
      </c>
      <c r="G310" s="219" t="s">
        <v>285</v>
      </c>
      <c r="H310" s="220">
        <v>107.611</v>
      </c>
      <c r="I310" s="221"/>
      <c r="J310" s="222">
        <f>ROUND(I310*H310,2)</f>
        <v>0</v>
      </c>
      <c r="K310" s="218" t="s">
        <v>219</v>
      </c>
      <c r="L310" s="47"/>
      <c r="M310" s="223" t="s">
        <v>19</v>
      </c>
      <c r="N310" s="224" t="s">
        <v>42</v>
      </c>
      <c r="O310" s="87"/>
      <c r="P310" s="225">
        <f>O310*H310</f>
        <v>0</v>
      </c>
      <c r="Q310" s="225">
        <v>0</v>
      </c>
      <c r="R310" s="225">
        <f>Q310*H310</f>
        <v>0</v>
      </c>
      <c r="S310" s="225">
        <v>0</v>
      </c>
      <c r="T310" s="226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7" t="s">
        <v>173</v>
      </c>
      <c r="AT310" s="227" t="s">
        <v>161</v>
      </c>
      <c r="AU310" s="227" t="s">
        <v>80</v>
      </c>
      <c r="AY310" s="20" t="s">
        <v>158</v>
      </c>
      <c r="BE310" s="228">
        <f>IF(N310="základní",J310,0)</f>
        <v>0</v>
      </c>
      <c r="BF310" s="228">
        <f>IF(N310="snížená",J310,0)</f>
        <v>0</v>
      </c>
      <c r="BG310" s="228">
        <f>IF(N310="zákl. přenesená",J310,0)</f>
        <v>0</v>
      </c>
      <c r="BH310" s="228">
        <f>IF(N310="sníž. přenesená",J310,0)</f>
        <v>0</v>
      </c>
      <c r="BI310" s="228">
        <f>IF(N310="nulová",J310,0)</f>
        <v>0</v>
      </c>
      <c r="BJ310" s="20" t="s">
        <v>78</v>
      </c>
      <c r="BK310" s="228">
        <f>ROUND(I310*H310,2)</f>
        <v>0</v>
      </c>
      <c r="BL310" s="20" t="s">
        <v>173</v>
      </c>
      <c r="BM310" s="227" t="s">
        <v>1215</v>
      </c>
    </row>
    <row r="311" s="2" customFormat="1">
      <c r="A311" s="41"/>
      <c r="B311" s="42"/>
      <c r="C311" s="43"/>
      <c r="D311" s="229" t="s">
        <v>221</v>
      </c>
      <c r="E311" s="43"/>
      <c r="F311" s="230" t="s">
        <v>1216</v>
      </c>
      <c r="G311" s="43"/>
      <c r="H311" s="43"/>
      <c r="I311" s="231"/>
      <c r="J311" s="43"/>
      <c r="K311" s="43"/>
      <c r="L311" s="47"/>
      <c r="M311" s="232"/>
      <c r="N311" s="233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221</v>
      </c>
      <c r="AU311" s="20" t="s">
        <v>80</v>
      </c>
    </row>
    <row r="312" s="12" customFormat="1" ht="25.92" customHeight="1">
      <c r="A312" s="12"/>
      <c r="B312" s="200"/>
      <c r="C312" s="201"/>
      <c r="D312" s="202" t="s">
        <v>70</v>
      </c>
      <c r="E312" s="203" t="s">
        <v>633</v>
      </c>
      <c r="F312" s="203" t="s">
        <v>634</v>
      </c>
      <c r="G312" s="201"/>
      <c r="H312" s="201"/>
      <c r="I312" s="204"/>
      <c r="J312" s="205">
        <f>BK312</f>
        <v>0</v>
      </c>
      <c r="K312" s="201"/>
      <c r="L312" s="206"/>
      <c r="M312" s="207"/>
      <c r="N312" s="208"/>
      <c r="O312" s="208"/>
      <c r="P312" s="209">
        <f>P313+P337+P406+P441+P448+P471+P478+P488+P497+P548+P578+P621+P644</f>
        <v>0</v>
      </c>
      <c r="Q312" s="208"/>
      <c r="R312" s="209">
        <f>R313+R337+R406+R441+R448+R471+R478+R488+R497+R548+R578+R621+R644</f>
        <v>11.044634969999999</v>
      </c>
      <c r="S312" s="208"/>
      <c r="T312" s="210">
        <f>T313+T337+T406+T441+T448+T471+T478+T488+T497+T548+T578+T621+T644</f>
        <v>0.00025559999999999998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1" t="s">
        <v>80</v>
      </c>
      <c r="AT312" s="212" t="s">
        <v>70</v>
      </c>
      <c r="AU312" s="212" t="s">
        <v>71</v>
      </c>
      <c r="AY312" s="211" t="s">
        <v>158</v>
      </c>
      <c r="BK312" s="213">
        <f>BK313+BK337+BK406+BK441+BK448+BK471+BK478+BK488+BK497+BK548+BK578+BK621+BK644</f>
        <v>0</v>
      </c>
    </row>
    <row r="313" s="12" customFormat="1" ht="22.8" customHeight="1">
      <c r="A313" s="12"/>
      <c r="B313" s="200"/>
      <c r="C313" s="201"/>
      <c r="D313" s="202" t="s">
        <v>70</v>
      </c>
      <c r="E313" s="214" t="s">
        <v>635</v>
      </c>
      <c r="F313" s="214" t="s">
        <v>636</v>
      </c>
      <c r="G313" s="201"/>
      <c r="H313" s="201"/>
      <c r="I313" s="204"/>
      <c r="J313" s="215">
        <f>BK313</f>
        <v>0</v>
      </c>
      <c r="K313" s="201"/>
      <c r="L313" s="206"/>
      <c r="M313" s="207"/>
      <c r="N313" s="208"/>
      <c r="O313" s="208"/>
      <c r="P313" s="209">
        <f>SUM(P314:P336)</f>
        <v>0</v>
      </c>
      <c r="Q313" s="208"/>
      <c r="R313" s="209">
        <f>SUM(R314:R336)</f>
        <v>0.24917640000000005</v>
      </c>
      <c r="S313" s="208"/>
      <c r="T313" s="210">
        <f>SUM(T314:T336)</f>
        <v>0</v>
      </c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R313" s="211" t="s">
        <v>80</v>
      </c>
      <c r="AT313" s="212" t="s">
        <v>70</v>
      </c>
      <c r="AU313" s="212" t="s">
        <v>78</v>
      </c>
      <c r="AY313" s="211" t="s">
        <v>158</v>
      </c>
      <c r="BK313" s="213">
        <f>SUM(BK314:BK336)</f>
        <v>0</v>
      </c>
    </row>
    <row r="314" s="2" customFormat="1" ht="21.75" customHeight="1">
      <c r="A314" s="41"/>
      <c r="B314" s="42"/>
      <c r="C314" s="216" t="s">
        <v>548</v>
      </c>
      <c r="D314" s="216" t="s">
        <v>161</v>
      </c>
      <c r="E314" s="217" t="s">
        <v>1217</v>
      </c>
      <c r="F314" s="218" t="s">
        <v>1218</v>
      </c>
      <c r="G314" s="219" t="s">
        <v>295</v>
      </c>
      <c r="H314" s="220">
        <v>24.273</v>
      </c>
      <c r="I314" s="221"/>
      <c r="J314" s="222">
        <f>ROUND(I314*H314,2)</f>
        <v>0</v>
      </c>
      <c r="K314" s="218" t="s">
        <v>219</v>
      </c>
      <c r="L314" s="47"/>
      <c r="M314" s="223" t="s">
        <v>19</v>
      </c>
      <c r="N314" s="224" t="s">
        <v>42</v>
      </c>
      <c r="O314" s="87"/>
      <c r="P314" s="225">
        <f>O314*H314</f>
        <v>0</v>
      </c>
      <c r="Q314" s="225">
        <v>0</v>
      </c>
      <c r="R314" s="225">
        <f>Q314*H314</f>
        <v>0</v>
      </c>
      <c r="S314" s="225">
        <v>0</v>
      </c>
      <c r="T314" s="226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7" t="s">
        <v>338</v>
      </c>
      <c r="AT314" s="227" t="s">
        <v>161</v>
      </c>
      <c r="AU314" s="227" t="s">
        <v>80</v>
      </c>
      <c r="AY314" s="20" t="s">
        <v>158</v>
      </c>
      <c r="BE314" s="228">
        <f>IF(N314="základní",J314,0)</f>
        <v>0</v>
      </c>
      <c r="BF314" s="228">
        <f>IF(N314="snížená",J314,0)</f>
        <v>0</v>
      </c>
      <c r="BG314" s="228">
        <f>IF(N314="zákl. přenesená",J314,0)</f>
        <v>0</v>
      </c>
      <c r="BH314" s="228">
        <f>IF(N314="sníž. přenesená",J314,0)</f>
        <v>0</v>
      </c>
      <c r="BI314" s="228">
        <f>IF(N314="nulová",J314,0)</f>
        <v>0</v>
      </c>
      <c r="BJ314" s="20" t="s">
        <v>78</v>
      </c>
      <c r="BK314" s="228">
        <f>ROUND(I314*H314,2)</f>
        <v>0</v>
      </c>
      <c r="BL314" s="20" t="s">
        <v>338</v>
      </c>
      <c r="BM314" s="227" t="s">
        <v>1219</v>
      </c>
    </row>
    <row r="315" s="2" customFormat="1">
      <c r="A315" s="41"/>
      <c r="B315" s="42"/>
      <c r="C315" s="43"/>
      <c r="D315" s="229" t="s">
        <v>221</v>
      </c>
      <c r="E315" s="43"/>
      <c r="F315" s="230" t="s">
        <v>1220</v>
      </c>
      <c r="G315" s="43"/>
      <c r="H315" s="43"/>
      <c r="I315" s="231"/>
      <c r="J315" s="43"/>
      <c r="K315" s="43"/>
      <c r="L315" s="47"/>
      <c r="M315" s="232"/>
      <c r="N315" s="233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221</v>
      </c>
      <c r="AU315" s="20" t="s">
        <v>80</v>
      </c>
    </row>
    <row r="316" s="14" customFormat="1">
      <c r="A316" s="14"/>
      <c r="B316" s="250"/>
      <c r="C316" s="251"/>
      <c r="D316" s="241" t="s">
        <v>257</v>
      </c>
      <c r="E316" s="252" t="s">
        <v>19</v>
      </c>
      <c r="F316" s="253" t="s">
        <v>1221</v>
      </c>
      <c r="G316" s="251"/>
      <c r="H316" s="254">
        <v>24.273</v>
      </c>
      <c r="I316" s="255"/>
      <c r="J316" s="251"/>
      <c r="K316" s="251"/>
      <c r="L316" s="256"/>
      <c r="M316" s="257"/>
      <c r="N316" s="258"/>
      <c r="O316" s="258"/>
      <c r="P316" s="258"/>
      <c r="Q316" s="258"/>
      <c r="R316" s="258"/>
      <c r="S316" s="258"/>
      <c r="T316" s="259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0" t="s">
        <v>257</v>
      </c>
      <c r="AU316" s="260" t="s">
        <v>80</v>
      </c>
      <c r="AV316" s="14" t="s">
        <v>80</v>
      </c>
      <c r="AW316" s="14" t="s">
        <v>32</v>
      </c>
      <c r="AX316" s="14" t="s">
        <v>78</v>
      </c>
      <c r="AY316" s="260" t="s">
        <v>158</v>
      </c>
    </row>
    <row r="317" s="2" customFormat="1" ht="21.75" customHeight="1">
      <c r="A317" s="41"/>
      <c r="B317" s="42"/>
      <c r="C317" s="216" t="s">
        <v>553</v>
      </c>
      <c r="D317" s="216" t="s">
        <v>161</v>
      </c>
      <c r="E317" s="217" t="s">
        <v>1222</v>
      </c>
      <c r="F317" s="218" t="s">
        <v>1223</v>
      </c>
      <c r="G317" s="219" t="s">
        <v>295</v>
      </c>
      <c r="H317" s="220">
        <v>10.199999999999999</v>
      </c>
      <c r="I317" s="221"/>
      <c r="J317" s="222">
        <f>ROUND(I317*H317,2)</f>
        <v>0</v>
      </c>
      <c r="K317" s="218" t="s">
        <v>219</v>
      </c>
      <c r="L317" s="47"/>
      <c r="M317" s="223" t="s">
        <v>19</v>
      </c>
      <c r="N317" s="224" t="s">
        <v>42</v>
      </c>
      <c r="O317" s="87"/>
      <c r="P317" s="225">
        <f>O317*H317</f>
        <v>0</v>
      </c>
      <c r="Q317" s="225">
        <v>0</v>
      </c>
      <c r="R317" s="225">
        <f>Q317*H317</f>
        <v>0</v>
      </c>
      <c r="S317" s="225">
        <v>0</v>
      </c>
      <c r="T317" s="226">
        <f>S317*H317</f>
        <v>0</v>
      </c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R317" s="227" t="s">
        <v>338</v>
      </c>
      <c r="AT317" s="227" t="s">
        <v>161</v>
      </c>
      <c r="AU317" s="227" t="s">
        <v>80</v>
      </c>
      <c r="AY317" s="20" t="s">
        <v>158</v>
      </c>
      <c r="BE317" s="228">
        <f>IF(N317="základní",J317,0)</f>
        <v>0</v>
      </c>
      <c r="BF317" s="228">
        <f>IF(N317="snížená",J317,0)</f>
        <v>0</v>
      </c>
      <c r="BG317" s="228">
        <f>IF(N317="zákl. přenesená",J317,0)</f>
        <v>0</v>
      </c>
      <c r="BH317" s="228">
        <f>IF(N317="sníž. přenesená",J317,0)</f>
        <v>0</v>
      </c>
      <c r="BI317" s="228">
        <f>IF(N317="nulová",J317,0)</f>
        <v>0</v>
      </c>
      <c r="BJ317" s="20" t="s">
        <v>78</v>
      </c>
      <c r="BK317" s="228">
        <f>ROUND(I317*H317,2)</f>
        <v>0</v>
      </c>
      <c r="BL317" s="20" t="s">
        <v>338</v>
      </c>
      <c r="BM317" s="227" t="s">
        <v>1224</v>
      </c>
    </row>
    <row r="318" s="2" customFormat="1">
      <c r="A318" s="41"/>
      <c r="B318" s="42"/>
      <c r="C318" s="43"/>
      <c r="D318" s="229" t="s">
        <v>221</v>
      </c>
      <c r="E318" s="43"/>
      <c r="F318" s="230" t="s">
        <v>1225</v>
      </c>
      <c r="G318" s="43"/>
      <c r="H318" s="43"/>
      <c r="I318" s="231"/>
      <c r="J318" s="43"/>
      <c r="K318" s="43"/>
      <c r="L318" s="47"/>
      <c r="M318" s="232"/>
      <c r="N318" s="233"/>
      <c r="O318" s="87"/>
      <c r="P318" s="87"/>
      <c r="Q318" s="87"/>
      <c r="R318" s="87"/>
      <c r="S318" s="87"/>
      <c r="T318" s="88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T318" s="20" t="s">
        <v>221</v>
      </c>
      <c r="AU318" s="20" t="s">
        <v>80</v>
      </c>
    </row>
    <row r="319" s="14" customFormat="1">
      <c r="A319" s="14"/>
      <c r="B319" s="250"/>
      <c r="C319" s="251"/>
      <c r="D319" s="241" t="s">
        <v>257</v>
      </c>
      <c r="E319" s="252" t="s">
        <v>19</v>
      </c>
      <c r="F319" s="253" t="s">
        <v>1226</v>
      </c>
      <c r="G319" s="251"/>
      <c r="H319" s="254">
        <v>11.4</v>
      </c>
      <c r="I319" s="255"/>
      <c r="J319" s="251"/>
      <c r="K319" s="251"/>
      <c r="L319" s="256"/>
      <c r="M319" s="257"/>
      <c r="N319" s="258"/>
      <c r="O319" s="258"/>
      <c r="P319" s="258"/>
      <c r="Q319" s="258"/>
      <c r="R319" s="258"/>
      <c r="S319" s="258"/>
      <c r="T319" s="259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0" t="s">
        <v>257</v>
      </c>
      <c r="AU319" s="260" t="s">
        <v>80</v>
      </c>
      <c r="AV319" s="14" t="s">
        <v>80</v>
      </c>
      <c r="AW319" s="14" t="s">
        <v>32</v>
      </c>
      <c r="AX319" s="14" t="s">
        <v>71</v>
      </c>
      <c r="AY319" s="260" t="s">
        <v>158</v>
      </c>
    </row>
    <row r="320" s="14" customFormat="1">
      <c r="A320" s="14"/>
      <c r="B320" s="250"/>
      <c r="C320" s="251"/>
      <c r="D320" s="241" t="s">
        <v>257</v>
      </c>
      <c r="E320" s="252" t="s">
        <v>19</v>
      </c>
      <c r="F320" s="253" t="s">
        <v>1227</v>
      </c>
      <c r="G320" s="251"/>
      <c r="H320" s="254">
        <v>-1.2</v>
      </c>
      <c r="I320" s="255"/>
      <c r="J320" s="251"/>
      <c r="K320" s="251"/>
      <c r="L320" s="256"/>
      <c r="M320" s="257"/>
      <c r="N320" s="258"/>
      <c r="O320" s="258"/>
      <c r="P320" s="258"/>
      <c r="Q320" s="258"/>
      <c r="R320" s="258"/>
      <c r="S320" s="258"/>
      <c r="T320" s="259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60" t="s">
        <v>257</v>
      </c>
      <c r="AU320" s="260" t="s">
        <v>80</v>
      </c>
      <c r="AV320" s="14" t="s">
        <v>80</v>
      </c>
      <c r="AW320" s="14" t="s">
        <v>32</v>
      </c>
      <c r="AX320" s="14" t="s">
        <v>71</v>
      </c>
      <c r="AY320" s="260" t="s">
        <v>158</v>
      </c>
    </row>
    <row r="321" s="15" customFormat="1">
      <c r="A321" s="15"/>
      <c r="B321" s="261"/>
      <c r="C321" s="262"/>
      <c r="D321" s="241" t="s">
        <v>257</v>
      </c>
      <c r="E321" s="263" t="s">
        <v>19</v>
      </c>
      <c r="F321" s="264" t="s">
        <v>268</v>
      </c>
      <c r="G321" s="262"/>
      <c r="H321" s="265">
        <v>10.199999999999999</v>
      </c>
      <c r="I321" s="266"/>
      <c r="J321" s="262"/>
      <c r="K321" s="262"/>
      <c r="L321" s="267"/>
      <c r="M321" s="268"/>
      <c r="N321" s="269"/>
      <c r="O321" s="269"/>
      <c r="P321" s="269"/>
      <c r="Q321" s="269"/>
      <c r="R321" s="269"/>
      <c r="S321" s="269"/>
      <c r="T321" s="270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T321" s="271" t="s">
        <v>257</v>
      </c>
      <c r="AU321" s="271" t="s">
        <v>80</v>
      </c>
      <c r="AV321" s="15" t="s">
        <v>173</v>
      </c>
      <c r="AW321" s="15" t="s">
        <v>32</v>
      </c>
      <c r="AX321" s="15" t="s">
        <v>78</v>
      </c>
      <c r="AY321" s="271" t="s">
        <v>158</v>
      </c>
    </row>
    <row r="322" s="2" customFormat="1" ht="16.5" customHeight="1">
      <c r="A322" s="41"/>
      <c r="B322" s="42"/>
      <c r="C322" s="272" t="s">
        <v>558</v>
      </c>
      <c r="D322" s="272" t="s">
        <v>312</v>
      </c>
      <c r="E322" s="273" t="s">
        <v>1228</v>
      </c>
      <c r="F322" s="274" t="s">
        <v>1229</v>
      </c>
      <c r="G322" s="275" t="s">
        <v>285</v>
      </c>
      <c r="H322" s="276">
        <v>0.012</v>
      </c>
      <c r="I322" s="277"/>
      <c r="J322" s="278">
        <f>ROUND(I322*H322,2)</f>
        <v>0</v>
      </c>
      <c r="K322" s="274" t="s">
        <v>219</v>
      </c>
      <c r="L322" s="279"/>
      <c r="M322" s="280" t="s">
        <v>19</v>
      </c>
      <c r="N322" s="281" t="s">
        <v>42</v>
      </c>
      <c r="O322" s="87"/>
      <c r="P322" s="225">
        <f>O322*H322</f>
        <v>0</v>
      </c>
      <c r="Q322" s="225">
        <v>1</v>
      </c>
      <c r="R322" s="225">
        <f>Q322*H322</f>
        <v>0.012</v>
      </c>
      <c r="S322" s="225">
        <v>0</v>
      </c>
      <c r="T322" s="226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7" t="s">
        <v>420</v>
      </c>
      <c r="AT322" s="227" t="s">
        <v>312</v>
      </c>
      <c r="AU322" s="227" t="s">
        <v>80</v>
      </c>
      <c r="AY322" s="20" t="s">
        <v>158</v>
      </c>
      <c r="BE322" s="228">
        <f>IF(N322="základní",J322,0)</f>
        <v>0</v>
      </c>
      <c r="BF322" s="228">
        <f>IF(N322="snížená",J322,0)</f>
        <v>0</v>
      </c>
      <c r="BG322" s="228">
        <f>IF(N322="zákl. přenesená",J322,0)</f>
        <v>0</v>
      </c>
      <c r="BH322" s="228">
        <f>IF(N322="sníž. přenesená",J322,0)</f>
        <v>0</v>
      </c>
      <c r="BI322" s="228">
        <f>IF(N322="nulová",J322,0)</f>
        <v>0</v>
      </c>
      <c r="BJ322" s="20" t="s">
        <v>78</v>
      </c>
      <c r="BK322" s="228">
        <f>ROUND(I322*H322,2)</f>
        <v>0</v>
      </c>
      <c r="BL322" s="20" t="s">
        <v>338</v>
      </c>
      <c r="BM322" s="227" t="s">
        <v>1230</v>
      </c>
    </row>
    <row r="323" s="2" customFormat="1">
      <c r="A323" s="41"/>
      <c r="B323" s="42"/>
      <c r="C323" s="43"/>
      <c r="D323" s="241" t="s">
        <v>519</v>
      </c>
      <c r="E323" s="43"/>
      <c r="F323" s="282" t="s">
        <v>1231</v>
      </c>
      <c r="G323" s="43"/>
      <c r="H323" s="43"/>
      <c r="I323" s="231"/>
      <c r="J323" s="43"/>
      <c r="K323" s="43"/>
      <c r="L323" s="47"/>
      <c r="M323" s="232"/>
      <c r="N323" s="233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519</v>
      </c>
      <c r="AU323" s="20" t="s">
        <v>80</v>
      </c>
    </row>
    <row r="324" s="14" customFormat="1">
      <c r="A324" s="14"/>
      <c r="B324" s="250"/>
      <c r="C324" s="251"/>
      <c r="D324" s="241" t="s">
        <v>257</v>
      </c>
      <c r="E324" s="252" t="s">
        <v>19</v>
      </c>
      <c r="F324" s="253" t="s">
        <v>1232</v>
      </c>
      <c r="G324" s="251"/>
      <c r="H324" s="254">
        <v>34.472999999999999</v>
      </c>
      <c r="I324" s="255"/>
      <c r="J324" s="251"/>
      <c r="K324" s="251"/>
      <c r="L324" s="256"/>
      <c r="M324" s="257"/>
      <c r="N324" s="258"/>
      <c r="O324" s="258"/>
      <c r="P324" s="258"/>
      <c r="Q324" s="258"/>
      <c r="R324" s="258"/>
      <c r="S324" s="258"/>
      <c r="T324" s="259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0" t="s">
        <v>257</v>
      </c>
      <c r="AU324" s="260" t="s">
        <v>80</v>
      </c>
      <c r="AV324" s="14" t="s">
        <v>80</v>
      </c>
      <c r="AW324" s="14" t="s">
        <v>32</v>
      </c>
      <c r="AX324" s="14" t="s">
        <v>78</v>
      </c>
      <c r="AY324" s="260" t="s">
        <v>158</v>
      </c>
    </row>
    <row r="325" s="14" customFormat="1">
      <c r="A325" s="14"/>
      <c r="B325" s="250"/>
      <c r="C325" s="251"/>
      <c r="D325" s="241" t="s">
        <v>257</v>
      </c>
      <c r="E325" s="251"/>
      <c r="F325" s="253" t="s">
        <v>1233</v>
      </c>
      <c r="G325" s="251"/>
      <c r="H325" s="254">
        <v>0.012</v>
      </c>
      <c r="I325" s="255"/>
      <c r="J325" s="251"/>
      <c r="K325" s="251"/>
      <c r="L325" s="256"/>
      <c r="M325" s="257"/>
      <c r="N325" s="258"/>
      <c r="O325" s="258"/>
      <c r="P325" s="258"/>
      <c r="Q325" s="258"/>
      <c r="R325" s="258"/>
      <c r="S325" s="258"/>
      <c r="T325" s="259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0" t="s">
        <v>257</v>
      </c>
      <c r="AU325" s="260" t="s">
        <v>80</v>
      </c>
      <c r="AV325" s="14" t="s">
        <v>80</v>
      </c>
      <c r="AW325" s="14" t="s">
        <v>4</v>
      </c>
      <c r="AX325" s="14" t="s">
        <v>78</v>
      </c>
      <c r="AY325" s="260" t="s">
        <v>158</v>
      </c>
    </row>
    <row r="326" s="2" customFormat="1" ht="16.5" customHeight="1">
      <c r="A326" s="41"/>
      <c r="B326" s="42"/>
      <c r="C326" s="216" t="s">
        <v>562</v>
      </c>
      <c r="D326" s="216" t="s">
        <v>161</v>
      </c>
      <c r="E326" s="217" t="s">
        <v>1234</v>
      </c>
      <c r="F326" s="218" t="s">
        <v>1235</v>
      </c>
      <c r="G326" s="219" t="s">
        <v>295</v>
      </c>
      <c r="H326" s="220">
        <v>24.273</v>
      </c>
      <c r="I326" s="221"/>
      <c r="J326" s="222">
        <f>ROUND(I326*H326,2)</f>
        <v>0</v>
      </c>
      <c r="K326" s="218" t="s">
        <v>219</v>
      </c>
      <c r="L326" s="47"/>
      <c r="M326" s="223" t="s">
        <v>19</v>
      </c>
      <c r="N326" s="224" t="s">
        <v>42</v>
      </c>
      <c r="O326" s="87"/>
      <c r="P326" s="225">
        <f>O326*H326</f>
        <v>0</v>
      </c>
      <c r="Q326" s="225">
        <v>0.00040000000000000002</v>
      </c>
      <c r="R326" s="225">
        <f>Q326*H326</f>
        <v>0.0097092000000000012</v>
      </c>
      <c r="S326" s="225">
        <v>0</v>
      </c>
      <c r="T326" s="226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227" t="s">
        <v>338</v>
      </c>
      <c r="AT326" s="227" t="s">
        <v>161</v>
      </c>
      <c r="AU326" s="227" t="s">
        <v>80</v>
      </c>
      <c r="AY326" s="20" t="s">
        <v>158</v>
      </c>
      <c r="BE326" s="228">
        <f>IF(N326="základní",J326,0)</f>
        <v>0</v>
      </c>
      <c r="BF326" s="228">
        <f>IF(N326="snížená",J326,0)</f>
        <v>0</v>
      </c>
      <c r="BG326" s="228">
        <f>IF(N326="zákl. přenesená",J326,0)</f>
        <v>0</v>
      </c>
      <c r="BH326" s="228">
        <f>IF(N326="sníž. přenesená",J326,0)</f>
        <v>0</v>
      </c>
      <c r="BI326" s="228">
        <f>IF(N326="nulová",J326,0)</f>
        <v>0</v>
      </c>
      <c r="BJ326" s="20" t="s">
        <v>78</v>
      </c>
      <c r="BK326" s="228">
        <f>ROUND(I326*H326,2)</f>
        <v>0</v>
      </c>
      <c r="BL326" s="20" t="s">
        <v>338</v>
      </c>
      <c r="BM326" s="227" t="s">
        <v>1236</v>
      </c>
    </row>
    <row r="327" s="2" customFormat="1">
      <c r="A327" s="41"/>
      <c r="B327" s="42"/>
      <c r="C327" s="43"/>
      <c r="D327" s="229" t="s">
        <v>221</v>
      </c>
      <c r="E327" s="43"/>
      <c r="F327" s="230" t="s">
        <v>1237</v>
      </c>
      <c r="G327" s="43"/>
      <c r="H327" s="43"/>
      <c r="I327" s="231"/>
      <c r="J327" s="43"/>
      <c r="K327" s="43"/>
      <c r="L327" s="47"/>
      <c r="M327" s="232"/>
      <c r="N327" s="233"/>
      <c r="O327" s="87"/>
      <c r="P327" s="87"/>
      <c r="Q327" s="87"/>
      <c r="R327" s="87"/>
      <c r="S327" s="87"/>
      <c r="T327" s="88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221</v>
      </c>
      <c r="AU327" s="20" t="s">
        <v>80</v>
      </c>
    </row>
    <row r="328" s="2" customFormat="1" ht="16.5" customHeight="1">
      <c r="A328" s="41"/>
      <c r="B328" s="42"/>
      <c r="C328" s="216" t="s">
        <v>569</v>
      </c>
      <c r="D328" s="216" t="s">
        <v>161</v>
      </c>
      <c r="E328" s="217" t="s">
        <v>1238</v>
      </c>
      <c r="F328" s="218" t="s">
        <v>1239</v>
      </c>
      <c r="G328" s="219" t="s">
        <v>295</v>
      </c>
      <c r="H328" s="220">
        <v>10.199999999999999</v>
      </c>
      <c r="I328" s="221"/>
      <c r="J328" s="222">
        <f>ROUND(I328*H328,2)</f>
        <v>0</v>
      </c>
      <c r="K328" s="218" t="s">
        <v>219</v>
      </c>
      <c r="L328" s="47"/>
      <c r="M328" s="223" t="s">
        <v>19</v>
      </c>
      <c r="N328" s="224" t="s">
        <v>42</v>
      </c>
      <c r="O328" s="87"/>
      <c r="P328" s="225">
        <f>O328*H328</f>
        <v>0</v>
      </c>
      <c r="Q328" s="225">
        <v>0.00040000000000000002</v>
      </c>
      <c r="R328" s="225">
        <f>Q328*H328</f>
        <v>0.0040800000000000003</v>
      </c>
      <c r="S328" s="225">
        <v>0</v>
      </c>
      <c r="T328" s="226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7" t="s">
        <v>338</v>
      </c>
      <c r="AT328" s="227" t="s">
        <v>161</v>
      </c>
      <c r="AU328" s="227" t="s">
        <v>80</v>
      </c>
      <c r="AY328" s="20" t="s">
        <v>158</v>
      </c>
      <c r="BE328" s="228">
        <f>IF(N328="základní",J328,0)</f>
        <v>0</v>
      </c>
      <c r="BF328" s="228">
        <f>IF(N328="snížená",J328,0)</f>
        <v>0</v>
      </c>
      <c r="BG328" s="228">
        <f>IF(N328="zákl. přenesená",J328,0)</f>
        <v>0</v>
      </c>
      <c r="BH328" s="228">
        <f>IF(N328="sníž. přenesená",J328,0)</f>
        <v>0</v>
      </c>
      <c r="BI328" s="228">
        <f>IF(N328="nulová",J328,0)</f>
        <v>0</v>
      </c>
      <c r="BJ328" s="20" t="s">
        <v>78</v>
      </c>
      <c r="BK328" s="228">
        <f>ROUND(I328*H328,2)</f>
        <v>0</v>
      </c>
      <c r="BL328" s="20" t="s">
        <v>338</v>
      </c>
      <c r="BM328" s="227" t="s">
        <v>1240</v>
      </c>
    </row>
    <row r="329" s="2" customFormat="1">
      <c r="A329" s="41"/>
      <c r="B329" s="42"/>
      <c r="C329" s="43"/>
      <c r="D329" s="229" t="s">
        <v>221</v>
      </c>
      <c r="E329" s="43"/>
      <c r="F329" s="230" t="s">
        <v>1241</v>
      </c>
      <c r="G329" s="43"/>
      <c r="H329" s="43"/>
      <c r="I329" s="231"/>
      <c r="J329" s="43"/>
      <c r="K329" s="43"/>
      <c r="L329" s="47"/>
      <c r="M329" s="232"/>
      <c r="N329" s="233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221</v>
      </c>
      <c r="AU329" s="20" t="s">
        <v>80</v>
      </c>
    </row>
    <row r="330" s="2" customFormat="1" ht="24.15" customHeight="1">
      <c r="A330" s="41"/>
      <c r="B330" s="42"/>
      <c r="C330" s="272" t="s">
        <v>573</v>
      </c>
      <c r="D330" s="272" t="s">
        <v>312</v>
      </c>
      <c r="E330" s="273" t="s">
        <v>1242</v>
      </c>
      <c r="F330" s="274" t="s">
        <v>1243</v>
      </c>
      <c r="G330" s="275" t="s">
        <v>295</v>
      </c>
      <c r="H330" s="276">
        <v>41.368000000000002</v>
      </c>
      <c r="I330" s="277"/>
      <c r="J330" s="278">
        <f>ROUND(I330*H330,2)</f>
        <v>0</v>
      </c>
      <c r="K330" s="274" t="s">
        <v>219</v>
      </c>
      <c r="L330" s="279"/>
      <c r="M330" s="280" t="s">
        <v>19</v>
      </c>
      <c r="N330" s="281" t="s">
        <v>42</v>
      </c>
      <c r="O330" s="87"/>
      <c r="P330" s="225">
        <f>O330*H330</f>
        <v>0</v>
      </c>
      <c r="Q330" s="225">
        <v>0.0054000000000000003</v>
      </c>
      <c r="R330" s="225">
        <f>Q330*H330</f>
        <v>0.22338720000000004</v>
      </c>
      <c r="S330" s="225">
        <v>0</v>
      </c>
      <c r="T330" s="226">
        <f>S330*H330</f>
        <v>0</v>
      </c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R330" s="227" t="s">
        <v>420</v>
      </c>
      <c r="AT330" s="227" t="s">
        <v>312</v>
      </c>
      <c r="AU330" s="227" t="s">
        <v>80</v>
      </c>
      <c r="AY330" s="20" t="s">
        <v>158</v>
      </c>
      <c r="BE330" s="228">
        <f>IF(N330="základní",J330,0)</f>
        <v>0</v>
      </c>
      <c r="BF330" s="228">
        <f>IF(N330="snížená",J330,0)</f>
        <v>0</v>
      </c>
      <c r="BG330" s="228">
        <f>IF(N330="zákl. přenesená",J330,0)</f>
        <v>0</v>
      </c>
      <c r="BH330" s="228">
        <f>IF(N330="sníž. přenesená",J330,0)</f>
        <v>0</v>
      </c>
      <c r="BI330" s="228">
        <f>IF(N330="nulová",J330,0)</f>
        <v>0</v>
      </c>
      <c r="BJ330" s="20" t="s">
        <v>78</v>
      </c>
      <c r="BK330" s="228">
        <f>ROUND(I330*H330,2)</f>
        <v>0</v>
      </c>
      <c r="BL330" s="20" t="s">
        <v>338</v>
      </c>
      <c r="BM330" s="227" t="s">
        <v>1244</v>
      </c>
    </row>
    <row r="331" s="2" customFormat="1">
      <c r="A331" s="41"/>
      <c r="B331" s="42"/>
      <c r="C331" s="43"/>
      <c r="D331" s="241" t="s">
        <v>519</v>
      </c>
      <c r="E331" s="43"/>
      <c r="F331" s="282" t="s">
        <v>1245</v>
      </c>
      <c r="G331" s="43"/>
      <c r="H331" s="43"/>
      <c r="I331" s="231"/>
      <c r="J331" s="43"/>
      <c r="K331" s="43"/>
      <c r="L331" s="47"/>
      <c r="M331" s="232"/>
      <c r="N331" s="233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519</v>
      </c>
      <c r="AU331" s="20" t="s">
        <v>80</v>
      </c>
    </row>
    <row r="332" s="14" customFormat="1">
      <c r="A332" s="14"/>
      <c r="B332" s="250"/>
      <c r="C332" s="251"/>
      <c r="D332" s="241" t="s">
        <v>257</v>
      </c>
      <c r="E332" s="252" t="s">
        <v>19</v>
      </c>
      <c r="F332" s="253" t="s">
        <v>1232</v>
      </c>
      <c r="G332" s="251"/>
      <c r="H332" s="254">
        <v>34.472999999999999</v>
      </c>
      <c r="I332" s="255"/>
      <c r="J332" s="251"/>
      <c r="K332" s="251"/>
      <c r="L332" s="256"/>
      <c r="M332" s="257"/>
      <c r="N332" s="258"/>
      <c r="O332" s="258"/>
      <c r="P332" s="258"/>
      <c r="Q332" s="258"/>
      <c r="R332" s="258"/>
      <c r="S332" s="258"/>
      <c r="T332" s="259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60" t="s">
        <v>257</v>
      </c>
      <c r="AU332" s="260" t="s">
        <v>80</v>
      </c>
      <c r="AV332" s="14" t="s">
        <v>80</v>
      </c>
      <c r="AW332" s="14" t="s">
        <v>32</v>
      </c>
      <c r="AX332" s="14" t="s">
        <v>78</v>
      </c>
      <c r="AY332" s="260" t="s">
        <v>158</v>
      </c>
    </row>
    <row r="333" s="14" customFormat="1">
      <c r="A333" s="14"/>
      <c r="B333" s="250"/>
      <c r="C333" s="251"/>
      <c r="D333" s="241" t="s">
        <v>257</v>
      </c>
      <c r="E333" s="251"/>
      <c r="F333" s="253" t="s">
        <v>1246</v>
      </c>
      <c r="G333" s="251"/>
      <c r="H333" s="254">
        <v>41.368000000000002</v>
      </c>
      <c r="I333" s="255"/>
      <c r="J333" s="251"/>
      <c r="K333" s="251"/>
      <c r="L333" s="256"/>
      <c r="M333" s="257"/>
      <c r="N333" s="258"/>
      <c r="O333" s="258"/>
      <c r="P333" s="258"/>
      <c r="Q333" s="258"/>
      <c r="R333" s="258"/>
      <c r="S333" s="258"/>
      <c r="T333" s="259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0" t="s">
        <v>257</v>
      </c>
      <c r="AU333" s="260" t="s">
        <v>80</v>
      </c>
      <c r="AV333" s="14" t="s">
        <v>80</v>
      </c>
      <c r="AW333" s="14" t="s">
        <v>4</v>
      </c>
      <c r="AX333" s="14" t="s">
        <v>78</v>
      </c>
      <c r="AY333" s="260" t="s">
        <v>158</v>
      </c>
    </row>
    <row r="334" s="2" customFormat="1" ht="16.5" customHeight="1">
      <c r="A334" s="41"/>
      <c r="B334" s="42"/>
      <c r="C334" s="216" t="s">
        <v>579</v>
      </c>
      <c r="D334" s="216" t="s">
        <v>161</v>
      </c>
      <c r="E334" s="217" t="s">
        <v>1247</v>
      </c>
      <c r="F334" s="218" t="s">
        <v>1248</v>
      </c>
      <c r="G334" s="219" t="s">
        <v>164</v>
      </c>
      <c r="H334" s="220">
        <v>1</v>
      </c>
      <c r="I334" s="221"/>
      <c r="J334" s="222">
        <f>ROUND(I334*H334,2)</f>
        <v>0</v>
      </c>
      <c r="K334" s="218" t="s">
        <v>19</v>
      </c>
      <c r="L334" s="47"/>
      <c r="M334" s="223" t="s">
        <v>19</v>
      </c>
      <c r="N334" s="224" t="s">
        <v>42</v>
      </c>
      <c r="O334" s="87"/>
      <c r="P334" s="225">
        <f>O334*H334</f>
        <v>0</v>
      </c>
      <c r="Q334" s="225">
        <v>0</v>
      </c>
      <c r="R334" s="225">
        <f>Q334*H334</f>
        <v>0</v>
      </c>
      <c r="S334" s="225">
        <v>0</v>
      </c>
      <c r="T334" s="226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7" t="s">
        <v>338</v>
      </c>
      <c r="AT334" s="227" t="s">
        <v>161</v>
      </c>
      <c r="AU334" s="227" t="s">
        <v>80</v>
      </c>
      <c r="AY334" s="20" t="s">
        <v>158</v>
      </c>
      <c r="BE334" s="228">
        <f>IF(N334="základní",J334,0)</f>
        <v>0</v>
      </c>
      <c r="BF334" s="228">
        <f>IF(N334="snížená",J334,0)</f>
        <v>0</v>
      </c>
      <c r="BG334" s="228">
        <f>IF(N334="zákl. přenesená",J334,0)</f>
        <v>0</v>
      </c>
      <c r="BH334" s="228">
        <f>IF(N334="sníž. přenesená",J334,0)</f>
        <v>0</v>
      </c>
      <c r="BI334" s="228">
        <f>IF(N334="nulová",J334,0)</f>
        <v>0</v>
      </c>
      <c r="BJ334" s="20" t="s">
        <v>78</v>
      </c>
      <c r="BK334" s="228">
        <f>ROUND(I334*H334,2)</f>
        <v>0</v>
      </c>
      <c r="BL334" s="20" t="s">
        <v>338</v>
      </c>
      <c r="BM334" s="227" t="s">
        <v>1249</v>
      </c>
    </row>
    <row r="335" s="2" customFormat="1" ht="24.15" customHeight="1">
      <c r="A335" s="41"/>
      <c r="B335" s="42"/>
      <c r="C335" s="216" t="s">
        <v>584</v>
      </c>
      <c r="D335" s="216" t="s">
        <v>161</v>
      </c>
      <c r="E335" s="217" t="s">
        <v>654</v>
      </c>
      <c r="F335" s="218" t="s">
        <v>655</v>
      </c>
      <c r="G335" s="219" t="s">
        <v>656</v>
      </c>
      <c r="H335" s="283"/>
      <c r="I335" s="221"/>
      <c r="J335" s="222">
        <f>ROUND(I335*H335,2)</f>
        <v>0</v>
      </c>
      <c r="K335" s="218" t="s">
        <v>219</v>
      </c>
      <c r="L335" s="47"/>
      <c r="M335" s="223" t="s">
        <v>19</v>
      </c>
      <c r="N335" s="224" t="s">
        <v>42</v>
      </c>
      <c r="O335" s="87"/>
      <c r="P335" s="225">
        <f>O335*H335</f>
        <v>0</v>
      </c>
      <c r="Q335" s="225">
        <v>0</v>
      </c>
      <c r="R335" s="225">
        <f>Q335*H335</f>
        <v>0</v>
      </c>
      <c r="S335" s="225">
        <v>0</v>
      </c>
      <c r="T335" s="226">
        <f>S335*H335</f>
        <v>0</v>
      </c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R335" s="227" t="s">
        <v>338</v>
      </c>
      <c r="AT335" s="227" t="s">
        <v>161</v>
      </c>
      <c r="AU335" s="227" t="s">
        <v>80</v>
      </c>
      <c r="AY335" s="20" t="s">
        <v>158</v>
      </c>
      <c r="BE335" s="228">
        <f>IF(N335="základní",J335,0)</f>
        <v>0</v>
      </c>
      <c r="BF335" s="228">
        <f>IF(N335="snížená",J335,0)</f>
        <v>0</v>
      </c>
      <c r="BG335" s="228">
        <f>IF(N335="zákl. přenesená",J335,0)</f>
        <v>0</v>
      </c>
      <c r="BH335" s="228">
        <f>IF(N335="sníž. přenesená",J335,0)</f>
        <v>0</v>
      </c>
      <c r="BI335" s="228">
        <f>IF(N335="nulová",J335,0)</f>
        <v>0</v>
      </c>
      <c r="BJ335" s="20" t="s">
        <v>78</v>
      </c>
      <c r="BK335" s="228">
        <f>ROUND(I335*H335,2)</f>
        <v>0</v>
      </c>
      <c r="BL335" s="20" t="s">
        <v>338</v>
      </c>
      <c r="BM335" s="227" t="s">
        <v>1250</v>
      </c>
    </row>
    <row r="336" s="2" customFormat="1">
      <c r="A336" s="41"/>
      <c r="B336" s="42"/>
      <c r="C336" s="43"/>
      <c r="D336" s="229" t="s">
        <v>221</v>
      </c>
      <c r="E336" s="43"/>
      <c r="F336" s="230" t="s">
        <v>658</v>
      </c>
      <c r="G336" s="43"/>
      <c r="H336" s="43"/>
      <c r="I336" s="231"/>
      <c r="J336" s="43"/>
      <c r="K336" s="43"/>
      <c r="L336" s="47"/>
      <c r="M336" s="232"/>
      <c r="N336" s="233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221</v>
      </c>
      <c r="AU336" s="20" t="s">
        <v>80</v>
      </c>
    </row>
    <row r="337" s="12" customFormat="1" ht="22.8" customHeight="1">
      <c r="A337" s="12"/>
      <c r="B337" s="200"/>
      <c r="C337" s="201"/>
      <c r="D337" s="202" t="s">
        <v>70</v>
      </c>
      <c r="E337" s="214" t="s">
        <v>1251</v>
      </c>
      <c r="F337" s="214" t="s">
        <v>1252</v>
      </c>
      <c r="G337" s="201"/>
      <c r="H337" s="201"/>
      <c r="I337" s="204"/>
      <c r="J337" s="215">
        <f>BK337</f>
        <v>0</v>
      </c>
      <c r="K337" s="201"/>
      <c r="L337" s="206"/>
      <c r="M337" s="207"/>
      <c r="N337" s="208"/>
      <c r="O337" s="208"/>
      <c r="P337" s="209">
        <f>SUM(P338:P405)</f>
        <v>0</v>
      </c>
      <c r="Q337" s="208"/>
      <c r="R337" s="209">
        <f>SUM(R338:R405)</f>
        <v>2.0055636400000001</v>
      </c>
      <c r="S337" s="208"/>
      <c r="T337" s="210">
        <f>SUM(T338:T405)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11" t="s">
        <v>80</v>
      </c>
      <c r="AT337" s="212" t="s">
        <v>70</v>
      </c>
      <c r="AU337" s="212" t="s">
        <v>78</v>
      </c>
      <c r="AY337" s="211" t="s">
        <v>158</v>
      </c>
      <c r="BK337" s="213">
        <f>SUM(BK338:BK405)</f>
        <v>0</v>
      </c>
    </row>
    <row r="338" s="2" customFormat="1" ht="24.15" customHeight="1">
      <c r="A338" s="41"/>
      <c r="B338" s="42"/>
      <c r="C338" s="216" t="s">
        <v>589</v>
      </c>
      <c r="D338" s="216" t="s">
        <v>161</v>
      </c>
      <c r="E338" s="217" t="s">
        <v>1253</v>
      </c>
      <c r="F338" s="218" t="s">
        <v>1254</v>
      </c>
      <c r="G338" s="219" t="s">
        <v>295</v>
      </c>
      <c r="H338" s="220">
        <v>24.823</v>
      </c>
      <c r="I338" s="221"/>
      <c r="J338" s="222">
        <f>ROUND(I338*H338,2)</f>
        <v>0</v>
      </c>
      <c r="K338" s="218" t="s">
        <v>219</v>
      </c>
      <c r="L338" s="47"/>
      <c r="M338" s="223" t="s">
        <v>19</v>
      </c>
      <c r="N338" s="224" t="s">
        <v>42</v>
      </c>
      <c r="O338" s="87"/>
      <c r="P338" s="225">
        <f>O338*H338</f>
        <v>0</v>
      </c>
      <c r="Q338" s="225">
        <v>0</v>
      </c>
      <c r="R338" s="225">
        <f>Q338*H338</f>
        <v>0</v>
      </c>
      <c r="S338" s="225">
        <v>0</v>
      </c>
      <c r="T338" s="226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7" t="s">
        <v>338</v>
      </c>
      <c r="AT338" s="227" t="s">
        <v>161</v>
      </c>
      <c r="AU338" s="227" t="s">
        <v>80</v>
      </c>
      <c r="AY338" s="20" t="s">
        <v>158</v>
      </c>
      <c r="BE338" s="228">
        <f>IF(N338="základní",J338,0)</f>
        <v>0</v>
      </c>
      <c r="BF338" s="228">
        <f>IF(N338="snížená",J338,0)</f>
        <v>0</v>
      </c>
      <c r="BG338" s="228">
        <f>IF(N338="zákl. přenesená",J338,0)</f>
        <v>0</v>
      </c>
      <c r="BH338" s="228">
        <f>IF(N338="sníž. přenesená",J338,0)</f>
        <v>0</v>
      </c>
      <c r="BI338" s="228">
        <f>IF(N338="nulová",J338,0)</f>
        <v>0</v>
      </c>
      <c r="BJ338" s="20" t="s">
        <v>78</v>
      </c>
      <c r="BK338" s="228">
        <f>ROUND(I338*H338,2)</f>
        <v>0</v>
      </c>
      <c r="BL338" s="20" t="s">
        <v>338</v>
      </c>
      <c r="BM338" s="227" t="s">
        <v>1255</v>
      </c>
    </row>
    <row r="339" s="2" customFormat="1">
      <c r="A339" s="41"/>
      <c r="B339" s="42"/>
      <c r="C339" s="43"/>
      <c r="D339" s="229" t="s">
        <v>221</v>
      </c>
      <c r="E339" s="43"/>
      <c r="F339" s="230" t="s">
        <v>1256</v>
      </c>
      <c r="G339" s="43"/>
      <c r="H339" s="43"/>
      <c r="I339" s="231"/>
      <c r="J339" s="43"/>
      <c r="K339" s="43"/>
      <c r="L339" s="47"/>
      <c r="M339" s="232"/>
      <c r="N339" s="233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221</v>
      </c>
      <c r="AU339" s="20" t="s">
        <v>80</v>
      </c>
    </row>
    <row r="340" s="14" customFormat="1">
      <c r="A340" s="14"/>
      <c r="B340" s="250"/>
      <c r="C340" s="251"/>
      <c r="D340" s="241" t="s">
        <v>257</v>
      </c>
      <c r="E340" s="252" t="s">
        <v>19</v>
      </c>
      <c r="F340" s="253" t="s">
        <v>1257</v>
      </c>
      <c r="G340" s="251"/>
      <c r="H340" s="254">
        <v>15.813000000000001</v>
      </c>
      <c r="I340" s="255"/>
      <c r="J340" s="251"/>
      <c r="K340" s="251"/>
      <c r="L340" s="256"/>
      <c r="M340" s="257"/>
      <c r="N340" s="258"/>
      <c r="O340" s="258"/>
      <c r="P340" s="258"/>
      <c r="Q340" s="258"/>
      <c r="R340" s="258"/>
      <c r="S340" s="258"/>
      <c r="T340" s="259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60" t="s">
        <v>257</v>
      </c>
      <c r="AU340" s="260" t="s">
        <v>80</v>
      </c>
      <c r="AV340" s="14" t="s">
        <v>80</v>
      </c>
      <c r="AW340" s="14" t="s">
        <v>32</v>
      </c>
      <c r="AX340" s="14" t="s">
        <v>71</v>
      </c>
      <c r="AY340" s="260" t="s">
        <v>158</v>
      </c>
    </row>
    <row r="341" s="14" customFormat="1">
      <c r="A341" s="14"/>
      <c r="B341" s="250"/>
      <c r="C341" s="251"/>
      <c r="D341" s="241" t="s">
        <v>257</v>
      </c>
      <c r="E341" s="252" t="s">
        <v>19</v>
      </c>
      <c r="F341" s="253" t="s">
        <v>1156</v>
      </c>
      <c r="G341" s="251"/>
      <c r="H341" s="254">
        <v>9.0099999999999998</v>
      </c>
      <c r="I341" s="255"/>
      <c r="J341" s="251"/>
      <c r="K341" s="251"/>
      <c r="L341" s="256"/>
      <c r="M341" s="257"/>
      <c r="N341" s="258"/>
      <c r="O341" s="258"/>
      <c r="P341" s="258"/>
      <c r="Q341" s="258"/>
      <c r="R341" s="258"/>
      <c r="S341" s="258"/>
      <c r="T341" s="259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0" t="s">
        <v>257</v>
      </c>
      <c r="AU341" s="260" t="s">
        <v>80</v>
      </c>
      <c r="AV341" s="14" t="s">
        <v>80</v>
      </c>
      <c r="AW341" s="14" t="s">
        <v>32</v>
      </c>
      <c r="AX341" s="14" t="s">
        <v>71</v>
      </c>
      <c r="AY341" s="260" t="s">
        <v>158</v>
      </c>
    </row>
    <row r="342" s="15" customFormat="1">
      <c r="A342" s="15"/>
      <c r="B342" s="261"/>
      <c r="C342" s="262"/>
      <c r="D342" s="241" t="s">
        <v>257</v>
      </c>
      <c r="E342" s="263" t="s">
        <v>19</v>
      </c>
      <c r="F342" s="264" t="s">
        <v>268</v>
      </c>
      <c r="G342" s="262"/>
      <c r="H342" s="265">
        <v>24.823</v>
      </c>
      <c r="I342" s="266"/>
      <c r="J342" s="262"/>
      <c r="K342" s="262"/>
      <c r="L342" s="267"/>
      <c r="M342" s="268"/>
      <c r="N342" s="269"/>
      <c r="O342" s="269"/>
      <c r="P342" s="269"/>
      <c r="Q342" s="269"/>
      <c r="R342" s="269"/>
      <c r="S342" s="269"/>
      <c r="T342" s="270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T342" s="271" t="s">
        <v>257</v>
      </c>
      <c r="AU342" s="271" t="s">
        <v>80</v>
      </c>
      <c r="AV342" s="15" t="s">
        <v>173</v>
      </c>
      <c r="AW342" s="15" t="s">
        <v>32</v>
      </c>
      <c r="AX342" s="15" t="s">
        <v>78</v>
      </c>
      <c r="AY342" s="271" t="s">
        <v>158</v>
      </c>
    </row>
    <row r="343" s="2" customFormat="1" ht="16.5" customHeight="1">
      <c r="A343" s="41"/>
      <c r="B343" s="42"/>
      <c r="C343" s="272" t="s">
        <v>593</v>
      </c>
      <c r="D343" s="272" t="s">
        <v>312</v>
      </c>
      <c r="E343" s="273" t="s">
        <v>1228</v>
      </c>
      <c r="F343" s="274" t="s">
        <v>1229</v>
      </c>
      <c r="G343" s="275" t="s">
        <v>285</v>
      </c>
      <c r="H343" s="276">
        <v>0.0080000000000000002</v>
      </c>
      <c r="I343" s="277"/>
      <c r="J343" s="278">
        <f>ROUND(I343*H343,2)</f>
        <v>0</v>
      </c>
      <c r="K343" s="274" t="s">
        <v>219</v>
      </c>
      <c r="L343" s="279"/>
      <c r="M343" s="280" t="s">
        <v>19</v>
      </c>
      <c r="N343" s="281" t="s">
        <v>42</v>
      </c>
      <c r="O343" s="87"/>
      <c r="P343" s="225">
        <f>O343*H343</f>
        <v>0</v>
      </c>
      <c r="Q343" s="225">
        <v>1</v>
      </c>
      <c r="R343" s="225">
        <f>Q343*H343</f>
        <v>0.0080000000000000002</v>
      </c>
      <c r="S343" s="225">
        <v>0</v>
      </c>
      <c r="T343" s="226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227" t="s">
        <v>420</v>
      </c>
      <c r="AT343" s="227" t="s">
        <v>312</v>
      </c>
      <c r="AU343" s="227" t="s">
        <v>80</v>
      </c>
      <c r="AY343" s="20" t="s">
        <v>158</v>
      </c>
      <c r="BE343" s="228">
        <f>IF(N343="základní",J343,0)</f>
        <v>0</v>
      </c>
      <c r="BF343" s="228">
        <f>IF(N343="snížená",J343,0)</f>
        <v>0</v>
      </c>
      <c r="BG343" s="228">
        <f>IF(N343="zákl. přenesená",J343,0)</f>
        <v>0</v>
      </c>
      <c r="BH343" s="228">
        <f>IF(N343="sníž. přenesená",J343,0)</f>
        <v>0</v>
      </c>
      <c r="BI343" s="228">
        <f>IF(N343="nulová",J343,0)</f>
        <v>0</v>
      </c>
      <c r="BJ343" s="20" t="s">
        <v>78</v>
      </c>
      <c r="BK343" s="228">
        <f>ROUND(I343*H343,2)</f>
        <v>0</v>
      </c>
      <c r="BL343" s="20" t="s">
        <v>338</v>
      </c>
      <c r="BM343" s="227" t="s">
        <v>1258</v>
      </c>
    </row>
    <row r="344" s="2" customFormat="1">
      <c r="A344" s="41"/>
      <c r="B344" s="42"/>
      <c r="C344" s="43"/>
      <c r="D344" s="241" t="s">
        <v>519</v>
      </c>
      <c r="E344" s="43"/>
      <c r="F344" s="282" t="s">
        <v>1231</v>
      </c>
      <c r="G344" s="43"/>
      <c r="H344" s="43"/>
      <c r="I344" s="231"/>
      <c r="J344" s="43"/>
      <c r="K344" s="43"/>
      <c r="L344" s="47"/>
      <c r="M344" s="232"/>
      <c r="N344" s="233"/>
      <c r="O344" s="87"/>
      <c r="P344" s="87"/>
      <c r="Q344" s="87"/>
      <c r="R344" s="87"/>
      <c r="S344" s="87"/>
      <c r="T344" s="88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0" t="s">
        <v>519</v>
      </c>
      <c r="AU344" s="20" t="s">
        <v>80</v>
      </c>
    </row>
    <row r="345" s="14" customFormat="1">
      <c r="A345" s="14"/>
      <c r="B345" s="250"/>
      <c r="C345" s="251"/>
      <c r="D345" s="241" t="s">
        <v>257</v>
      </c>
      <c r="E345" s="251"/>
      <c r="F345" s="253" t="s">
        <v>1259</v>
      </c>
      <c r="G345" s="251"/>
      <c r="H345" s="254">
        <v>0.0080000000000000002</v>
      </c>
      <c r="I345" s="255"/>
      <c r="J345" s="251"/>
      <c r="K345" s="251"/>
      <c r="L345" s="256"/>
      <c r="M345" s="257"/>
      <c r="N345" s="258"/>
      <c r="O345" s="258"/>
      <c r="P345" s="258"/>
      <c r="Q345" s="258"/>
      <c r="R345" s="258"/>
      <c r="S345" s="258"/>
      <c r="T345" s="259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0" t="s">
        <v>257</v>
      </c>
      <c r="AU345" s="260" t="s">
        <v>80</v>
      </c>
      <c r="AV345" s="14" t="s">
        <v>80</v>
      </c>
      <c r="AW345" s="14" t="s">
        <v>4</v>
      </c>
      <c r="AX345" s="14" t="s">
        <v>78</v>
      </c>
      <c r="AY345" s="260" t="s">
        <v>158</v>
      </c>
    </row>
    <row r="346" s="2" customFormat="1" ht="16.5" customHeight="1">
      <c r="A346" s="41"/>
      <c r="B346" s="42"/>
      <c r="C346" s="216" t="s">
        <v>597</v>
      </c>
      <c r="D346" s="216" t="s">
        <v>161</v>
      </c>
      <c r="E346" s="217" t="s">
        <v>1260</v>
      </c>
      <c r="F346" s="218" t="s">
        <v>1261</v>
      </c>
      <c r="G346" s="219" t="s">
        <v>295</v>
      </c>
      <c r="H346" s="220">
        <v>24.823</v>
      </c>
      <c r="I346" s="221"/>
      <c r="J346" s="222">
        <f>ROUND(I346*H346,2)</f>
        <v>0</v>
      </c>
      <c r="K346" s="218" t="s">
        <v>219</v>
      </c>
      <c r="L346" s="47"/>
      <c r="M346" s="223" t="s">
        <v>19</v>
      </c>
      <c r="N346" s="224" t="s">
        <v>42</v>
      </c>
      <c r="O346" s="87"/>
      <c r="P346" s="225">
        <f>O346*H346</f>
        <v>0</v>
      </c>
      <c r="Q346" s="225">
        <v>0.00088000000000000003</v>
      </c>
      <c r="R346" s="225">
        <f>Q346*H346</f>
        <v>0.021844240000000001</v>
      </c>
      <c r="S346" s="225">
        <v>0</v>
      </c>
      <c r="T346" s="226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7" t="s">
        <v>338</v>
      </c>
      <c r="AT346" s="227" t="s">
        <v>161</v>
      </c>
      <c r="AU346" s="227" t="s">
        <v>80</v>
      </c>
      <c r="AY346" s="20" t="s">
        <v>158</v>
      </c>
      <c r="BE346" s="228">
        <f>IF(N346="základní",J346,0)</f>
        <v>0</v>
      </c>
      <c r="BF346" s="228">
        <f>IF(N346="snížená",J346,0)</f>
        <v>0</v>
      </c>
      <c r="BG346" s="228">
        <f>IF(N346="zákl. přenesená",J346,0)</f>
        <v>0</v>
      </c>
      <c r="BH346" s="228">
        <f>IF(N346="sníž. přenesená",J346,0)</f>
        <v>0</v>
      </c>
      <c r="BI346" s="228">
        <f>IF(N346="nulová",J346,0)</f>
        <v>0</v>
      </c>
      <c r="BJ346" s="20" t="s">
        <v>78</v>
      </c>
      <c r="BK346" s="228">
        <f>ROUND(I346*H346,2)</f>
        <v>0</v>
      </c>
      <c r="BL346" s="20" t="s">
        <v>338</v>
      </c>
      <c r="BM346" s="227" t="s">
        <v>1262</v>
      </c>
    </row>
    <row r="347" s="2" customFormat="1">
      <c r="A347" s="41"/>
      <c r="B347" s="42"/>
      <c r="C347" s="43"/>
      <c r="D347" s="229" t="s">
        <v>221</v>
      </c>
      <c r="E347" s="43"/>
      <c r="F347" s="230" t="s">
        <v>1263</v>
      </c>
      <c r="G347" s="43"/>
      <c r="H347" s="43"/>
      <c r="I347" s="231"/>
      <c r="J347" s="43"/>
      <c r="K347" s="43"/>
      <c r="L347" s="47"/>
      <c r="M347" s="232"/>
      <c r="N347" s="233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221</v>
      </c>
      <c r="AU347" s="20" t="s">
        <v>80</v>
      </c>
    </row>
    <row r="348" s="14" customFormat="1">
      <c r="A348" s="14"/>
      <c r="B348" s="250"/>
      <c r="C348" s="251"/>
      <c r="D348" s="241" t="s">
        <v>257</v>
      </c>
      <c r="E348" s="252" t="s">
        <v>19</v>
      </c>
      <c r="F348" s="253" t="s">
        <v>1257</v>
      </c>
      <c r="G348" s="251"/>
      <c r="H348" s="254">
        <v>15.813000000000001</v>
      </c>
      <c r="I348" s="255"/>
      <c r="J348" s="251"/>
      <c r="K348" s="251"/>
      <c r="L348" s="256"/>
      <c r="M348" s="257"/>
      <c r="N348" s="258"/>
      <c r="O348" s="258"/>
      <c r="P348" s="258"/>
      <c r="Q348" s="258"/>
      <c r="R348" s="258"/>
      <c r="S348" s="258"/>
      <c r="T348" s="259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T348" s="260" t="s">
        <v>257</v>
      </c>
      <c r="AU348" s="260" t="s">
        <v>80</v>
      </c>
      <c r="AV348" s="14" t="s">
        <v>80</v>
      </c>
      <c r="AW348" s="14" t="s">
        <v>32</v>
      </c>
      <c r="AX348" s="14" t="s">
        <v>71</v>
      </c>
      <c r="AY348" s="260" t="s">
        <v>158</v>
      </c>
    </row>
    <row r="349" s="14" customFormat="1">
      <c r="A349" s="14"/>
      <c r="B349" s="250"/>
      <c r="C349" s="251"/>
      <c r="D349" s="241" t="s">
        <v>257</v>
      </c>
      <c r="E349" s="252" t="s">
        <v>19</v>
      </c>
      <c r="F349" s="253" t="s">
        <v>1156</v>
      </c>
      <c r="G349" s="251"/>
      <c r="H349" s="254">
        <v>9.0099999999999998</v>
      </c>
      <c r="I349" s="255"/>
      <c r="J349" s="251"/>
      <c r="K349" s="251"/>
      <c r="L349" s="256"/>
      <c r="M349" s="257"/>
      <c r="N349" s="258"/>
      <c r="O349" s="258"/>
      <c r="P349" s="258"/>
      <c r="Q349" s="258"/>
      <c r="R349" s="258"/>
      <c r="S349" s="258"/>
      <c r="T349" s="259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0" t="s">
        <v>257</v>
      </c>
      <c r="AU349" s="260" t="s">
        <v>80</v>
      </c>
      <c r="AV349" s="14" t="s">
        <v>80</v>
      </c>
      <c r="AW349" s="14" t="s">
        <v>32</v>
      </c>
      <c r="AX349" s="14" t="s">
        <v>71</v>
      </c>
      <c r="AY349" s="260" t="s">
        <v>158</v>
      </c>
    </row>
    <row r="350" s="15" customFormat="1">
      <c r="A350" s="15"/>
      <c r="B350" s="261"/>
      <c r="C350" s="262"/>
      <c r="D350" s="241" t="s">
        <v>257</v>
      </c>
      <c r="E350" s="263" t="s">
        <v>19</v>
      </c>
      <c r="F350" s="264" t="s">
        <v>268</v>
      </c>
      <c r="G350" s="262"/>
      <c r="H350" s="265">
        <v>24.823</v>
      </c>
      <c r="I350" s="266"/>
      <c r="J350" s="262"/>
      <c r="K350" s="262"/>
      <c r="L350" s="267"/>
      <c r="M350" s="268"/>
      <c r="N350" s="269"/>
      <c r="O350" s="269"/>
      <c r="P350" s="269"/>
      <c r="Q350" s="269"/>
      <c r="R350" s="269"/>
      <c r="S350" s="269"/>
      <c r="T350" s="270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T350" s="271" t="s">
        <v>257</v>
      </c>
      <c r="AU350" s="271" t="s">
        <v>80</v>
      </c>
      <c r="AV350" s="15" t="s">
        <v>173</v>
      </c>
      <c r="AW350" s="15" t="s">
        <v>32</v>
      </c>
      <c r="AX350" s="15" t="s">
        <v>78</v>
      </c>
      <c r="AY350" s="271" t="s">
        <v>158</v>
      </c>
    </row>
    <row r="351" s="2" customFormat="1" ht="24.15" customHeight="1">
      <c r="A351" s="41"/>
      <c r="B351" s="42"/>
      <c r="C351" s="272" t="s">
        <v>601</v>
      </c>
      <c r="D351" s="272" t="s">
        <v>312</v>
      </c>
      <c r="E351" s="273" t="s">
        <v>1264</v>
      </c>
      <c r="F351" s="274" t="s">
        <v>1265</v>
      </c>
      <c r="G351" s="275" t="s">
        <v>295</v>
      </c>
      <c r="H351" s="276">
        <v>29.788</v>
      </c>
      <c r="I351" s="277"/>
      <c r="J351" s="278">
        <f>ROUND(I351*H351,2)</f>
        <v>0</v>
      </c>
      <c r="K351" s="274" t="s">
        <v>219</v>
      </c>
      <c r="L351" s="279"/>
      <c r="M351" s="280" t="s">
        <v>19</v>
      </c>
      <c r="N351" s="281" t="s">
        <v>42</v>
      </c>
      <c r="O351" s="87"/>
      <c r="P351" s="225">
        <f>O351*H351</f>
        <v>0</v>
      </c>
      <c r="Q351" s="225">
        <v>0.0047000000000000002</v>
      </c>
      <c r="R351" s="225">
        <f>Q351*H351</f>
        <v>0.14000360000000001</v>
      </c>
      <c r="S351" s="225">
        <v>0</v>
      </c>
      <c r="T351" s="226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227" t="s">
        <v>420</v>
      </c>
      <c r="AT351" s="227" t="s">
        <v>312</v>
      </c>
      <c r="AU351" s="227" t="s">
        <v>80</v>
      </c>
      <c r="AY351" s="20" t="s">
        <v>158</v>
      </c>
      <c r="BE351" s="228">
        <f>IF(N351="základní",J351,0)</f>
        <v>0</v>
      </c>
      <c r="BF351" s="228">
        <f>IF(N351="snížená",J351,0)</f>
        <v>0</v>
      </c>
      <c r="BG351" s="228">
        <f>IF(N351="zákl. přenesená",J351,0)</f>
        <v>0</v>
      </c>
      <c r="BH351" s="228">
        <f>IF(N351="sníž. přenesená",J351,0)</f>
        <v>0</v>
      </c>
      <c r="BI351" s="228">
        <f>IF(N351="nulová",J351,0)</f>
        <v>0</v>
      </c>
      <c r="BJ351" s="20" t="s">
        <v>78</v>
      </c>
      <c r="BK351" s="228">
        <f>ROUND(I351*H351,2)</f>
        <v>0</v>
      </c>
      <c r="BL351" s="20" t="s">
        <v>338</v>
      </c>
      <c r="BM351" s="227" t="s">
        <v>1266</v>
      </c>
    </row>
    <row r="352" s="2" customFormat="1">
      <c r="A352" s="41"/>
      <c r="B352" s="42"/>
      <c r="C352" s="43"/>
      <c r="D352" s="241" t="s">
        <v>519</v>
      </c>
      <c r="E352" s="43"/>
      <c r="F352" s="282" t="s">
        <v>1267</v>
      </c>
      <c r="G352" s="43"/>
      <c r="H352" s="43"/>
      <c r="I352" s="231"/>
      <c r="J352" s="43"/>
      <c r="K352" s="43"/>
      <c r="L352" s="47"/>
      <c r="M352" s="232"/>
      <c r="N352" s="233"/>
      <c r="O352" s="87"/>
      <c r="P352" s="87"/>
      <c r="Q352" s="87"/>
      <c r="R352" s="87"/>
      <c r="S352" s="87"/>
      <c r="T352" s="88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0" t="s">
        <v>519</v>
      </c>
      <c r="AU352" s="20" t="s">
        <v>80</v>
      </c>
    </row>
    <row r="353" s="14" customFormat="1">
      <c r="A353" s="14"/>
      <c r="B353" s="250"/>
      <c r="C353" s="251"/>
      <c r="D353" s="241" t="s">
        <v>257</v>
      </c>
      <c r="E353" s="251"/>
      <c r="F353" s="253" t="s">
        <v>1268</v>
      </c>
      <c r="G353" s="251"/>
      <c r="H353" s="254">
        <v>29.788</v>
      </c>
      <c r="I353" s="255"/>
      <c r="J353" s="251"/>
      <c r="K353" s="251"/>
      <c r="L353" s="256"/>
      <c r="M353" s="257"/>
      <c r="N353" s="258"/>
      <c r="O353" s="258"/>
      <c r="P353" s="258"/>
      <c r="Q353" s="258"/>
      <c r="R353" s="258"/>
      <c r="S353" s="258"/>
      <c r="T353" s="259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0" t="s">
        <v>257</v>
      </c>
      <c r="AU353" s="260" t="s">
        <v>80</v>
      </c>
      <c r="AV353" s="14" t="s">
        <v>80</v>
      </c>
      <c r="AW353" s="14" t="s">
        <v>4</v>
      </c>
      <c r="AX353" s="14" t="s">
        <v>78</v>
      </c>
      <c r="AY353" s="260" t="s">
        <v>158</v>
      </c>
    </row>
    <row r="354" s="2" customFormat="1" ht="16.5" customHeight="1">
      <c r="A354" s="41"/>
      <c r="B354" s="42"/>
      <c r="C354" s="216" t="s">
        <v>605</v>
      </c>
      <c r="D354" s="216" t="s">
        <v>161</v>
      </c>
      <c r="E354" s="217" t="s">
        <v>1269</v>
      </c>
      <c r="F354" s="218" t="s">
        <v>1270</v>
      </c>
      <c r="G354" s="219" t="s">
        <v>295</v>
      </c>
      <c r="H354" s="220">
        <v>28.949999999999999</v>
      </c>
      <c r="I354" s="221"/>
      <c r="J354" s="222">
        <f>ROUND(I354*H354,2)</f>
        <v>0</v>
      </c>
      <c r="K354" s="218" t="s">
        <v>19</v>
      </c>
      <c r="L354" s="47"/>
      <c r="M354" s="223" t="s">
        <v>19</v>
      </c>
      <c r="N354" s="224" t="s">
        <v>42</v>
      </c>
      <c r="O354" s="87"/>
      <c r="P354" s="225">
        <f>O354*H354</f>
        <v>0</v>
      </c>
      <c r="Q354" s="225">
        <v>0</v>
      </c>
      <c r="R354" s="225">
        <f>Q354*H354</f>
        <v>0</v>
      </c>
      <c r="S354" s="225">
        <v>0</v>
      </c>
      <c r="T354" s="226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7" t="s">
        <v>338</v>
      </c>
      <c r="AT354" s="227" t="s">
        <v>161</v>
      </c>
      <c r="AU354" s="227" t="s">
        <v>80</v>
      </c>
      <c r="AY354" s="20" t="s">
        <v>158</v>
      </c>
      <c r="BE354" s="228">
        <f>IF(N354="základní",J354,0)</f>
        <v>0</v>
      </c>
      <c r="BF354" s="228">
        <f>IF(N354="snížená",J354,0)</f>
        <v>0</v>
      </c>
      <c r="BG354" s="228">
        <f>IF(N354="zákl. přenesená",J354,0)</f>
        <v>0</v>
      </c>
      <c r="BH354" s="228">
        <f>IF(N354="sníž. přenesená",J354,0)</f>
        <v>0</v>
      </c>
      <c r="BI354" s="228">
        <f>IF(N354="nulová",J354,0)</f>
        <v>0</v>
      </c>
      <c r="BJ354" s="20" t="s">
        <v>78</v>
      </c>
      <c r="BK354" s="228">
        <f>ROUND(I354*H354,2)</f>
        <v>0</v>
      </c>
      <c r="BL354" s="20" t="s">
        <v>338</v>
      </c>
      <c r="BM354" s="227" t="s">
        <v>1271</v>
      </c>
    </row>
    <row r="355" s="2" customFormat="1">
      <c r="A355" s="41"/>
      <c r="B355" s="42"/>
      <c r="C355" s="43"/>
      <c r="D355" s="241" t="s">
        <v>519</v>
      </c>
      <c r="E355" s="43"/>
      <c r="F355" s="282" t="s">
        <v>1272</v>
      </c>
      <c r="G355" s="43"/>
      <c r="H355" s="43"/>
      <c r="I355" s="231"/>
      <c r="J355" s="43"/>
      <c r="K355" s="43"/>
      <c r="L355" s="47"/>
      <c r="M355" s="232"/>
      <c r="N355" s="233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519</v>
      </c>
      <c r="AU355" s="20" t="s">
        <v>80</v>
      </c>
    </row>
    <row r="356" s="14" customFormat="1">
      <c r="A356" s="14"/>
      <c r="B356" s="250"/>
      <c r="C356" s="251"/>
      <c r="D356" s="241" t="s">
        <v>257</v>
      </c>
      <c r="E356" s="252" t="s">
        <v>19</v>
      </c>
      <c r="F356" s="253" t="s">
        <v>1273</v>
      </c>
      <c r="G356" s="251"/>
      <c r="H356" s="254">
        <v>22.649999999999999</v>
      </c>
      <c r="I356" s="255"/>
      <c r="J356" s="251"/>
      <c r="K356" s="251"/>
      <c r="L356" s="256"/>
      <c r="M356" s="257"/>
      <c r="N356" s="258"/>
      <c r="O356" s="258"/>
      <c r="P356" s="258"/>
      <c r="Q356" s="258"/>
      <c r="R356" s="258"/>
      <c r="S356" s="258"/>
      <c r="T356" s="259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0" t="s">
        <v>257</v>
      </c>
      <c r="AU356" s="260" t="s">
        <v>80</v>
      </c>
      <c r="AV356" s="14" t="s">
        <v>80</v>
      </c>
      <c r="AW356" s="14" t="s">
        <v>32</v>
      </c>
      <c r="AX356" s="14" t="s">
        <v>71</v>
      </c>
      <c r="AY356" s="260" t="s">
        <v>158</v>
      </c>
    </row>
    <row r="357" s="14" customFormat="1">
      <c r="A357" s="14"/>
      <c r="B357" s="250"/>
      <c r="C357" s="251"/>
      <c r="D357" s="241" t="s">
        <v>257</v>
      </c>
      <c r="E357" s="252" t="s">
        <v>19</v>
      </c>
      <c r="F357" s="253" t="s">
        <v>1274</v>
      </c>
      <c r="G357" s="251"/>
      <c r="H357" s="254">
        <v>6.2999999999999998</v>
      </c>
      <c r="I357" s="255"/>
      <c r="J357" s="251"/>
      <c r="K357" s="251"/>
      <c r="L357" s="256"/>
      <c r="M357" s="257"/>
      <c r="N357" s="258"/>
      <c r="O357" s="258"/>
      <c r="P357" s="258"/>
      <c r="Q357" s="258"/>
      <c r="R357" s="258"/>
      <c r="S357" s="258"/>
      <c r="T357" s="259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T357" s="260" t="s">
        <v>257</v>
      </c>
      <c r="AU357" s="260" t="s">
        <v>80</v>
      </c>
      <c r="AV357" s="14" t="s">
        <v>80</v>
      </c>
      <c r="AW357" s="14" t="s">
        <v>32</v>
      </c>
      <c r="AX357" s="14" t="s">
        <v>71</v>
      </c>
      <c r="AY357" s="260" t="s">
        <v>158</v>
      </c>
    </row>
    <row r="358" s="15" customFormat="1">
      <c r="A358" s="15"/>
      <c r="B358" s="261"/>
      <c r="C358" s="262"/>
      <c r="D358" s="241" t="s">
        <v>257</v>
      </c>
      <c r="E358" s="263" t="s">
        <v>19</v>
      </c>
      <c r="F358" s="264" t="s">
        <v>268</v>
      </c>
      <c r="G358" s="262"/>
      <c r="H358" s="265">
        <v>28.949999999999999</v>
      </c>
      <c r="I358" s="266"/>
      <c r="J358" s="262"/>
      <c r="K358" s="262"/>
      <c r="L358" s="267"/>
      <c r="M358" s="268"/>
      <c r="N358" s="269"/>
      <c r="O358" s="269"/>
      <c r="P358" s="269"/>
      <c r="Q358" s="269"/>
      <c r="R358" s="269"/>
      <c r="S358" s="269"/>
      <c r="T358" s="270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T358" s="271" t="s">
        <v>257</v>
      </c>
      <c r="AU358" s="271" t="s">
        <v>80</v>
      </c>
      <c r="AV358" s="15" t="s">
        <v>173</v>
      </c>
      <c r="AW358" s="15" t="s">
        <v>32</v>
      </c>
      <c r="AX358" s="15" t="s">
        <v>78</v>
      </c>
      <c r="AY358" s="271" t="s">
        <v>158</v>
      </c>
    </row>
    <row r="359" s="2" customFormat="1" ht="21.75" customHeight="1">
      <c r="A359" s="41"/>
      <c r="B359" s="42"/>
      <c r="C359" s="216" t="s">
        <v>611</v>
      </c>
      <c r="D359" s="216" t="s">
        <v>161</v>
      </c>
      <c r="E359" s="217" t="s">
        <v>1275</v>
      </c>
      <c r="F359" s="218" t="s">
        <v>1276</v>
      </c>
      <c r="G359" s="219" t="s">
        <v>295</v>
      </c>
      <c r="H359" s="220">
        <v>28.949999999999999</v>
      </c>
      <c r="I359" s="221"/>
      <c r="J359" s="222">
        <f>ROUND(I359*H359,2)</f>
        <v>0</v>
      </c>
      <c r="K359" s="218" t="s">
        <v>219</v>
      </c>
      <c r="L359" s="47"/>
      <c r="M359" s="223" t="s">
        <v>19</v>
      </c>
      <c r="N359" s="224" t="s">
        <v>42</v>
      </c>
      <c r="O359" s="87"/>
      <c r="P359" s="225">
        <f>O359*H359</f>
        <v>0</v>
      </c>
      <c r="Q359" s="225">
        <v>0</v>
      </c>
      <c r="R359" s="225">
        <f>Q359*H359</f>
        <v>0</v>
      </c>
      <c r="S359" s="225">
        <v>0</v>
      </c>
      <c r="T359" s="226">
        <f>S359*H359</f>
        <v>0</v>
      </c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227" t="s">
        <v>338</v>
      </c>
      <c r="AT359" s="227" t="s">
        <v>161</v>
      </c>
      <c r="AU359" s="227" t="s">
        <v>80</v>
      </c>
      <c r="AY359" s="20" t="s">
        <v>158</v>
      </c>
      <c r="BE359" s="228">
        <f>IF(N359="základní",J359,0)</f>
        <v>0</v>
      </c>
      <c r="BF359" s="228">
        <f>IF(N359="snížená",J359,0)</f>
        <v>0</v>
      </c>
      <c r="BG359" s="228">
        <f>IF(N359="zákl. přenesená",J359,0)</f>
        <v>0</v>
      </c>
      <c r="BH359" s="228">
        <f>IF(N359="sníž. přenesená",J359,0)</f>
        <v>0</v>
      </c>
      <c r="BI359" s="228">
        <f>IF(N359="nulová",J359,0)</f>
        <v>0</v>
      </c>
      <c r="BJ359" s="20" t="s">
        <v>78</v>
      </c>
      <c r="BK359" s="228">
        <f>ROUND(I359*H359,2)</f>
        <v>0</v>
      </c>
      <c r="BL359" s="20" t="s">
        <v>338</v>
      </c>
      <c r="BM359" s="227" t="s">
        <v>1277</v>
      </c>
    </row>
    <row r="360" s="2" customFormat="1">
      <c r="A360" s="41"/>
      <c r="B360" s="42"/>
      <c r="C360" s="43"/>
      <c r="D360" s="229" t="s">
        <v>221</v>
      </c>
      <c r="E360" s="43"/>
      <c r="F360" s="230" t="s">
        <v>1278</v>
      </c>
      <c r="G360" s="43"/>
      <c r="H360" s="43"/>
      <c r="I360" s="231"/>
      <c r="J360" s="43"/>
      <c r="K360" s="43"/>
      <c r="L360" s="47"/>
      <c r="M360" s="232"/>
      <c r="N360" s="233"/>
      <c r="O360" s="87"/>
      <c r="P360" s="87"/>
      <c r="Q360" s="87"/>
      <c r="R360" s="87"/>
      <c r="S360" s="87"/>
      <c r="T360" s="88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0" t="s">
        <v>221</v>
      </c>
      <c r="AU360" s="20" t="s">
        <v>80</v>
      </c>
    </row>
    <row r="361" s="14" customFormat="1">
      <c r="A361" s="14"/>
      <c r="B361" s="250"/>
      <c r="C361" s="251"/>
      <c r="D361" s="241" t="s">
        <v>257</v>
      </c>
      <c r="E361" s="252" t="s">
        <v>19</v>
      </c>
      <c r="F361" s="253" t="s">
        <v>1273</v>
      </c>
      <c r="G361" s="251"/>
      <c r="H361" s="254">
        <v>22.649999999999999</v>
      </c>
      <c r="I361" s="255"/>
      <c r="J361" s="251"/>
      <c r="K361" s="251"/>
      <c r="L361" s="256"/>
      <c r="M361" s="257"/>
      <c r="N361" s="258"/>
      <c r="O361" s="258"/>
      <c r="P361" s="258"/>
      <c r="Q361" s="258"/>
      <c r="R361" s="258"/>
      <c r="S361" s="258"/>
      <c r="T361" s="259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0" t="s">
        <v>257</v>
      </c>
      <c r="AU361" s="260" t="s">
        <v>80</v>
      </c>
      <c r="AV361" s="14" t="s">
        <v>80</v>
      </c>
      <c r="AW361" s="14" t="s">
        <v>32</v>
      </c>
      <c r="AX361" s="14" t="s">
        <v>71</v>
      </c>
      <c r="AY361" s="260" t="s">
        <v>158</v>
      </c>
    </row>
    <row r="362" s="14" customFormat="1">
      <c r="A362" s="14"/>
      <c r="B362" s="250"/>
      <c r="C362" s="251"/>
      <c r="D362" s="241" t="s">
        <v>257</v>
      </c>
      <c r="E362" s="252" t="s">
        <v>19</v>
      </c>
      <c r="F362" s="253" t="s">
        <v>1274</v>
      </c>
      <c r="G362" s="251"/>
      <c r="H362" s="254">
        <v>6.2999999999999998</v>
      </c>
      <c r="I362" s="255"/>
      <c r="J362" s="251"/>
      <c r="K362" s="251"/>
      <c r="L362" s="256"/>
      <c r="M362" s="257"/>
      <c r="N362" s="258"/>
      <c r="O362" s="258"/>
      <c r="P362" s="258"/>
      <c r="Q362" s="258"/>
      <c r="R362" s="258"/>
      <c r="S362" s="258"/>
      <c r="T362" s="259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60" t="s">
        <v>257</v>
      </c>
      <c r="AU362" s="260" t="s">
        <v>80</v>
      </c>
      <c r="AV362" s="14" t="s">
        <v>80</v>
      </c>
      <c r="AW362" s="14" t="s">
        <v>32</v>
      </c>
      <c r="AX362" s="14" t="s">
        <v>71</v>
      </c>
      <c r="AY362" s="260" t="s">
        <v>158</v>
      </c>
    </row>
    <row r="363" s="15" customFormat="1">
      <c r="A363" s="15"/>
      <c r="B363" s="261"/>
      <c r="C363" s="262"/>
      <c r="D363" s="241" t="s">
        <v>257</v>
      </c>
      <c r="E363" s="263" t="s">
        <v>19</v>
      </c>
      <c r="F363" s="264" t="s">
        <v>268</v>
      </c>
      <c r="G363" s="262"/>
      <c r="H363" s="265">
        <v>28.949999999999999</v>
      </c>
      <c r="I363" s="266"/>
      <c r="J363" s="262"/>
      <c r="K363" s="262"/>
      <c r="L363" s="267"/>
      <c r="M363" s="268"/>
      <c r="N363" s="269"/>
      <c r="O363" s="269"/>
      <c r="P363" s="269"/>
      <c r="Q363" s="269"/>
      <c r="R363" s="269"/>
      <c r="S363" s="269"/>
      <c r="T363" s="270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T363" s="271" t="s">
        <v>257</v>
      </c>
      <c r="AU363" s="271" t="s">
        <v>80</v>
      </c>
      <c r="AV363" s="15" t="s">
        <v>173</v>
      </c>
      <c r="AW363" s="15" t="s">
        <v>32</v>
      </c>
      <c r="AX363" s="15" t="s">
        <v>78</v>
      </c>
      <c r="AY363" s="271" t="s">
        <v>158</v>
      </c>
    </row>
    <row r="364" s="2" customFormat="1" ht="16.5" customHeight="1">
      <c r="A364" s="41"/>
      <c r="B364" s="42"/>
      <c r="C364" s="272" t="s">
        <v>618</v>
      </c>
      <c r="D364" s="272" t="s">
        <v>312</v>
      </c>
      <c r="E364" s="273" t="s">
        <v>1279</v>
      </c>
      <c r="F364" s="274" t="s">
        <v>1280</v>
      </c>
      <c r="G364" s="275" t="s">
        <v>295</v>
      </c>
      <c r="H364" s="276">
        <v>34.740000000000002</v>
      </c>
      <c r="I364" s="277"/>
      <c r="J364" s="278">
        <f>ROUND(I364*H364,2)</f>
        <v>0</v>
      </c>
      <c r="K364" s="274" t="s">
        <v>19</v>
      </c>
      <c r="L364" s="279"/>
      <c r="M364" s="280" t="s">
        <v>19</v>
      </c>
      <c r="N364" s="281" t="s">
        <v>42</v>
      </c>
      <c r="O364" s="87"/>
      <c r="P364" s="225">
        <f>O364*H364</f>
        <v>0</v>
      </c>
      <c r="Q364" s="225">
        <v>0.0027499999999999998</v>
      </c>
      <c r="R364" s="225">
        <f>Q364*H364</f>
        <v>0.095534999999999995</v>
      </c>
      <c r="S364" s="225">
        <v>0</v>
      </c>
      <c r="T364" s="226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7" t="s">
        <v>420</v>
      </c>
      <c r="AT364" s="227" t="s">
        <v>312</v>
      </c>
      <c r="AU364" s="227" t="s">
        <v>80</v>
      </c>
      <c r="AY364" s="20" t="s">
        <v>158</v>
      </c>
      <c r="BE364" s="228">
        <f>IF(N364="základní",J364,0)</f>
        <v>0</v>
      </c>
      <c r="BF364" s="228">
        <f>IF(N364="snížená",J364,0)</f>
        <v>0</v>
      </c>
      <c r="BG364" s="228">
        <f>IF(N364="zákl. přenesená",J364,0)</f>
        <v>0</v>
      </c>
      <c r="BH364" s="228">
        <f>IF(N364="sníž. přenesená",J364,0)</f>
        <v>0</v>
      </c>
      <c r="BI364" s="228">
        <f>IF(N364="nulová",J364,0)</f>
        <v>0</v>
      </c>
      <c r="BJ364" s="20" t="s">
        <v>78</v>
      </c>
      <c r="BK364" s="228">
        <f>ROUND(I364*H364,2)</f>
        <v>0</v>
      </c>
      <c r="BL364" s="20" t="s">
        <v>338</v>
      </c>
      <c r="BM364" s="227" t="s">
        <v>1281</v>
      </c>
    </row>
    <row r="365" s="2" customFormat="1">
      <c r="A365" s="41"/>
      <c r="B365" s="42"/>
      <c r="C365" s="43"/>
      <c r="D365" s="241" t="s">
        <v>519</v>
      </c>
      <c r="E365" s="43"/>
      <c r="F365" s="282" t="s">
        <v>1282</v>
      </c>
      <c r="G365" s="43"/>
      <c r="H365" s="43"/>
      <c r="I365" s="231"/>
      <c r="J365" s="43"/>
      <c r="K365" s="43"/>
      <c r="L365" s="47"/>
      <c r="M365" s="232"/>
      <c r="N365" s="233"/>
      <c r="O365" s="87"/>
      <c r="P365" s="87"/>
      <c r="Q365" s="87"/>
      <c r="R365" s="87"/>
      <c r="S365" s="87"/>
      <c r="T365" s="88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T365" s="20" t="s">
        <v>519</v>
      </c>
      <c r="AU365" s="20" t="s">
        <v>80</v>
      </c>
    </row>
    <row r="366" s="14" customFormat="1">
      <c r="A366" s="14"/>
      <c r="B366" s="250"/>
      <c r="C366" s="251"/>
      <c r="D366" s="241" t="s">
        <v>257</v>
      </c>
      <c r="E366" s="251"/>
      <c r="F366" s="253" t="s">
        <v>1283</v>
      </c>
      <c r="G366" s="251"/>
      <c r="H366" s="254">
        <v>34.740000000000002</v>
      </c>
      <c r="I366" s="255"/>
      <c r="J366" s="251"/>
      <c r="K366" s="251"/>
      <c r="L366" s="256"/>
      <c r="M366" s="257"/>
      <c r="N366" s="258"/>
      <c r="O366" s="258"/>
      <c r="P366" s="258"/>
      <c r="Q366" s="258"/>
      <c r="R366" s="258"/>
      <c r="S366" s="258"/>
      <c r="T366" s="259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T366" s="260" t="s">
        <v>257</v>
      </c>
      <c r="AU366" s="260" t="s">
        <v>80</v>
      </c>
      <c r="AV366" s="14" t="s">
        <v>80</v>
      </c>
      <c r="AW366" s="14" t="s">
        <v>4</v>
      </c>
      <c r="AX366" s="14" t="s">
        <v>78</v>
      </c>
      <c r="AY366" s="260" t="s">
        <v>158</v>
      </c>
    </row>
    <row r="367" s="2" customFormat="1" ht="24.15" customHeight="1">
      <c r="A367" s="41"/>
      <c r="B367" s="42"/>
      <c r="C367" s="216" t="s">
        <v>624</v>
      </c>
      <c r="D367" s="216" t="s">
        <v>161</v>
      </c>
      <c r="E367" s="217" t="s">
        <v>1284</v>
      </c>
      <c r="F367" s="218" t="s">
        <v>1285</v>
      </c>
      <c r="G367" s="219" t="s">
        <v>295</v>
      </c>
      <c r="H367" s="220">
        <v>15.813000000000001</v>
      </c>
      <c r="I367" s="221"/>
      <c r="J367" s="222">
        <f>ROUND(I367*H367,2)</f>
        <v>0</v>
      </c>
      <c r="K367" s="218" t="s">
        <v>219</v>
      </c>
      <c r="L367" s="47"/>
      <c r="M367" s="223" t="s">
        <v>19</v>
      </c>
      <c r="N367" s="224" t="s">
        <v>42</v>
      </c>
      <c r="O367" s="87"/>
      <c r="P367" s="225">
        <f>O367*H367</f>
        <v>0</v>
      </c>
      <c r="Q367" s="225">
        <v>0</v>
      </c>
      <c r="R367" s="225">
        <f>Q367*H367</f>
        <v>0</v>
      </c>
      <c r="S367" s="225">
        <v>0</v>
      </c>
      <c r="T367" s="226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7" t="s">
        <v>338</v>
      </c>
      <c r="AT367" s="227" t="s">
        <v>161</v>
      </c>
      <c r="AU367" s="227" t="s">
        <v>80</v>
      </c>
      <c r="AY367" s="20" t="s">
        <v>158</v>
      </c>
      <c r="BE367" s="228">
        <f>IF(N367="základní",J367,0)</f>
        <v>0</v>
      </c>
      <c r="BF367" s="228">
        <f>IF(N367="snížená",J367,0)</f>
        <v>0</v>
      </c>
      <c r="BG367" s="228">
        <f>IF(N367="zákl. přenesená",J367,0)</f>
        <v>0</v>
      </c>
      <c r="BH367" s="228">
        <f>IF(N367="sníž. přenesená",J367,0)</f>
        <v>0</v>
      </c>
      <c r="BI367" s="228">
        <f>IF(N367="nulová",J367,0)</f>
        <v>0</v>
      </c>
      <c r="BJ367" s="20" t="s">
        <v>78</v>
      </c>
      <c r="BK367" s="228">
        <f>ROUND(I367*H367,2)</f>
        <v>0</v>
      </c>
      <c r="BL367" s="20" t="s">
        <v>338</v>
      </c>
      <c r="BM367" s="227" t="s">
        <v>1286</v>
      </c>
    </row>
    <row r="368" s="2" customFormat="1">
      <c r="A368" s="41"/>
      <c r="B368" s="42"/>
      <c r="C368" s="43"/>
      <c r="D368" s="229" t="s">
        <v>221</v>
      </c>
      <c r="E368" s="43"/>
      <c r="F368" s="230" t="s">
        <v>1287</v>
      </c>
      <c r="G368" s="43"/>
      <c r="H368" s="43"/>
      <c r="I368" s="231"/>
      <c r="J368" s="43"/>
      <c r="K368" s="43"/>
      <c r="L368" s="47"/>
      <c r="M368" s="232"/>
      <c r="N368" s="233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221</v>
      </c>
      <c r="AU368" s="20" t="s">
        <v>80</v>
      </c>
    </row>
    <row r="369" s="14" customFormat="1">
      <c r="A369" s="14"/>
      <c r="B369" s="250"/>
      <c r="C369" s="251"/>
      <c r="D369" s="241" t="s">
        <v>257</v>
      </c>
      <c r="E369" s="252" t="s">
        <v>19</v>
      </c>
      <c r="F369" s="253" t="s">
        <v>1257</v>
      </c>
      <c r="G369" s="251"/>
      <c r="H369" s="254">
        <v>15.813000000000001</v>
      </c>
      <c r="I369" s="255"/>
      <c r="J369" s="251"/>
      <c r="K369" s="251"/>
      <c r="L369" s="256"/>
      <c r="M369" s="257"/>
      <c r="N369" s="258"/>
      <c r="O369" s="258"/>
      <c r="P369" s="258"/>
      <c r="Q369" s="258"/>
      <c r="R369" s="258"/>
      <c r="S369" s="258"/>
      <c r="T369" s="259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0" t="s">
        <v>257</v>
      </c>
      <c r="AU369" s="260" t="s">
        <v>80</v>
      </c>
      <c r="AV369" s="14" t="s">
        <v>80</v>
      </c>
      <c r="AW369" s="14" t="s">
        <v>32</v>
      </c>
      <c r="AX369" s="14" t="s">
        <v>78</v>
      </c>
      <c r="AY369" s="260" t="s">
        <v>158</v>
      </c>
    </row>
    <row r="370" s="2" customFormat="1" ht="24.15" customHeight="1">
      <c r="A370" s="41"/>
      <c r="B370" s="42"/>
      <c r="C370" s="272" t="s">
        <v>628</v>
      </c>
      <c r="D370" s="272" t="s">
        <v>312</v>
      </c>
      <c r="E370" s="273" t="s">
        <v>1288</v>
      </c>
      <c r="F370" s="274" t="s">
        <v>1289</v>
      </c>
      <c r="G370" s="275" t="s">
        <v>295</v>
      </c>
      <c r="H370" s="276">
        <v>18.975999999999999</v>
      </c>
      <c r="I370" s="277"/>
      <c r="J370" s="278">
        <f>ROUND(I370*H370,2)</f>
        <v>0</v>
      </c>
      <c r="K370" s="274" t="s">
        <v>219</v>
      </c>
      <c r="L370" s="279"/>
      <c r="M370" s="280" t="s">
        <v>19</v>
      </c>
      <c r="N370" s="281" t="s">
        <v>42</v>
      </c>
      <c r="O370" s="87"/>
      <c r="P370" s="225">
        <f>O370*H370</f>
        <v>0</v>
      </c>
      <c r="Q370" s="225">
        <v>0.0033</v>
      </c>
      <c r="R370" s="225">
        <f>Q370*H370</f>
        <v>0.06262079999999999</v>
      </c>
      <c r="S370" s="225">
        <v>0</v>
      </c>
      <c r="T370" s="226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7" t="s">
        <v>420</v>
      </c>
      <c r="AT370" s="227" t="s">
        <v>312</v>
      </c>
      <c r="AU370" s="227" t="s">
        <v>80</v>
      </c>
      <c r="AY370" s="20" t="s">
        <v>158</v>
      </c>
      <c r="BE370" s="228">
        <f>IF(N370="základní",J370,0)</f>
        <v>0</v>
      </c>
      <c r="BF370" s="228">
        <f>IF(N370="snížená",J370,0)</f>
        <v>0</v>
      </c>
      <c r="BG370" s="228">
        <f>IF(N370="zákl. přenesená",J370,0)</f>
        <v>0</v>
      </c>
      <c r="BH370" s="228">
        <f>IF(N370="sníž. přenesená",J370,0)</f>
        <v>0</v>
      </c>
      <c r="BI370" s="228">
        <f>IF(N370="nulová",J370,0)</f>
        <v>0</v>
      </c>
      <c r="BJ370" s="20" t="s">
        <v>78</v>
      </c>
      <c r="BK370" s="228">
        <f>ROUND(I370*H370,2)</f>
        <v>0</v>
      </c>
      <c r="BL370" s="20" t="s">
        <v>338</v>
      </c>
      <c r="BM370" s="227" t="s">
        <v>1290</v>
      </c>
    </row>
    <row r="371" s="2" customFormat="1">
      <c r="A371" s="41"/>
      <c r="B371" s="42"/>
      <c r="C371" s="43"/>
      <c r="D371" s="241" t="s">
        <v>519</v>
      </c>
      <c r="E371" s="43"/>
      <c r="F371" s="282" t="s">
        <v>1291</v>
      </c>
      <c r="G371" s="43"/>
      <c r="H371" s="43"/>
      <c r="I371" s="231"/>
      <c r="J371" s="43"/>
      <c r="K371" s="43"/>
      <c r="L371" s="47"/>
      <c r="M371" s="232"/>
      <c r="N371" s="233"/>
      <c r="O371" s="87"/>
      <c r="P371" s="87"/>
      <c r="Q371" s="87"/>
      <c r="R371" s="87"/>
      <c r="S371" s="87"/>
      <c r="T371" s="88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T371" s="20" t="s">
        <v>519</v>
      </c>
      <c r="AU371" s="20" t="s">
        <v>80</v>
      </c>
    </row>
    <row r="372" s="14" customFormat="1">
      <c r="A372" s="14"/>
      <c r="B372" s="250"/>
      <c r="C372" s="251"/>
      <c r="D372" s="241" t="s">
        <v>257</v>
      </c>
      <c r="E372" s="251"/>
      <c r="F372" s="253" t="s">
        <v>1292</v>
      </c>
      <c r="G372" s="251"/>
      <c r="H372" s="254">
        <v>18.975999999999999</v>
      </c>
      <c r="I372" s="255"/>
      <c r="J372" s="251"/>
      <c r="K372" s="251"/>
      <c r="L372" s="256"/>
      <c r="M372" s="257"/>
      <c r="N372" s="258"/>
      <c r="O372" s="258"/>
      <c r="P372" s="258"/>
      <c r="Q372" s="258"/>
      <c r="R372" s="258"/>
      <c r="S372" s="258"/>
      <c r="T372" s="259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60" t="s">
        <v>257</v>
      </c>
      <c r="AU372" s="260" t="s">
        <v>80</v>
      </c>
      <c r="AV372" s="14" t="s">
        <v>80</v>
      </c>
      <c r="AW372" s="14" t="s">
        <v>4</v>
      </c>
      <c r="AX372" s="14" t="s">
        <v>78</v>
      </c>
      <c r="AY372" s="260" t="s">
        <v>158</v>
      </c>
    </row>
    <row r="373" s="2" customFormat="1" ht="21.75" customHeight="1">
      <c r="A373" s="41"/>
      <c r="B373" s="42"/>
      <c r="C373" s="216" t="s">
        <v>637</v>
      </c>
      <c r="D373" s="216" t="s">
        <v>161</v>
      </c>
      <c r="E373" s="217" t="s">
        <v>1293</v>
      </c>
      <c r="F373" s="218" t="s">
        <v>1294</v>
      </c>
      <c r="G373" s="219" t="s">
        <v>295</v>
      </c>
      <c r="H373" s="220">
        <v>10.488</v>
      </c>
      <c r="I373" s="221"/>
      <c r="J373" s="222">
        <f>ROUND(I373*H373,2)</f>
        <v>0</v>
      </c>
      <c r="K373" s="218" t="s">
        <v>219</v>
      </c>
      <c r="L373" s="47"/>
      <c r="M373" s="223" t="s">
        <v>19</v>
      </c>
      <c r="N373" s="224" t="s">
        <v>42</v>
      </c>
      <c r="O373" s="87"/>
      <c r="P373" s="225">
        <f>O373*H373</f>
        <v>0</v>
      </c>
      <c r="Q373" s="225">
        <v>0</v>
      </c>
      <c r="R373" s="225">
        <f>Q373*H373</f>
        <v>0</v>
      </c>
      <c r="S373" s="225">
        <v>0</v>
      </c>
      <c r="T373" s="226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227" t="s">
        <v>338</v>
      </c>
      <c r="AT373" s="227" t="s">
        <v>161</v>
      </c>
      <c r="AU373" s="227" t="s">
        <v>80</v>
      </c>
      <c r="AY373" s="20" t="s">
        <v>158</v>
      </c>
      <c r="BE373" s="228">
        <f>IF(N373="základní",J373,0)</f>
        <v>0</v>
      </c>
      <c r="BF373" s="228">
        <f>IF(N373="snížená",J373,0)</f>
        <v>0</v>
      </c>
      <c r="BG373" s="228">
        <f>IF(N373="zákl. přenesená",J373,0)</f>
        <v>0</v>
      </c>
      <c r="BH373" s="228">
        <f>IF(N373="sníž. přenesená",J373,0)</f>
        <v>0</v>
      </c>
      <c r="BI373" s="228">
        <f>IF(N373="nulová",J373,0)</f>
        <v>0</v>
      </c>
      <c r="BJ373" s="20" t="s">
        <v>78</v>
      </c>
      <c r="BK373" s="228">
        <f>ROUND(I373*H373,2)</f>
        <v>0</v>
      </c>
      <c r="BL373" s="20" t="s">
        <v>338</v>
      </c>
      <c r="BM373" s="227" t="s">
        <v>1295</v>
      </c>
    </row>
    <row r="374" s="2" customFormat="1">
      <c r="A374" s="41"/>
      <c r="B374" s="42"/>
      <c r="C374" s="43"/>
      <c r="D374" s="229" t="s">
        <v>221</v>
      </c>
      <c r="E374" s="43"/>
      <c r="F374" s="230" t="s">
        <v>1296</v>
      </c>
      <c r="G374" s="43"/>
      <c r="H374" s="43"/>
      <c r="I374" s="231"/>
      <c r="J374" s="43"/>
      <c r="K374" s="43"/>
      <c r="L374" s="47"/>
      <c r="M374" s="232"/>
      <c r="N374" s="233"/>
      <c r="O374" s="87"/>
      <c r="P374" s="87"/>
      <c r="Q374" s="87"/>
      <c r="R374" s="87"/>
      <c r="S374" s="87"/>
      <c r="T374" s="88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0" t="s">
        <v>221</v>
      </c>
      <c r="AU374" s="20" t="s">
        <v>80</v>
      </c>
    </row>
    <row r="375" s="14" customFormat="1">
      <c r="A375" s="14"/>
      <c r="B375" s="250"/>
      <c r="C375" s="251"/>
      <c r="D375" s="241" t="s">
        <v>257</v>
      </c>
      <c r="E375" s="252" t="s">
        <v>19</v>
      </c>
      <c r="F375" s="253" t="s">
        <v>1297</v>
      </c>
      <c r="G375" s="251"/>
      <c r="H375" s="254">
        <v>7.7249999999999996</v>
      </c>
      <c r="I375" s="255"/>
      <c r="J375" s="251"/>
      <c r="K375" s="251"/>
      <c r="L375" s="256"/>
      <c r="M375" s="257"/>
      <c r="N375" s="258"/>
      <c r="O375" s="258"/>
      <c r="P375" s="258"/>
      <c r="Q375" s="258"/>
      <c r="R375" s="258"/>
      <c r="S375" s="258"/>
      <c r="T375" s="259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0" t="s">
        <v>257</v>
      </c>
      <c r="AU375" s="260" t="s">
        <v>80</v>
      </c>
      <c r="AV375" s="14" t="s">
        <v>80</v>
      </c>
      <c r="AW375" s="14" t="s">
        <v>32</v>
      </c>
      <c r="AX375" s="14" t="s">
        <v>71</v>
      </c>
      <c r="AY375" s="260" t="s">
        <v>158</v>
      </c>
    </row>
    <row r="376" s="14" customFormat="1">
      <c r="A376" s="14"/>
      <c r="B376" s="250"/>
      <c r="C376" s="251"/>
      <c r="D376" s="241" t="s">
        <v>257</v>
      </c>
      <c r="E376" s="252" t="s">
        <v>19</v>
      </c>
      <c r="F376" s="253" t="s">
        <v>1298</v>
      </c>
      <c r="G376" s="251"/>
      <c r="H376" s="254">
        <v>2.7629999999999999</v>
      </c>
      <c r="I376" s="255"/>
      <c r="J376" s="251"/>
      <c r="K376" s="251"/>
      <c r="L376" s="256"/>
      <c r="M376" s="257"/>
      <c r="N376" s="258"/>
      <c r="O376" s="258"/>
      <c r="P376" s="258"/>
      <c r="Q376" s="258"/>
      <c r="R376" s="258"/>
      <c r="S376" s="258"/>
      <c r="T376" s="259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60" t="s">
        <v>257</v>
      </c>
      <c r="AU376" s="260" t="s">
        <v>80</v>
      </c>
      <c r="AV376" s="14" t="s">
        <v>80</v>
      </c>
      <c r="AW376" s="14" t="s">
        <v>32</v>
      </c>
      <c r="AX376" s="14" t="s">
        <v>71</v>
      </c>
      <c r="AY376" s="260" t="s">
        <v>158</v>
      </c>
    </row>
    <row r="377" s="15" customFormat="1">
      <c r="A377" s="15"/>
      <c r="B377" s="261"/>
      <c r="C377" s="262"/>
      <c r="D377" s="241" t="s">
        <v>257</v>
      </c>
      <c r="E377" s="263" t="s">
        <v>19</v>
      </c>
      <c r="F377" s="264" t="s">
        <v>268</v>
      </c>
      <c r="G377" s="262"/>
      <c r="H377" s="265">
        <v>10.488</v>
      </c>
      <c r="I377" s="266"/>
      <c r="J377" s="262"/>
      <c r="K377" s="262"/>
      <c r="L377" s="267"/>
      <c r="M377" s="268"/>
      <c r="N377" s="269"/>
      <c r="O377" s="269"/>
      <c r="P377" s="269"/>
      <c r="Q377" s="269"/>
      <c r="R377" s="269"/>
      <c r="S377" s="269"/>
      <c r="T377" s="270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T377" s="271" t="s">
        <v>257</v>
      </c>
      <c r="AU377" s="271" t="s">
        <v>80</v>
      </c>
      <c r="AV377" s="15" t="s">
        <v>173</v>
      </c>
      <c r="AW377" s="15" t="s">
        <v>32</v>
      </c>
      <c r="AX377" s="15" t="s">
        <v>78</v>
      </c>
      <c r="AY377" s="271" t="s">
        <v>158</v>
      </c>
    </row>
    <row r="378" s="2" customFormat="1" ht="16.5" customHeight="1">
      <c r="A378" s="41"/>
      <c r="B378" s="42"/>
      <c r="C378" s="272" t="s">
        <v>642</v>
      </c>
      <c r="D378" s="272" t="s">
        <v>312</v>
      </c>
      <c r="E378" s="273" t="s">
        <v>1299</v>
      </c>
      <c r="F378" s="274" t="s">
        <v>1300</v>
      </c>
      <c r="G378" s="275" t="s">
        <v>254</v>
      </c>
      <c r="H378" s="276">
        <v>0.83899999999999997</v>
      </c>
      <c r="I378" s="277"/>
      <c r="J378" s="278">
        <f>ROUND(I378*H378,2)</f>
        <v>0</v>
      </c>
      <c r="K378" s="274" t="s">
        <v>19</v>
      </c>
      <c r="L378" s="279"/>
      <c r="M378" s="280" t="s">
        <v>19</v>
      </c>
      <c r="N378" s="281" t="s">
        <v>42</v>
      </c>
      <c r="O378" s="87"/>
      <c r="P378" s="225">
        <f>O378*H378</f>
        <v>0</v>
      </c>
      <c r="Q378" s="225">
        <v>0.59999999999999998</v>
      </c>
      <c r="R378" s="225">
        <f>Q378*H378</f>
        <v>0.50339999999999996</v>
      </c>
      <c r="S378" s="225">
        <v>0</v>
      </c>
      <c r="T378" s="226">
        <f>S378*H378</f>
        <v>0</v>
      </c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R378" s="227" t="s">
        <v>420</v>
      </c>
      <c r="AT378" s="227" t="s">
        <v>312</v>
      </c>
      <c r="AU378" s="227" t="s">
        <v>80</v>
      </c>
      <c r="AY378" s="20" t="s">
        <v>158</v>
      </c>
      <c r="BE378" s="228">
        <f>IF(N378="základní",J378,0)</f>
        <v>0</v>
      </c>
      <c r="BF378" s="228">
        <f>IF(N378="snížená",J378,0)</f>
        <v>0</v>
      </c>
      <c r="BG378" s="228">
        <f>IF(N378="zákl. přenesená",J378,0)</f>
        <v>0</v>
      </c>
      <c r="BH378" s="228">
        <f>IF(N378="sníž. přenesená",J378,0)</f>
        <v>0</v>
      </c>
      <c r="BI378" s="228">
        <f>IF(N378="nulová",J378,0)</f>
        <v>0</v>
      </c>
      <c r="BJ378" s="20" t="s">
        <v>78</v>
      </c>
      <c r="BK378" s="228">
        <f>ROUND(I378*H378,2)</f>
        <v>0</v>
      </c>
      <c r="BL378" s="20" t="s">
        <v>338</v>
      </c>
      <c r="BM378" s="227" t="s">
        <v>1301</v>
      </c>
    </row>
    <row r="379" s="14" customFormat="1">
      <c r="A379" s="14"/>
      <c r="B379" s="250"/>
      <c r="C379" s="251"/>
      <c r="D379" s="241" t="s">
        <v>257</v>
      </c>
      <c r="E379" s="252" t="s">
        <v>19</v>
      </c>
      <c r="F379" s="253" t="s">
        <v>1302</v>
      </c>
      <c r="G379" s="251"/>
      <c r="H379" s="254">
        <v>0.83899999999999997</v>
      </c>
      <c r="I379" s="255"/>
      <c r="J379" s="251"/>
      <c r="K379" s="251"/>
      <c r="L379" s="256"/>
      <c r="M379" s="257"/>
      <c r="N379" s="258"/>
      <c r="O379" s="258"/>
      <c r="P379" s="258"/>
      <c r="Q379" s="258"/>
      <c r="R379" s="258"/>
      <c r="S379" s="258"/>
      <c r="T379" s="259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0" t="s">
        <v>257</v>
      </c>
      <c r="AU379" s="260" t="s">
        <v>80</v>
      </c>
      <c r="AV379" s="14" t="s">
        <v>80</v>
      </c>
      <c r="AW379" s="14" t="s">
        <v>32</v>
      </c>
      <c r="AX379" s="14" t="s">
        <v>78</v>
      </c>
      <c r="AY379" s="260" t="s">
        <v>158</v>
      </c>
    </row>
    <row r="380" s="2" customFormat="1" ht="21.75" customHeight="1">
      <c r="A380" s="41"/>
      <c r="B380" s="42"/>
      <c r="C380" s="216" t="s">
        <v>647</v>
      </c>
      <c r="D380" s="216" t="s">
        <v>161</v>
      </c>
      <c r="E380" s="217" t="s">
        <v>1303</v>
      </c>
      <c r="F380" s="218" t="s">
        <v>1304</v>
      </c>
      <c r="G380" s="219" t="s">
        <v>295</v>
      </c>
      <c r="H380" s="220">
        <v>10.488</v>
      </c>
      <c r="I380" s="221"/>
      <c r="J380" s="222">
        <f>ROUND(I380*H380,2)</f>
        <v>0</v>
      </c>
      <c r="K380" s="218" t="s">
        <v>219</v>
      </c>
      <c r="L380" s="47"/>
      <c r="M380" s="223" t="s">
        <v>19</v>
      </c>
      <c r="N380" s="224" t="s">
        <v>42</v>
      </c>
      <c r="O380" s="87"/>
      <c r="P380" s="225">
        <f>O380*H380</f>
        <v>0</v>
      </c>
      <c r="Q380" s="225">
        <v>0</v>
      </c>
      <c r="R380" s="225">
        <f>Q380*H380</f>
        <v>0</v>
      </c>
      <c r="S380" s="225">
        <v>0</v>
      </c>
      <c r="T380" s="226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227" t="s">
        <v>338</v>
      </c>
      <c r="AT380" s="227" t="s">
        <v>161</v>
      </c>
      <c r="AU380" s="227" t="s">
        <v>80</v>
      </c>
      <c r="AY380" s="20" t="s">
        <v>158</v>
      </c>
      <c r="BE380" s="228">
        <f>IF(N380="základní",J380,0)</f>
        <v>0</v>
      </c>
      <c r="BF380" s="228">
        <f>IF(N380="snížená",J380,0)</f>
        <v>0</v>
      </c>
      <c r="BG380" s="228">
        <f>IF(N380="zákl. přenesená",J380,0)</f>
        <v>0</v>
      </c>
      <c r="BH380" s="228">
        <f>IF(N380="sníž. přenesená",J380,0)</f>
        <v>0</v>
      </c>
      <c r="BI380" s="228">
        <f>IF(N380="nulová",J380,0)</f>
        <v>0</v>
      </c>
      <c r="BJ380" s="20" t="s">
        <v>78</v>
      </c>
      <c r="BK380" s="228">
        <f>ROUND(I380*H380,2)</f>
        <v>0</v>
      </c>
      <c r="BL380" s="20" t="s">
        <v>338</v>
      </c>
      <c r="BM380" s="227" t="s">
        <v>1305</v>
      </c>
    </row>
    <row r="381" s="2" customFormat="1">
      <c r="A381" s="41"/>
      <c r="B381" s="42"/>
      <c r="C381" s="43"/>
      <c r="D381" s="229" t="s">
        <v>221</v>
      </c>
      <c r="E381" s="43"/>
      <c r="F381" s="230" t="s">
        <v>1306</v>
      </c>
      <c r="G381" s="43"/>
      <c r="H381" s="43"/>
      <c r="I381" s="231"/>
      <c r="J381" s="43"/>
      <c r="K381" s="43"/>
      <c r="L381" s="47"/>
      <c r="M381" s="232"/>
      <c r="N381" s="233"/>
      <c r="O381" s="87"/>
      <c r="P381" s="87"/>
      <c r="Q381" s="87"/>
      <c r="R381" s="87"/>
      <c r="S381" s="87"/>
      <c r="T381" s="88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0" t="s">
        <v>221</v>
      </c>
      <c r="AU381" s="20" t="s">
        <v>80</v>
      </c>
    </row>
    <row r="382" s="2" customFormat="1" ht="16.5" customHeight="1">
      <c r="A382" s="41"/>
      <c r="B382" s="42"/>
      <c r="C382" s="272" t="s">
        <v>653</v>
      </c>
      <c r="D382" s="272" t="s">
        <v>312</v>
      </c>
      <c r="E382" s="273" t="s">
        <v>1307</v>
      </c>
      <c r="F382" s="274" t="s">
        <v>1308</v>
      </c>
      <c r="G382" s="275" t="s">
        <v>295</v>
      </c>
      <c r="H382" s="276">
        <v>11.537000000000001</v>
      </c>
      <c r="I382" s="277"/>
      <c r="J382" s="278">
        <f>ROUND(I382*H382,2)</f>
        <v>0</v>
      </c>
      <c r="K382" s="274" t="s">
        <v>219</v>
      </c>
      <c r="L382" s="279"/>
      <c r="M382" s="280" t="s">
        <v>19</v>
      </c>
      <c r="N382" s="281" t="s">
        <v>42</v>
      </c>
      <c r="O382" s="87"/>
      <c r="P382" s="225">
        <f>O382*H382</f>
        <v>0</v>
      </c>
      <c r="Q382" s="225">
        <v>0.010999999999999999</v>
      </c>
      <c r="R382" s="225">
        <f>Q382*H382</f>
        <v>0.12690699999999999</v>
      </c>
      <c r="S382" s="225">
        <v>0</v>
      </c>
      <c r="T382" s="226">
        <f>S382*H382</f>
        <v>0</v>
      </c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R382" s="227" t="s">
        <v>420</v>
      </c>
      <c r="AT382" s="227" t="s">
        <v>312</v>
      </c>
      <c r="AU382" s="227" t="s">
        <v>80</v>
      </c>
      <c r="AY382" s="20" t="s">
        <v>158</v>
      </c>
      <c r="BE382" s="228">
        <f>IF(N382="základní",J382,0)</f>
        <v>0</v>
      </c>
      <c r="BF382" s="228">
        <f>IF(N382="snížená",J382,0)</f>
        <v>0</v>
      </c>
      <c r="BG382" s="228">
        <f>IF(N382="zákl. přenesená",J382,0)</f>
        <v>0</v>
      </c>
      <c r="BH382" s="228">
        <f>IF(N382="sníž. přenesená",J382,0)</f>
        <v>0</v>
      </c>
      <c r="BI382" s="228">
        <f>IF(N382="nulová",J382,0)</f>
        <v>0</v>
      </c>
      <c r="BJ382" s="20" t="s">
        <v>78</v>
      </c>
      <c r="BK382" s="228">
        <f>ROUND(I382*H382,2)</f>
        <v>0</v>
      </c>
      <c r="BL382" s="20" t="s">
        <v>338</v>
      </c>
      <c r="BM382" s="227" t="s">
        <v>1309</v>
      </c>
    </row>
    <row r="383" s="2" customFormat="1">
      <c r="A383" s="41"/>
      <c r="B383" s="42"/>
      <c r="C383" s="43"/>
      <c r="D383" s="241" t="s">
        <v>519</v>
      </c>
      <c r="E383" s="43"/>
      <c r="F383" s="282" t="s">
        <v>1310</v>
      </c>
      <c r="G383" s="43"/>
      <c r="H383" s="43"/>
      <c r="I383" s="231"/>
      <c r="J383" s="43"/>
      <c r="K383" s="43"/>
      <c r="L383" s="47"/>
      <c r="M383" s="232"/>
      <c r="N383" s="233"/>
      <c r="O383" s="87"/>
      <c r="P383" s="87"/>
      <c r="Q383" s="87"/>
      <c r="R383" s="87"/>
      <c r="S383" s="87"/>
      <c r="T383" s="88"/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T383" s="20" t="s">
        <v>519</v>
      </c>
      <c r="AU383" s="20" t="s">
        <v>80</v>
      </c>
    </row>
    <row r="384" s="14" customFormat="1">
      <c r="A384" s="14"/>
      <c r="B384" s="250"/>
      <c r="C384" s="251"/>
      <c r="D384" s="241" t="s">
        <v>257</v>
      </c>
      <c r="E384" s="251"/>
      <c r="F384" s="253" t="s">
        <v>1311</v>
      </c>
      <c r="G384" s="251"/>
      <c r="H384" s="254">
        <v>11.537000000000001</v>
      </c>
      <c r="I384" s="255"/>
      <c r="J384" s="251"/>
      <c r="K384" s="251"/>
      <c r="L384" s="256"/>
      <c r="M384" s="257"/>
      <c r="N384" s="258"/>
      <c r="O384" s="258"/>
      <c r="P384" s="258"/>
      <c r="Q384" s="258"/>
      <c r="R384" s="258"/>
      <c r="S384" s="258"/>
      <c r="T384" s="259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T384" s="260" t="s">
        <v>257</v>
      </c>
      <c r="AU384" s="260" t="s">
        <v>80</v>
      </c>
      <c r="AV384" s="14" t="s">
        <v>80</v>
      </c>
      <c r="AW384" s="14" t="s">
        <v>4</v>
      </c>
      <c r="AX384" s="14" t="s">
        <v>78</v>
      </c>
      <c r="AY384" s="260" t="s">
        <v>158</v>
      </c>
    </row>
    <row r="385" s="2" customFormat="1" ht="24.15" customHeight="1">
      <c r="A385" s="41"/>
      <c r="B385" s="42"/>
      <c r="C385" s="216" t="s">
        <v>662</v>
      </c>
      <c r="D385" s="216" t="s">
        <v>161</v>
      </c>
      <c r="E385" s="217" t="s">
        <v>1312</v>
      </c>
      <c r="F385" s="218" t="s">
        <v>1313</v>
      </c>
      <c r="G385" s="219" t="s">
        <v>254</v>
      </c>
      <c r="H385" s="220">
        <v>0.626</v>
      </c>
      <c r="I385" s="221"/>
      <c r="J385" s="222">
        <f>ROUND(I385*H385,2)</f>
        <v>0</v>
      </c>
      <c r="K385" s="218" t="s">
        <v>219</v>
      </c>
      <c r="L385" s="47"/>
      <c r="M385" s="223" t="s">
        <v>19</v>
      </c>
      <c r="N385" s="224" t="s">
        <v>42</v>
      </c>
      <c r="O385" s="87"/>
      <c r="P385" s="225">
        <f>O385*H385</f>
        <v>0</v>
      </c>
      <c r="Q385" s="225">
        <v>0</v>
      </c>
      <c r="R385" s="225">
        <f>Q385*H385</f>
        <v>0</v>
      </c>
      <c r="S385" s="225">
        <v>0</v>
      </c>
      <c r="T385" s="226">
        <f>S385*H385</f>
        <v>0</v>
      </c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R385" s="227" t="s">
        <v>338</v>
      </c>
      <c r="AT385" s="227" t="s">
        <v>161</v>
      </c>
      <c r="AU385" s="227" t="s">
        <v>80</v>
      </c>
      <c r="AY385" s="20" t="s">
        <v>158</v>
      </c>
      <c r="BE385" s="228">
        <f>IF(N385="základní",J385,0)</f>
        <v>0</v>
      </c>
      <c r="BF385" s="228">
        <f>IF(N385="snížená",J385,0)</f>
        <v>0</v>
      </c>
      <c r="BG385" s="228">
        <f>IF(N385="zákl. přenesená",J385,0)</f>
        <v>0</v>
      </c>
      <c r="BH385" s="228">
        <f>IF(N385="sníž. přenesená",J385,0)</f>
        <v>0</v>
      </c>
      <c r="BI385" s="228">
        <f>IF(N385="nulová",J385,0)</f>
        <v>0</v>
      </c>
      <c r="BJ385" s="20" t="s">
        <v>78</v>
      </c>
      <c r="BK385" s="228">
        <f>ROUND(I385*H385,2)</f>
        <v>0</v>
      </c>
      <c r="BL385" s="20" t="s">
        <v>338</v>
      </c>
      <c r="BM385" s="227" t="s">
        <v>1314</v>
      </c>
    </row>
    <row r="386" s="2" customFormat="1">
      <c r="A386" s="41"/>
      <c r="B386" s="42"/>
      <c r="C386" s="43"/>
      <c r="D386" s="229" t="s">
        <v>221</v>
      </c>
      <c r="E386" s="43"/>
      <c r="F386" s="230" t="s">
        <v>1315</v>
      </c>
      <c r="G386" s="43"/>
      <c r="H386" s="43"/>
      <c r="I386" s="231"/>
      <c r="J386" s="43"/>
      <c r="K386" s="43"/>
      <c r="L386" s="47"/>
      <c r="M386" s="232"/>
      <c r="N386" s="233"/>
      <c r="O386" s="87"/>
      <c r="P386" s="87"/>
      <c r="Q386" s="87"/>
      <c r="R386" s="87"/>
      <c r="S386" s="87"/>
      <c r="T386" s="88"/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T386" s="20" t="s">
        <v>221</v>
      </c>
      <c r="AU386" s="20" t="s">
        <v>80</v>
      </c>
    </row>
    <row r="387" s="14" customFormat="1">
      <c r="A387" s="14"/>
      <c r="B387" s="250"/>
      <c r="C387" s="251"/>
      <c r="D387" s="241" t="s">
        <v>257</v>
      </c>
      <c r="E387" s="252" t="s">
        <v>19</v>
      </c>
      <c r="F387" s="253" t="s">
        <v>1316</v>
      </c>
      <c r="G387" s="251"/>
      <c r="H387" s="254">
        <v>0.626</v>
      </c>
      <c r="I387" s="255"/>
      <c r="J387" s="251"/>
      <c r="K387" s="251"/>
      <c r="L387" s="256"/>
      <c r="M387" s="257"/>
      <c r="N387" s="258"/>
      <c r="O387" s="258"/>
      <c r="P387" s="258"/>
      <c r="Q387" s="258"/>
      <c r="R387" s="258"/>
      <c r="S387" s="258"/>
      <c r="T387" s="259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0" t="s">
        <v>257</v>
      </c>
      <c r="AU387" s="260" t="s">
        <v>80</v>
      </c>
      <c r="AV387" s="14" t="s">
        <v>80</v>
      </c>
      <c r="AW387" s="14" t="s">
        <v>32</v>
      </c>
      <c r="AX387" s="14" t="s">
        <v>78</v>
      </c>
      <c r="AY387" s="260" t="s">
        <v>158</v>
      </c>
    </row>
    <row r="388" s="2" customFormat="1" ht="16.5" customHeight="1">
      <c r="A388" s="41"/>
      <c r="B388" s="42"/>
      <c r="C388" s="272" t="s">
        <v>668</v>
      </c>
      <c r="D388" s="272" t="s">
        <v>312</v>
      </c>
      <c r="E388" s="273" t="s">
        <v>1317</v>
      </c>
      <c r="F388" s="274" t="s">
        <v>1318</v>
      </c>
      <c r="G388" s="275" t="s">
        <v>285</v>
      </c>
      <c r="H388" s="276">
        <v>1.034</v>
      </c>
      <c r="I388" s="277"/>
      <c r="J388" s="278">
        <f>ROUND(I388*H388,2)</f>
        <v>0</v>
      </c>
      <c r="K388" s="274" t="s">
        <v>219</v>
      </c>
      <c r="L388" s="279"/>
      <c r="M388" s="280" t="s">
        <v>19</v>
      </c>
      <c r="N388" s="281" t="s">
        <v>42</v>
      </c>
      <c r="O388" s="87"/>
      <c r="P388" s="225">
        <f>O388*H388</f>
        <v>0</v>
      </c>
      <c r="Q388" s="225">
        <v>1</v>
      </c>
      <c r="R388" s="225">
        <f>Q388*H388</f>
        <v>1.034</v>
      </c>
      <c r="S388" s="225">
        <v>0</v>
      </c>
      <c r="T388" s="226">
        <f>S388*H388</f>
        <v>0</v>
      </c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R388" s="227" t="s">
        <v>420</v>
      </c>
      <c r="AT388" s="227" t="s">
        <v>312</v>
      </c>
      <c r="AU388" s="227" t="s">
        <v>80</v>
      </c>
      <c r="AY388" s="20" t="s">
        <v>158</v>
      </c>
      <c r="BE388" s="228">
        <f>IF(N388="základní",J388,0)</f>
        <v>0</v>
      </c>
      <c r="BF388" s="228">
        <f>IF(N388="snížená",J388,0)</f>
        <v>0</v>
      </c>
      <c r="BG388" s="228">
        <f>IF(N388="zákl. přenesená",J388,0)</f>
        <v>0</v>
      </c>
      <c r="BH388" s="228">
        <f>IF(N388="sníž. přenesená",J388,0)</f>
        <v>0</v>
      </c>
      <c r="BI388" s="228">
        <f>IF(N388="nulová",J388,0)</f>
        <v>0</v>
      </c>
      <c r="BJ388" s="20" t="s">
        <v>78</v>
      </c>
      <c r="BK388" s="228">
        <f>ROUND(I388*H388,2)</f>
        <v>0</v>
      </c>
      <c r="BL388" s="20" t="s">
        <v>338</v>
      </c>
      <c r="BM388" s="227" t="s">
        <v>1319</v>
      </c>
    </row>
    <row r="389" s="14" customFormat="1">
      <c r="A389" s="14"/>
      <c r="B389" s="250"/>
      <c r="C389" s="251"/>
      <c r="D389" s="241" t="s">
        <v>257</v>
      </c>
      <c r="E389" s="251"/>
      <c r="F389" s="253" t="s">
        <v>1320</v>
      </c>
      <c r="G389" s="251"/>
      <c r="H389" s="254">
        <v>1.034</v>
      </c>
      <c r="I389" s="255"/>
      <c r="J389" s="251"/>
      <c r="K389" s="251"/>
      <c r="L389" s="256"/>
      <c r="M389" s="257"/>
      <c r="N389" s="258"/>
      <c r="O389" s="258"/>
      <c r="P389" s="258"/>
      <c r="Q389" s="258"/>
      <c r="R389" s="258"/>
      <c r="S389" s="258"/>
      <c r="T389" s="259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0" t="s">
        <v>257</v>
      </c>
      <c r="AU389" s="260" t="s">
        <v>80</v>
      </c>
      <c r="AV389" s="14" t="s">
        <v>80</v>
      </c>
      <c r="AW389" s="14" t="s">
        <v>4</v>
      </c>
      <c r="AX389" s="14" t="s">
        <v>78</v>
      </c>
      <c r="AY389" s="260" t="s">
        <v>158</v>
      </c>
    </row>
    <row r="390" s="2" customFormat="1" ht="21.75" customHeight="1">
      <c r="A390" s="41"/>
      <c r="B390" s="42"/>
      <c r="C390" s="216" t="s">
        <v>748</v>
      </c>
      <c r="D390" s="216" t="s">
        <v>161</v>
      </c>
      <c r="E390" s="217" t="s">
        <v>1321</v>
      </c>
      <c r="F390" s="218" t="s">
        <v>1322</v>
      </c>
      <c r="G390" s="219" t="s">
        <v>373</v>
      </c>
      <c r="H390" s="220">
        <v>15.9</v>
      </c>
      <c r="I390" s="221"/>
      <c r="J390" s="222">
        <f>ROUND(I390*H390,2)</f>
        <v>0</v>
      </c>
      <c r="K390" s="218" t="s">
        <v>219</v>
      </c>
      <c r="L390" s="47"/>
      <c r="M390" s="223" t="s">
        <v>19</v>
      </c>
      <c r="N390" s="224" t="s">
        <v>42</v>
      </c>
      <c r="O390" s="87"/>
      <c r="P390" s="225">
        <f>O390*H390</f>
        <v>0</v>
      </c>
      <c r="Q390" s="225">
        <v>2.0000000000000002E-05</v>
      </c>
      <c r="R390" s="225">
        <f>Q390*H390</f>
        <v>0.00031800000000000003</v>
      </c>
      <c r="S390" s="225">
        <v>0</v>
      </c>
      <c r="T390" s="226">
        <f>S390*H390</f>
        <v>0</v>
      </c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R390" s="227" t="s">
        <v>338</v>
      </c>
      <c r="AT390" s="227" t="s">
        <v>161</v>
      </c>
      <c r="AU390" s="227" t="s">
        <v>80</v>
      </c>
      <c r="AY390" s="20" t="s">
        <v>158</v>
      </c>
      <c r="BE390" s="228">
        <f>IF(N390="základní",J390,0)</f>
        <v>0</v>
      </c>
      <c r="BF390" s="228">
        <f>IF(N390="snížená",J390,0)</f>
        <v>0</v>
      </c>
      <c r="BG390" s="228">
        <f>IF(N390="zákl. přenesená",J390,0)</f>
        <v>0</v>
      </c>
      <c r="BH390" s="228">
        <f>IF(N390="sníž. přenesená",J390,0)</f>
        <v>0</v>
      </c>
      <c r="BI390" s="228">
        <f>IF(N390="nulová",J390,0)</f>
        <v>0</v>
      </c>
      <c r="BJ390" s="20" t="s">
        <v>78</v>
      </c>
      <c r="BK390" s="228">
        <f>ROUND(I390*H390,2)</f>
        <v>0</v>
      </c>
      <c r="BL390" s="20" t="s">
        <v>338</v>
      </c>
      <c r="BM390" s="227" t="s">
        <v>1323</v>
      </c>
    </row>
    <row r="391" s="2" customFormat="1">
      <c r="A391" s="41"/>
      <c r="B391" s="42"/>
      <c r="C391" s="43"/>
      <c r="D391" s="229" t="s">
        <v>221</v>
      </c>
      <c r="E391" s="43"/>
      <c r="F391" s="230" t="s">
        <v>1324</v>
      </c>
      <c r="G391" s="43"/>
      <c r="H391" s="43"/>
      <c r="I391" s="231"/>
      <c r="J391" s="43"/>
      <c r="K391" s="43"/>
      <c r="L391" s="47"/>
      <c r="M391" s="232"/>
      <c r="N391" s="233"/>
      <c r="O391" s="87"/>
      <c r="P391" s="87"/>
      <c r="Q391" s="87"/>
      <c r="R391" s="87"/>
      <c r="S391" s="87"/>
      <c r="T391" s="88"/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T391" s="20" t="s">
        <v>221</v>
      </c>
      <c r="AU391" s="20" t="s">
        <v>80</v>
      </c>
    </row>
    <row r="392" s="14" customFormat="1">
      <c r="A392" s="14"/>
      <c r="B392" s="250"/>
      <c r="C392" s="251"/>
      <c r="D392" s="241" t="s">
        <v>257</v>
      </c>
      <c r="E392" s="252" t="s">
        <v>19</v>
      </c>
      <c r="F392" s="253" t="s">
        <v>1325</v>
      </c>
      <c r="G392" s="251"/>
      <c r="H392" s="254">
        <v>15.9</v>
      </c>
      <c r="I392" s="255"/>
      <c r="J392" s="251"/>
      <c r="K392" s="251"/>
      <c r="L392" s="256"/>
      <c r="M392" s="257"/>
      <c r="N392" s="258"/>
      <c r="O392" s="258"/>
      <c r="P392" s="258"/>
      <c r="Q392" s="258"/>
      <c r="R392" s="258"/>
      <c r="S392" s="258"/>
      <c r="T392" s="259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0" t="s">
        <v>257</v>
      </c>
      <c r="AU392" s="260" t="s">
        <v>80</v>
      </c>
      <c r="AV392" s="14" t="s">
        <v>80</v>
      </c>
      <c r="AW392" s="14" t="s">
        <v>32</v>
      </c>
      <c r="AX392" s="14" t="s">
        <v>78</v>
      </c>
      <c r="AY392" s="260" t="s">
        <v>158</v>
      </c>
    </row>
    <row r="393" s="2" customFormat="1" ht="16.5" customHeight="1">
      <c r="A393" s="41"/>
      <c r="B393" s="42"/>
      <c r="C393" s="272" t="s">
        <v>751</v>
      </c>
      <c r="D393" s="272" t="s">
        <v>312</v>
      </c>
      <c r="E393" s="273" t="s">
        <v>1326</v>
      </c>
      <c r="F393" s="274" t="s">
        <v>1327</v>
      </c>
      <c r="G393" s="275" t="s">
        <v>373</v>
      </c>
      <c r="H393" s="276">
        <v>17.489999999999998</v>
      </c>
      <c r="I393" s="277"/>
      <c r="J393" s="278">
        <f>ROUND(I393*H393,2)</f>
        <v>0</v>
      </c>
      <c r="K393" s="274" t="s">
        <v>219</v>
      </c>
      <c r="L393" s="279"/>
      <c r="M393" s="280" t="s">
        <v>19</v>
      </c>
      <c r="N393" s="281" t="s">
        <v>42</v>
      </c>
      <c r="O393" s="87"/>
      <c r="P393" s="225">
        <f>O393*H393</f>
        <v>0</v>
      </c>
      <c r="Q393" s="225">
        <v>0.00050000000000000001</v>
      </c>
      <c r="R393" s="225">
        <f>Q393*H393</f>
        <v>0.0087449999999999993</v>
      </c>
      <c r="S393" s="225">
        <v>0</v>
      </c>
      <c r="T393" s="226">
        <f>S393*H393</f>
        <v>0</v>
      </c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R393" s="227" t="s">
        <v>420</v>
      </c>
      <c r="AT393" s="227" t="s">
        <v>312</v>
      </c>
      <c r="AU393" s="227" t="s">
        <v>80</v>
      </c>
      <c r="AY393" s="20" t="s">
        <v>158</v>
      </c>
      <c r="BE393" s="228">
        <f>IF(N393="základní",J393,0)</f>
        <v>0</v>
      </c>
      <c r="BF393" s="228">
        <f>IF(N393="snížená",J393,0)</f>
        <v>0</v>
      </c>
      <c r="BG393" s="228">
        <f>IF(N393="zákl. přenesená",J393,0)</f>
        <v>0</v>
      </c>
      <c r="BH393" s="228">
        <f>IF(N393="sníž. přenesená",J393,0)</f>
        <v>0</v>
      </c>
      <c r="BI393" s="228">
        <f>IF(N393="nulová",J393,0)</f>
        <v>0</v>
      </c>
      <c r="BJ393" s="20" t="s">
        <v>78</v>
      </c>
      <c r="BK393" s="228">
        <f>ROUND(I393*H393,2)</f>
        <v>0</v>
      </c>
      <c r="BL393" s="20" t="s">
        <v>338</v>
      </c>
      <c r="BM393" s="227" t="s">
        <v>1328</v>
      </c>
    </row>
    <row r="394" s="2" customFormat="1">
      <c r="A394" s="41"/>
      <c r="B394" s="42"/>
      <c r="C394" s="43"/>
      <c r="D394" s="241" t="s">
        <v>519</v>
      </c>
      <c r="E394" s="43"/>
      <c r="F394" s="282" t="s">
        <v>1329</v>
      </c>
      <c r="G394" s="43"/>
      <c r="H394" s="43"/>
      <c r="I394" s="231"/>
      <c r="J394" s="43"/>
      <c r="K394" s="43"/>
      <c r="L394" s="47"/>
      <c r="M394" s="232"/>
      <c r="N394" s="233"/>
      <c r="O394" s="87"/>
      <c r="P394" s="87"/>
      <c r="Q394" s="87"/>
      <c r="R394" s="87"/>
      <c r="S394" s="87"/>
      <c r="T394" s="88"/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T394" s="20" t="s">
        <v>519</v>
      </c>
      <c r="AU394" s="20" t="s">
        <v>80</v>
      </c>
    </row>
    <row r="395" s="14" customFormat="1">
      <c r="A395" s="14"/>
      <c r="B395" s="250"/>
      <c r="C395" s="251"/>
      <c r="D395" s="241" t="s">
        <v>257</v>
      </c>
      <c r="E395" s="251"/>
      <c r="F395" s="253" t="s">
        <v>1330</v>
      </c>
      <c r="G395" s="251"/>
      <c r="H395" s="254">
        <v>17.489999999999998</v>
      </c>
      <c r="I395" s="255"/>
      <c r="J395" s="251"/>
      <c r="K395" s="251"/>
      <c r="L395" s="256"/>
      <c r="M395" s="257"/>
      <c r="N395" s="258"/>
      <c r="O395" s="258"/>
      <c r="P395" s="258"/>
      <c r="Q395" s="258"/>
      <c r="R395" s="258"/>
      <c r="S395" s="258"/>
      <c r="T395" s="259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0" t="s">
        <v>257</v>
      </c>
      <c r="AU395" s="260" t="s">
        <v>80</v>
      </c>
      <c r="AV395" s="14" t="s">
        <v>80</v>
      </c>
      <c r="AW395" s="14" t="s">
        <v>4</v>
      </c>
      <c r="AX395" s="14" t="s">
        <v>78</v>
      </c>
      <c r="AY395" s="260" t="s">
        <v>158</v>
      </c>
    </row>
    <row r="396" s="2" customFormat="1" ht="16.5" customHeight="1">
      <c r="A396" s="41"/>
      <c r="B396" s="42"/>
      <c r="C396" s="216" t="s">
        <v>754</v>
      </c>
      <c r="D396" s="216" t="s">
        <v>161</v>
      </c>
      <c r="E396" s="217" t="s">
        <v>1331</v>
      </c>
      <c r="F396" s="218" t="s">
        <v>1332</v>
      </c>
      <c r="G396" s="219" t="s">
        <v>199</v>
      </c>
      <c r="H396" s="220">
        <v>1</v>
      </c>
      <c r="I396" s="221"/>
      <c r="J396" s="222">
        <f>ROUND(I396*H396,2)</f>
        <v>0</v>
      </c>
      <c r="K396" s="218" t="s">
        <v>219</v>
      </c>
      <c r="L396" s="47"/>
      <c r="M396" s="223" t="s">
        <v>19</v>
      </c>
      <c r="N396" s="224" t="s">
        <v>42</v>
      </c>
      <c r="O396" s="87"/>
      <c r="P396" s="225">
        <f>O396*H396</f>
        <v>0</v>
      </c>
      <c r="Q396" s="225">
        <v>0</v>
      </c>
      <c r="R396" s="225">
        <f>Q396*H396</f>
        <v>0</v>
      </c>
      <c r="S396" s="225">
        <v>0</v>
      </c>
      <c r="T396" s="226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7" t="s">
        <v>338</v>
      </c>
      <c r="AT396" s="227" t="s">
        <v>161</v>
      </c>
      <c r="AU396" s="227" t="s">
        <v>80</v>
      </c>
      <c r="AY396" s="20" t="s">
        <v>158</v>
      </c>
      <c r="BE396" s="228">
        <f>IF(N396="základní",J396,0)</f>
        <v>0</v>
      </c>
      <c r="BF396" s="228">
        <f>IF(N396="snížená",J396,0)</f>
        <v>0</v>
      </c>
      <c r="BG396" s="228">
        <f>IF(N396="zákl. přenesená",J396,0)</f>
        <v>0</v>
      </c>
      <c r="BH396" s="228">
        <f>IF(N396="sníž. přenesená",J396,0)</f>
        <v>0</v>
      </c>
      <c r="BI396" s="228">
        <f>IF(N396="nulová",J396,0)</f>
        <v>0</v>
      </c>
      <c r="BJ396" s="20" t="s">
        <v>78</v>
      </c>
      <c r="BK396" s="228">
        <f>ROUND(I396*H396,2)</f>
        <v>0</v>
      </c>
      <c r="BL396" s="20" t="s">
        <v>338</v>
      </c>
      <c r="BM396" s="227" t="s">
        <v>1333</v>
      </c>
    </row>
    <row r="397" s="2" customFormat="1">
      <c r="A397" s="41"/>
      <c r="B397" s="42"/>
      <c r="C397" s="43"/>
      <c r="D397" s="229" t="s">
        <v>221</v>
      </c>
      <c r="E397" s="43"/>
      <c r="F397" s="230" t="s">
        <v>1334</v>
      </c>
      <c r="G397" s="43"/>
      <c r="H397" s="43"/>
      <c r="I397" s="231"/>
      <c r="J397" s="43"/>
      <c r="K397" s="43"/>
      <c r="L397" s="47"/>
      <c r="M397" s="232"/>
      <c r="N397" s="233"/>
      <c r="O397" s="87"/>
      <c r="P397" s="87"/>
      <c r="Q397" s="87"/>
      <c r="R397" s="87"/>
      <c r="S397" s="87"/>
      <c r="T397" s="88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0" t="s">
        <v>221</v>
      </c>
      <c r="AU397" s="20" t="s">
        <v>80</v>
      </c>
    </row>
    <row r="398" s="2" customFormat="1" ht="16.5" customHeight="1">
      <c r="A398" s="41"/>
      <c r="B398" s="42"/>
      <c r="C398" s="272" t="s">
        <v>757</v>
      </c>
      <c r="D398" s="272" t="s">
        <v>312</v>
      </c>
      <c r="E398" s="273" t="s">
        <v>1335</v>
      </c>
      <c r="F398" s="274" t="s">
        <v>1336</v>
      </c>
      <c r="G398" s="275" t="s">
        <v>199</v>
      </c>
      <c r="H398" s="276">
        <v>1</v>
      </c>
      <c r="I398" s="277"/>
      <c r="J398" s="278">
        <f>ROUND(I398*H398,2)</f>
        <v>0</v>
      </c>
      <c r="K398" s="274" t="s">
        <v>219</v>
      </c>
      <c r="L398" s="279"/>
      <c r="M398" s="280" t="s">
        <v>19</v>
      </c>
      <c r="N398" s="281" t="s">
        <v>42</v>
      </c>
      <c r="O398" s="87"/>
      <c r="P398" s="225">
        <f>O398*H398</f>
        <v>0</v>
      </c>
      <c r="Q398" s="225">
        <v>0.0025000000000000001</v>
      </c>
      <c r="R398" s="225">
        <f>Q398*H398</f>
        <v>0.0025000000000000001</v>
      </c>
      <c r="S398" s="225">
        <v>0</v>
      </c>
      <c r="T398" s="226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7" t="s">
        <v>420</v>
      </c>
      <c r="AT398" s="227" t="s">
        <v>312</v>
      </c>
      <c r="AU398" s="227" t="s">
        <v>80</v>
      </c>
      <c r="AY398" s="20" t="s">
        <v>158</v>
      </c>
      <c r="BE398" s="228">
        <f>IF(N398="základní",J398,0)</f>
        <v>0</v>
      </c>
      <c r="BF398" s="228">
        <f>IF(N398="snížená",J398,0)</f>
        <v>0</v>
      </c>
      <c r="BG398" s="228">
        <f>IF(N398="zákl. přenesená",J398,0)</f>
        <v>0</v>
      </c>
      <c r="BH398" s="228">
        <f>IF(N398="sníž. přenesená",J398,0)</f>
        <v>0</v>
      </c>
      <c r="BI398" s="228">
        <f>IF(N398="nulová",J398,0)</f>
        <v>0</v>
      </c>
      <c r="BJ398" s="20" t="s">
        <v>78</v>
      </c>
      <c r="BK398" s="228">
        <f>ROUND(I398*H398,2)</f>
        <v>0</v>
      </c>
      <c r="BL398" s="20" t="s">
        <v>338</v>
      </c>
      <c r="BM398" s="227" t="s">
        <v>1337</v>
      </c>
    </row>
    <row r="399" s="2" customFormat="1">
      <c r="A399" s="41"/>
      <c r="B399" s="42"/>
      <c r="C399" s="43"/>
      <c r="D399" s="241" t="s">
        <v>519</v>
      </c>
      <c r="E399" s="43"/>
      <c r="F399" s="282" t="s">
        <v>1338</v>
      </c>
      <c r="G399" s="43"/>
      <c r="H399" s="43"/>
      <c r="I399" s="231"/>
      <c r="J399" s="43"/>
      <c r="K399" s="43"/>
      <c r="L399" s="47"/>
      <c r="M399" s="232"/>
      <c r="N399" s="233"/>
      <c r="O399" s="87"/>
      <c r="P399" s="87"/>
      <c r="Q399" s="87"/>
      <c r="R399" s="87"/>
      <c r="S399" s="87"/>
      <c r="T399" s="88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T399" s="20" t="s">
        <v>519</v>
      </c>
      <c r="AU399" s="20" t="s">
        <v>80</v>
      </c>
    </row>
    <row r="400" s="2" customFormat="1" ht="24.15" customHeight="1">
      <c r="A400" s="41"/>
      <c r="B400" s="42"/>
      <c r="C400" s="216" t="s">
        <v>761</v>
      </c>
      <c r="D400" s="216" t="s">
        <v>161</v>
      </c>
      <c r="E400" s="217" t="s">
        <v>1339</v>
      </c>
      <c r="F400" s="218" t="s">
        <v>1340</v>
      </c>
      <c r="G400" s="219" t="s">
        <v>199</v>
      </c>
      <c r="H400" s="220">
        <v>1</v>
      </c>
      <c r="I400" s="221"/>
      <c r="J400" s="222">
        <f>ROUND(I400*H400,2)</f>
        <v>0</v>
      </c>
      <c r="K400" s="218" t="s">
        <v>219</v>
      </c>
      <c r="L400" s="47"/>
      <c r="M400" s="223" t="s">
        <v>19</v>
      </c>
      <c r="N400" s="224" t="s">
        <v>42</v>
      </c>
      <c r="O400" s="87"/>
      <c r="P400" s="225">
        <f>O400*H400</f>
        <v>0</v>
      </c>
      <c r="Q400" s="225">
        <v>5.0000000000000002E-05</v>
      </c>
      <c r="R400" s="225">
        <f>Q400*H400</f>
        <v>5.0000000000000002E-05</v>
      </c>
      <c r="S400" s="225">
        <v>0</v>
      </c>
      <c r="T400" s="226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7" t="s">
        <v>338</v>
      </c>
      <c r="AT400" s="227" t="s">
        <v>161</v>
      </c>
      <c r="AU400" s="227" t="s">
        <v>80</v>
      </c>
      <c r="AY400" s="20" t="s">
        <v>158</v>
      </c>
      <c r="BE400" s="228">
        <f>IF(N400="základní",J400,0)</f>
        <v>0</v>
      </c>
      <c r="BF400" s="228">
        <f>IF(N400="snížená",J400,0)</f>
        <v>0</v>
      </c>
      <c r="BG400" s="228">
        <f>IF(N400="zákl. přenesená",J400,0)</f>
        <v>0</v>
      </c>
      <c r="BH400" s="228">
        <f>IF(N400="sníž. přenesená",J400,0)</f>
        <v>0</v>
      </c>
      <c r="BI400" s="228">
        <f>IF(N400="nulová",J400,0)</f>
        <v>0</v>
      </c>
      <c r="BJ400" s="20" t="s">
        <v>78</v>
      </c>
      <c r="BK400" s="228">
        <f>ROUND(I400*H400,2)</f>
        <v>0</v>
      </c>
      <c r="BL400" s="20" t="s">
        <v>338</v>
      </c>
      <c r="BM400" s="227" t="s">
        <v>1341</v>
      </c>
    </row>
    <row r="401" s="2" customFormat="1">
      <c r="A401" s="41"/>
      <c r="B401" s="42"/>
      <c r="C401" s="43"/>
      <c r="D401" s="229" t="s">
        <v>221</v>
      </c>
      <c r="E401" s="43"/>
      <c r="F401" s="230" t="s">
        <v>1342</v>
      </c>
      <c r="G401" s="43"/>
      <c r="H401" s="43"/>
      <c r="I401" s="231"/>
      <c r="J401" s="43"/>
      <c r="K401" s="43"/>
      <c r="L401" s="47"/>
      <c r="M401" s="232"/>
      <c r="N401" s="233"/>
      <c r="O401" s="87"/>
      <c r="P401" s="87"/>
      <c r="Q401" s="87"/>
      <c r="R401" s="87"/>
      <c r="S401" s="87"/>
      <c r="T401" s="88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T401" s="20" t="s">
        <v>221</v>
      </c>
      <c r="AU401" s="20" t="s">
        <v>80</v>
      </c>
    </row>
    <row r="402" s="2" customFormat="1" ht="16.5" customHeight="1">
      <c r="A402" s="41"/>
      <c r="B402" s="42"/>
      <c r="C402" s="272" t="s">
        <v>764</v>
      </c>
      <c r="D402" s="272" t="s">
        <v>312</v>
      </c>
      <c r="E402" s="273" t="s">
        <v>1343</v>
      </c>
      <c r="F402" s="274" t="s">
        <v>1344</v>
      </c>
      <c r="G402" s="275" t="s">
        <v>199</v>
      </c>
      <c r="H402" s="276">
        <v>1</v>
      </c>
      <c r="I402" s="277"/>
      <c r="J402" s="278">
        <f>ROUND(I402*H402,2)</f>
        <v>0</v>
      </c>
      <c r="K402" s="274" t="s">
        <v>19</v>
      </c>
      <c r="L402" s="279"/>
      <c r="M402" s="280" t="s">
        <v>19</v>
      </c>
      <c r="N402" s="281" t="s">
        <v>42</v>
      </c>
      <c r="O402" s="87"/>
      <c r="P402" s="225">
        <f>O402*H402</f>
        <v>0</v>
      </c>
      <c r="Q402" s="225">
        <v>0.00164</v>
      </c>
      <c r="R402" s="225">
        <f>Q402*H402</f>
        <v>0.00164</v>
      </c>
      <c r="S402" s="225">
        <v>0</v>
      </c>
      <c r="T402" s="226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7" t="s">
        <v>420</v>
      </c>
      <c r="AT402" s="227" t="s">
        <v>312</v>
      </c>
      <c r="AU402" s="227" t="s">
        <v>80</v>
      </c>
      <c r="AY402" s="20" t="s">
        <v>158</v>
      </c>
      <c r="BE402" s="228">
        <f>IF(N402="základní",J402,0)</f>
        <v>0</v>
      </c>
      <c r="BF402" s="228">
        <f>IF(N402="snížená",J402,0)</f>
        <v>0</v>
      </c>
      <c r="BG402" s="228">
        <f>IF(N402="zákl. přenesená",J402,0)</f>
        <v>0</v>
      </c>
      <c r="BH402" s="228">
        <f>IF(N402="sníž. přenesená",J402,0)</f>
        <v>0</v>
      </c>
      <c r="BI402" s="228">
        <f>IF(N402="nulová",J402,0)</f>
        <v>0</v>
      </c>
      <c r="BJ402" s="20" t="s">
        <v>78</v>
      </c>
      <c r="BK402" s="228">
        <f>ROUND(I402*H402,2)</f>
        <v>0</v>
      </c>
      <c r="BL402" s="20" t="s">
        <v>338</v>
      </c>
      <c r="BM402" s="227" t="s">
        <v>1345</v>
      </c>
    </row>
    <row r="403" s="2" customFormat="1" ht="33" customHeight="1">
      <c r="A403" s="41"/>
      <c r="B403" s="42"/>
      <c r="C403" s="216" t="s">
        <v>465</v>
      </c>
      <c r="D403" s="216" t="s">
        <v>161</v>
      </c>
      <c r="E403" s="217" t="s">
        <v>1346</v>
      </c>
      <c r="F403" s="218" t="s">
        <v>1347</v>
      </c>
      <c r="G403" s="219" t="s">
        <v>199</v>
      </c>
      <c r="H403" s="220">
        <v>1</v>
      </c>
      <c r="I403" s="221"/>
      <c r="J403" s="222">
        <f>ROUND(I403*H403,2)</f>
        <v>0</v>
      </c>
      <c r="K403" s="218" t="s">
        <v>19</v>
      </c>
      <c r="L403" s="47"/>
      <c r="M403" s="223" t="s">
        <v>19</v>
      </c>
      <c r="N403" s="224" t="s">
        <v>42</v>
      </c>
      <c r="O403" s="87"/>
      <c r="P403" s="225">
        <f>O403*H403</f>
        <v>0</v>
      </c>
      <c r="Q403" s="225">
        <v>0</v>
      </c>
      <c r="R403" s="225">
        <f>Q403*H403</f>
        <v>0</v>
      </c>
      <c r="S403" s="225">
        <v>0</v>
      </c>
      <c r="T403" s="226">
        <f>S403*H403</f>
        <v>0</v>
      </c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R403" s="227" t="s">
        <v>338</v>
      </c>
      <c r="AT403" s="227" t="s">
        <v>161</v>
      </c>
      <c r="AU403" s="227" t="s">
        <v>80</v>
      </c>
      <c r="AY403" s="20" t="s">
        <v>158</v>
      </c>
      <c r="BE403" s="228">
        <f>IF(N403="základní",J403,0)</f>
        <v>0</v>
      </c>
      <c r="BF403" s="228">
        <f>IF(N403="snížená",J403,0)</f>
        <v>0</v>
      </c>
      <c r="BG403" s="228">
        <f>IF(N403="zákl. přenesená",J403,0)</f>
        <v>0</v>
      </c>
      <c r="BH403" s="228">
        <f>IF(N403="sníž. přenesená",J403,0)</f>
        <v>0</v>
      </c>
      <c r="BI403" s="228">
        <f>IF(N403="nulová",J403,0)</f>
        <v>0</v>
      </c>
      <c r="BJ403" s="20" t="s">
        <v>78</v>
      </c>
      <c r="BK403" s="228">
        <f>ROUND(I403*H403,2)</f>
        <v>0</v>
      </c>
      <c r="BL403" s="20" t="s">
        <v>338</v>
      </c>
      <c r="BM403" s="227" t="s">
        <v>1348</v>
      </c>
    </row>
    <row r="404" s="2" customFormat="1" ht="24.15" customHeight="1">
      <c r="A404" s="41"/>
      <c r="B404" s="42"/>
      <c r="C404" s="216" t="s">
        <v>770</v>
      </c>
      <c r="D404" s="216" t="s">
        <v>161</v>
      </c>
      <c r="E404" s="217" t="s">
        <v>1349</v>
      </c>
      <c r="F404" s="218" t="s">
        <v>1350</v>
      </c>
      <c r="G404" s="219" t="s">
        <v>656</v>
      </c>
      <c r="H404" s="283"/>
      <c r="I404" s="221"/>
      <c r="J404" s="222">
        <f>ROUND(I404*H404,2)</f>
        <v>0</v>
      </c>
      <c r="K404" s="218" t="s">
        <v>219</v>
      </c>
      <c r="L404" s="47"/>
      <c r="M404" s="223" t="s">
        <v>19</v>
      </c>
      <c r="N404" s="224" t="s">
        <v>42</v>
      </c>
      <c r="O404" s="87"/>
      <c r="P404" s="225">
        <f>O404*H404</f>
        <v>0</v>
      </c>
      <c r="Q404" s="225">
        <v>0</v>
      </c>
      <c r="R404" s="225">
        <f>Q404*H404</f>
        <v>0</v>
      </c>
      <c r="S404" s="225">
        <v>0</v>
      </c>
      <c r="T404" s="226">
        <f>S404*H404</f>
        <v>0</v>
      </c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R404" s="227" t="s">
        <v>338</v>
      </c>
      <c r="AT404" s="227" t="s">
        <v>161</v>
      </c>
      <c r="AU404" s="227" t="s">
        <v>80</v>
      </c>
      <c r="AY404" s="20" t="s">
        <v>158</v>
      </c>
      <c r="BE404" s="228">
        <f>IF(N404="základní",J404,0)</f>
        <v>0</v>
      </c>
      <c r="BF404" s="228">
        <f>IF(N404="snížená",J404,0)</f>
        <v>0</v>
      </c>
      <c r="BG404" s="228">
        <f>IF(N404="zákl. přenesená",J404,0)</f>
        <v>0</v>
      </c>
      <c r="BH404" s="228">
        <f>IF(N404="sníž. přenesená",J404,0)</f>
        <v>0</v>
      </c>
      <c r="BI404" s="228">
        <f>IF(N404="nulová",J404,0)</f>
        <v>0</v>
      </c>
      <c r="BJ404" s="20" t="s">
        <v>78</v>
      </c>
      <c r="BK404" s="228">
        <f>ROUND(I404*H404,2)</f>
        <v>0</v>
      </c>
      <c r="BL404" s="20" t="s">
        <v>338</v>
      </c>
      <c r="BM404" s="227" t="s">
        <v>1351</v>
      </c>
    </row>
    <row r="405" s="2" customFormat="1">
      <c r="A405" s="41"/>
      <c r="B405" s="42"/>
      <c r="C405" s="43"/>
      <c r="D405" s="229" t="s">
        <v>221</v>
      </c>
      <c r="E405" s="43"/>
      <c r="F405" s="230" t="s">
        <v>1352</v>
      </c>
      <c r="G405" s="43"/>
      <c r="H405" s="43"/>
      <c r="I405" s="231"/>
      <c r="J405" s="43"/>
      <c r="K405" s="43"/>
      <c r="L405" s="47"/>
      <c r="M405" s="232"/>
      <c r="N405" s="233"/>
      <c r="O405" s="87"/>
      <c r="P405" s="87"/>
      <c r="Q405" s="87"/>
      <c r="R405" s="87"/>
      <c r="S405" s="87"/>
      <c r="T405" s="88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T405" s="20" t="s">
        <v>221</v>
      </c>
      <c r="AU405" s="20" t="s">
        <v>80</v>
      </c>
    </row>
    <row r="406" s="12" customFormat="1" ht="22.8" customHeight="1">
      <c r="A406" s="12"/>
      <c r="B406" s="200"/>
      <c r="C406" s="201"/>
      <c r="D406" s="202" t="s">
        <v>70</v>
      </c>
      <c r="E406" s="214" t="s">
        <v>1353</v>
      </c>
      <c r="F406" s="214" t="s">
        <v>1354</v>
      </c>
      <c r="G406" s="201"/>
      <c r="H406" s="201"/>
      <c r="I406" s="204"/>
      <c r="J406" s="215">
        <f>BK406</f>
        <v>0</v>
      </c>
      <c r="K406" s="201"/>
      <c r="L406" s="206"/>
      <c r="M406" s="207"/>
      <c r="N406" s="208"/>
      <c r="O406" s="208"/>
      <c r="P406" s="209">
        <f>SUM(P407:P440)</f>
        <v>0</v>
      </c>
      <c r="Q406" s="208"/>
      <c r="R406" s="209">
        <f>SUM(R407:R440)</f>
        <v>0.15293171999999999</v>
      </c>
      <c r="S406" s="208"/>
      <c r="T406" s="210">
        <f>SUM(T407:T440)</f>
        <v>0</v>
      </c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R406" s="211" t="s">
        <v>80</v>
      </c>
      <c r="AT406" s="212" t="s">
        <v>70</v>
      </c>
      <c r="AU406" s="212" t="s">
        <v>78</v>
      </c>
      <c r="AY406" s="211" t="s">
        <v>158</v>
      </c>
      <c r="BK406" s="213">
        <f>SUM(BK407:BK440)</f>
        <v>0</v>
      </c>
    </row>
    <row r="407" s="2" customFormat="1" ht="24.15" customHeight="1">
      <c r="A407" s="41"/>
      <c r="B407" s="42"/>
      <c r="C407" s="216" t="s">
        <v>773</v>
      </c>
      <c r="D407" s="216" t="s">
        <v>161</v>
      </c>
      <c r="E407" s="217" t="s">
        <v>1355</v>
      </c>
      <c r="F407" s="218" t="s">
        <v>1356</v>
      </c>
      <c r="G407" s="219" t="s">
        <v>295</v>
      </c>
      <c r="H407" s="220">
        <v>15.34</v>
      </c>
      <c r="I407" s="221"/>
      <c r="J407" s="222">
        <f>ROUND(I407*H407,2)</f>
        <v>0</v>
      </c>
      <c r="K407" s="218" t="s">
        <v>219</v>
      </c>
      <c r="L407" s="47"/>
      <c r="M407" s="223" t="s">
        <v>19</v>
      </c>
      <c r="N407" s="224" t="s">
        <v>42</v>
      </c>
      <c r="O407" s="87"/>
      <c r="P407" s="225">
        <f>O407*H407</f>
        <v>0</v>
      </c>
      <c r="Q407" s="225">
        <v>0</v>
      </c>
      <c r="R407" s="225">
        <f>Q407*H407</f>
        <v>0</v>
      </c>
      <c r="S407" s="225">
        <v>0</v>
      </c>
      <c r="T407" s="226">
        <f>S407*H407</f>
        <v>0</v>
      </c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R407" s="227" t="s">
        <v>338</v>
      </c>
      <c r="AT407" s="227" t="s">
        <v>161</v>
      </c>
      <c r="AU407" s="227" t="s">
        <v>80</v>
      </c>
      <c r="AY407" s="20" t="s">
        <v>158</v>
      </c>
      <c r="BE407" s="228">
        <f>IF(N407="základní",J407,0)</f>
        <v>0</v>
      </c>
      <c r="BF407" s="228">
        <f>IF(N407="snížená",J407,0)</f>
        <v>0</v>
      </c>
      <c r="BG407" s="228">
        <f>IF(N407="zákl. přenesená",J407,0)</f>
        <v>0</v>
      </c>
      <c r="BH407" s="228">
        <f>IF(N407="sníž. přenesená",J407,0)</f>
        <v>0</v>
      </c>
      <c r="BI407" s="228">
        <f>IF(N407="nulová",J407,0)</f>
        <v>0</v>
      </c>
      <c r="BJ407" s="20" t="s">
        <v>78</v>
      </c>
      <c r="BK407" s="228">
        <f>ROUND(I407*H407,2)</f>
        <v>0</v>
      </c>
      <c r="BL407" s="20" t="s">
        <v>338</v>
      </c>
      <c r="BM407" s="227" t="s">
        <v>1357</v>
      </c>
    </row>
    <row r="408" s="2" customFormat="1">
      <c r="A408" s="41"/>
      <c r="B408" s="42"/>
      <c r="C408" s="43"/>
      <c r="D408" s="229" t="s">
        <v>221</v>
      </c>
      <c r="E408" s="43"/>
      <c r="F408" s="230" t="s">
        <v>1358</v>
      </c>
      <c r="G408" s="43"/>
      <c r="H408" s="43"/>
      <c r="I408" s="231"/>
      <c r="J408" s="43"/>
      <c r="K408" s="43"/>
      <c r="L408" s="47"/>
      <c r="M408" s="232"/>
      <c r="N408" s="233"/>
      <c r="O408" s="87"/>
      <c r="P408" s="87"/>
      <c r="Q408" s="87"/>
      <c r="R408" s="87"/>
      <c r="S408" s="87"/>
      <c r="T408" s="88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T408" s="20" t="s">
        <v>221</v>
      </c>
      <c r="AU408" s="20" t="s">
        <v>80</v>
      </c>
    </row>
    <row r="409" s="14" customFormat="1">
      <c r="A409" s="14"/>
      <c r="B409" s="250"/>
      <c r="C409" s="251"/>
      <c r="D409" s="241" t="s">
        <v>257</v>
      </c>
      <c r="E409" s="252" t="s">
        <v>19</v>
      </c>
      <c r="F409" s="253" t="s">
        <v>1170</v>
      </c>
      <c r="G409" s="251"/>
      <c r="H409" s="254">
        <v>6.0499999999999998</v>
      </c>
      <c r="I409" s="255"/>
      <c r="J409" s="251"/>
      <c r="K409" s="251"/>
      <c r="L409" s="256"/>
      <c r="M409" s="257"/>
      <c r="N409" s="258"/>
      <c r="O409" s="258"/>
      <c r="P409" s="258"/>
      <c r="Q409" s="258"/>
      <c r="R409" s="258"/>
      <c r="S409" s="258"/>
      <c r="T409" s="259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60" t="s">
        <v>257</v>
      </c>
      <c r="AU409" s="260" t="s">
        <v>80</v>
      </c>
      <c r="AV409" s="14" t="s">
        <v>80</v>
      </c>
      <c r="AW409" s="14" t="s">
        <v>32</v>
      </c>
      <c r="AX409" s="14" t="s">
        <v>71</v>
      </c>
      <c r="AY409" s="260" t="s">
        <v>158</v>
      </c>
    </row>
    <row r="410" s="14" customFormat="1">
      <c r="A410" s="14"/>
      <c r="B410" s="250"/>
      <c r="C410" s="251"/>
      <c r="D410" s="241" t="s">
        <v>257</v>
      </c>
      <c r="E410" s="252" t="s">
        <v>19</v>
      </c>
      <c r="F410" s="253" t="s">
        <v>1171</v>
      </c>
      <c r="G410" s="251"/>
      <c r="H410" s="254">
        <v>3.7850000000000001</v>
      </c>
      <c r="I410" s="255"/>
      <c r="J410" s="251"/>
      <c r="K410" s="251"/>
      <c r="L410" s="256"/>
      <c r="M410" s="257"/>
      <c r="N410" s="258"/>
      <c r="O410" s="258"/>
      <c r="P410" s="258"/>
      <c r="Q410" s="258"/>
      <c r="R410" s="258"/>
      <c r="S410" s="258"/>
      <c r="T410" s="259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0" t="s">
        <v>257</v>
      </c>
      <c r="AU410" s="260" t="s">
        <v>80</v>
      </c>
      <c r="AV410" s="14" t="s">
        <v>80</v>
      </c>
      <c r="AW410" s="14" t="s">
        <v>32</v>
      </c>
      <c r="AX410" s="14" t="s">
        <v>71</v>
      </c>
      <c r="AY410" s="260" t="s">
        <v>158</v>
      </c>
    </row>
    <row r="411" s="14" customFormat="1">
      <c r="A411" s="14"/>
      <c r="B411" s="250"/>
      <c r="C411" s="251"/>
      <c r="D411" s="241" t="s">
        <v>257</v>
      </c>
      <c r="E411" s="252" t="s">
        <v>19</v>
      </c>
      <c r="F411" s="253" t="s">
        <v>1172</v>
      </c>
      <c r="G411" s="251"/>
      <c r="H411" s="254">
        <v>2.9550000000000001</v>
      </c>
      <c r="I411" s="255"/>
      <c r="J411" s="251"/>
      <c r="K411" s="251"/>
      <c r="L411" s="256"/>
      <c r="M411" s="257"/>
      <c r="N411" s="258"/>
      <c r="O411" s="258"/>
      <c r="P411" s="258"/>
      <c r="Q411" s="258"/>
      <c r="R411" s="258"/>
      <c r="S411" s="258"/>
      <c r="T411" s="259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60" t="s">
        <v>257</v>
      </c>
      <c r="AU411" s="260" t="s">
        <v>80</v>
      </c>
      <c r="AV411" s="14" t="s">
        <v>80</v>
      </c>
      <c r="AW411" s="14" t="s">
        <v>32</v>
      </c>
      <c r="AX411" s="14" t="s">
        <v>71</v>
      </c>
      <c r="AY411" s="260" t="s">
        <v>158</v>
      </c>
    </row>
    <row r="412" s="14" customFormat="1">
      <c r="A412" s="14"/>
      <c r="B412" s="250"/>
      <c r="C412" s="251"/>
      <c r="D412" s="241" t="s">
        <v>257</v>
      </c>
      <c r="E412" s="252" t="s">
        <v>19</v>
      </c>
      <c r="F412" s="253" t="s">
        <v>1173</v>
      </c>
      <c r="G412" s="251"/>
      <c r="H412" s="254">
        <v>1.95</v>
      </c>
      <c r="I412" s="255"/>
      <c r="J412" s="251"/>
      <c r="K412" s="251"/>
      <c r="L412" s="256"/>
      <c r="M412" s="257"/>
      <c r="N412" s="258"/>
      <c r="O412" s="258"/>
      <c r="P412" s="258"/>
      <c r="Q412" s="258"/>
      <c r="R412" s="258"/>
      <c r="S412" s="258"/>
      <c r="T412" s="259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60" t="s">
        <v>257</v>
      </c>
      <c r="AU412" s="260" t="s">
        <v>80</v>
      </c>
      <c r="AV412" s="14" t="s">
        <v>80</v>
      </c>
      <c r="AW412" s="14" t="s">
        <v>32</v>
      </c>
      <c r="AX412" s="14" t="s">
        <v>71</v>
      </c>
      <c r="AY412" s="260" t="s">
        <v>158</v>
      </c>
    </row>
    <row r="413" s="14" customFormat="1">
      <c r="A413" s="14"/>
      <c r="B413" s="250"/>
      <c r="C413" s="251"/>
      <c r="D413" s="241" t="s">
        <v>257</v>
      </c>
      <c r="E413" s="252" t="s">
        <v>19</v>
      </c>
      <c r="F413" s="253" t="s">
        <v>1174</v>
      </c>
      <c r="G413" s="251"/>
      <c r="H413" s="254">
        <v>0.59999999999999998</v>
      </c>
      <c r="I413" s="255"/>
      <c r="J413" s="251"/>
      <c r="K413" s="251"/>
      <c r="L413" s="256"/>
      <c r="M413" s="257"/>
      <c r="N413" s="258"/>
      <c r="O413" s="258"/>
      <c r="P413" s="258"/>
      <c r="Q413" s="258"/>
      <c r="R413" s="258"/>
      <c r="S413" s="258"/>
      <c r="T413" s="259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0" t="s">
        <v>257</v>
      </c>
      <c r="AU413" s="260" t="s">
        <v>80</v>
      </c>
      <c r="AV413" s="14" t="s">
        <v>80</v>
      </c>
      <c r="AW413" s="14" t="s">
        <v>32</v>
      </c>
      <c r="AX413" s="14" t="s">
        <v>71</v>
      </c>
      <c r="AY413" s="260" t="s">
        <v>158</v>
      </c>
    </row>
    <row r="414" s="15" customFormat="1">
      <c r="A414" s="15"/>
      <c r="B414" s="261"/>
      <c r="C414" s="262"/>
      <c r="D414" s="241" t="s">
        <v>257</v>
      </c>
      <c r="E414" s="263" t="s">
        <v>19</v>
      </c>
      <c r="F414" s="264" t="s">
        <v>268</v>
      </c>
      <c r="G414" s="262"/>
      <c r="H414" s="265">
        <v>15.34</v>
      </c>
      <c r="I414" s="266"/>
      <c r="J414" s="262"/>
      <c r="K414" s="262"/>
      <c r="L414" s="267"/>
      <c r="M414" s="268"/>
      <c r="N414" s="269"/>
      <c r="O414" s="269"/>
      <c r="P414" s="269"/>
      <c r="Q414" s="269"/>
      <c r="R414" s="269"/>
      <c r="S414" s="269"/>
      <c r="T414" s="270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T414" s="271" t="s">
        <v>257</v>
      </c>
      <c r="AU414" s="271" t="s">
        <v>80</v>
      </c>
      <c r="AV414" s="15" t="s">
        <v>173</v>
      </c>
      <c r="AW414" s="15" t="s">
        <v>32</v>
      </c>
      <c r="AX414" s="15" t="s">
        <v>78</v>
      </c>
      <c r="AY414" s="271" t="s">
        <v>158</v>
      </c>
    </row>
    <row r="415" s="2" customFormat="1" ht="16.5" customHeight="1">
      <c r="A415" s="41"/>
      <c r="B415" s="42"/>
      <c r="C415" s="272" t="s">
        <v>788</v>
      </c>
      <c r="D415" s="272" t="s">
        <v>312</v>
      </c>
      <c r="E415" s="273" t="s">
        <v>1359</v>
      </c>
      <c r="F415" s="274" t="s">
        <v>1360</v>
      </c>
      <c r="G415" s="275" t="s">
        <v>295</v>
      </c>
      <c r="H415" s="276">
        <v>16.106999999999999</v>
      </c>
      <c r="I415" s="277"/>
      <c r="J415" s="278">
        <f>ROUND(I415*H415,2)</f>
        <v>0</v>
      </c>
      <c r="K415" s="274" t="s">
        <v>219</v>
      </c>
      <c r="L415" s="279"/>
      <c r="M415" s="280" t="s">
        <v>19</v>
      </c>
      <c r="N415" s="281" t="s">
        <v>42</v>
      </c>
      <c r="O415" s="87"/>
      <c r="P415" s="225">
        <f>O415*H415</f>
        <v>0</v>
      </c>
      <c r="Q415" s="225">
        <v>0.0018</v>
      </c>
      <c r="R415" s="225">
        <f>Q415*H415</f>
        <v>0.028992599999999997</v>
      </c>
      <c r="S415" s="225">
        <v>0</v>
      </c>
      <c r="T415" s="226">
        <f>S415*H415</f>
        <v>0</v>
      </c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R415" s="227" t="s">
        <v>420</v>
      </c>
      <c r="AT415" s="227" t="s">
        <v>312</v>
      </c>
      <c r="AU415" s="227" t="s">
        <v>80</v>
      </c>
      <c r="AY415" s="20" t="s">
        <v>158</v>
      </c>
      <c r="BE415" s="228">
        <f>IF(N415="základní",J415,0)</f>
        <v>0</v>
      </c>
      <c r="BF415" s="228">
        <f>IF(N415="snížená",J415,0)</f>
        <v>0</v>
      </c>
      <c r="BG415" s="228">
        <f>IF(N415="zákl. přenesená",J415,0)</f>
        <v>0</v>
      </c>
      <c r="BH415" s="228">
        <f>IF(N415="sníž. přenesená",J415,0)</f>
        <v>0</v>
      </c>
      <c r="BI415" s="228">
        <f>IF(N415="nulová",J415,0)</f>
        <v>0</v>
      </c>
      <c r="BJ415" s="20" t="s">
        <v>78</v>
      </c>
      <c r="BK415" s="228">
        <f>ROUND(I415*H415,2)</f>
        <v>0</v>
      </c>
      <c r="BL415" s="20" t="s">
        <v>338</v>
      </c>
      <c r="BM415" s="227" t="s">
        <v>1361</v>
      </c>
    </row>
    <row r="416" s="2" customFormat="1">
      <c r="A416" s="41"/>
      <c r="B416" s="42"/>
      <c r="C416" s="43"/>
      <c r="D416" s="241" t="s">
        <v>519</v>
      </c>
      <c r="E416" s="43"/>
      <c r="F416" s="282" t="s">
        <v>1362</v>
      </c>
      <c r="G416" s="43"/>
      <c r="H416" s="43"/>
      <c r="I416" s="231"/>
      <c r="J416" s="43"/>
      <c r="K416" s="43"/>
      <c r="L416" s="47"/>
      <c r="M416" s="232"/>
      <c r="N416" s="233"/>
      <c r="O416" s="87"/>
      <c r="P416" s="87"/>
      <c r="Q416" s="87"/>
      <c r="R416" s="87"/>
      <c r="S416" s="87"/>
      <c r="T416" s="88"/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T416" s="20" t="s">
        <v>519</v>
      </c>
      <c r="AU416" s="20" t="s">
        <v>80</v>
      </c>
    </row>
    <row r="417" s="14" customFormat="1">
      <c r="A417" s="14"/>
      <c r="B417" s="250"/>
      <c r="C417" s="251"/>
      <c r="D417" s="241" t="s">
        <v>257</v>
      </c>
      <c r="E417" s="251"/>
      <c r="F417" s="253" t="s">
        <v>1363</v>
      </c>
      <c r="G417" s="251"/>
      <c r="H417" s="254">
        <v>16.106999999999999</v>
      </c>
      <c r="I417" s="255"/>
      <c r="J417" s="251"/>
      <c r="K417" s="251"/>
      <c r="L417" s="256"/>
      <c r="M417" s="257"/>
      <c r="N417" s="258"/>
      <c r="O417" s="258"/>
      <c r="P417" s="258"/>
      <c r="Q417" s="258"/>
      <c r="R417" s="258"/>
      <c r="S417" s="258"/>
      <c r="T417" s="259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0" t="s">
        <v>257</v>
      </c>
      <c r="AU417" s="260" t="s">
        <v>80</v>
      </c>
      <c r="AV417" s="14" t="s">
        <v>80</v>
      </c>
      <c r="AW417" s="14" t="s">
        <v>4</v>
      </c>
      <c r="AX417" s="14" t="s">
        <v>78</v>
      </c>
      <c r="AY417" s="260" t="s">
        <v>158</v>
      </c>
    </row>
    <row r="418" s="2" customFormat="1" ht="16.5" customHeight="1">
      <c r="A418" s="41"/>
      <c r="B418" s="42"/>
      <c r="C418" s="216" t="s">
        <v>1364</v>
      </c>
      <c r="D418" s="216" t="s">
        <v>161</v>
      </c>
      <c r="E418" s="217" t="s">
        <v>1365</v>
      </c>
      <c r="F418" s="218" t="s">
        <v>1366</v>
      </c>
      <c r="G418" s="219" t="s">
        <v>295</v>
      </c>
      <c r="H418" s="220">
        <v>15.34</v>
      </c>
      <c r="I418" s="221"/>
      <c r="J418" s="222">
        <f>ROUND(I418*H418,2)</f>
        <v>0</v>
      </c>
      <c r="K418" s="218" t="s">
        <v>19</v>
      </c>
      <c r="L418" s="47"/>
      <c r="M418" s="223" t="s">
        <v>19</v>
      </c>
      <c r="N418" s="224" t="s">
        <v>42</v>
      </c>
      <c r="O418" s="87"/>
      <c r="P418" s="225">
        <f>O418*H418</f>
        <v>0</v>
      </c>
      <c r="Q418" s="225">
        <v>0</v>
      </c>
      <c r="R418" s="225">
        <f>Q418*H418</f>
        <v>0</v>
      </c>
      <c r="S418" s="225">
        <v>0</v>
      </c>
      <c r="T418" s="226">
        <f>S418*H418</f>
        <v>0</v>
      </c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R418" s="227" t="s">
        <v>338</v>
      </c>
      <c r="AT418" s="227" t="s">
        <v>161</v>
      </c>
      <c r="AU418" s="227" t="s">
        <v>80</v>
      </c>
      <c r="AY418" s="20" t="s">
        <v>158</v>
      </c>
      <c r="BE418" s="228">
        <f>IF(N418="základní",J418,0)</f>
        <v>0</v>
      </c>
      <c r="BF418" s="228">
        <f>IF(N418="snížená",J418,0)</f>
        <v>0</v>
      </c>
      <c r="BG418" s="228">
        <f>IF(N418="zákl. přenesená",J418,0)</f>
        <v>0</v>
      </c>
      <c r="BH418" s="228">
        <f>IF(N418="sníž. přenesená",J418,0)</f>
        <v>0</v>
      </c>
      <c r="BI418" s="228">
        <f>IF(N418="nulová",J418,0)</f>
        <v>0</v>
      </c>
      <c r="BJ418" s="20" t="s">
        <v>78</v>
      </c>
      <c r="BK418" s="228">
        <f>ROUND(I418*H418,2)</f>
        <v>0</v>
      </c>
      <c r="BL418" s="20" t="s">
        <v>338</v>
      </c>
      <c r="BM418" s="227" t="s">
        <v>1367</v>
      </c>
    </row>
    <row r="419" s="2" customFormat="1" ht="24.15" customHeight="1">
      <c r="A419" s="41"/>
      <c r="B419" s="42"/>
      <c r="C419" s="216" t="s">
        <v>792</v>
      </c>
      <c r="D419" s="216" t="s">
        <v>161</v>
      </c>
      <c r="E419" s="217" t="s">
        <v>1368</v>
      </c>
      <c r="F419" s="218" t="s">
        <v>1369</v>
      </c>
      <c r="G419" s="219" t="s">
        <v>295</v>
      </c>
      <c r="H419" s="220">
        <v>1.25</v>
      </c>
      <c r="I419" s="221"/>
      <c r="J419" s="222">
        <f>ROUND(I419*H419,2)</f>
        <v>0</v>
      </c>
      <c r="K419" s="218" t="s">
        <v>219</v>
      </c>
      <c r="L419" s="47"/>
      <c r="M419" s="223" t="s">
        <v>19</v>
      </c>
      <c r="N419" s="224" t="s">
        <v>42</v>
      </c>
      <c r="O419" s="87"/>
      <c r="P419" s="225">
        <f>O419*H419</f>
        <v>0</v>
      </c>
      <c r="Q419" s="225">
        <v>0.0060000000000000001</v>
      </c>
      <c r="R419" s="225">
        <f>Q419*H419</f>
        <v>0.0074999999999999997</v>
      </c>
      <c r="S419" s="225">
        <v>0</v>
      </c>
      <c r="T419" s="226">
        <f>S419*H419</f>
        <v>0</v>
      </c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R419" s="227" t="s">
        <v>338</v>
      </c>
      <c r="AT419" s="227" t="s">
        <v>161</v>
      </c>
      <c r="AU419" s="227" t="s">
        <v>80</v>
      </c>
      <c r="AY419" s="20" t="s">
        <v>158</v>
      </c>
      <c r="BE419" s="228">
        <f>IF(N419="základní",J419,0)</f>
        <v>0</v>
      </c>
      <c r="BF419" s="228">
        <f>IF(N419="snížená",J419,0)</f>
        <v>0</v>
      </c>
      <c r="BG419" s="228">
        <f>IF(N419="zákl. přenesená",J419,0)</f>
        <v>0</v>
      </c>
      <c r="BH419" s="228">
        <f>IF(N419="sníž. přenesená",J419,0)</f>
        <v>0</v>
      </c>
      <c r="BI419" s="228">
        <f>IF(N419="nulová",J419,0)</f>
        <v>0</v>
      </c>
      <c r="BJ419" s="20" t="s">
        <v>78</v>
      </c>
      <c r="BK419" s="228">
        <f>ROUND(I419*H419,2)</f>
        <v>0</v>
      </c>
      <c r="BL419" s="20" t="s">
        <v>338</v>
      </c>
      <c r="BM419" s="227" t="s">
        <v>1370</v>
      </c>
    </row>
    <row r="420" s="2" customFormat="1">
      <c r="A420" s="41"/>
      <c r="B420" s="42"/>
      <c r="C420" s="43"/>
      <c r="D420" s="229" t="s">
        <v>221</v>
      </c>
      <c r="E420" s="43"/>
      <c r="F420" s="230" t="s">
        <v>1371</v>
      </c>
      <c r="G420" s="43"/>
      <c r="H420" s="43"/>
      <c r="I420" s="231"/>
      <c r="J420" s="43"/>
      <c r="K420" s="43"/>
      <c r="L420" s="47"/>
      <c r="M420" s="232"/>
      <c r="N420" s="233"/>
      <c r="O420" s="87"/>
      <c r="P420" s="87"/>
      <c r="Q420" s="87"/>
      <c r="R420" s="87"/>
      <c r="S420" s="87"/>
      <c r="T420" s="88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T420" s="20" t="s">
        <v>221</v>
      </c>
      <c r="AU420" s="20" t="s">
        <v>80</v>
      </c>
    </row>
    <row r="421" s="13" customFormat="1">
      <c r="A421" s="13"/>
      <c r="B421" s="239"/>
      <c r="C421" s="240"/>
      <c r="D421" s="241" t="s">
        <v>257</v>
      </c>
      <c r="E421" s="242" t="s">
        <v>19</v>
      </c>
      <c r="F421" s="243" t="s">
        <v>1372</v>
      </c>
      <c r="G421" s="240"/>
      <c r="H421" s="242" t="s">
        <v>19</v>
      </c>
      <c r="I421" s="244"/>
      <c r="J421" s="240"/>
      <c r="K421" s="240"/>
      <c r="L421" s="245"/>
      <c r="M421" s="246"/>
      <c r="N421" s="247"/>
      <c r="O421" s="247"/>
      <c r="P421" s="247"/>
      <c r="Q421" s="247"/>
      <c r="R421" s="247"/>
      <c r="S421" s="247"/>
      <c r="T421" s="248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49" t="s">
        <v>257</v>
      </c>
      <c r="AU421" s="249" t="s">
        <v>80</v>
      </c>
      <c r="AV421" s="13" t="s">
        <v>78</v>
      </c>
      <c r="AW421" s="13" t="s">
        <v>32</v>
      </c>
      <c r="AX421" s="13" t="s">
        <v>71</v>
      </c>
      <c r="AY421" s="249" t="s">
        <v>158</v>
      </c>
    </row>
    <row r="422" s="14" customFormat="1">
      <c r="A422" s="14"/>
      <c r="B422" s="250"/>
      <c r="C422" s="251"/>
      <c r="D422" s="241" t="s">
        <v>257</v>
      </c>
      <c r="E422" s="252" t="s">
        <v>19</v>
      </c>
      <c r="F422" s="253" t="s">
        <v>1373</v>
      </c>
      <c r="G422" s="251"/>
      <c r="H422" s="254">
        <v>1.25</v>
      </c>
      <c r="I422" s="255"/>
      <c r="J422" s="251"/>
      <c r="K422" s="251"/>
      <c r="L422" s="256"/>
      <c r="M422" s="257"/>
      <c r="N422" s="258"/>
      <c r="O422" s="258"/>
      <c r="P422" s="258"/>
      <c r="Q422" s="258"/>
      <c r="R422" s="258"/>
      <c r="S422" s="258"/>
      <c r="T422" s="259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60" t="s">
        <v>257</v>
      </c>
      <c r="AU422" s="260" t="s">
        <v>80</v>
      </c>
      <c r="AV422" s="14" t="s">
        <v>80</v>
      </c>
      <c r="AW422" s="14" t="s">
        <v>32</v>
      </c>
      <c r="AX422" s="14" t="s">
        <v>78</v>
      </c>
      <c r="AY422" s="260" t="s">
        <v>158</v>
      </c>
    </row>
    <row r="423" s="2" customFormat="1" ht="16.5" customHeight="1">
      <c r="A423" s="41"/>
      <c r="B423" s="42"/>
      <c r="C423" s="272" t="s">
        <v>1374</v>
      </c>
      <c r="D423" s="272" t="s">
        <v>312</v>
      </c>
      <c r="E423" s="273" t="s">
        <v>1375</v>
      </c>
      <c r="F423" s="274" t="s">
        <v>1376</v>
      </c>
      <c r="G423" s="275" t="s">
        <v>295</v>
      </c>
      <c r="H423" s="276">
        <v>1.375</v>
      </c>
      <c r="I423" s="277"/>
      <c r="J423" s="278">
        <f>ROUND(I423*H423,2)</f>
        <v>0</v>
      </c>
      <c r="K423" s="274" t="s">
        <v>219</v>
      </c>
      <c r="L423" s="279"/>
      <c r="M423" s="280" t="s">
        <v>19</v>
      </c>
      <c r="N423" s="281" t="s">
        <v>42</v>
      </c>
      <c r="O423" s="87"/>
      <c r="P423" s="225">
        <f>O423*H423</f>
        <v>0</v>
      </c>
      <c r="Q423" s="225">
        <v>0.0011999999999999999</v>
      </c>
      <c r="R423" s="225">
        <f>Q423*H423</f>
        <v>0.0016499999999999998</v>
      </c>
      <c r="S423" s="225">
        <v>0</v>
      </c>
      <c r="T423" s="226">
        <f>S423*H423</f>
        <v>0</v>
      </c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R423" s="227" t="s">
        <v>420</v>
      </c>
      <c r="AT423" s="227" t="s">
        <v>312</v>
      </c>
      <c r="AU423" s="227" t="s">
        <v>80</v>
      </c>
      <c r="AY423" s="20" t="s">
        <v>158</v>
      </c>
      <c r="BE423" s="228">
        <f>IF(N423="základní",J423,0)</f>
        <v>0</v>
      </c>
      <c r="BF423" s="228">
        <f>IF(N423="snížená",J423,0)</f>
        <v>0</v>
      </c>
      <c r="BG423" s="228">
        <f>IF(N423="zákl. přenesená",J423,0)</f>
        <v>0</v>
      </c>
      <c r="BH423" s="228">
        <f>IF(N423="sníž. přenesená",J423,0)</f>
        <v>0</v>
      </c>
      <c r="BI423" s="228">
        <f>IF(N423="nulová",J423,0)</f>
        <v>0</v>
      </c>
      <c r="BJ423" s="20" t="s">
        <v>78</v>
      </c>
      <c r="BK423" s="228">
        <f>ROUND(I423*H423,2)</f>
        <v>0</v>
      </c>
      <c r="BL423" s="20" t="s">
        <v>338</v>
      </c>
      <c r="BM423" s="227" t="s">
        <v>1377</v>
      </c>
    </row>
    <row r="424" s="14" customFormat="1">
      <c r="A424" s="14"/>
      <c r="B424" s="250"/>
      <c r="C424" s="251"/>
      <c r="D424" s="241" t="s">
        <v>257</v>
      </c>
      <c r="E424" s="251"/>
      <c r="F424" s="253" t="s">
        <v>1378</v>
      </c>
      <c r="G424" s="251"/>
      <c r="H424" s="254">
        <v>1.375</v>
      </c>
      <c r="I424" s="255"/>
      <c r="J424" s="251"/>
      <c r="K424" s="251"/>
      <c r="L424" s="256"/>
      <c r="M424" s="257"/>
      <c r="N424" s="258"/>
      <c r="O424" s="258"/>
      <c r="P424" s="258"/>
      <c r="Q424" s="258"/>
      <c r="R424" s="258"/>
      <c r="S424" s="258"/>
      <c r="T424" s="259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60" t="s">
        <v>257</v>
      </c>
      <c r="AU424" s="260" t="s">
        <v>80</v>
      </c>
      <c r="AV424" s="14" t="s">
        <v>80</v>
      </c>
      <c r="AW424" s="14" t="s">
        <v>4</v>
      </c>
      <c r="AX424" s="14" t="s">
        <v>78</v>
      </c>
      <c r="AY424" s="260" t="s">
        <v>158</v>
      </c>
    </row>
    <row r="425" s="2" customFormat="1" ht="24.15" customHeight="1">
      <c r="A425" s="41"/>
      <c r="B425" s="42"/>
      <c r="C425" s="216" t="s">
        <v>796</v>
      </c>
      <c r="D425" s="216" t="s">
        <v>161</v>
      </c>
      <c r="E425" s="217" t="s">
        <v>1379</v>
      </c>
      <c r="F425" s="218" t="s">
        <v>1380</v>
      </c>
      <c r="G425" s="219" t="s">
        <v>295</v>
      </c>
      <c r="H425" s="220">
        <v>2.6320000000000001</v>
      </c>
      <c r="I425" s="221"/>
      <c r="J425" s="222">
        <f>ROUND(I425*H425,2)</f>
        <v>0</v>
      </c>
      <c r="K425" s="218" t="s">
        <v>219</v>
      </c>
      <c r="L425" s="47"/>
      <c r="M425" s="223" t="s">
        <v>19</v>
      </c>
      <c r="N425" s="224" t="s">
        <v>42</v>
      </c>
      <c r="O425" s="87"/>
      <c r="P425" s="225">
        <f>O425*H425</f>
        <v>0</v>
      </c>
      <c r="Q425" s="225">
        <v>0</v>
      </c>
      <c r="R425" s="225">
        <f>Q425*H425</f>
        <v>0</v>
      </c>
      <c r="S425" s="225">
        <v>0</v>
      </c>
      <c r="T425" s="226">
        <f>S425*H425</f>
        <v>0</v>
      </c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R425" s="227" t="s">
        <v>338</v>
      </c>
      <c r="AT425" s="227" t="s">
        <v>161</v>
      </c>
      <c r="AU425" s="227" t="s">
        <v>80</v>
      </c>
      <c r="AY425" s="20" t="s">
        <v>158</v>
      </c>
      <c r="BE425" s="228">
        <f>IF(N425="základní",J425,0)</f>
        <v>0</v>
      </c>
      <c r="BF425" s="228">
        <f>IF(N425="snížená",J425,0)</f>
        <v>0</v>
      </c>
      <c r="BG425" s="228">
        <f>IF(N425="zákl. přenesená",J425,0)</f>
        <v>0</v>
      </c>
      <c r="BH425" s="228">
        <f>IF(N425="sníž. přenesená",J425,0)</f>
        <v>0</v>
      </c>
      <c r="BI425" s="228">
        <f>IF(N425="nulová",J425,0)</f>
        <v>0</v>
      </c>
      <c r="BJ425" s="20" t="s">
        <v>78</v>
      </c>
      <c r="BK425" s="228">
        <f>ROUND(I425*H425,2)</f>
        <v>0</v>
      </c>
      <c r="BL425" s="20" t="s">
        <v>338</v>
      </c>
      <c r="BM425" s="227" t="s">
        <v>1381</v>
      </c>
    </row>
    <row r="426" s="2" customFormat="1">
      <c r="A426" s="41"/>
      <c r="B426" s="42"/>
      <c r="C426" s="43"/>
      <c r="D426" s="229" t="s">
        <v>221</v>
      </c>
      <c r="E426" s="43"/>
      <c r="F426" s="230" t="s">
        <v>1382</v>
      </c>
      <c r="G426" s="43"/>
      <c r="H426" s="43"/>
      <c r="I426" s="231"/>
      <c r="J426" s="43"/>
      <c r="K426" s="43"/>
      <c r="L426" s="47"/>
      <c r="M426" s="232"/>
      <c r="N426" s="233"/>
      <c r="O426" s="87"/>
      <c r="P426" s="87"/>
      <c r="Q426" s="87"/>
      <c r="R426" s="87"/>
      <c r="S426" s="87"/>
      <c r="T426" s="88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T426" s="20" t="s">
        <v>221</v>
      </c>
      <c r="AU426" s="20" t="s">
        <v>80</v>
      </c>
    </row>
    <row r="427" s="13" customFormat="1">
      <c r="A427" s="13"/>
      <c r="B427" s="239"/>
      <c r="C427" s="240"/>
      <c r="D427" s="241" t="s">
        <v>257</v>
      </c>
      <c r="E427" s="242" t="s">
        <v>19</v>
      </c>
      <c r="F427" s="243" t="s">
        <v>1383</v>
      </c>
      <c r="G427" s="240"/>
      <c r="H427" s="242" t="s">
        <v>19</v>
      </c>
      <c r="I427" s="244"/>
      <c r="J427" s="240"/>
      <c r="K427" s="240"/>
      <c r="L427" s="245"/>
      <c r="M427" s="246"/>
      <c r="N427" s="247"/>
      <c r="O427" s="247"/>
      <c r="P427" s="247"/>
      <c r="Q427" s="247"/>
      <c r="R427" s="247"/>
      <c r="S427" s="247"/>
      <c r="T427" s="248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49" t="s">
        <v>257</v>
      </c>
      <c r="AU427" s="249" t="s">
        <v>80</v>
      </c>
      <c r="AV427" s="13" t="s">
        <v>78</v>
      </c>
      <c r="AW427" s="13" t="s">
        <v>32</v>
      </c>
      <c r="AX427" s="13" t="s">
        <v>71</v>
      </c>
      <c r="AY427" s="249" t="s">
        <v>158</v>
      </c>
    </row>
    <row r="428" s="14" customFormat="1">
      <c r="A428" s="14"/>
      <c r="B428" s="250"/>
      <c r="C428" s="251"/>
      <c r="D428" s="241" t="s">
        <v>257</v>
      </c>
      <c r="E428" s="252" t="s">
        <v>19</v>
      </c>
      <c r="F428" s="253" t="s">
        <v>1384</v>
      </c>
      <c r="G428" s="251"/>
      <c r="H428" s="254">
        <v>2.6320000000000001</v>
      </c>
      <c r="I428" s="255"/>
      <c r="J428" s="251"/>
      <c r="K428" s="251"/>
      <c r="L428" s="256"/>
      <c r="M428" s="257"/>
      <c r="N428" s="258"/>
      <c r="O428" s="258"/>
      <c r="P428" s="258"/>
      <c r="Q428" s="258"/>
      <c r="R428" s="258"/>
      <c r="S428" s="258"/>
      <c r="T428" s="259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60" t="s">
        <v>257</v>
      </c>
      <c r="AU428" s="260" t="s">
        <v>80</v>
      </c>
      <c r="AV428" s="14" t="s">
        <v>80</v>
      </c>
      <c r="AW428" s="14" t="s">
        <v>32</v>
      </c>
      <c r="AX428" s="14" t="s">
        <v>78</v>
      </c>
      <c r="AY428" s="260" t="s">
        <v>158</v>
      </c>
    </row>
    <row r="429" s="2" customFormat="1" ht="16.5" customHeight="1">
      <c r="A429" s="41"/>
      <c r="B429" s="42"/>
      <c r="C429" s="272" t="s">
        <v>1385</v>
      </c>
      <c r="D429" s="272" t="s">
        <v>312</v>
      </c>
      <c r="E429" s="273" t="s">
        <v>1386</v>
      </c>
      <c r="F429" s="274" t="s">
        <v>1387</v>
      </c>
      <c r="G429" s="275" t="s">
        <v>295</v>
      </c>
      <c r="H429" s="276">
        <v>2.895</v>
      </c>
      <c r="I429" s="277"/>
      <c r="J429" s="278">
        <f>ROUND(I429*H429,2)</f>
        <v>0</v>
      </c>
      <c r="K429" s="274" t="s">
        <v>219</v>
      </c>
      <c r="L429" s="279"/>
      <c r="M429" s="280" t="s">
        <v>19</v>
      </c>
      <c r="N429" s="281" t="s">
        <v>42</v>
      </c>
      <c r="O429" s="87"/>
      <c r="P429" s="225">
        <f>O429*H429</f>
        <v>0</v>
      </c>
      <c r="Q429" s="225">
        <v>0.0015</v>
      </c>
      <c r="R429" s="225">
        <f>Q429*H429</f>
        <v>0.0043425</v>
      </c>
      <c r="S429" s="225">
        <v>0</v>
      </c>
      <c r="T429" s="226">
        <f>S429*H429</f>
        <v>0</v>
      </c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R429" s="227" t="s">
        <v>420</v>
      </c>
      <c r="AT429" s="227" t="s">
        <v>312</v>
      </c>
      <c r="AU429" s="227" t="s">
        <v>80</v>
      </c>
      <c r="AY429" s="20" t="s">
        <v>158</v>
      </c>
      <c r="BE429" s="228">
        <f>IF(N429="základní",J429,0)</f>
        <v>0</v>
      </c>
      <c r="BF429" s="228">
        <f>IF(N429="snížená",J429,0)</f>
        <v>0</v>
      </c>
      <c r="BG429" s="228">
        <f>IF(N429="zákl. přenesená",J429,0)</f>
        <v>0</v>
      </c>
      <c r="BH429" s="228">
        <f>IF(N429="sníž. přenesená",J429,0)</f>
        <v>0</v>
      </c>
      <c r="BI429" s="228">
        <f>IF(N429="nulová",J429,0)</f>
        <v>0</v>
      </c>
      <c r="BJ429" s="20" t="s">
        <v>78</v>
      </c>
      <c r="BK429" s="228">
        <f>ROUND(I429*H429,2)</f>
        <v>0</v>
      </c>
      <c r="BL429" s="20" t="s">
        <v>338</v>
      </c>
      <c r="BM429" s="227" t="s">
        <v>1388</v>
      </c>
    </row>
    <row r="430" s="14" customFormat="1">
      <c r="A430" s="14"/>
      <c r="B430" s="250"/>
      <c r="C430" s="251"/>
      <c r="D430" s="241" t="s">
        <v>257</v>
      </c>
      <c r="E430" s="251"/>
      <c r="F430" s="253" t="s">
        <v>1389</v>
      </c>
      <c r="G430" s="251"/>
      <c r="H430" s="254">
        <v>2.895</v>
      </c>
      <c r="I430" s="255"/>
      <c r="J430" s="251"/>
      <c r="K430" s="251"/>
      <c r="L430" s="256"/>
      <c r="M430" s="257"/>
      <c r="N430" s="258"/>
      <c r="O430" s="258"/>
      <c r="P430" s="258"/>
      <c r="Q430" s="258"/>
      <c r="R430" s="258"/>
      <c r="S430" s="258"/>
      <c r="T430" s="259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60" t="s">
        <v>257</v>
      </c>
      <c r="AU430" s="260" t="s">
        <v>80</v>
      </c>
      <c r="AV430" s="14" t="s">
        <v>80</v>
      </c>
      <c r="AW430" s="14" t="s">
        <v>4</v>
      </c>
      <c r="AX430" s="14" t="s">
        <v>78</v>
      </c>
      <c r="AY430" s="260" t="s">
        <v>158</v>
      </c>
    </row>
    <row r="431" s="2" customFormat="1" ht="24.15" customHeight="1">
      <c r="A431" s="41"/>
      <c r="B431" s="42"/>
      <c r="C431" s="216" t="s">
        <v>800</v>
      </c>
      <c r="D431" s="216" t="s">
        <v>161</v>
      </c>
      <c r="E431" s="217" t="s">
        <v>1390</v>
      </c>
      <c r="F431" s="218" t="s">
        <v>1391</v>
      </c>
      <c r="G431" s="219" t="s">
        <v>295</v>
      </c>
      <c r="H431" s="220">
        <v>18.687999999999999</v>
      </c>
      <c r="I431" s="221"/>
      <c r="J431" s="222">
        <f>ROUND(I431*H431,2)</f>
        <v>0</v>
      </c>
      <c r="K431" s="218" t="s">
        <v>219</v>
      </c>
      <c r="L431" s="47"/>
      <c r="M431" s="223" t="s">
        <v>19</v>
      </c>
      <c r="N431" s="224" t="s">
        <v>42</v>
      </c>
      <c r="O431" s="87"/>
      <c r="P431" s="225">
        <f>O431*H431</f>
        <v>0</v>
      </c>
      <c r="Q431" s="225">
        <v>0.00024000000000000001</v>
      </c>
      <c r="R431" s="225">
        <f>Q431*H431</f>
        <v>0.0044851199999999996</v>
      </c>
      <c r="S431" s="225">
        <v>0</v>
      </c>
      <c r="T431" s="226">
        <f>S431*H431</f>
        <v>0</v>
      </c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R431" s="227" t="s">
        <v>338</v>
      </c>
      <c r="AT431" s="227" t="s">
        <v>161</v>
      </c>
      <c r="AU431" s="227" t="s">
        <v>80</v>
      </c>
      <c r="AY431" s="20" t="s">
        <v>158</v>
      </c>
      <c r="BE431" s="228">
        <f>IF(N431="základní",J431,0)</f>
        <v>0</v>
      </c>
      <c r="BF431" s="228">
        <f>IF(N431="snížená",J431,0)</f>
        <v>0</v>
      </c>
      <c r="BG431" s="228">
        <f>IF(N431="zákl. přenesená",J431,0)</f>
        <v>0</v>
      </c>
      <c r="BH431" s="228">
        <f>IF(N431="sníž. přenesená",J431,0)</f>
        <v>0</v>
      </c>
      <c r="BI431" s="228">
        <f>IF(N431="nulová",J431,0)</f>
        <v>0</v>
      </c>
      <c r="BJ431" s="20" t="s">
        <v>78</v>
      </c>
      <c r="BK431" s="228">
        <f>ROUND(I431*H431,2)</f>
        <v>0</v>
      </c>
      <c r="BL431" s="20" t="s">
        <v>338</v>
      </c>
      <c r="BM431" s="227" t="s">
        <v>1392</v>
      </c>
    </row>
    <row r="432" s="2" customFormat="1">
      <c r="A432" s="41"/>
      <c r="B432" s="42"/>
      <c r="C432" s="43"/>
      <c r="D432" s="229" t="s">
        <v>221</v>
      </c>
      <c r="E432" s="43"/>
      <c r="F432" s="230" t="s">
        <v>1393</v>
      </c>
      <c r="G432" s="43"/>
      <c r="H432" s="43"/>
      <c r="I432" s="231"/>
      <c r="J432" s="43"/>
      <c r="K432" s="43"/>
      <c r="L432" s="47"/>
      <c r="M432" s="232"/>
      <c r="N432" s="233"/>
      <c r="O432" s="87"/>
      <c r="P432" s="87"/>
      <c r="Q432" s="87"/>
      <c r="R432" s="87"/>
      <c r="S432" s="87"/>
      <c r="T432" s="88"/>
      <c r="U432" s="41"/>
      <c r="V432" s="41"/>
      <c r="W432" s="41"/>
      <c r="X432" s="41"/>
      <c r="Y432" s="41"/>
      <c r="Z432" s="41"/>
      <c r="AA432" s="41"/>
      <c r="AB432" s="41"/>
      <c r="AC432" s="41"/>
      <c r="AD432" s="41"/>
      <c r="AE432" s="41"/>
      <c r="AT432" s="20" t="s">
        <v>221</v>
      </c>
      <c r="AU432" s="20" t="s">
        <v>80</v>
      </c>
    </row>
    <row r="433" s="2" customFormat="1">
      <c r="A433" s="41"/>
      <c r="B433" s="42"/>
      <c r="C433" s="43"/>
      <c r="D433" s="241" t="s">
        <v>519</v>
      </c>
      <c r="E433" s="43"/>
      <c r="F433" s="282" t="s">
        <v>1394</v>
      </c>
      <c r="G433" s="43"/>
      <c r="H433" s="43"/>
      <c r="I433" s="231"/>
      <c r="J433" s="43"/>
      <c r="K433" s="43"/>
      <c r="L433" s="47"/>
      <c r="M433" s="232"/>
      <c r="N433" s="233"/>
      <c r="O433" s="87"/>
      <c r="P433" s="87"/>
      <c r="Q433" s="87"/>
      <c r="R433" s="87"/>
      <c r="S433" s="87"/>
      <c r="T433" s="88"/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T433" s="20" t="s">
        <v>519</v>
      </c>
      <c r="AU433" s="20" t="s">
        <v>80</v>
      </c>
    </row>
    <row r="434" s="14" customFormat="1">
      <c r="A434" s="14"/>
      <c r="B434" s="250"/>
      <c r="C434" s="251"/>
      <c r="D434" s="241" t="s">
        <v>257</v>
      </c>
      <c r="E434" s="252" t="s">
        <v>19</v>
      </c>
      <c r="F434" s="253" t="s">
        <v>1395</v>
      </c>
      <c r="G434" s="251"/>
      <c r="H434" s="254">
        <v>18.687999999999999</v>
      </c>
      <c r="I434" s="255"/>
      <c r="J434" s="251"/>
      <c r="K434" s="251"/>
      <c r="L434" s="256"/>
      <c r="M434" s="257"/>
      <c r="N434" s="258"/>
      <c r="O434" s="258"/>
      <c r="P434" s="258"/>
      <c r="Q434" s="258"/>
      <c r="R434" s="258"/>
      <c r="S434" s="258"/>
      <c r="T434" s="259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0" t="s">
        <v>257</v>
      </c>
      <c r="AU434" s="260" t="s">
        <v>80</v>
      </c>
      <c r="AV434" s="14" t="s">
        <v>80</v>
      </c>
      <c r="AW434" s="14" t="s">
        <v>32</v>
      </c>
      <c r="AX434" s="14" t="s">
        <v>78</v>
      </c>
      <c r="AY434" s="260" t="s">
        <v>158</v>
      </c>
    </row>
    <row r="435" s="2" customFormat="1" ht="16.5" customHeight="1">
      <c r="A435" s="41"/>
      <c r="B435" s="42"/>
      <c r="C435" s="272" t="s">
        <v>1396</v>
      </c>
      <c r="D435" s="272" t="s">
        <v>312</v>
      </c>
      <c r="E435" s="273" t="s">
        <v>1397</v>
      </c>
      <c r="F435" s="274" t="s">
        <v>1398</v>
      </c>
      <c r="G435" s="275" t="s">
        <v>295</v>
      </c>
      <c r="H435" s="276">
        <v>39.244999999999997</v>
      </c>
      <c r="I435" s="277"/>
      <c r="J435" s="278">
        <f>ROUND(I435*H435,2)</f>
        <v>0</v>
      </c>
      <c r="K435" s="274" t="s">
        <v>219</v>
      </c>
      <c r="L435" s="279"/>
      <c r="M435" s="280" t="s">
        <v>19</v>
      </c>
      <c r="N435" s="281" t="s">
        <v>42</v>
      </c>
      <c r="O435" s="87"/>
      <c r="P435" s="225">
        <f>O435*H435</f>
        <v>0</v>
      </c>
      <c r="Q435" s="225">
        <v>0.0027000000000000001</v>
      </c>
      <c r="R435" s="225">
        <f>Q435*H435</f>
        <v>0.1059615</v>
      </c>
      <c r="S435" s="225">
        <v>0</v>
      </c>
      <c r="T435" s="226">
        <f>S435*H435</f>
        <v>0</v>
      </c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R435" s="227" t="s">
        <v>420</v>
      </c>
      <c r="AT435" s="227" t="s">
        <v>312</v>
      </c>
      <c r="AU435" s="227" t="s">
        <v>80</v>
      </c>
      <c r="AY435" s="20" t="s">
        <v>158</v>
      </c>
      <c r="BE435" s="228">
        <f>IF(N435="základní",J435,0)</f>
        <v>0</v>
      </c>
      <c r="BF435" s="228">
        <f>IF(N435="snížená",J435,0)</f>
        <v>0</v>
      </c>
      <c r="BG435" s="228">
        <f>IF(N435="zákl. přenesená",J435,0)</f>
        <v>0</v>
      </c>
      <c r="BH435" s="228">
        <f>IF(N435="sníž. přenesená",J435,0)</f>
        <v>0</v>
      </c>
      <c r="BI435" s="228">
        <f>IF(N435="nulová",J435,0)</f>
        <v>0</v>
      </c>
      <c r="BJ435" s="20" t="s">
        <v>78</v>
      </c>
      <c r="BK435" s="228">
        <f>ROUND(I435*H435,2)</f>
        <v>0</v>
      </c>
      <c r="BL435" s="20" t="s">
        <v>338</v>
      </c>
      <c r="BM435" s="227" t="s">
        <v>1399</v>
      </c>
    </row>
    <row r="436" s="2" customFormat="1">
      <c r="A436" s="41"/>
      <c r="B436" s="42"/>
      <c r="C436" s="43"/>
      <c r="D436" s="241" t="s">
        <v>519</v>
      </c>
      <c r="E436" s="43"/>
      <c r="F436" s="282" t="s">
        <v>1400</v>
      </c>
      <c r="G436" s="43"/>
      <c r="H436" s="43"/>
      <c r="I436" s="231"/>
      <c r="J436" s="43"/>
      <c r="K436" s="43"/>
      <c r="L436" s="47"/>
      <c r="M436" s="232"/>
      <c r="N436" s="233"/>
      <c r="O436" s="87"/>
      <c r="P436" s="87"/>
      <c r="Q436" s="87"/>
      <c r="R436" s="87"/>
      <c r="S436" s="87"/>
      <c r="T436" s="88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T436" s="20" t="s">
        <v>519</v>
      </c>
      <c r="AU436" s="20" t="s">
        <v>80</v>
      </c>
    </row>
    <row r="437" s="14" customFormat="1">
      <c r="A437" s="14"/>
      <c r="B437" s="250"/>
      <c r="C437" s="251"/>
      <c r="D437" s="241" t="s">
        <v>257</v>
      </c>
      <c r="E437" s="252" t="s">
        <v>19</v>
      </c>
      <c r="F437" s="253" t="s">
        <v>1401</v>
      </c>
      <c r="G437" s="251"/>
      <c r="H437" s="254">
        <v>37.375999999999998</v>
      </c>
      <c r="I437" s="255"/>
      <c r="J437" s="251"/>
      <c r="K437" s="251"/>
      <c r="L437" s="256"/>
      <c r="M437" s="257"/>
      <c r="N437" s="258"/>
      <c r="O437" s="258"/>
      <c r="P437" s="258"/>
      <c r="Q437" s="258"/>
      <c r="R437" s="258"/>
      <c r="S437" s="258"/>
      <c r="T437" s="259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60" t="s">
        <v>257</v>
      </c>
      <c r="AU437" s="260" t="s">
        <v>80</v>
      </c>
      <c r="AV437" s="14" t="s">
        <v>80</v>
      </c>
      <c r="AW437" s="14" t="s">
        <v>32</v>
      </c>
      <c r="AX437" s="14" t="s">
        <v>78</v>
      </c>
      <c r="AY437" s="260" t="s">
        <v>158</v>
      </c>
    </row>
    <row r="438" s="14" customFormat="1">
      <c r="A438" s="14"/>
      <c r="B438" s="250"/>
      <c r="C438" s="251"/>
      <c r="D438" s="241" t="s">
        <v>257</v>
      </c>
      <c r="E438" s="251"/>
      <c r="F438" s="253" t="s">
        <v>1402</v>
      </c>
      <c r="G438" s="251"/>
      <c r="H438" s="254">
        <v>39.244999999999997</v>
      </c>
      <c r="I438" s="255"/>
      <c r="J438" s="251"/>
      <c r="K438" s="251"/>
      <c r="L438" s="256"/>
      <c r="M438" s="257"/>
      <c r="N438" s="258"/>
      <c r="O438" s="258"/>
      <c r="P438" s="258"/>
      <c r="Q438" s="258"/>
      <c r="R438" s="258"/>
      <c r="S438" s="258"/>
      <c r="T438" s="259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60" t="s">
        <v>257</v>
      </c>
      <c r="AU438" s="260" t="s">
        <v>80</v>
      </c>
      <c r="AV438" s="14" t="s">
        <v>80</v>
      </c>
      <c r="AW438" s="14" t="s">
        <v>4</v>
      </c>
      <c r="AX438" s="14" t="s">
        <v>78</v>
      </c>
      <c r="AY438" s="260" t="s">
        <v>158</v>
      </c>
    </row>
    <row r="439" s="2" customFormat="1" ht="24.15" customHeight="1">
      <c r="A439" s="41"/>
      <c r="B439" s="42"/>
      <c r="C439" s="216" t="s">
        <v>804</v>
      </c>
      <c r="D439" s="216" t="s">
        <v>161</v>
      </c>
      <c r="E439" s="217" t="s">
        <v>1403</v>
      </c>
      <c r="F439" s="218" t="s">
        <v>1404</v>
      </c>
      <c r="G439" s="219" t="s">
        <v>656</v>
      </c>
      <c r="H439" s="283"/>
      <c r="I439" s="221"/>
      <c r="J439" s="222">
        <f>ROUND(I439*H439,2)</f>
        <v>0</v>
      </c>
      <c r="K439" s="218" t="s">
        <v>219</v>
      </c>
      <c r="L439" s="47"/>
      <c r="M439" s="223" t="s">
        <v>19</v>
      </c>
      <c r="N439" s="224" t="s">
        <v>42</v>
      </c>
      <c r="O439" s="87"/>
      <c r="P439" s="225">
        <f>O439*H439</f>
        <v>0</v>
      </c>
      <c r="Q439" s="225">
        <v>0</v>
      </c>
      <c r="R439" s="225">
        <f>Q439*H439</f>
        <v>0</v>
      </c>
      <c r="S439" s="225">
        <v>0</v>
      </c>
      <c r="T439" s="226">
        <f>S439*H439</f>
        <v>0</v>
      </c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R439" s="227" t="s">
        <v>338</v>
      </c>
      <c r="AT439" s="227" t="s">
        <v>161</v>
      </c>
      <c r="AU439" s="227" t="s">
        <v>80</v>
      </c>
      <c r="AY439" s="20" t="s">
        <v>158</v>
      </c>
      <c r="BE439" s="228">
        <f>IF(N439="základní",J439,0)</f>
        <v>0</v>
      </c>
      <c r="BF439" s="228">
        <f>IF(N439="snížená",J439,0)</f>
        <v>0</v>
      </c>
      <c r="BG439" s="228">
        <f>IF(N439="zákl. přenesená",J439,0)</f>
        <v>0</v>
      </c>
      <c r="BH439" s="228">
        <f>IF(N439="sníž. přenesená",J439,0)</f>
        <v>0</v>
      </c>
      <c r="BI439" s="228">
        <f>IF(N439="nulová",J439,0)</f>
        <v>0</v>
      </c>
      <c r="BJ439" s="20" t="s">
        <v>78</v>
      </c>
      <c r="BK439" s="228">
        <f>ROUND(I439*H439,2)</f>
        <v>0</v>
      </c>
      <c r="BL439" s="20" t="s">
        <v>338</v>
      </c>
      <c r="BM439" s="227" t="s">
        <v>1405</v>
      </c>
    </row>
    <row r="440" s="2" customFormat="1">
      <c r="A440" s="41"/>
      <c r="B440" s="42"/>
      <c r="C440" s="43"/>
      <c r="D440" s="229" t="s">
        <v>221</v>
      </c>
      <c r="E440" s="43"/>
      <c r="F440" s="230" t="s">
        <v>1406</v>
      </c>
      <c r="G440" s="43"/>
      <c r="H440" s="43"/>
      <c r="I440" s="231"/>
      <c r="J440" s="43"/>
      <c r="K440" s="43"/>
      <c r="L440" s="47"/>
      <c r="M440" s="232"/>
      <c r="N440" s="233"/>
      <c r="O440" s="87"/>
      <c r="P440" s="87"/>
      <c r="Q440" s="87"/>
      <c r="R440" s="87"/>
      <c r="S440" s="87"/>
      <c r="T440" s="88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T440" s="20" t="s">
        <v>221</v>
      </c>
      <c r="AU440" s="20" t="s">
        <v>80</v>
      </c>
    </row>
    <row r="441" s="12" customFormat="1" ht="22.8" customHeight="1">
      <c r="A441" s="12"/>
      <c r="B441" s="200"/>
      <c r="C441" s="201"/>
      <c r="D441" s="202" t="s">
        <v>70</v>
      </c>
      <c r="E441" s="214" t="s">
        <v>1407</v>
      </c>
      <c r="F441" s="214" t="s">
        <v>1408</v>
      </c>
      <c r="G441" s="201"/>
      <c r="H441" s="201"/>
      <c r="I441" s="204"/>
      <c r="J441" s="215">
        <f>BK441</f>
        <v>0</v>
      </c>
      <c r="K441" s="201"/>
      <c r="L441" s="206"/>
      <c r="M441" s="207"/>
      <c r="N441" s="208"/>
      <c r="O441" s="208"/>
      <c r="P441" s="209">
        <f>SUM(P442:P447)</f>
        <v>0</v>
      </c>
      <c r="Q441" s="208"/>
      <c r="R441" s="209">
        <f>SUM(R442:R447)</f>
        <v>0.0063999999999999994</v>
      </c>
      <c r="S441" s="208"/>
      <c r="T441" s="210">
        <f>SUM(T442:T447)</f>
        <v>0</v>
      </c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R441" s="211" t="s">
        <v>80</v>
      </c>
      <c r="AT441" s="212" t="s">
        <v>70</v>
      </c>
      <c r="AU441" s="212" t="s">
        <v>78</v>
      </c>
      <c r="AY441" s="211" t="s">
        <v>158</v>
      </c>
      <c r="BK441" s="213">
        <f>SUM(BK442:BK447)</f>
        <v>0</v>
      </c>
    </row>
    <row r="442" s="2" customFormat="1" ht="24.15" customHeight="1">
      <c r="A442" s="41"/>
      <c r="B442" s="42"/>
      <c r="C442" s="216" t="s">
        <v>1409</v>
      </c>
      <c r="D442" s="216" t="s">
        <v>161</v>
      </c>
      <c r="E442" s="217" t="s">
        <v>1410</v>
      </c>
      <c r="F442" s="218" t="s">
        <v>1411</v>
      </c>
      <c r="G442" s="219" t="s">
        <v>199</v>
      </c>
      <c r="H442" s="220">
        <v>1</v>
      </c>
      <c r="I442" s="221"/>
      <c r="J442" s="222">
        <f>ROUND(I442*H442,2)</f>
        <v>0</v>
      </c>
      <c r="K442" s="218" t="s">
        <v>219</v>
      </c>
      <c r="L442" s="47"/>
      <c r="M442" s="223" t="s">
        <v>19</v>
      </c>
      <c r="N442" s="224" t="s">
        <v>42</v>
      </c>
      <c r="O442" s="87"/>
      <c r="P442" s="225">
        <f>O442*H442</f>
        <v>0</v>
      </c>
      <c r="Q442" s="225">
        <v>0.0045199999999999997</v>
      </c>
      <c r="R442" s="225">
        <f>Q442*H442</f>
        <v>0.0045199999999999997</v>
      </c>
      <c r="S442" s="225">
        <v>0</v>
      </c>
      <c r="T442" s="226">
        <f>S442*H442</f>
        <v>0</v>
      </c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R442" s="227" t="s">
        <v>338</v>
      </c>
      <c r="AT442" s="227" t="s">
        <v>161</v>
      </c>
      <c r="AU442" s="227" t="s">
        <v>80</v>
      </c>
      <c r="AY442" s="20" t="s">
        <v>158</v>
      </c>
      <c r="BE442" s="228">
        <f>IF(N442="základní",J442,0)</f>
        <v>0</v>
      </c>
      <c r="BF442" s="228">
        <f>IF(N442="snížená",J442,0)</f>
        <v>0</v>
      </c>
      <c r="BG442" s="228">
        <f>IF(N442="zákl. přenesená",J442,0)</f>
        <v>0</v>
      </c>
      <c r="BH442" s="228">
        <f>IF(N442="sníž. přenesená",J442,0)</f>
        <v>0</v>
      </c>
      <c r="BI442" s="228">
        <f>IF(N442="nulová",J442,0)</f>
        <v>0</v>
      </c>
      <c r="BJ442" s="20" t="s">
        <v>78</v>
      </c>
      <c r="BK442" s="228">
        <f>ROUND(I442*H442,2)</f>
        <v>0</v>
      </c>
      <c r="BL442" s="20" t="s">
        <v>338</v>
      </c>
      <c r="BM442" s="227" t="s">
        <v>1412</v>
      </c>
    </row>
    <row r="443" s="2" customFormat="1">
      <c r="A443" s="41"/>
      <c r="B443" s="42"/>
      <c r="C443" s="43"/>
      <c r="D443" s="229" t="s">
        <v>221</v>
      </c>
      <c r="E443" s="43"/>
      <c r="F443" s="230" t="s">
        <v>1413</v>
      </c>
      <c r="G443" s="43"/>
      <c r="H443" s="43"/>
      <c r="I443" s="231"/>
      <c r="J443" s="43"/>
      <c r="K443" s="43"/>
      <c r="L443" s="47"/>
      <c r="M443" s="232"/>
      <c r="N443" s="233"/>
      <c r="O443" s="87"/>
      <c r="P443" s="87"/>
      <c r="Q443" s="87"/>
      <c r="R443" s="87"/>
      <c r="S443" s="87"/>
      <c r="T443" s="88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T443" s="20" t="s">
        <v>221</v>
      </c>
      <c r="AU443" s="20" t="s">
        <v>80</v>
      </c>
    </row>
    <row r="444" s="2" customFormat="1" ht="16.5" customHeight="1">
      <c r="A444" s="41"/>
      <c r="B444" s="42"/>
      <c r="C444" s="272" t="s">
        <v>806</v>
      </c>
      <c r="D444" s="272" t="s">
        <v>312</v>
      </c>
      <c r="E444" s="273" t="s">
        <v>1414</v>
      </c>
      <c r="F444" s="274" t="s">
        <v>1415</v>
      </c>
      <c r="G444" s="275" t="s">
        <v>199</v>
      </c>
      <c r="H444" s="276">
        <v>1</v>
      </c>
      <c r="I444" s="277"/>
      <c r="J444" s="278">
        <f>ROUND(I444*H444,2)</f>
        <v>0</v>
      </c>
      <c r="K444" s="274" t="s">
        <v>19</v>
      </c>
      <c r="L444" s="279"/>
      <c r="M444" s="280" t="s">
        <v>19</v>
      </c>
      <c r="N444" s="281" t="s">
        <v>42</v>
      </c>
      <c r="O444" s="87"/>
      <c r="P444" s="225">
        <f>O444*H444</f>
        <v>0</v>
      </c>
      <c r="Q444" s="225">
        <v>0.0018799999999999999</v>
      </c>
      <c r="R444" s="225">
        <f>Q444*H444</f>
        <v>0.0018799999999999999</v>
      </c>
      <c r="S444" s="225">
        <v>0</v>
      </c>
      <c r="T444" s="226">
        <f>S444*H444</f>
        <v>0</v>
      </c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R444" s="227" t="s">
        <v>420</v>
      </c>
      <c r="AT444" s="227" t="s">
        <v>312</v>
      </c>
      <c r="AU444" s="227" t="s">
        <v>80</v>
      </c>
      <c r="AY444" s="20" t="s">
        <v>158</v>
      </c>
      <c r="BE444" s="228">
        <f>IF(N444="základní",J444,0)</f>
        <v>0</v>
      </c>
      <c r="BF444" s="228">
        <f>IF(N444="snížená",J444,0)</f>
        <v>0</v>
      </c>
      <c r="BG444" s="228">
        <f>IF(N444="zákl. přenesená",J444,0)</f>
        <v>0</v>
      </c>
      <c r="BH444" s="228">
        <f>IF(N444="sníž. přenesená",J444,0)</f>
        <v>0</v>
      </c>
      <c r="BI444" s="228">
        <f>IF(N444="nulová",J444,0)</f>
        <v>0</v>
      </c>
      <c r="BJ444" s="20" t="s">
        <v>78</v>
      </c>
      <c r="BK444" s="228">
        <f>ROUND(I444*H444,2)</f>
        <v>0</v>
      </c>
      <c r="BL444" s="20" t="s">
        <v>338</v>
      </c>
      <c r="BM444" s="227" t="s">
        <v>1416</v>
      </c>
    </row>
    <row r="445" s="2" customFormat="1" ht="24.15" customHeight="1">
      <c r="A445" s="41"/>
      <c r="B445" s="42"/>
      <c r="C445" s="216" t="s">
        <v>1417</v>
      </c>
      <c r="D445" s="216" t="s">
        <v>161</v>
      </c>
      <c r="E445" s="217" t="s">
        <v>1418</v>
      </c>
      <c r="F445" s="218" t="s">
        <v>1419</v>
      </c>
      <c r="G445" s="219" t="s">
        <v>199</v>
      </c>
      <c r="H445" s="220">
        <v>1</v>
      </c>
      <c r="I445" s="221"/>
      <c r="J445" s="222">
        <f>ROUND(I445*H445,2)</f>
        <v>0</v>
      </c>
      <c r="K445" s="218" t="s">
        <v>19</v>
      </c>
      <c r="L445" s="47"/>
      <c r="M445" s="223" t="s">
        <v>19</v>
      </c>
      <c r="N445" s="224" t="s">
        <v>42</v>
      </c>
      <c r="O445" s="87"/>
      <c r="P445" s="225">
        <f>O445*H445</f>
        <v>0</v>
      </c>
      <c r="Q445" s="225">
        <v>0</v>
      </c>
      <c r="R445" s="225">
        <f>Q445*H445</f>
        <v>0</v>
      </c>
      <c r="S445" s="225">
        <v>0</v>
      </c>
      <c r="T445" s="226">
        <f>S445*H445</f>
        <v>0</v>
      </c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R445" s="227" t="s">
        <v>338</v>
      </c>
      <c r="AT445" s="227" t="s">
        <v>161</v>
      </c>
      <c r="AU445" s="227" t="s">
        <v>80</v>
      </c>
      <c r="AY445" s="20" t="s">
        <v>158</v>
      </c>
      <c r="BE445" s="228">
        <f>IF(N445="základní",J445,0)</f>
        <v>0</v>
      </c>
      <c r="BF445" s="228">
        <f>IF(N445="snížená",J445,0)</f>
        <v>0</v>
      </c>
      <c r="BG445" s="228">
        <f>IF(N445="zákl. přenesená",J445,0)</f>
        <v>0</v>
      </c>
      <c r="BH445" s="228">
        <f>IF(N445="sníž. přenesená",J445,0)</f>
        <v>0</v>
      </c>
      <c r="BI445" s="228">
        <f>IF(N445="nulová",J445,0)</f>
        <v>0</v>
      </c>
      <c r="BJ445" s="20" t="s">
        <v>78</v>
      </c>
      <c r="BK445" s="228">
        <f>ROUND(I445*H445,2)</f>
        <v>0</v>
      </c>
      <c r="BL445" s="20" t="s">
        <v>338</v>
      </c>
      <c r="BM445" s="227" t="s">
        <v>1420</v>
      </c>
    </row>
    <row r="446" s="2" customFormat="1" ht="24.15" customHeight="1">
      <c r="A446" s="41"/>
      <c r="B446" s="42"/>
      <c r="C446" s="216" t="s">
        <v>810</v>
      </c>
      <c r="D446" s="216" t="s">
        <v>161</v>
      </c>
      <c r="E446" s="217" t="s">
        <v>1421</v>
      </c>
      <c r="F446" s="218" t="s">
        <v>1422</v>
      </c>
      <c r="G446" s="219" t="s">
        <v>656</v>
      </c>
      <c r="H446" s="283"/>
      <c r="I446" s="221"/>
      <c r="J446" s="222">
        <f>ROUND(I446*H446,2)</f>
        <v>0</v>
      </c>
      <c r="K446" s="218" t="s">
        <v>219</v>
      </c>
      <c r="L446" s="47"/>
      <c r="M446" s="223" t="s">
        <v>19</v>
      </c>
      <c r="N446" s="224" t="s">
        <v>42</v>
      </c>
      <c r="O446" s="87"/>
      <c r="P446" s="225">
        <f>O446*H446</f>
        <v>0</v>
      </c>
      <c r="Q446" s="225">
        <v>0</v>
      </c>
      <c r="R446" s="225">
        <f>Q446*H446</f>
        <v>0</v>
      </c>
      <c r="S446" s="225">
        <v>0</v>
      </c>
      <c r="T446" s="226">
        <f>S446*H446</f>
        <v>0</v>
      </c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R446" s="227" t="s">
        <v>338</v>
      </c>
      <c r="AT446" s="227" t="s">
        <v>161</v>
      </c>
      <c r="AU446" s="227" t="s">
        <v>80</v>
      </c>
      <c r="AY446" s="20" t="s">
        <v>158</v>
      </c>
      <c r="BE446" s="228">
        <f>IF(N446="základní",J446,0)</f>
        <v>0</v>
      </c>
      <c r="BF446" s="228">
        <f>IF(N446="snížená",J446,0)</f>
        <v>0</v>
      </c>
      <c r="BG446" s="228">
        <f>IF(N446="zákl. přenesená",J446,0)</f>
        <v>0</v>
      </c>
      <c r="BH446" s="228">
        <f>IF(N446="sníž. přenesená",J446,0)</f>
        <v>0</v>
      </c>
      <c r="BI446" s="228">
        <f>IF(N446="nulová",J446,0)</f>
        <v>0</v>
      </c>
      <c r="BJ446" s="20" t="s">
        <v>78</v>
      </c>
      <c r="BK446" s="228">
        <f>ROUND(I446*H446,2)</f>
        <v>0</v>
      </c>
      <c r="BL446" s="20" t="s">
        <v>338</v>
      </c>
      <c r="BM446" s="227" t="s">
        <v>1423</v>
      </c>
    </row>
    <row r="447" s="2" customFormat="1">
      <c r="A447" s="41"/>
      <c r="B447" s="42"/>
      <c r="C447" s="43"/>
      <c r="D447" s="229" t="s">
        <v>221</v>
      </c>
      <c r="E447" s="43"/>
      <c r="F447" s="230" t="s">
        <v>1424</v>
      </c>
      <c r="G447" s="43"/>
      <c r="H447" s="43"/>
      <c r="I447" s="231"/>
      <c r="J447" s="43"/>
      <c r="K447" s="43"/>
      <c r="L447" s="47"/>
      <c r="M447" s="232"/>
      <c r="N447" s="233"/>
      <c r="O447" s="87"/>
      <c r="P447" s="87"/>
      <c r="Q447" s="87"/>
      <c r="R447" s="87"/>
      <c r="S447" s="87"/>
      <c r="T447" s="88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T447" s="20" t="s">
        <v>221</v>
      </c>
      <c r="AU447" s="20" t="s">
        <v>80</v>
      </c>
    </row>
    <row r="448" s="12" customFormat="1" ht="22.8" customHeight="1">
      <c r="A448" s="12"/>
      <c r="B448" s="200"/>
      <c r="C448" s="201"/>
      <c r="D448" s="202" t="s">
        <v>70</v>
      </c>
      <c r="E448" s="214" t="s">
        <v>1425</v>
      </c>
      <c r="F448" s="214" t="s">
        <v>1426</v>
      </c>
      <c r="G448" s="201"/>
      <c r="H448" s="201"/>
      <c r="I448" s="204"/>
      <c r="J448" s="215">
        <f>BK448</f>
        <v>0</v>
      </c>
      <c r="K448" s="201"/>
      <c r="L448" s="206"/>
      <c r="M448" s="207"/>
      <c r="N448" s="208"/>
      <c r="O448" s="208"/>
      <c r="P448" s="209">
        <f>SUM(P449:P470)</f>
        <v>0</v>
      </c>
      <c r="Q448" s="208"/>
      <c r="R448" s="209">
        <f>SUM(R449:R470)</f>
        <v>0.029899999999999999</v>
      </c>
      <c r="S448" s="208"/>
      <c r="T448" s="210">
        <f>SUM(T449:T470)</f>
        <v>0</v>
      </c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R448" s="211" t="s">
        <v>80</v>
      </c>
      <c r="AT448" s="212" t="s">
        <v>70</v>
      </c>
      <c r="AU448" s="212" t="s">
        <v>78</v>
      </c>
      <c r="AY448" s="211" t="s">
        <v>158</v>
      </c>
      <c r="BK448" s="213">
        <f>SUM(BK449:BK470)</f>
        <v>0</v>
      </c>
    </row>
    <row r="449" s="2" customFormat="1" ht="16.5" customHeight="1">
      <c r="A449" s="41"/>
      <c r="B449" s="42"/>
      <c r="C449" s="216" t="s">
        <v>1427</v>
      </c>
      <c r="D449" s="216" t="s">
        <v>161</v>
      </c>
      <c r="E449" s="217" t="s">
        <v>1428</v>
      </c>
      <c r="F449" s="218" t="s">
        <v>1429</v>
      </c>
      <c r="G449" s="219" t="s">
        <v>199</v>
      </c>
      <c r="H449" s="220">
        <v>3</v>
      </c>
      <c r="I449" s="221"/>
      <c r="J449" s="222">
        <f>ROUND(I449*H449,2)</f>
        <v>0</v>
      </c>
      <c r="K449" s="218" t="s">
        <v>219</v>
      </c>
      <c r="L449" s="47"/>
      <c r="M449" s="223" t="s">
        <v>19</v>
      </c>
      <c r="N449" s="224" t="s">
        <v>42</v>
      </c>
      <c r="O449" s="87"/>
      <c r="P449" s="225">
        <f>O449*H449</f>
        <v>0</v>
      </c>
      <c r="Q449" s="225">
        <v>0</v>
      </c>
      <c r="R449" s="225">
        <f>Q449*H449</f>
        <v>0</v>
      </c>
      <c r="S449" s="225">
        <v>0</v>
      </c>
      <c r="T449" s="226">
        <f>S449*H449</f>
        <v>0</v>
      </c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R449" s="227" t="s">
        <v>338</v>
      </c>
      <c r="AT449" s="227" t="s">
        <v>161</v>
      </c>
      <c r="AU449" s="227" t="s">
        <v>80</v>
      </c>
      <c r="AY449" s="20" t="s">
        <v>158</v>
      </c>
      <c r="BE449" s="228">
        <f>IF(N449="základní",J449,0)</f>
        <v>0</v>
      </c>
      <c r="BF449" s="228">
        <f>IF(N449="snížená",J449,0)</f>
        <v>0</v>
      </c>
      <c r="BG449" s="228">
        <f>IF(N449="zákl. přenesená",J449,0)</f>
        <v>0</v>
      </c>
      <c r="BH449" s="228">
        <f>IF(N449="sníž. přenesená",J449,0)</f>
        <v>0</v>
      </c>
      <c r="BI449" s="228">
        <f>IF(N449="nulová",J449,0)</f>
        <v>0</v>
      </c>
      <c r="BJ449" s="20" t="s">
        <v>78</v>
      </c>
      <c r="BK449" s="228">
        <f>ROUND(I449*H449,2)</f>
        <v>0</v>
      </c>
      <c r="BL449" s="20" t="s">
        <v>338</v>
      </c>
      <c r="BM449" s="227" t="s">
        <v>1430</v>
      </c>
    </row>
    <row r="450" s="2" customFormat="1">
      <c r="A450" s="41"/>
      <c r="B450" s="42"/>
      <c r="C450" s="43"/>
      <c r="D450" s="229" t="s">
        <v>221</v>
      </c>
      <c r="E450" s="43"/>
      <c r="F450" s="230" t="s">
        <v>1431</v>
      </c>
      <c r="G450" s="43"/>
      <c r="H450" s="43"/>
      <c r="I450" s="231"/>
      <c r="J450" s="43"/>
      <c r="K450" s="43"/>
      <c r="L450" s="47"/>
      <c r="M450" s="232"/>
      <c r="N450" s="233"/>
      <c r="O450" s="87"/>
      <c r="P450" s="87"/>
      <c r="Q450" s="87"/>
      <c r="R450" s="87"/>
      <c r="S450" s="87"/>
      <c r="T450" s="88"/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T450" s="20" t="s">
        <v>221</v>
      </c>
      <c r="AU450" s="20" t="s">
        <v>80</v>
      </c>
    </row>
    <row r="451" s="2" customFormat="1" ht="16.5" customHeight="1">
      <c r="A451" s="41"/>
      <c r="B451" s="42"/>
      <c r="C451" s="272" t="s">
        <v>814</v>
      </c>
      <c r="D451" s="272" t="s">
        <v>312</v>
      </c>
      <c r="E451" s="273" t="s">
        <v>1432</v>
      </c>
      <c r="F451" s="274" t="s">
        <v>1433</v>
      </c>
      <c r="G451" s="275" t="s">
        <v>199</v>
      </c>
      <c r="H451" s="276">
        <v>3</v>
      </c>
      <c r="I451" s="277"/>
      <c r="J451" s="278">
        <f>ROUND(I451*H451,2)</f>
        <v>0</v>
      </c>
      <c r="K451" s="274" t="s">
        <v>19</v>
      </c>
      <c r="L451" s="279"/>
      <c r="M451" s="280" t="s">
        <v>19</v>
      </c>
      <c r="N451" s="281" t="s">
        <v>42</v>
      </c>
      <c r="O451" s="87"/>
      <c r="P451" s="225">
        <f>O451*H451</f>
        <v>0</v>
      </c>
      <c r="Q451" s="225">
        <v>0.00050000000000000001</v>
      </c>
      <c r="R451" s="225">
        <f>Q451*H451</f>
        <v>0.0015</v>
      </c>
      <c r="S451" s="225">
        <v>0</v>
      </c>
      <c r="T451" s="226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27" t="s">
        <v>420</v>
      </c>
      <c r="AT451" s="227" t="s">
        <v>312</v>
      </c>
      <c r="AU451" s="227" t="s">
        <v>80</v>
      </c>
      <c r="AY451" s="20" t="s">
        <v>158</v>
      </c>
      <c r="BE451" s="228">
        <f>IF(N451="základní",J451,0)</f>
        <v>0</v>
      </c>
      <c r="BF451" s="228">
        <f>IF(N451="snížená",J451,0)</f>
        <v>0</v>
      </c>
      <c r="BG451" s="228">
        <f>IF(N451="zákl. přenesená",J451,0)</f>
        <v>0</v>
      </c>
      <c r="BH451" s="228">
        <f>IF(N451="sníž. přenesená",J451,0)</f>
        <v>0</v>
      </c>
      <c r="BI451" s="228">
        <f>IF(N451="nulová",J451,0)</f>
        <v>0</v>
      </c>
      <c r="BJ451" s="20" t="s">
        <v>78</v>
      </c>
      <c r="BK451" s="228">
        <f>ROUND(I451*H451,2)</f>
        <v>0</v>
      </c>
      <c r="BL451" s="20" t="s">
        <v>338</v>
      </c>
      <c r="BM451" s="227" t="s">
        <v>1434</v>
      </c>
    </row>
    <row r="452" s="2" customFormat="1" ht="16.5" customHeight="1">
      <c r="A452" s="41"/>
      <c r="B452" s="42"/>
      <c r="C452" s="216" t="s">
        <v>778</v>
      </c>
      <c r="D452" s="216" t="s">
        <v>161</v>
      </c>
      <c r="E452" s="217" t="s">
        <v>1435</v>
      </c>
      <c r="F452" s="218" t="s">
        <v>1436</v>
      </c>
      <c r="G452" s="219" t="s">
        <v>199</v>
      </c>
      <c r="H452" s="220">
        <v>3</v>
      </c>
      <c r="I452" s="221"/>
      <c r="J452" s="222">
        <f>ROUND(I452*H452,2)</f>
        <v>0</v>
      </c>
      <c r="K452" s="218" t="s">
        <v>219</v>
      </c>
      <c r="L452" s="47"/>
      <c r="M452" s="223" t="s">
        <v>19</v>
      </c>
      <c r="N452" s="224" t="s">
        <v>42</v>
      </c>
      <c r="O452" s="87"/>
      <c r="P452" s="225">
        <f>O452*H452</f>
        <v>0</v>
      </c>
      <c r="Q452" s="225">
        <v>0</v>
      </c>
      <c r="R452" s="225">
        <f>Q452*H452</f>
        <v>0</v>
      </c>
      <c r="S452" s="225">
        <v>0</v>
      </c>
      <c r="T452" s="226">
        <f>S452*H452</f>
        <v>0</v>
      </c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R452" s="227" t="s">
        <v>338</v>
      </c>
      <c r="AT452" s="227" t="s">
        <v>161</v>
      </c>
      <c r="AU452" s="227" t="s">
        <v>80</v>
      </c>
      <c r="AY452" s="20" t="s">
        <v>158</v>
      </c>
      <c r="BE452" s="228">
        <f>IF(N452="základní",J452,0)</f>
        <v>0</v>
      </c>
      <c r="BF452" s="228">
        <f>IF(N452="snížená",J452,0)</f>
        <v>0</v>
      </c>
      <c r="BG452" s="228">
        <f>IF(N452="zákl. přenesená",J452,0)</f>
        <v>0</v>
      </c>
      <c r="BH452" s="228">
        <f>IF(N452="sníž. přenesená",J452,0)</f>
        <v>0</v>
      </c>
      <c r="BI452" s="228">
        <f>IF(N452="nulová",J452,0)</f>
        <v>0</v>
      </c>
      <c r="BJ452" s="20" t="s">
        <v>78</v>
      </c>
      <c r="BK452" s="228">
        <f>ROUND(I452*H452,2)</f>
        <v>0</v>
      </c>
      <c r="BL452" s="20" t="s">
        <v>338</v>
      </c>
      <c r="BM452" s="227" t="s">
        <v>1437</v>
      </c>
    </row>
    <row r="453" s="2" customFormat="1">
      <c r="A453" s="41"/>
      <c r="B453" s="42"/>
      <c r="C453" s="43"/>
      <c r="D453" s="229" t="s">
        <v>221</v>
      </c>
      <c r="E453" s="43"/>
      <c r="F453" s="230" t="s">
        <v>1438</v>
      </c>
      <c r="G453" s="43"/>
      <c r="H453" s="43"/>
      <c r="I453" s="231"/>
      <c r="J453" s="43"/>
      <c r="K453" s="43"/>
      <c r="L453" s="47"/>
      <c r="M453" s="232"/>
      <c r="N453" s="233"/>
      <c r="O453" s="87"/>
      <c r="P453" s="87"/>
      <c r="Q453" s="87"/>
      <c r="R453" s="87"/>
      <c r="S453" s="87"/>
      <c r="T453" s="88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T453" s="20" t="s">
        <v>221</v>
      </c>
      <c r="AU453" s="20" t="s">
        <v>80</v>
      </c>
    </row>
    <row r="454" s="2" customFormat="1" ht="16.5" customHeight="1">
      <c r="A454" s="41"/>
      <c r="B454" s="42"/>
      <c r="C454" s="272" t="s">
        <v>818</v>
      </c>
      <c r="D454" s="272" t="s">
        <v>312</v>
      </c>
      <c r="E454" s="273" t="s">
        <v>1439</v>
      </c>
      <c r="F454" s="274" t="s">
        <v>1440</v>
      </c>
      <c r="G454" s="275" t="s">
        <v>199</v>
      </c>
      <c r="H454" s="276">
        <v>3</v>
      </c>
      <c r="I454" s="277"/>
      <c r="J454" s="278">
        <f>ROUND(I454*H454,2)</f>
        <v>0</v>
      </c>
      <c r="K454" s="274" t="s">
        <v>19</v>
      </c>
      <c r="L454" s="279"/>
      <c r="M454" s="280" t="s">
        <v>19</v>
      </c>
      <c r="N454" s="281" t="s">
        <v>42</v>
      </c>
      <c r="O454" s="87"/>
      <c r="P454" s="225">
        <f>O454*H454</f>
        <v>0</v>
      </c>
      <c r="Q454" s="225">
        <v>0.00050000000000000001</v>
      </c>
      <c r="R454" s="225">
        <f>Q454*H454</f>
        <v>0.0015</v>
      </c>
      <c r="S454" s="225">
        <v>0</v>
      </c>
      <c r="T454" s="226">
        <f>S454*H454</f>
        <v>0</v>
      </c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R454" s="227" t="s">
        <v>420</v>
      </c>
      <c r="AT454" s="227" t="s">
        <v>312</v>
      </c>
      <c r="AU454" s="227" t="s">
        <v>80</v>
      </c>
      <c r="AY454" s="20" t="s">
        <v>158</v>
      </c>
      <c r="BE454" s="228">
        <f>IF(N454="základní",J454,0)</f>
        <v>0</v>
      </c>
      <c r="BF454" s="228">
        <f>IF(N454="snížená",J454,0)</f>
        <v>0</v>
      </c>
      <c r="BG454" s="228">
        <f>IF(N454="zákl. přenesená",J454,0)</f>
        <v>0</v>
      </c>
      <c r="BH454" s="228">
        <f>IF(N454="sníž. přenesená",J454,0)</f>
        <v>0</v>
      </c>
      <c r="BI454" s="228">
        <f>IF(N454="nulová",J454,0)</f>
        <v>0</v>
      </c>
      <c r="BJ454" s="20" t="s">
        <v>78</v>
      </c>
      <c r="BK454" s="228">
        <f>ROUND(I454*H454,2)</f>
        <v>0</v>
      </c>
      <c r="BL454" s="20" t="s">
        <v>338</v>
      </c>
      <c r="BM454" s="227" t="s">
        <v>1441</v>
      </c>
    </row>
    <row r="455" s="2" customFormat="1" ht="16.5" customHeight="1">
      <c r="A455" s="41"/>
      <c r="B455" s="42"/>
      <c r="C455" s="216" t="s">
        <v>1442</v>
      </c>
      <c r="D455" s="216" t="s">
        <v>161</v>
      </c>
      <c r="E455" s="217" t="s">
        <v>1443</v>
      </c>
      <c r="F455" s="218" t="s">
        <v>1444</v>
      </c>
      <c r="G455" s="219" t="s">
        <v>199</v>
      </c>
      <c r="H455" s="220">
        <v>2</v>
      </c>
      <c r="I455" s="221"/>
      <c r="J455" s="222">
        <f>ROUND(I455*H455,2)</f>
        <v>0</v>
      </c>
      <c r="K455" s="218" t="s">
        <v>19</v>
      </c>
      <c r="L455" s="47"/>
      <c r="M455" s="223" t="s">
        <v>19</v>
      </c>
      <c r="N455" s="224" t="s">
        <v>42</v>
      </c>
      <c r="O455" s="87"/>
      <c r="P455" s="225">
        <f>O455*H455</f>
        <v>0</v>
      </c>
      <c r="Q455" s="225">
        <v>0</v>
      </c>
      <c r="R455" s="225">
        <f>Q455*H455</f>
        <v>0</v>
      </c>
      <c r="S455" s="225">
        <v>0</v>
      </c>
      <c r="T455" s="226">
        <f>S455*H455</f>
        <v>0</v>
      </c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R455" s="227" t="s">
        <v>338</v>
      </c>
      <c r="AT455" s="227" t="s">
        <v>161</v>
      </c>
      <c r="AU455" s="227" t="s">
        <v>80</v>
      </c>
      <c r="AY455" s="20" t="s">
        <v>158</v>
      </c>
      <c r="BE455" s="228">
        <f>IF(N455="základní",J455,0)</f>
        <v>0</v>
      </c>
      <c r="BF455" s="228">
        <f>IF(N455="snížená",J455,0)</f>
        <v>0</v>
      </c>
      <c r="BG455" s="228">
        <f>IF(N455="zákl. přenesená",J455,0)</f>
        <v>0</v>
      </c>
      <c r="BH455" s="228">
        <f>IF(N455="sníž. přenesená",J455,0)</f>
        <v>0</v>
      </c>
      <c r="BI455" s="228">
        <f>IF(N455="nulová",J455,0)</f>
        <v>0</v>
      </c>
      <c r="BJ455" s="20" t="s">
        <v>78</v>
      </c>
      <c r="BK455" s="228">
        <f>ROUND(I455*H455,2)</f>
        <v>0</v>
      </c>
      <c r="BL455" s="20" t="s">
        <v>338</v>
      </c>
      <c r="BM455" s="227" t="s">
        <v>1445</v>
      </c>
    </row>
    <row r="456" s="2" customFormat="1" ht="16.5" customHeight="1">
      <c r="A456" s="41"/>
      <c r="B456" s="42"/>
      <c r="C456" s="272" t="s">
        <v>820</v>
      </c>
      <c r="D456" s="272" t="s">
        <v>312</v>
      </c>
      <c r="E456" s="273" t="s">
        <v>1446</v>
      </c>
      <c r="F456" s="274" t="s">
        <v>1447</v>
      </c>
      <c r="G456" s="275" t="s">
        <v>199</v>
      </c>
      <c r="H456" s="276">
        <v>2</v>
      </c>
      <c r="I456" s="277"/>
      <c r="J456" s="278">
        <f>ROUND(I456*H456,2)</f>
        <v>0</v>
      </c>
      <c r="K456" s="274" t="s">
        <v>19</v>
      </c>
      <c r="L456" s="279"/>
      <c r="M456" s="280" t="s">
        <v>19</v>
      </c>
      <c r="N456" s="281" t="s">
        <v>42</v>
      </c>
      <c r="O456" s="87"/>
      <c r="P456" s="225">
        <f>O456*H456</f>
        <v>0</v>
      </c>
      <c r="Q456" s="225">
        <v>0.00050000000000000001</v>
      </c>
      <c r="R456" s="225">
        <f>Q456*H456</f>
        <v>0.001</v>
      </c>
      <c r="S456" s="225">
        <v>0</v>
      </c>
      <c r="T456" s="226">
        <f>S456*H456</f>
        <v>0</v>
      </c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R456" s="227" t="s">
        <v>420</v>
      </c>
      <c r="AT456" s="227" t="s">
        <v>312</v>
      </c>
      <c r="AU456" s="227" t="s">
        <v>80</v>
      </c>
      <c r="AY456" s="20" t="s">
        <v>158</v>
      </c>
      <c r="BE456" s="228">
        <f>IF(N456="základní",J456,0)</f>
        <v>0</v>
      </c>
      <c r="BF456" s="228">
        <f>IF(N456="snížená",J456,0)</f>
        <v>0</v>
      </c>
      <c r="BG456" s="228">
        <f>IF(N456="zákl. přenesená",J456,0)</f>
        <v>0</v>
      </c>
      <c r="BH456" s="228">
        <f>IF(N456="sníž. přenesená",J456,0)</f>
        <v>0</v>
      </c>
      <c r="BI456" s="228">
        <f>IF(N456="nulová",J456,0)</f>
        <v>0</v>
      </c>
      <c r="BJ456" s="20" t="s">
        <v>78</v>
      </c>
      <c r="BK456" s="228">
        <f>ROUND(I456*H456,2)</f>
        <v>0</v>
      </c>
      <c r="BL456" s="20" t="s">
        <v>338</v>
      </c>
      <c r="BM456" s="227" t="s">
        <v>1448</v>
      </c>
    </row>
    <row r="457" s="2" customFormat="1" ht="16.5" customHeight="1">
      <c r="A457" s="41"/>
      <c r="B457" s="42"/>
      <c r="C457" s="216" t="s">
        <v>1449</v>
      </c>
      <c r="D457" s="216" t="s">
        <v>161</v>
      </c>
      <c r="E457" s="217" t="s">
        <v>1450</v>
      </c>
      <c r="F457" s="218" t="s">
        <v>1451</v>
      </c>
      <c r="G457" s="219" t="s">
        <v>199</v>
      </c>
      <c r="H457" s="220">
        <v>1</v>
      </c>
      <c r="I457" s="221"/>
      <c r="J457" s="222">
        <f>ROUND(I457*H457,2)</f>
        <v>0</v>
      </c>
      <c r="K457" s="218" t="s">
        <v>219</v>
      </c>
      <c r="L457" s="47"/>
      <c r="M457" s="223" t="s">
        <v>19</v>
      </c>
      <c r="N457" s="224" t="s">
        <v>42</v>
      </c>
      <c r="O457" s="87"/>
      <c r="P457" s="225">
        <f>O457*H457</f>
        <v>0</v>
      </c>
      <c r="Q457" s="225">
        <v>0</v>
      </c>
      <c r="R457" s="225">
        <f>Q457*H457</f>
        <v>0</v>
      </c>
      <c r="S457" s="225">
        <v>0</v>
      </c>
      <c r="T457" s="226">
        <f>S457*H457</f>
        <v>0</v>
      </c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R457" s="227" t="s">
        <v>338</v>
      </c>
      <c r="AT457" s="227" t="s">
        <v>161</v>
      </c>
      <c r="AU457" s="227" t="s">
        <v>80</v>
      </c>
      <c r="AY457" s="20" t="s">
        <v>158</v>
      </c>
      <c r="BE457" s="228">
        <f>IF(N457="základní",J457,0)</f>
        <v>0</v>
      </c>
      <c r="BF457" s="228">
        <f>IF(N457="snížená",J457,0)</f>
        <v>0</v>
      </c>
      <c r="BG457" s="228">
        <f>IF(N457="zákl. přenesená",J457,0)</f>
        <v>0</v>
      </c>
      <c r="BH457" s="228">
        <f>IF(N457="sníž. přenesená",J457,0)</f>
        <v>0</v>
      </c>
      <c r="BI457" s="228">
        <f>IF(N457="nulová",J457,0)</f>
        <v>0</v>
      </c>
      <c r="BJ457" s="20" t="s">
        <v>78</v>
      </c>
      <c r="BK457" s="228">
        <f>ROUND(I457*H457,2)</f>
        <v>0</v>
      </c>
      <c r="BL457" s="20" t="s">
        <v>338</v>
      </c>
      <c r="BM457" s="227" t="s">
        <v>1452</v>
      </c>
    </row>
    <row r="458" s="2" customFormat="1">
      <c r="A458" s="41"/>
      <c r="B458" s="42"/>
      <c r="C458" s="43"/>
      <c r="D458" s="229" t="s">
        <v>221</v>
      </c>
      <c r="E458" s="43"/>
      <c r="F458" s="230" t="s">
        <v>1453</v>
      </c>
      <c r="G458" s="43"/>
      <c r="H458" s="43"/>
      <c r="I458" s="231"/>
      <c r="J458" s="43"/>
      <c r="K458" s="43"/>
      <c r="L458" s="47"/>
      <c r="M458" s="232"/>
      <c r="N458" s="233"/>
      <c r="O458" s="87"/>
      <c r="P458" s="87"/>
      <c r="Q458" s="87"/>
      <c r="R458" s="87"/>
      <c r="S458" s="87"/>
      <c r="T458" s="88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T458" s="20" t="s">
        <v>221</v>
      </c>
      <c r="AU458" s="20" t="s">
        <v>80</v>
      </c>
    </row>
    <row r="459" s="2" customFormat="1" ht="16.5" customHeight="1">
      <c r="A459" s="41"/>
      <c r="B459" s="42"/>
      <c r="C459" s="272" t="s">
        <v>822</v>
      </c>
      <c r="D459" s="272" t="s">
        <v>312</v>
      </c>
      <c r="E459" s="273" t="s">
        <v>1454</v>
      </c>
      <c r="F459" s="274" t="s">
        <v>1455</v>
      </c>
      <c r="G459" s="275" t="s">
        <v>199</v>
      </c>
      <c r="H459" s="276">
        <v>1</v>
      </c>
      <c r="I459" s="277"/>
      <c r="J459" s="278">
        <f>ROUND(I459*H459,2)</f>
        <v>0</v>
      </c>
      <c r="K459" s="274" t="s">
        <v>19</v>
      </c>
      <c r="L459" s="279"/>
      <c r="M459" s="280" t="s">
        <v>19</v>
      </c>
      <c r="N459" s="281" t="s">
        <v>42</v>
      </c>
      <c r="O459" s="87"/>
      <c r="P459" s="225">
        <f>O459*H459</f>
        <v>0</v>
      </c>
      <c r="Q459" s="225">
        <v>0.0028</v>
      </c>
      <c r="R459" s="225">
        <f>Q459*H459</f>
        <v>0.0028</v>
      </c>
      <c r="S459" s="225">
        <v>0</v>
      </c>
      <c r="T459" s="226">
        <f>S459*H459</f>
        <v>0</v>
      </c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R459" s="227" t="s">
        <v>420</v>
      </c>
      <c r="AT459" s="227" t="s">
        <v>312</v>
      </c>
      <c r="AU459" s="227" t="s">
        <v>80</v>
      </c>
      <c r="AY459" s="20" t="s">
        <v>158</v>
      </c>
      <c r="BE459" s="228">
        <f>IF(N459="základní",J459,0)</f>
        <v>0</v>
      </c>
      <c r="BF459" s="228">
        <f>IF(N459="snížená",J459,0)</f>
        <v>0</v>
      </c>
      <c r="BG459" s="228">
        <f>IF(N459="zákl. přenesená",J459,0)</f>
        <v>0</v>
      </c>
      <c r="BH459" s="228">
        <f>IF(N459="sníž. přenesená",J459,0)</f>
        <v>0</v>
      </c>
      <c r="BI459" s="228">
        <f>IF(N459="nulová",J459,0)</f>
        <v>0</v>
      </c>
      <c r="BJ459" s="20" t="s">
        <v>78</v>
      </c>
      <c r="BK459" s="228">
        <f>ROUND(I459*H459,2)</f>
        <v>0</v>
      </c>
      <c r="BL459" s="20" t="s">
        <v>338</v>
      </c>
      <c r="BM459" s="227" t="s">
        <v>1456</v>
      </c>
    </row>
    <row r="460" s="2" customFormat="1" ht="16.5" customHeight="1">
      <c r="A460" s="41"/>
      <c r="B460" s="42"/>
      <c r="C460" s="216" t="s">
        <v>1457</v>
      </c>
      <c r="D460" s="216" t="s">
        <v>161</v>
      </c>
      <c r="E460" s="217" t="s">
        <v>1458</v>
      </c>
      <c r="F460" s="218" t="s">
        <v>1459</v>
      </c>
      <c r="G460" s="219" t="s">
        <v>199</v>
      </c>
      <c r="H460" s="220">
        <v>3</v>
      </c>
      <c r="I460" s="221"/>
      <c r="J460" s="222">
        <f>ROUND(I460*H460,2)</f>
        <v>0</v>
      </c>
      <c r="K460" s="218" t="s">
        <v>219</v>
      </c>
      <c r="L460" s="47"/>
      <c r="M460" s="223" t="s">
        <v>19</v>
      </c>
      <c r="N460" s="224" t="s">
        <v>42</v>
      </c>
      <c r="O460" s="87"/>
      <c r="P460" s="225">
        <f>O460*H460</f>
        <v>0</v>
      </c>
      <c r="Q460" s="225">
        <v>0</v>
      </c>
      <c r="R460" s="225">
        <f>Q460*H460</f>
        <v>0</v>
      </c>
      <c r="S460" s="225">
        <v>0</v>
      </c>
      <c r="T460" s="226">
        <f>S460*H460</f>
        <v>0</v>
      </c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R460" s="227" t="s">
        <v>338</v>
      </c>
      <c r="AT460" s="227" t="s">
        <v>161</v>
      </c>
      <c r="AU460" s="227" t="s">
        <v>80</v>
      </c>
      <c r="AY460" s="20" t="s">
        <v>158</v>
      </c>
      <c r="BE460" s="228">
        <f>IF(N460="základní",J460,0)</f>
        <v>0</v>
      </c>
      <c r="BF460" s="228">
        <f>IF(N460="snížená",J460,0)</f>
        <v>0</v>
      </c>
      <c r="BG460" s="228">
        <f>IF(N460="zákl. přenesená",J460,0)</f>
        <v>0</v>
      </c>
      <c r="BH460" s="228">
        <f>IF(N460="sníž. přenesená",J460,0)</f>
        <v>0</v>
      </c>
      <c r="BI460" s="228">
        <f>IF(N460="nulová",J460,0)</f>
        <v>0</v>
      </c>
      <c r="BJ460" s="20" t="s">
        <v>78</v>
      </c>
      <c r="BK460" s="228">
        <f>ROUND(I460*H460,2)</f>
        <v>0</v>
      </c>
      <c r="BL460" s="20" t="s">
        <v>338</v>
      </c>
      <c r="BM460" s="227" t="s">
        <v>1460</v>
      </c>
    </row>
    <row r="461" s="2" customFormat="1">
      <c r="A461" s="41"/>
      <c r="B461" s="42"/>
      <c r="C461" s="43"/>
      <c r="D461" s="229" t="s">
        <v>221</v>
      </c>
      <c r="E461" s="43"/>
      <c r="F461" s="230" t="s">
        <v>1461</v>
      </c>
      <c r="G461" s="43"/>
      <c r="H461" s="43"/>
      <c r="I461" s="231"/>
      <c r="J461" s="43"/>
      <c r="K461" s="43"/>
      <c r="L461" s="47"/>
      <c r="M461" s="232"/>
      <c r="N461" s="233"/>
      <c r="O461" s="87"/>
      <c r="P461" s="87"/>
      <c r="Q461" s="87"/>
      <c r="R461" s="87"/>
      <c r="S461" s="87"/>
      <c r="T461" s="88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T461" s="20" t="s">
        <v>221</v>
      </c>
      <c r="AU461" s="20" t="s">
        <v>80</v>
      </c>
    </row>
    <row r="462" s="2" customFormat="1" ht="16.5" customHeight="1">
      <c r="A462" s="41"/>
      <c r="B462" s="42"/>
      <c r="C462" s="272" t="s">
        <v>824</v>
      </c>
      <c r="D462" s="272" t="s">
        <v>312</v>
      </c>
      <c r="E462" s="273" t="s">
        <v>1462</v>
      </c>
      <c r="F462" s="274" t="s">
        <v>1463</v>
      </c>
      <c r="G462" s="275" t="s">
        <v>199</v>
      </c>
      <c r="H462" s="276">
        <v>3</v>
      </c>
      <c r="I462" s="277"/>
      <c r="J462" s="278">
        <f>ROUND(I462*H462,2)</f>
        <v>0</v>
      </c>
      <c r="K462" s="274" t="s">
        <v>19</v>
      </c>
      <c r="L462" s="279"/>
      <c r="M462" s="280" t="s">
        <v>19</v>
      </c>
      <c r="N462" s="281" t="s">
        <v>42</v>
      </c>
      <c r="O462" s="87"/>
      <c r="P462" s="225">
        <f>O462*H462</f>
        <v>0</v>
      </c>
      <c r="Q462" s="225">
        <v>0.0012999999999999999</v>
      </c>
      <c r="R462" s="225">
        <f>Q462*H462</f>
        <v>0.0038999999999999998</v>
      </c>
      <c r="S462" s="225">
        <v>0</v>
      </c>
      <c r="T462" s="226">
        <f>S462*H462</f>
        <v>0</v>
      </c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R462" s="227" t="s">
        <v>420</v>
      </c>
      <c r="AT462" s="227" t="s">
        <v>312</v>
      </c>
      <c r="AU462" s="227" t="s">
        <v>80</v>
      </c>
      <c r="AY462" s="20" t="s">
        <v>158</v>
      </c>
      <c r="BE462" s="228">
        <f>IF(N462="základní",J462,0)</f>
        <v>0</v>
      </c>
      <c r="BF462" s="228">
        <f>IF(N462="snížená",J462,0)</f>
        <v>0</v>
      </c>
      <c r="BG462" s="228">
        <f>IF(N462="zákl. přenesená",J462,0)</f>
        <v>0</v>
      </c>
      <c r="BH462" s="228">
        <f>IF(N462="sníž. přenesená",J462,0)</f>
        <v>0</v>
      </c>
      <c r="BI462" s="228">
        <f>IF(N462="nulová",J462,0)</f>
        <v>0</v>
      </c>
      <c r="BJ462" s="20" t="s">
        <v>78</v>
      </c>
      <c r="BK462" s="228">
        <f>ROUND(I462*H462,2)</f>
        <v>0</v>
      </c>
      <c r="BL462" s="20" t="s">
        <v>338</v>
      </c>
      <c r="BM462" s="227" t="s">
        <v>1464</v>
      </c>
    </row>
    <row r="463" s="2" customFormat="1" ht="16.5" customHeight="1">
      <c r="A463" s="41"/>
      <c r="B463" s="42"/>
      <c r="C463" s="216" t="s">
        <v>1465</v>
      </c>
      <c r="D463" s="216" t="s">
        <v>161</v>
      </c>
      <c r="E463" s="217" t="s">
        <v>1466</v>
      </c>
      <c r="F463" s="218" t="s">
        <v>1467</v>
      </c>
      <c r="G463" s="219" t="s">
        <v>199</v>
      </c>
      <c r="H463" s="220">
        <v>3</v>
      </c>
      <c r="I463" s="221"/>
      <c r="J463" s="222">
        <f>ROUND(I463*H463,2)</f>
        <v>0</v>
      </c>
      <c r="K463" s="218" t="s">
        <v>19</v>
      </c>
      <c r="L463" s="47"/>
      <c r="M463" s="223" t="s">
        <v>19</v>
      </c>
      <c r="N463" s="224" t="s">
        <v>42</v>
      </c>
      <c r="O463" s="87"/>
      <c r="P463" s="225">
        <f>O463*H463</f>
        <v>0</v>
      </c>
      <c r="Q463" s="225">
        <v>0</v>
      </c>
      <c r="R463" s="225">
        <f>Q463*H463</f>
        <v>0</v>
      </c>
      <c r="S463" s="225">
        <v>0</v>
      </c>
      <c r="T463" s="226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227" t="s">
        <v>338</v>
      </c>
      <c r="AT463" s="227" t="s">
        <v>161</v>
      </c>
      <c r="AU463" s="227" t="s">
        <v>80</v>
      </c>
      <c r="AY463" s="20" t="s">
        <v>158</v>
      </c>
      <c r="BE463" s="228">
        <f>IF(N463="základní",J463,0)</f>
        <v>0</v>
      </c>
      <c r="BF463" s="228">
        <f>IF(N463="snížená",J463,0)</f>
        <v>0</v>
      </c>
      <c r="BG463" s="228">
        <f>IF(N463="zákl. přenesená",J463,0)</f>
        <v>0</v>
      </c>
      <c r="BH463" s="228">
        <f>IF(N463="sníž. přenesená",J463,0)</f>
        <v>0</v>
      </c>
      <c r="BI463" s="228">
        <f>IF(N463="nulová",J463,0)</f>
        <v>0</v>
      </c>
      <c r="BJ463" s="20" t="s">
        <v>78</v>
      </c>
      <c r="BK463" s="228">
        <f>ROUND(I463*H463,2)</f>
        <v>0</v>
      </c>
      <c r="BL463" s="20" t="s">
        <v>338</v>
      </c>
      <c r="BM463" s="227" t="s">
        <v>1468</v>
      </c>
    </row>
    <row r="464" s="2" customFormat="1" ht="16.5" customHeight="1">
      <c r="A464" s="41"/>
      <c r="B464" s="42"/>
      <c r="C464" s="272" t="s">
        <v>828</v>
      </c>
      <c r="D464" s="272" t="s">
        <v>312</v>
      </c>
      <c r="E464" s="273" t="s">
        <v>1469</v>
      </c>
      <c r="F464" s="274" t="s">
        <v>1470</v>
      </c>
      <c r="G464" s="275" t="s">
        <v>199</v>
      </c>
      <c r="H464" s="276">
        <v>3</v>
      </c>
      <c r="I464" s="277"/>
      <c r="J464" s="278">
        <f>ROUND(I464*H464,2)</f>
        <v>0</v>
      </c>
      <c r="K464" s="274" t="s">
        <v>19</v>
      </c>
      <c r="L464" s="279"/>
      <c r="M464" s="280" t="s">
        <v>19</v>
      </c>
      <c r="N464" s="281" t="s">
        <v>42</v>
      </c>
      <c r="O464" s="87"/>
      <c r="P464" s="225">
        <f>O464*H464</f>
        <v>0</v>
      </c>
      <c r="Q464" s="225">
        <v>0.00080000000000000004</v>
      </c>
      <c r="R464" s="225">
        <f>Q464*H464</f>
        <v>0.0024000000000000002</v>
      </c>
      <c r="S464" s="225">
        <v>0</v>
      </c>
      <c r="T464" s="226">
        <f>S464*H464</f>
        <v>0</v>
      </c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R464" s="227" t="s">
        <v>420</v>
      </c>
      <c r="AT464" s="227" t="s">
        <v>312</v>
      </c>
      <c r="AU464" s="227" t="s">
        <v>80</v>
      </c>
      <c r="AY464" s="20" t="s">
        <v>158</v>
      </c>
      <c r="BE464" s="228">
        <f>IF(N464="základní",J464,0)</f>
        <v>0</v>
      </c>
      <c r="BF464" s="228">
        <f>IF(N464="snížená",J464,0)</f>
        <v>0</v>
      </c>
      <c r="BG464" s="228">
        <f>IF(N464="zákl. přenesená",J464,0)</f>
        <v>0</v>
      </c>
      <c r="BH464" s="228">
        <f>IF(N464="sníž. přenesená",J464,0)</f>
        <v>0</v>
      </c>
      <c r="BI464" s="228">
        <f>IF(N464="nulová",J464,0)</f>
        <v>0</v>
      </c>
      <c r="BJ464" s="20" t="s">
        <v>78</v>
      </c>
      <c r="BK464" s="228">
        <f>ROUND(I464*H464,2)</f>
        <v>0</v>
      </c>
      <c r="BL464" s="20" t="s">
        <v>338</v>
      </c>
      <c r="BM464" s="227" t="s">
        <v>1471</v>
      </c>
    </row>
    <row r="465" s="2" customFormat="1" ht="16.5" customHeight="1">
      <c r="A465" s="41"/>
      <c r="B465" s="42"/>
      <c r="C465" s="216" t="s">
        <v>1472</v>
      </c>
      <c r="D465" s="216" t="s">
        <v>161</v>
      </c>
      <c r="E465" s="217" t="s">
        <v>1473</v>
      </c>
      <c r="F465" s="218" t="s">
        <v>1474</v>
      </c>
      <c r="G465" s="219" t="s">
        <v>199</v>
      </c>
      <c r="H465" s="220">
        <v>3</v>
      </c>
      <c r="I465" s="221"/>
      <c r="J465" s="222">
        <f>ROUND(I465*H465,2)</f>
        <v>0</v>
      </c>
      <c r="K465" s="218" t="s">
        <v>219</v>
      </c>
      <c r="L465" s="47"/>
      <c r="M465" s="223" t="s">
        <v>19</v>
      </c>
      <c r="N465" s="224" t="s">
        <v>42</v>
      </c>
      <c r="O465" s="87"/>
      <c r="P465" s="225">
        <f>O465*H465</f>
        <v>0</v>
      </c>
      <c r="Q465" s="225">
        <v>0</v>
      </c>
      <c r="R465" s="225">
        <f>Q465*H465</f>
        <v>0</v>
      </c>
      <c r="S465" s="225">
        <v>0</v>
      </c>
      <c r="T465" s="226">
        <f>S465*H465</f>
        <v>0</v>
      </c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R465" s="227" t="s">
        <v>338</v>
      </c>
      <c r="AT465" s="227" t="s">
        <v>161</v>
      </c>
      <c r="AU465" s="227" t="s">
        <v>80</v>
      </c>
      <c r="AY465" s="20" t="s">
        <v>158</v>
      </c>
      <c r="BE465" s="228">
        <f>IF(N465="základní",J465,0)</f>
        <v>0</v>
      </c>
      <c r="BF465" s="228">
        <f>IF(N465="snížená",J465,0)</f>
        <v>0</v>
      </c>
      <c r="BG465" s="228">
        <f>IF(N465="zákl. přenesená",J465,0)</f>
        <v>0</v>
      </c>
      <c r="BH465" s="228">
        <f>IF(N465="sníž. přenesená",J465,0)</f>
        <v>0</v>
      </c>
      <c r="BI465" s="228">
        <f>IF(N465="nulová",J465,0)</f>
        <v>0</v>
      </c>
      <c r="BJ465" s="20" t="s">
        <v>78</v>
      </c>
      <c r="BK465" s="228">
        <f>ROUND(I465*H465,2)</f>
        <v>0</v>
      </c>
      <c r="BL465" s="20" t="s">
        <v>338</v>
      </c>
      <c r="BM465" s="227" t="s">
        <v>1475</v>
      </c>
    </row>
    <row r="466" s="2" customFormat="1">
      <c r="A466" s="41"/>
      <c r="B466" s="42"/>
      <c r="C466" s="43"/>
      <c r="D466" s="229" t="s">
        <v>221</v>
      </c>
      <c r="E466" s="43"/>
      <c r="F466" s="230" t="s">
        <v>1476</v>
      </c>
      <c r="G466" s="43"/>
      <c r="H466" s="43"/>
      <c r="I466" s="231"/>
      <c r="J466" s="43"/>
      <c r="K466" s="43"/>
      <c r="L466" s="47"/>
      <c r="M466" s="232"/>
      <c r="N466" s="233"/>
      <c r="O466" s="87"/>
      <c r="P466" s="87"/>
      <c r="Q466" s="87"/>
      <c r="R466" s="87"/>
      <c r="S466" s="87"/>
      <c r="T466" s="88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T466" s="20" t="s">
        <v>221</v>
      </c>
      <c r="AU466" s="20" t="s">
        <v>80</v>
      </c>
    </row>
    <row r="467" s="2" customFormat="1" ht="16.5" customHeight="1">
      <c r="A467" s="41"/>
      <c r="B467" s="42"/>
      <c r="C467" s="272" t="s">
        <v>782</v>
      </c>
      <c r="D467" s="272" t="s">
        <v>312</v>
      </c>
      <c r="E467" s="273" t="s">
        <v>1477</v>
      </c>
      <c r="F467" s="274" t="s">
        <v>1478</v>
      </c>
      <c r="G467" s="275" t="s">
        <v>199</v>
      </c>
      <c r="H467" s="276">
        <v>3</v>
      </c>
      <c r="I467" s="277"/>
      <c r="J467" s="278">
        <f>ROUND(I467*H467,2)</f>
        <v>0</v>
      </c>
      <c r="K467" s="274" t="s">
        <v>19</v>
      </c>
      <c r="L467" s="279"/>
      <c r="M467" s="280" t="s">
        <v>19</v>
      </c>
      <c r="N467" s="281" t="s">
        <v>42</v>
      </c>
      <c r="O467" s="87"/>
      <c r="P467" s="225">
        <f>O467*H467</f>
        <v>0</v>
      </c>
      <c r="Q467" s="225">
        <v>0.0055999999999999999</v>
      </c>
      <c r="R467" s="225">
        <f>Q467*H467</f>
        <v>0.016799999999999999</v>
      </c>
      <c r="S467" s="225">
        <v>0</v>
      </c>
      <c r="T467" s="226">
        <f>S467*H467</f>
        <v>0</v>
      </c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R467" s="227" t="s">
        <v>420</v>
      </c>
      <c r="AT467" s="227" t="s">
        <v>312</v>
      </c>
      <c r="AU467" s="227" t="s">
        <v>80</v>
      </c>
      <c r="AY467" s="20" t="s">
        <v>158</v>
      </c>
      <c r="BE467" s="228">
        <f>IF(N467="základní",J467,0)</f>
        <v>0</v>
      </c>
      <c r="BF467" s="228">
        <f>IF(N467="snížená",J467,0)</f>
        <v>0</v>
      </c>
      <c r="BG467" s="228">
        <f>IF(N467="zákl. přenesená",J467,0)</f>
        <v>0</v>
      </c>
      <c r="BH467" s="228">
        <f>IF(N467="sníž. přenesená",J467,0)</f>
        <v>0</v>
      </c>
      <c r="BI467" s="228">
        <f>IF(N467="nulová",J467,0)</f>
        <v>0</v>
      </c>
      <c r="BJ467" s="20" t="s">
        <v>78</v>
      </c>
      <c r="BK467" s="228">
        <f>ROUND(I467*H467,2)</f>
        <v>0</v>
      </c>
      <c r="BL467" s="20" t="s">
        <v>338</v>
      </c>
      <c r="BM467" s="227" t="s">
        <v>1479</v>
      </c>
    </row>
    <row r="468" s="2" customFormat="1" ht="16.5" customHeight="1">
      <c r="A468" s="41"/>
      <c r="B468" s="42"/>
      <c r="C468" s="216" t="s">
        <v>785</v>
      </c>
      <c r="D468" s="216" t="s">
        <v>161</v>
      </c>
      <c r="E468" s="217" t="s">
        <v>1480</v>
      </c>
      <c r="F468" s="218" t="s">
        <v>1481</v>
      </c>
      <c r="G468" s="219" t="s">
        <v>199</v>
      </c>
      <c r="H468" s="220">
        <v>6</v>
      </c>
      <c r="I468" s="221"/>
      <c r="J468" s="222">
        <f>ROUND(I468*H468,2)</f>
        <v>0</v>
      </c>
      <c r="K468" s="218" t="s">
        <v>19</v>
      </c>
      <c r="L468" s="47"/>
      <c r="M468" s="223" t="s">
        <v>19</v>
      </c>
      <c r="N468" s="224" t="s">
        <v>42</v>
      </c>
      <c r="O468" s="87"/>
      <c r="P468" s="225">
        <f>O468*H468</f>
        <v>0</v>
      </c>
      <c r="Q468" s="225">
        <v>0</v>
      </c>
      <c r="R468" s="225">
        <f>Q468*H468</f>
        <v>0</v>
      </c>
      <c r="S468" s="225">
        <v>0</v>
      </c>
      <c r="T468" s="226">
        <f>S468*H468</f>
        <v>0</v>
      </c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R468" s="227" t="s">
        <v>338</v>
      </c>
      <c r="AT468" s="227" t="s">
        <v>161</v>
      </c>
      <c r="AU468" s="227" t="s">
        <v>80</v>
      </c>
      <c r="AY468" s="20" t="s">
        <v>158</v>
      </c>
      <c r="BE468" s="228">
        <f>IF(N468="základní",J468,0)</f>
        <v>0</v>
      </c>
      <c r="BF468" s="228">
        <f>IF(N468="snížená",J468,0)</f>
        <v>0</v>
      </c>
      <c r="BG468" s="228">
        <f>IF(N468="zákl. přenesená",J468,0)</f>
        <v>0</v>
      </c>
      <c r="BH468" s="228">
        <f>IF(N468="sníž. přenesená",J468,0)</f>
        <v>0</v>
      </c>
      <c r="BI468" s="228">
        <f>IF(N468="nulová",J468,0)</f>
        <v>0</v>
      </c>
      <c r="BJ468" s="20" t="s">
        <v>78</v>
      </c>
      <c r="BK468" s="228">
        <f>ROUND(I468*H468,2)</f>
        <v>0</v>
      </c>
      <c r="BL468" s="20" t="s">
        <v>338</v>
      </c>
      <c r="BM468" s="227" t="s">
        <v>1482</v>
      </c>
    </row>
    <row r="469" s="2" customFormat="1" ht="24.15" customHeight="1">
      <c r="A469" s="41"/>
      <c r="B469" s="42"/>
      <c r="C469" s="216" t="s">
        <v>789</v>
      </c>
      <c r="D469" s="216" t="s">
        <v>161</v>
      </c>
      <c r="E469" s="217" t="s">
        <v>1483</v>
      </c>
      <c r="F469" s="218" t="s">
        <v>1484</v>
      </c>
      <c r="G469" s="219" t="s">
        <v>656</v>
      </c>
      <c r="H469" s="283"/>
      <c r="I469" s="221"/>
      <c r="J469" s="222">
        <f>ROUND(I469*H469,2)</f>
        <v>0</v>
      </c>
      <c r="K469" s="218" t="s">
        <v>219</v>
      </c>
      <c r="L469" s="47"/>
      <c r="M469" s="223" t="s">
        <v>19</v>
      </c>
      <c r="N469" s="224" t="s">
        <v>42</v>
      </c>
      <c r="O469" s="87"/>
      <c r="P469" s="225">
        <f>O469*H469</f>
        <v>0</v>
      </c>
      <c r="Q469" s="225">
        <v>0</v>
      </c>
      <c r="R469" s="225">
        <f>Q469*H469</f>
        <v>0</v>
      </c>
      <c r="S469" s="225">
        <v>0</v>
      </c>
      <c r="T469" s="226">
        <f>S469*H469</f>
        <v>0</v>
      </c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R469" s="227" t="s">
        <v>338</v>
      </c>
      <c r="AT469" s="227" t="s">
        <v>161</v>
      </c>
      <c r="AU469" s="227" t="s">
        <v>80</v>
      </c>
      <c r="AY469" s="20" t="s">
        <v>158</v>
      </c>
      <c r="BE469" s="228">
        <f>IF(N469="základní",J469,0)</f>
        <v>0</v>
      </c>
      <c r="BF469" s="228">
        <f>IF(N469="snížená",J469,0)</f>
        <v>0</v>
      </c>
      <c r="BG469" s="228">
        <f>IF(N469="zákl. přenesená",J469,0)</f>
        <v>0</v>
      </c>
      <c r="BH469" s="228">
        <f>IF(N469="sníž. přenesená",J469,0)</f>
        <v>0</v>
      </c>
      <c r="BI469" s="228">
        <f>IF(N469="nulová",J469,0)</f>
        <v>0</v>
      </c>
      <c r="BJ469" s="20" t="s">
        <v>78</v>
      </c>
      <c r="BK469" s="228">
        <f>ROUND(I469*H469,2)</f>
        <v>0</v>
      </c>
      <c r="BL469" s="20" t="s">
        <v>338</v>
      </c>
      <c r="BM469" s="227" t="s">
        <v>1485</v>
      </c>
    </row>
    <row r="470" s="2" customFormat="1">
      <c r="A470" s="41"/>
      <c r="B470" s="42"/>
      <c r="C470" s="43"/>
      <c r="D470" s="229" t="s">
        <v>221</v>
      </c>
      <c r="E470" s="43"/>
      <c r="F470" s="230" t="s">
        <v>1486</v>
      </c>
      <c r="G470" s="43"/>
      <c r="H470" s="43"/>
      <c r="I470" s="231"/>
      <c r="J470" s="43"/>
      <c r="K470" s="43"/>
      <c r="L470" s="47"/>
      <c r="M470" s="232"/>
      <c r="N470" s="233"/>
      <c r="O470" s="87"/>
      <c r="P470" s="87"/>
      <c r="Q470" s="87"/>
      <c r="R470" s="87"/>
      <c r="S470" s="87"/>
      <c r="T470" s="88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T470" s="20" t="s">
        <v>221</v>
      </c>
      <c r="AU470" s="20" t="s">
        <v>80</v>
      </c>
    </row>
    <row r="471" s="12" customFormat="1" ht="22.8" customHeight="1">
      <c r="A471" s="12"/>
      <c r="B471" s="200"/>
      <c r="C471" s="201"/>
      <c r="D471" s="202" t="s">
        <v>70</v>
      </c>
      <c r="E471" s="214" t="s">
        <v>1487</v>
      </c>
      <c r="F471" s="214" t="s">
        <v>1488</v>
      </c>
      <c r="G471" s="201"/>
      <c r="H471" s="201"/>
      <c r="I471" s="204"/>
      <c r="J471" s="215">
        <f>BK471</f>
        <v>0</v>
      </c>
      <c r="K471" s="201"/>
      <c r="L471" s="206"/>
      <c r="M471" s="207"/>
      <c r="N471" s="208"/>
      <c r="O471" s="208"/>
      <c r="P471" s="209">
        <f>SUM(P472:P477)</f>
        <v>0</v>
      </c>
      <c r="Q471" s="208"/>
      <c r="R471" s="209">
        <f>SUM(R472:R477)</f>
        <v>0.21605039999999998</v>
      </c>
      <c r="S471" s="208"/>
      <c r="T471" s="210">
        <f>SUM(T472:T477)</f>
        <v>0</v>
      </c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R471" s="211" t="s">
        <v>80</v>
      </c>
      <c r="AT471" s="212" t="s">
        <v>70</v>
      </c>
      <c r="AU471" s="212" t="s">
        <v>78</v>
      </c>
      <c r="AY471" s="211" t="s">
        <v>158</v>
      </c>
      <c r="BK471" s="213">
        <f>SUM(BK472:BK477)</f>
        <v>0</v>
      </c>
    </row>
    <row r="472" s="2" customFormat="1" ht="24.15" customHeight="1">
      <c r="A472" s="41"/>
      <c r="B472" s="42"/>
      <c r="C472" s="216" t="s">
        <v>793</v>
      </c>
      <c r="D472" s="216" t="s">
        <v>161</v>
      </c>
      <c r="E472" s="217" t="s">
        <v>1489</v>
      </c>
      <c r="F472" s="218" t="s">
        <v>1490</v>
      </c>
      <c r="G472" s="219" t="s">
        <v>295</v>
      </c>
      <c r="H472" s="220">
        <v>13.32</v>
      </c>
      <c r="I472" s="221"/>
      <c r="J472" s="222">
        <f>ROUND(I472*H472,2)</f>
        <v>0</v>
      </c>
      <c r="K472" s="218" t="s">
        <v>219</v>
      </c>
      <c r="L472" s="47"/>
      <c r="M472" s="223" t="s">
        <v>19</v>
      </c>
      <c r="N472" s="224" t="s">
        <v>42</v>
      </c>
      <c r="O472" s="87"/>
      <c r="P472" s="225">
        <f>O472*H472</f>
        <v>0</v>
      </c>
      <c r="Q472" s="225">
        <v>0.016219999999999998</v>
      </c>
      <c r="R472" s="225">
        <f>Q472*H472</f>
        <v>0.21605039999999998</v>
      </c>
      <c r="S472" s="225">
        <v>0</v>
      </c>
      <c r="T472" s="226">
        <f>S472*H472</f>
        <v>0</v>
      </c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R472" s="227" t="s">
        <v>338</v>
      </c>
      <c r="AT472" s="227" t="s">
        <v>161</v>
      </c>
      <c r="AU472" s="227" t="s">
        <v>80</v>
      </c>
      <c r="AY472" s="20" t="s">
        <v>158</v>
      </c>
      <c r="BE472" s="228">
        <f>IF(N472="základní",J472,0)</f>
        <v>0</v>
      </c>
      <c r="BF472" s="228">
        <f>IF(N472="snížená",J472,0)</f>
        <v>0</v>
      </c>
      <c r="BG472" s="228">
        <f>IF(N472="zákl. přenesená",J472,0)</f>
        <v>0</v>
      </c>
      <c r="BH472" s="228">
        <f>IF(N472="sníž. přenesená",J472,0)</f>
        <v>0</v>
      </c>
      <c r="BI472" s="228">
        <f>IF(N472="nulová",J472,0)</f>
        <v>0</v>
      </c>
      <c r="BJ472" s="20" t="s">
        <v>78</v>
      </c>
      <c r="BK472" s="228">
        <f>ROUND(I472*H472,2)</f>
        <v>0</v>
      </c>
      <c r="BL472" s="20" t="s">
        <v>338</v>
      </c>
      <c r="BM472" s="227" t="s">
        <v>1491</v>
      </c>
    </row>
    <row r="473" s="2" customFormat="1">
      <c r="A473" s="41"/>
      <c r="B473" s="42"/>
      <c r="C473" s="43"/>
      <c r="D473" s="229" t="s">
        <v>221</v>
      </c>
      <c r="E473" s="43"/>
      <c r="F473" s="230" t="s">
        <v>1492</v>
      </c>
      <c r="G473" s="43"/>
      <c r="H473" s="43"/>
      <c r="I473" s="231"/>
      <c r="J473" s="43"/>
      <c r="K473" s="43"/>
      <c r="L473" s="47"/>
      <c r="M473" s="232"/>
      <c r="N473" s="233"/>
      <c r="O473" s="87"/>
      <c r="P473" s="87"/>
      <c r="Q473" s="87"/>
      <c r="R473" s="87"/>
      <c r="S473" s="87"/>
      <c r="T473" s="88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T473" s="20" t="s">
        <v>221</v>
      </c>
      <c r="AU473" s="20" t="s">
        <v>80</v>
      </c>
    </row>
    <row r="474" s="13" customFormat="1">
      <c r="A474" s="13"/>
      <c r="B474" s="239"/>
      <c r="C474" s="240"/>
      <c r="D474" s="241" t="s">
        <v>257</v>
      </c>
      <c r="E474" s="242" t="s">
        <v>19</v>
      </c>
      <c r="F474" s="243" t="s">
        <v>1493</v>
      </c>
      <c r="G474" s="240"/>
      <c r="H474" s="242" t="s">
        <v>19</v>
      </c>
      <c r="I474" s="244"/>
      <c r="J474" s="240"/>
      <c r="K474" s="240"/>
      <c r="L474" s="245"/>
      <c r="M474" s="246"/>
      <c r="N474" s="247"/>
      <c r="O474" s="247"/>
      <c r="P474" s="247"/>
      <c r="Q474" s="247"/>
      <c r="R474" s="247"/>
      <c r="S474" s="247"/>
      <c r="T474" s="248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49" t="s">
        <v>257</v>
      </c>
      <c r="AU474" s="249" t="s">
        <v>80</v>
      </c>
      <c r="AV474" s="13" t="s">
        <v>78</v>
      </c>
      <c r="AW474" s="13" t="s">
        <v>32</v>
      </c>
      <c r="AX474" s="13" t="s">
        <v>71</v>
      </c>
      <c r="AY474" s="249" t="s">
        <v>158</v>
      </c>
    </row>
    <row r="475" s="14" customFormat="1">
      <c r="A475" s="14"/>
      <c r="B475" s="250"/>
      <c r="C475" s="251"/>
      <c r="D475" s="241" t="s">
        <v>257</v>
      </c>
      <c r="E475" s="252" t="s">
        <v>19</v>
      </c>
      <c r="F475" s="253" t="s">
        <v>1494</v>
      </c>
      <c r="G475" s="251"/>
      <c r="H475" s="254">
        <v>13.32</v>
      </c>
      <c r="I475" s="255"/>
      <c r="J475" s="251"/>
      <c r="K475" s="251"/>
      <c r="L475" s="256"/>
      <c r="M475" s="257"/>
      <c r="N475" s="258"/>
      <c r="O475" s="258"/>
      <c r="P475" s="258"/>
      <c r="Q475" s="258"/>
      <c r="R475" s="258"/>
      <c r="S475" s="258"/>
      <c r="T475" s="259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60" t="s">
        <v>257</v>
      </c>
      <c r="AU475" s="260" t="s">
        <v>80</v>
      </c>
      <c r="AV475" s="14" t="s">
        <v>80</v>
      </c>
      <c r="AW475" s="14" t="s">
        <v>32</v>
      </c>
      <c r="AX475" s="14" t="s">
        <v>78</v>
      </c>
      <c r="AY475" s="260" t="s">
        <v>158</v>
      </c>
    </row>
    <row r="476" s="2" customFormat="1" ht="24.15" customHeight="1">
      <c r="A476" s="41"/>
      <c r="B476" s="42"/>
      <c r="C476" s="216" t="s">
        <v>797</v>
      </c>
      <c r="D476" s="216" t="s">
        <v>161</v>
      </c>
      <c r="E476" s="217" t="s">
        <v>1495</v>
      </c>
      <c r="F476" s="218" t="s">
        <v>1496</v>
      </c>
      <c r="G476" s="219" t="s">
        <v>656</v>
      </c>
      <c r="H476" s="283"/>
      <c r="I476" s="221"/>
      <c r="J476" s="222">
        <f>ROUND(I476*H476,2)</f>
        <v>0</v>
      </c>
      <c r="K476" s="218" t="s">
        <v>219</v>
      </c>
      <c r="L476" s="47"/>
      <c r="M476" s="223" t="s">
        <v>19</v>
      </c>
      <c r="N476" s="224" t="s">
        <v>42</v>
      </c>
      <c r="O476" s="87"/>
      <c r="P476" s="225">
        <f>O476*H476</f>
        <v>0</v>
      </c>
      <c r="Q476" s="225">
        <v>0</v>
      </c>
      <c r="R476" s="225">
        <f>Q476*H476</f>
        <v>0</v>
      </c>
      <c r="S476" s="225">
        <v>0</v>
      </c>
      <c r="T476" s="226">
        <f>S476*H476</f>
        <v>0</v>
      </c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R476" s="227" t="s">
        <v>338</v>
      </c>
      <c r="AT476" s="227" t="s">
        <v>161</v>
      </c>
      <c r="AU476" s="227" t="s">
        <v>80</v>
      </c>
      <c r="AY476" s="20" t="s">
        <v>158</v>
      </c>
      <c r="BE476" s="228">
        <f>IF(N476="základní",J476,0)</f>
        <v>0</v>
      </c>
      <c r="BF476" s="228">
        <f>IF(N476="snížená",J476,0)</f>
        <v>0</v>
      </c>
      <c r="BG476" s="228">
        <f>IF(N476="zákl. přenesená",J476,0)</f>
        <v>0</v>
      </c>
      <c r="BH476" s="228">
        <f>IF(N476="sníž. přenesená",J476,0)</f>
        <v>0</v>
      </c>
      <c r="BI476" s="228">
        <f>IF(N476="nulová",J476,0)</f>
        <v>0</v>
      </c>
      <c r="BJ476" s="20" t="s">
        <v>78</v>
      </c>
      <c r="BK476" s="228">
        <f>ROUND(I476*H476,2)</f>
        <v>0</v>
      </c>
      <c r="BL476" s="20" t="s">
        <v>338</v>
      </c>
      <c r="BM476" s="227" t="s">
        <v>1497</v>
      </c>
    </row>
    <row r="477" s="2" customFormat="1">
      <c r="A477" s="41"/>
      <c r="B477" s="42"/>
      <c r="C477" s="43"/>
      <c r="D477" s="229" t="s">
        <v>221</v>
      </c>
      <c r="E477" s="43"/>
      <c r="F477" s="230" t="s">
        <v>1498</v>
      </c>
      <c r="G477" s="43"/>
      <c r="H477" s="43"/>
      <c r="I477" s="231"/>
      <c r="J477" s="43"/>
      <c r="K477" s="43"/>
      <c r="L477" s="47"/>
      <c r="M477" s="232"/>
      <c r="N477" s="233"/>
      <c r="O477" s="87"/>
      <c r="P477" s="87"/>
      <c r="Q477" s="87"/>
      <c r="R477" s="87"/>
      <c r="S477" s="87"/>
      <c r="T477" s="88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T477" s="20" t="s">
        <v>221</v>
      </c>
      <c r="AU477" s="20" t="s">
        <v>80</v>
      </c>
    </row>
    <row r="478" s="12" customFormat="1" ht="22.8" customHeight="1">
      <c r="A478" s="12"/>
      <c r="B478" s="200"/>
      <c r="C478" s="201"/>
      <c r="D478" s="202" t="s">
        <v>70</v>
      </c>
      <c r="E478" s="214" t="s">
        <v>1499</v>
      </c>
      <c r="F478" s="214" t="s">
        <v>1500</v>
      </c>
      <c r="G478" s="201"/>
      <c r="H478" s="201"/>
      <c r="I478" s="204"/>
      <c r="J478" s="215">
        <f>BK478</f>
        <v>0</v>
      </c>
      <c r="K478" s="201"/>
      <c r="L478" s="206"/>
      <c r="M478" s="207"/>
      <c r="N478" s="208"/>
      <c r="O478" s="208"/>
      <c r="P478" s="209">
        <f>SUM(P479:P487)</f>
        <v>0</v>
      </c>
      <c r="Q478" s="208"/>
      <c r="R478" s="209">
        <f>SUM(R479:R487)</f>
        <v>0.17823785</v>
      </c>
      <c r="S478" s="208"/>
      <c r="T478" s="210">
        <f>SUM(T479:T487)</f>
        <v>0</v>
      </c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R478" s="211" t="s">
        <v>80</v>
      </c>
      <c r="AT478" s="212" t="s">
        <v>70</v>
      </c>
      <c r="AU478" s="212" t="s">
        <v>78</v>
      </c>
      <c r="AY478" s="211" t="s">
        <v>158</v>
      </c>
      <c r="BK478" s="213">
        <f>SUM(BK479:BK487)</f>
        <v>0</v>
      </c>
    </row>
    <row r="479" s="2" customFormat="1" ht="24.15" customHeight="1">
      <c r="A479" s="41"/>
      <c r="B479" s="42"/>
      <c r="C479" s="216" t="s">
        <v>801</v>
      </c>
      <c r="D479" s="216" t="s">
        <v>161</v>
      </c>
      <c r="E479" s="217" t="s">
        <v>1501</v>
      </c>
      <c r="F479" s="218" t="s">
        <v>1502</v>
      </c>
      <c r="G479" s="219" t="s">
        <v>295</v>
      </c>
      <c r="H479" s="220">
        <v>10.955</v>
      </c>
      <c r="I479" s="221"/>
      <c r="J479" s="222">
        <f>ROUND(I479*H479,2)</f>
        <v>0</v>
      </c>
      <c r="K479" s="218" t="s">
        <v>219</v>
      </c>
      <c r="L479" s="47"/>
      <c r="M479" s="223" t="s">
        <v>19</v>
      </c>
      <c r="N479" s="224" t="s">
        <v>42</v>
      </c>
      <c r="O479" s="87"/>
      <c r="P479" s="225">
        <f>O479*H479</f>
        <v>0</v>
      </c>
      <c r="Q479" s="225">
        <v>0.01627</v>
      </c>
      <c r="R479" s="225">
        <f>Q479*H479</f>
        <v>0.17823785</v>
      </c>
      <c r="S479" s="225">
        <v>0</v>
      </c>
      <c r="T479" s="226">
        <f>S479*H479</f>
        <v>0</v>
      </c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R479" s="227" t="s">
        <v>338</v>
      </c>
      <c r="AT479" s="227" t="s">
        <v>161</v>
      </c>
      <c r="AU479" s="227" t="s">
        <v>80</v>
      </c>
      <c r="AY479" s="20" t="s">
        <v>158</v>
      </c>
      <c r="BE479" s="228">
        <f>IF(N479="základní",J479,0)</f>
        <v>0</v>
      </c>
      <c r="BF479" s="228">
        <f>IF(N479="snížená",J479,0)</f>
        <v>0</v>
      </c>
      <c r="BG479" s="228">
        <f>IF(N479="zákl. přenesená",J479,0)</f>
        <v>0</v>
      </c>
      <c r="BH479" s="228">
        <f>IF(N479="sníž. přenesená",J479,0)</f>
        <v>0</v>
      </c>
      <c r="BI479" s="228">
        <f>IF(N479="nulová",J479,0)</f>
        <v>0</v>
      </c>
      <c r="BJ479" s="20" t="s">
        <v>78</v>
      </c>
      <c r="BK479" s="228">
        <f>ROUND(I479*H479,2)</f>
        <v>0</v>
      </c>
      <c r="BL479" s="20" t="s">
        <v>338</v>
      </c>
      <c r="BM479" s="227" t="s">
        <v>1503</v>
      </c>
    </row>
    <row r="480" s="2" customFormat="1">
      <c r="A480" s="41"/>
      <c r="B480" s="42"/>
      <c r="C480" s="43"/>
      <c r="D480" s="229" t="s">
        <v>221</v>
      </c>
      <c r="E480" s="43"/>
      <c r="F480" s="230" t="s">
        <v>1504</v>
      </c>
      <c r="G480" s="43"/>
      <c r="H480" s="43"/>
      <c r="I480" s="231"/>
      <c r="J480" s="43"/>
      <c r="K480" s="43"/>
      <c r="L480" s="47"/>
      <c r="M480" s="232"/>
      <c r="N480" s="233"/>
      <c r="O480" s="87"/>
      <c r="P480" s="87"/>
      <c r="Q480" s="87"/>
      <c r="R480" s="87"/>
      <c r="S480" s="87"/>
      <c r="T480" s="88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T480" s="20" t="s">
        <v>221</v>
      </c>
      <c r="AU480" s="20" t="s">
        <v>80</v>
      </c>
    </row>
    <row r="481" s="13" customFormat="1">
      <c r="A481" s="13"/>
      <c r="B481" s="239"/>
      <c r="C481" s="240"/>
      <c r="D481" s="241" t="s">
        <v>257</v>
      </c>
      <c r="E481" s="242" t="s">
        <v>19</v>
      </c>
      <c r="F481" s="243" t="s">
        <v>1505</v>
      </c>
      <c r="G481" s="240"/>
      <c r="H481" s="242" t="s">
        <v>19</v>
      </c>
      <c r="I481" s="244"/>
      <c r="J481" s="240"/>
      <c r="K481" s="240"/>
      <c r="L481" s="245"/>
      <c r="M481" s="246"/>
      <c r="N481" s="247"/>
      <c r="O481" s="247"/>
      <c r="P481" s="247"/>
      <c r="Q481" s="247"/>
      <c r="R481" s="247"/>
      <c r="S481" s="247"/>
      <c r="T481" s="248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49" t="s">
        <v>257</v>
      </c>
      <c r="AU481" s="249" t="s">
        <v>80</v>
      </c>
      <c r="AV481" s="13" t="s">
        <v>78</v>
      </c>
      <c r="AW481" s="13" t="s">
        <v>32</v>
      </c>
      <c r="AX481" s="13" t="s">
        <v>71</v>
      </c>
      <c r="AY481" s="249" t="s">
        <v>158</v>
      </c>
    </row>
    <row r="482" s="14" customFormat="1">
      <c r="A482" s="14"/>
      <c r="B482" s="250"/>
      <c r="C482" s="251"/>
      <c r="D482" s="241" t="s">
        <v>257</v>
      </c>
      <c r="E482" s="252" t="s">
        <v>19</v>
      </c>
      <c r="F482" s="253" t="s">
        <v>1506</v>
      </c>
      <c r="G482" s="251"/>
      <c r="H482" s="254">
        <v>6.0499999999999998</v>
      </c>
      <c r="I482" s="255"/>
      <c r="J482" s="251"/>
      <c r="K482" s="251"/>
      <c r="L482" s="256"/>
      <c r="M482" s="257"/>
      <c r="N482" s="258"/>
      <c r="O482" s="258"/>
      <c r="P482" s="258"/>
      <c r="Q482" s="258"/>
      <c r="R482" s="258"/>
      <c r="S482" s="258"/>
      <c r="T482" s="259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T482" s="260" t="s">
        <v>257</v>
      </c>
      <c r="AU482" s="260" t="s">
        <v>80</v>
      </c>
      <c r="AV482" s="14" t="s">
        <v>80</v>
      </c>
      <c r="AW482" s="14" t="s">
        <v>32</v>
      </c>
      <c r="AX482" s="14" t="s">
        <v>71</v>
      </c>
      <c r="AY482" s="260" t="s">
        <v>158</v>
      </c>
    </row>
    <row r="483" s="14" customFormat="1">
      <c r="A483" s="14"/>
      <c r="B483" s="250"/>
      <c r="C483" s="251"/>
      <c r="D483" s="241" t="s">
        <v>257</v>
      </c>
      <c r="E483" s="252" t="s">
        <v>19</v>
      </c>
      <c r="F483" s="253" t="s">
        <v>1507</v>
      </c>
      <c r="G483" s="251"/>
      <c r="H483" s="254">
        <v>1.95</v>
      </c>
      <c r="I483" s="255"/>
      <c r="J483" s="251"/>
      <c r="K483" s="251"/>
      <c r="L483" s="256"/>
      <c r="M483" s="257"/>
      <c r="N483" s="258"/>
      <c r="O483" s="258"/>
      <c r="P483" s="258"/>
      <c r="Q483" s="258"/>
      <c r="R483" s="258"/>
      <c r="S483" s="258"/>
      <c r="T483" s="259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60" t="s">
        <v>257</v>
      </c>
      <c r="AU483" s="260" t="s">
        <v>80</v>
      </c>
      <c r="AV483" s="14" t="s">
        <v>80</v>
      </c>
      <c r="AW483" s="14" t="s">
        <v>32</v>
      </c>
      <c r="AX483" s="14" t="s">
        <v>71</v>
      </c>
      <c r="AY483" s="260" t="s">
        <v>158</v>
      </c>
    </row>
    <row r="484" s="14" customFormat="1">
      <c r="A484" s="14"/>
      <c r="B484" s="250"/>
      <c r="C484" s="251"/>
      <c r="D484" s="241" t="s">
        <v>257</v>
      </c>
      <c r="E484" s="252" t="s">
        <v>19</v>
      </c>
      <c r="F484" s="253" t="s">
        <v>1508</v>
      </c>
      <c r="G484" s="251"/>
      <c r="H484" s="254">
        <v>2.9550000000000001</v>
      </c>
      <c r="I484" s="255"/>
      <c r="J484" s="251"/>
      <c r="K484" s="251"/>
      <c r="L484" s="256"/>
      <c r="M484" s="257"/>
      <c r="N484" s="258"/>
      <c r="O484" s="258"/>
      <c r="P484" s="258"/>
      <c r="Q484" s="258"/>
      <c r="R484" s="258"/>
      <c r="S484" s="258"/>
      <c r="T484" s="259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0" t="s">
        <v>257</v>
      </c>
      <c r="AU484" s="260" t="s">
        <v>80</v>
      </c>
      <c r="AV484" s="14" t="s">
        <v>80</v>
      </c>
      <c r="AW484" s="14" t="s">
        <v>32</v>
      </c>
      <c r="AX484" s="14" t="s">
        <v>71</v>
      </c>
      <c r="AY484" s="260" t="s">
        <v>158</v>
      </c>
    </row>
    <row r="485" s="15" customFormat="1">
      <c r="A485" s="15"/>
      <c r="B485" s="261"/>
      <c r="C485" s="262"/>
      <c r="D485" s="241" t="s">
        <v>257</v>
      </c>
      <c r="E485" s="263" t="s">
        <v>19</v>
      </c>
      <c r="F485" s="264" t="s">
        <v>268</v>
      </c>
      <c r="G485" s="262"/>
      <c r="H485" s="265">
        <v>10.955</v>
      </c>
      <c r="I485" s="266"/>
      <c r="J485" s="262"/>
      <c r="K485" s="262"/>
      <c r="L485" s="267"/>
      <c r="M485" s="268"/>
      <c r="N485" s="269"/>
      <c r="O485" s="269"/>
      <c r="P485" s="269"/>
      <c r="Q485" s="269"/>
      <c r="R485" s="269"/>
      <c r="S485" s="269"/>
      <c r="T485" s="270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T485" s="271" t="s">
        <v>257</v>
      </c>
      <c r="AU485" s="271" t="s">
        <v>80</v>
      </c>
      <c r="AV485" s="15" t="s">
        <v>173</v>
      </c>
      <c r="AW485" s="15" t="s">
        <v>32</v>
      </c>
      <c r="AX485" s="15" t="s">
        <v>78</v>
      </c>
      <c r="AY485" s="271" t="s">
        <v>158</v>
      </c>
    </row>
    <row r="486" s="2" customFormat="1" ht="37.8" customHeight="1">
      <c r="A486" s="41"/>
      <c r="B486" s="42"/>
      <c r="C486" s="216" t="s">
        <v>805</v>
      </c>
      <c r="D486" s="216" t="s">
        <v>161</v>
      </c>
      <c r="E486" s="217" t="s">
        <v>1509</v>
      </c>
      <c r="F486" s="218" t="s">
        <v>1510</v>
      </c>
      <c r="G486" s="219" t="s">
        <v>656</v>
      </c>
      <c r="H486" s="283"/>
      <c r="I486" s="221"/>
      <c r="J486" s="222">
        <f>ROUND(I486*H486,2)</f>
        <v>0</v>
      </c>
      <c r="K486" s="218" t="s">
        <v>219</v>
      </c>
      <c r="L486" s="47"/>
      <c r="M486" s="223" t="s">
        <v>19</v>
      </c>
      <c r="N486" s="224" t="s">
        <v>42</v>
      </c>
      <c r="O486" s="87"/>
      <c r="P486" s="225">
        <f>O486*H486</f>
        <v>0</v>
      </c>
      <c r="Q486" s="225">
        <v>0</v>
      </c>
      <c r="R486" s="225">
        <f>Q486*H486</f>
        <v>0</v>
      </c>
      <c r="S486" s="225">
        <v>0</v>
      </c>
      <c r="T486" s="226">
        <f>S486*H486</f>
        <v>0</v>
      </c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R486" s="227" t="s">
        <v>338</v>
      </c>
      <c r="AT486" s="227" t="s">
        <v>161</v>
      </c>
      <c r="AU486" s="227" t="s">
        <v>80</v>
      </c>
      <c r="AY486" s="20" t="s">
        <v>158</v>
      </c>
      <c r="BE486" s="228">
        <f>IF(N486="základní",J486,0)</f>
        <v>0</v>
      </c>
      <c r="BF486" s="228">
        <f>IF(N486="snížená",J486,0)</f>
        <v>0</v>
      </c>
      <c r="BG486" s="228">
        <f>IF(N486="zákl. přenesená",J486,0)</f>
        <v>0</v>
      </c>
      <c r="BH486" s="228">
        <f>IF(N486="sníž. přenesená",J486,0)</f>
        <v>0</v>
      </c>
      <c r="BI486" s="228">
        <f>IF(N486="nulová",J486,0)</f>
        <v>0</v>
      </c>
      <c r="BJ486" s="20" t="s">
        <v>78</v>
      </c>
      <c r="BK486" s="228">
        <f>ROUND(I486*H486,2)</f>
        <v>0</v>
      </c>
      <c r="BL486" s="20" t="s">
        <v>338</v>
      </c>
      <c r="BM486" s="227" t="s">
        <v>1511</v>
      </c>
    </row>
    <row r="487" s="2" customFormat="1">
      <c r="A487" s="41"/>
      <c r="B487" s="42"/>
      <c r="C487" s="43"/>
      <c r="D487" s="229" t="s">
        <v>221</v>
      </c>
      <c r="E487" s="43"/>
      <c r="F487" s="230" t="s">
        <v>1512</v>
      </c>
      <c r="G487" s="43"/>
      <c r="H487" s="43"/>
      <c r="I487" s="231"/>
      <c r="J487" s="43"/>
      <c r="K487" s="43"/>
      <c r="L487" s="47"/>
      <c r="M487" s="232"/>
      <c r="N487" s="233"/>
      <c r="O487" s="87"/>
      <c r="P487" s="87"/>
      <c r="Q487" s="87"/>
      <c r="R487" s="87"/>
      <c r="S487" s="87"/>
      <c r="T487" s="88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0" t="s">
        <v>221</v>
      </c>
      <c r="AU487" s="20" t="s">
        <v>80</v>
      </c>
    </row>
    <row r="488" s="12" customFormat="1" ht="22.8" customHeight="1">
      <c r="A488" s="12"/>
      <c r="B488" s="200"/>
      <c r="C488" s="201"/>
      <c r="D488" s="202" t="s">
        <v>70</v>
      </c>
      <c r="E488" s="214" t="s">
        <v>1513</v>
      </c>
      <c r="F488" s="214" t="s">
        <v>1514</v>
      </c>
      <c r="G488" s="201"/>
      <c r="H488" s="201"/>
      <c r="I488" s="204"/>
      <c r="J488" s="215">
        <f>BK488</f>
        <v>0</v>
      </c>
      <c r="K488" s="201"/>
      <c r="L488" s="206"/>
      <c r="M488" s="207"/>
      <c r="N488" s="208"/>
      <c r="O488" s="208"/>
      <c r="P488" s="209">
        <f>SUM(P489:P496)</f>
        <v>0</v>
      </c>
      <c r="Q488" s="208"/>
      <c r="R488" s="209">
        <f>SUM(R489:R496)</f>
        <v>0.087424800000000011</v>
      </c>
      <c r="S488" s="208"/>
      <c r="T488" s="210">
        <f>SUM(T489:T496)</f>
        <v>0</v>
      </c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R488" s="211" t="s">
        <v>80</v>
      </c>
      <c r="AT488" s="212" t="s">
        <v>70</v>
      </c>
      <c r="AU488" s="212" t="s">
        <v>78</v>
      </c>
      <c r="AY488" s="211" t="s">
        <v>158</v>
      </c>
      <c r="BK488" s="213">
        <f>SUM(BK489:BK496)</f>
        <v>0</v>
      </c>
    </row>
    <row r="489" s="2" customFormat="1" ht="24.15" customHeight="1">
      <c r="A489" s="41"/>
      <c r="B489" s="42"/>
      <c r="C489" s="216" t="s">
        <v>807</v>
      </c>
      <c r="D489" s="216" t="s">
        <v>161</v>
      </c>
      <c r="E489" s="217" t="s">
        <v>1515</v>
      </c>
      <c r="F489" s="218" t="s">
        <v>1516</v>
      </c>
      <c r="G489" s="219" t="s">
        <v>373</v>
      </c>
      <c r="H489" s="220">
        <v>19.960000000000001</v>
      </c>
      <c r="I489" s="221"/>
      <c r="J489" s="222">
        <f>ROUND(I489*H489,2)</f>
        <v>0</v>
      </c>
      <c r="K489" s="218" t="s">
        <v>219</v>
      </c>
      <c r="L489" s="47"/>
      <c r="M489" s="223" t="s">
        <v>19</v>
      </c>
      <c r="N489" s="224" t="s">
        <v>42</v>
      </c>
      <c r="O489" s="87"/>
      <c r="P489" s="225">
        <f>O489*H489</f>
        <v>0</v>
      </c>
      <c r="Q489" s="225">
        <v>0.0043800000000000002</v>
      </c>
      <c r="R489" s="225">
        <f>Q489*H489</f>
        <v>0.087424800000000011</v>
      </c>
      <c r="S489" s="225">
        <v>0</v>
      </c>
      <c r="T489" s="226">
        <f>S489*H489</f>
        <v>0</v>
      </c>
      <c r="U489" s="41"/>
      <c r="V489" s="41"/>
      <c r="W489" s="41"/>
      <c r="X489" s="41"/>
      <c r="Y489" s="41"/>
      <c r="Z489" s="41"/>
      <c r="AA489" s="41"/>
      <c r="AB489" s="41"/>
      <c r="AC489" s="41"/>
      <c r="AD489" s="41"/>
      <c r="AE489" s="41"/>
      <c r="AR489" s="227" t="s">
        <v>338</v>
      </c>
      <c r="AT489" s="227" t="s">
        <v>161</v>
      </c>
      <c r="AU489" s="227" t="s">
        <v>80</v>
      </c>
      <c r="AY489" s="20" t="s">
        <v>158</v>
      </c>
      <c r="BE489" s="228">
        <f>IF(N489="základní",J489,0)</f>
        <v>0</v>
      </c>
      <c r="BF489" s="228">
        <f>IF(N489="snížená",J489,0)</f>
        <v>0</v>
      </c>
      <c r="BG489" s="228">
        <f>IF(N489="zákl. přenesená",J489,0)</f>
        <v>0</v>
      </c>
      <c r="BH489" s="228">
        <f>IF(N489="sníž. přenesená",J489,0)</f>
        <v>0</v>
      </c>
      <c r="BI489" s="228">
        <f>IF(N489="nulová",J489,0)</f>
        <v>0</v>
      </c>
      <c r="BJ489" s="20" t="s">
        <v>78</v>
      </c>
      <c r="BK489" s="228">
        <f>ROUND(I489*H489,2)</f>
        <v>0</v>
      </c>
      <c r="BL489" s="20" t="s">
        <v>338</v>
      </c>
      <c r="BM489" s="227" t="s">
        <v>1517</v>
      </c>
    </row>
    <row r="490" s="2" customFormat="1">
      <c r="A490" s="41"/>
      <c r="B490" s="42"/>
      <c r="C490" s="43"/>
      <c r="D490" s="229" t="s">
        <v>221</v>
      </c>
      <c r="E490" s="43"/>
      <c r="F490" s="230" t="s">
        <v>1518</v>
      </c>
      <c r="G490" s="43"/>
      <c r="H490" s="43"/>
      <c r="I490" s="231"/>
      <c r="J490" s="43"/>
      <c r="K490" s="43"/>
      <c r="L490" s="47"/>
      <c r="M490" s="232"/>
      <c r="N490" s="233"/>
      <c r="O490" s="87"/>
      <c r="P490" s="87"/>
      <c r="Q490" s="87"/>
      <c r="R490" s="87"/>
      <c r="S490" s="87"/>
      <c r="T490" s="88"/>
      <c r="U490" s="41"/>
      <c r="V490" s="41"/>
      <c r="W490" s="41"/>
      <c r="X490" s="41"/>
      <c r="Y490" s="41"/>
      <c r="Z490" s="41"/>
      <c r="AA490" s="41"/>
      <c r="AB490" s="41"/>
      <c r="AC490" s="41"/>
      <c r="AD490" s="41"/>
      <c r="AE490" s="41"/>
      <c r="AT490" s="20" t="s">
        <v>221</v>
      </c>
      <c r="AU490" s="20" t="s">
        <v>80</v>
      </c>
    </row>
    <row r="491" s="2" customFormat="1">
      <c r="A491" s="41"/>
      <c r="B491" s="42"/>
      <c r="C491" s="43"/>
      <c r="D491" s="241" t="s">
        <v>519</v>
      </c>
      <c r="E491" s="43"/>
      <c r="F491" s="282" t="s">
        <v>1519</v>
      </c>
      <c r="G491" s="43"/>
      <c r="H491" s="43"/>
      <c r="I491" s="231"/>
      <c r="J491" s="43"/>
      <c r="K491" s="43"/>
      <c r="L491" s="47"/>
      <c r="M491" s="232"/>
      <c r="N491" s="233"/>
      <c r="O491" s="87"/>
      <c r="P491" s="87"/>
      <c r="Q491" s="87"/>
      <c r="R491" s="87"/>
      <c r="S491" s="87"/>
      <c r="T491" s="88"/>
      <c r="U491" s="41"/>
      <c r="V491" s="41"/>
      <c r="W491" s="41"/>
      <c r="X491" s="41"/>
      <c r="Y491" s="41"/>
      <c r="Z491" s="41"/>
      <c r="AA491" s="41"/>
      <c r="AB491" s="41"/>
      <c r="AC491" s="41"/>
      <c r="AD491" s="41"/>
      <c r="AE491" s="41"/>
      <c r="AT491" s="20" t="s">
        <v>519</v>
      </c>
      <c r="AU491" s="20" t="s">
        <v>80</v>
      </c>
    </row>
    <row r="492" s="14" customFormat="1">
      <c r="A492" s="14"/>
      <c r="B492" s="250"/>
      <c r="C492" s="251"/>
      <c r="D492" s="241" t="s">
        <v>257</v>
      </c>
      <c r="E492" s="252" t="s">
        <v>19</v>
      </c>
      <c r="F492" s="253" t="s">
        <v>1520</v>
      </c>
      <c r="G492" s="251"/>
      <c r="H492" s="254">
        <v>19.960000000000001</v>
      </c>
      <c r="I492" s="255"/>
      <c r="J492" s="251"/>
      <c r="K492" s="251"/>
      <c r="L492" s="256"/>
      <c r="M492" s="257"/>
      <c r="N492" s="258"/>
      <c r="O492" s="258"/>
      <c r="P492" s="258"/>
      <c r="Q492" s="258"/>
      <c r="R492" s="258"/>
      <c r="S492" s="258"/>
      <c r="T492" s="259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60" t="s">
        <v>257</v>
      </c>
      <c r="AU492" s="260" t="s">
        <v>80</v>
      </c>
      <c r="AV492" s="14" t="s">
        <v>80</v>
      </c>
      <c r="AW492" s="14" t="s">
        <v>32</v>
      </c>
      <c r="AX492" s="14" t="s">
        <v>78</v>
      </c>
      <c r="AY492" s="260" t="s">
        <v>158</v>
      </c>
    </row>
    <row r="493" s="2" customFormat="1" ht="24.15" customHeight="1">
      <c r="A493" s="41"/>
      <c r="B493" s="42"/>
      <c r="C493" s="216" t="s">
        <v>811</v>
      </c>
      <c r="D493" s="216" t="s">
        <v>161</v>
      </c>
      <c r="E493" s="217" t="s">
        <v>1521</v>
      </c>
      <c r="F493" s="218" t="s">
        <v>1522</v>
      </c>
      <c r="G493" s="219" t="s">
        <v>199</v>
      </c>
      <c r="H493" s="220">
        <v>4</v>
      </c>
      <c r="I493" s="221"/>
      <c r="J493" s="222">
        <f>ROUND(I493*H493,2)</f>
        <v>0</v>
      </c>
      <c r="K493" s="218" t="s">
        <v>219</v>
      </c>
      <c r="L493" s="47"/>
      <c r="M493" s="223" t="s">
        <v>19</v>
      </c>
      <c r="N493" s="224" t="s">
        <v>42</v>
      </c>
      <c r="O493" s="87"/>
      <c r="P493" s="225">
        <f>O493*H493</f>
        <v>0</v>
      </c>
      <c r="Q493" s="225">
        <v>0</v>
      </c>
      <c r="R493" s="225">
        <f>Q493*H493</f>
        <v>0</v>
      </c>
      <c r="S493" s="225">
        <v>0</v>
      </c>
      <c r="T493" s="226">
        <f>S493*H493</f>
        <v>0</v>
      </c>
      <c r="U493" s="41"/>
      <c r="V493" s="41"/>
      <c r="W493" s="41"/>
      <c r="X493" s="41"/>
      <c r="Y493" s="41"/>
      <c r="Z493" s="41"/>
      <c r="AA493" s="41"/>
      <c r="AB493" s="41"/>
      <c r="AC493" s="41"/>
      <c r="AD493" s="41"/>
      <c r="AE493" s="41"/>
      <c r="AR493" s="227" t="s">
        <v>338</v>
      </c>
      <c r="AT493" s="227" t="s">
        <v>161</v>
      </c>
      <c r="AU493" s="227" t="s">
        <v>80</v>
      </c>
      <c r="AY493" s="20" t="s">
        <v>158</v>
      </c>
      <c r="BE493" s="228">
        <f>IF(N493="základní",J493,0)</f>
        <v>0</v>
      </c>
      <c r="BF493" s="228">
        <f>IF(N493="snížená",J493,0)</f>
        <v>0</v>
      </c>
      <c r="BG493" s="228">
        <f>IF(N493="zákl. přenesená",J493,0)</f>
        <v>0</v>
      </c>
      <c r="BH493" s="228">
        <f>IF(N493="sníž. přenesená",J493,0)</f>
        <v>0</v>
      </c>
      <c r="BI493" s="228">
        <f>IF(N493="nulová",J493,0)</f>
        <v>0</v>
      </c>
      <c r="BJ493" s="20" t="s">
        <v>78</v>
      </c>
      <c r="BK493" s="228">
        <f>ROUND(I493*H493,2)</f>
        <v>0</v>
      </c>
      <c r="BL493" s="20" t="s">
        <v>338</v>
      </c>
      <c r="BM493" s="227" t="s">
        <v>1523</v>
      </c>
    </row>
    <row r="494" s="2" customFormat="1">
      <c r="A494" s="41"/>
      <c r="B494" s="42"/>
      <c r="C494" s="43"/>
      <c r="D494" s="229" t="s">
        <v>221</v>
      </c>
      <c r="E494" s="43"/>
      <c r="F494" s="230" t="s">
        <v>1524</v>
      </c>
      <c r="G494" s="43"/>
      <c r="H494" s="43"/>
      <c r="I494" s="231"/>
      <c r="J494" s="43"/>
      <c r="K494" s="43"/>
      <c r="L494" s="47"/>
      <c r="M494" s="232"/>
      <c r="N494" s="233"/>
      <c r="O494" s="87"/>
      <c r="P494" s="87"/>
      <c r="Q494" s="87"/>
      <c r="R494" s="87"/>
      <c r="S494" s="87"/>
      <c r="T494" s="88"/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T494" s="20" t="s">
        <v>221</v>
      </c>
      <c r="AU494" s="20" t="s">
        <v>80</v>
      </c>
    </row>
    <row r="495" s="2" customFormat="1" ht="24.15" customHeight="1">
      <c r="A495" s="41"/>
      <c r="B495" s="42"/>
      <c r="C495" s="216" t="s">
        <v>815</v>
      </c>
      <c r="D495" s="216" t="s">
        <v>161</v>
      </c>
      <c r="E495" s="217" t="s">
        <v>1525</v>
      </c>
      <c r="F495" s="218" t="s">
        <v>1526</v>
      </c>
      <c r="G495" s="219" t="s">
        <v>656</v>
      </c>
      <c r="H495" s="283"/>
      <c r="I495" s="221"/>
      <c r="J495" s="222">
        <f>ROUND(I495*H495,2)</f>
        <v>0</v>
      </c>
      <c r="K495" s="218" t="s">
        <v>219</v>
      </c>
      <c r="L495" s="47"/>
      <c r="M495" s="223" t="s">
        <v>19</v>
      </c>
      <c r="N495" s="224" t="s">
        <v>42</v>
      </c>
      <c r="O495" s="87"/>
      <c r="P495" s="225">
        <f>O495*H495</f>
        <v>0</v>
      </c>
      <c r="Q495" s="225">
        <v>0</v>
      </c>
      <c r="R495" s="225">
        <f>Q495*H495</f>
        <v>0</v>
      </c>
      <c r="S495" s="225">
        <v>0</v>
      </c>
      <c r="T495" s="226">
        <f>S495*H495</f>
        <v>0</v>
      </c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R495" s="227" t="s">
        <v>338</v>
      </c>
      <c r="AT495" s="227" t="s">
        <v>161</v>
      </c>
      <c r="AU495" s="227" t="s">
        <v>80</v>
      </c>
      <c r="AY495" s="20" t="s">
        <v>158</v>
      </c>
      <c r="BE495" s="228">
        <f>IF(N495="základní",J495,0)</f>
        <v>0</v>
      </c>
      <c r="BF495" s="228">
        <f>IF(N495="snížená",J495,0)</f>
        <v>0</v>
      </c>
      <c r="BG495" s="228">
        <f>IF(N495="zákl. přenesená",J495,0)</f>
        <v>0</v>
      </c>
      <c r="BH495" s="228">
        <f>IF(N495="sníž. přenesená",J495,0)</f>
        <v>0</v>
      </c>
      <c r="BI495" s="228">
        <f>IF(N495="nulová",J495,0)</f>
        <v>0</v>
      </c>
      <c r="BJ495" s="20" t="s">
        <v>78</v>
      </c>
      <c r="BK495" s="228">
        <f>ROUND(I495*H495,2)</f>
        <v>0</v>
      </c>
      <c r="BL495" s="20" t="s">
        <v>338</v>
      </c>
      <c r="BM495" s="227" t="s">
        <v>1527</v>
      </c>
    </row>
    <row r="496" s="2" customFormat="1">
      <c r="A496" s="41"/>
      <c r="B496" s="42"/>
      <c r="C496" s="43"/>
      <c r="D496" s="229" t="s">
        <v>221</v>
      </c>
      <c r="E496" s="43"/>
      <c r="F496" s="230" t="s">
        <v>1528</v>
      </c>
      <c r="G496" s="43"/>
      <c r="H496" s="43"/>
      <c r="I496" s="231"/>
      <c r="J496" s="43"/>
      <c r="K496" s="43"/>
      <c r="L496" s="47"/>
      <c r="M496" s="232"/>
      <c r="N496" s="233"/>
      <c r="O496" s="87"/>
      <c r="P496" s="87"/>
      <c r="Q496" s="87"/>
      <c r="R496" s="87"/>
      <c r="S496" s="87"/>
      <c r="T496" s="88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T496" s="20" t="s">
        <v>221</v>
      </c>
      <c r="AU496" s="20" t="s">
        <v>80</v>
      </c>
    </row>
    <row r="497" s="12" customFormat="1" ht="22.8" customHeight="1">
      <c r="A497" s="12"/>
      <c r="B497" s="200"/>
      <c r="C497" s="201"/>
      <c r="D497" s="202" t="s">
        <v>70</v>
      </c>
      <c r="E497" s="214" t="s">
        <v>1529</v>
      </c>
      <c r="F497" s="214" t="s">
        <v>1530</v>
      </c>
      <c r="G497" s="201"/>
      <c r="H497" s="201"/>
      <c r="I497" s="204"/>
      <c r="J497" s="215">
        <f>BK497</f>
        <v>0</v>
      </c>
      <c r="K497" s="201"/>
      <c r="L497" s="206"/>
      <c r="M497" s="207"/>
      <c r="N497" s="208"/>
      <c r="O497" s="208"/>
      <c r="P497" s="209">
        <f>SUM(P498:P547)</f>
        <v>0</v>
      </c>
      <c r="Q497" s="208"/>
      <c r="R497" s="209">
        <f>SUM(R498:R547)</f>
        <v>5.6927925100000003</v>
      </c>
      <c r="S497" s="208"/>
      <c r="T497" s="210">
        <f>SUM(T498:T547)</f>
        <v>0</v>
      </c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R497" s="211" t="s">
        <v>80</v>
      </c>
      <c r="AT497" s="212" t="s">
        <v>70</v>
      </c>
      <c r="AU497" s="212" t="s">
        <v>78</v>
      </c>
      <c r="AY497" s="211" t="s">
        <v>158</v>
      </c>
      <c r="BK497" s="213">
        <f>SUM(BK498:BK547)</f>
        <v>0</v>
      </c>
    </row>
    <row r="498" s="2" customFormat="1" ht="16.5" customHeight="1">
      <c r="A498" s="41"/>
      <c r="B498" s="42"/>
      <c r="C498" s="216" t="s">
        <v>819</v>
      </c>
      <c r="D498" s="216" t="s">
        <v>161</v>
      </c>
      <c r="E498" s="217" t="s">
        <v>1531</v>
      </c>
      <c r="F498" s="218" t="s">
        <v>1532</v>
      </c>
      <c r="G498" s="219" t="s">
        <v>199</v>
      </c>
      <c r="H498" s="220">
        <v>4</v>
      </c>
      <c r="I498" s="221"/>
      <c r="J498" s="222">
        <f>ROUND(I498*H498,2)</f>
        <v>0</v>
      </c>
      <c r="K498" s="218" t="s">
        <v>219</v>
      </c>
      <c r="L498" s="47"/>
      <c r="M498" s="223" t="s">
        <v>19</v>
      </c>
      <c r="N498" s="224" t="s">
        <v>42</v>
      </c>
      <c r="O498" s="87"/>
      <c r="P498" s="225">
        <f>O498*H498</f>
        <v>0</v>
      </c>
      <c r="Q498" s="225">
        <v>0</v>
      </c>
      <c r="R498" s="225">
        <f>Q498*H498</f>
        <v>0</v>
      </c>
      <c r="S498" s="225">
        <v>0</v>
      </c>
      <c r="T498" s="226">
        <f>S498*H498</f>
        <v>0</v>
      </c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R498" s="227" t="s">
        <v>338</v>
      </c>
      <c r="AT498" s="227" t="s">
        <v>161</v>
      </c>
      <c r="AU498" s="227" t="s">
        <v>80</v>
      </c>
      <c r="AY498" s="20" t="s">
        <v>158</v>
      </c>
      <c r="BE498" s="228">
        <f>IF(N498="základní",J498,0)</f>
        <v>0</v>
      </c>
      <c r="BF498" s="228">
        <f>IF(N498="snížená",J498,0)</f>
        <v>0</v>
      </c>
      <c r="BG498" s="228">
        <f>IF(N498="zákl. přenesená",J498,0)</f>
        <v>0</v>
      </c>
      <c r="BH498" s="228">
        <f>IF(N498="sníž. přenesená",J498,0)</f>
        <v>0</v>
      </c>
      <c r="BI498" s="228">
        <f>IF(N498="nulová",J498,0)</f>
        <v>0</v>
      </c>
      <c r="BJ498" s="20" t="s">
        <v>78</v>
      </c>
      <c r="BK498" s="228">
        <f>ROUND(I498*H498,2)</f>
        <v>0</v>
      </c>
      <c r="BL498" s="20" t="s">
        <v>338</v>
      </c>
      <c r="BM498" s="227" t="s">
        <v>1533</v>
      </c>
    </row>
    <row r="499" s="2" customFormat="1">
      <c r="A499" s="41"/>
      <c r="B499" s="42"/>
      <c r="C499" s="43"/>
      <c r="D499" s="229" t="s">
        <v>221</v>
      </c>
      <c r="E499" s="43"/>
      <c r="F499" s="230" t="s">
        <v>1534</v>
      </c>
      <c r="G499" s="43"/>
      <c r="H499" s="43"/>
      <c r="I499" s="231"/>
      <c r="J499" s="43"/>
      <c r="K499" s="43"/>
      <c r="L499" s="47"/>
      <c r="M499" s="232"/>
      <c r="N499" s="233"/>
      <c r="O499" s="87"/>
      <c r="P499" s="87"/>
      <c r="Q499" s="87"/>
      <c r="R499" s="87"/>
      <c r="S499" s="87"/>
      <c r="T499" s="88"/>
      <c r="U499" s="41"/>
      <c r="V499" s="41"/>
      <c r="W499" s="41"/>
      <c r="X499" s="41"/>
      <c r="Y499" s="41"/>
      <c r="Z499" s="41"/>
      <c r="AA499" s="41"/>
      <c r="AB499" s="41"/>
      <c r="AC499" s="41"/>
      <c r="AD499" s="41"/>
      <c r="AE499" s="41"/>
      <c r="AT499" s="20" t="s">
        <v>221</v>
      </c>
      <c r="AU499" s="20" t="s">
        <v>80</v>
      </c>
    </row>
    <row r="500" s="2" customFormat="1" ht="24.15" customHeight="1">
      <c r="A500" s="41"/>
      <c r="B500" s="42"/>
      <c r="C500" s="216" t="s">
        <v>821</v>
      </c>
      <c r="D500" s="216" t="s">
        <v>161</v>
      </c>
      <c r="E500" s="217" t="s">
        <v>1535</v>
      </c>
      <c r="F500" s="218" t="s">
        <v>1536</v>
      </c>
      <c r="G500" s="219" t="s">
        <v>373</v>
      </c>
      <c r="H500" s="220">
        <v>23.199999999999999</v>
      </c>
      <c r="I500" s="221"/>
      <c r="J500" s="222">
        <f>ROUND(I500*H500,2)</f>
        <v>0</v>
      </c>
      <c r="K500" s="218" t="s">
        <v>219</v>
      </c>
      <c r="L500" s="47"/>
      <c r="M500" s="223" t="s">
        <v>19</v>
      </c>
      <c r="N500" s="224" t="s">
        <v>42</v>
      </c>
      <c r="O500" s="87"/>
      <c r="P500" s="225">
        <f>O500*H500</f>
        <v>0</v>
      </c>
      <c r="Q500" s="225">
        <v>6.0000000000000002E-05</v>
      </c>
      <c r="R500" s="225">
        <f>Q500*H500</f>
        <v>0.001392</v>
      </c>
      <c r="S500" s="225">
        <v>0</v>
      </c>
      <c r="T500" s="226">
        <f>S500*H500</f>
        <v>0</v>
      </c>
      <c r="U500" s="41"/>
      <c r="V500" s="41"/>
      <c r="W500" s="41"/>
      <c r="X500" s="41"/>
      <c r="Y500" s="41"/>
      <c r="Z500" s="41"/>
      <c r="AA500" s="41"/>
      <c r="AB500" s="41"/>
      <c r="AC500" s="41"/>
      <c r="AD500" s="41"/>
      <c r="AE500" s="41"/>
      <c r="AR500" s="227" t="s">
        <v>338</v>
      </c>
      <c r="AT500" s="227" t="s">
        <v>161</v>
      </c>
      <c r="AU500" s="227" t="s">
        <v>80</v>
      </c>
      <c r="AY500" s="20" t="s">
        <v>158</v>
      </c>
      <c r="BE500" s="228">
        <f>IF(N500="základní",J500,0)</f>
        <v>0</v>
      </c>
      <c r="BF500" s="228">
        <f>IF(N500="snížená",J500,0)</f>
        <v>0</v>
      </c>
      <c r="BG500" s="228">
        <f>IF(N500="zákl. přenesená",J500,0)</f>
        <v>0</v>
      </c>
      <c r="BH500" s="228">
        <f>IF(N500="sníž. přenesená",J500,0)</f>
        <v>0</v>
      </c>
      <c r="BI500" s="228">
        <f>IF(N500="nulová",J500,0)</f>
        <v>0</v>
      </c>
      <c r="BJ500" s="20" t="s">
        <v>78</v>
      </c>
      <c r="BK500" s="228">
        <f>ROUND(I500*H500,2)</f>
        <v>0</v>
      </c>
      <c r="BL500" s="20" t="s">
        <v>338</v>
      </c>
      <c r="BM500" s="227" t="s">
        <v>1537</v>
      </c>
    </row>
    <row r="501" s="2" customFormat="1">
      <c r="A501" s="41"/>
      <c r="B501" s="42"/>
      <c r="C501" s="43"/>
      <c r="D501" s="229" t="s">
        <v>221</v>
      </c>
      <c r="E501" s="43"/>
      <c r="F501" s="230" t="s">
        <v>1538</v>
      </c>
      <c r="G501" s="43"/>
      <c r="H501" s="43"/>
      <c r="I501" s="231"/>
      <c r="J501" s="43"/>
      <c r="K501" s="43"/>
      <c r="L501" s="47"/>
      <c r="M501" s="232"/>
      <c r="N501" s="233"/>
      <c r="O501" s="87"/>
      <c r="P501" s="87"/>
      <c r="Q501" s="87"/>
      <c r="R501" s="87"/>
      <c r="S501" s="87"/>
      <c r="T501" s="88"/>
      <c r="U501" s="41"/>
      <c r="V501" s="41"/>
      <c r="W501" s="41"/>
      <c r="X501" s="41"/>
      <c r="Y501" s="41"/>
      <c r="Z501" s="41"/>
      <c r="AA501" s="41"/>
      <c r="AB501" s="41"/>
      <c r="AC501" s="41"/>
      <c r="AD501" s="41"/>
      <c r="AE501" s="41"/>
      <c r="AT501" s="20" t="s">
        <v>221</v>
      </c>
      <c r="AU501" s="20" t="s">
        <v>80</v>
      </c>
    </row>
    <row r="502" s="14" customFormat="1">
      <c r="A502" s="14"/>
      <c r="B502" s="250"/>
      <c r="C502" s="251"/>
      <c r="D502" s="241" t="s">
        <v>257</v>
      </c>
      <c r="E502" s="252" t="s">
        <v>19</v>
      </c>
      <c r="F502" s="253" t="s">
        <v>1539</v>
      </c>
      <c r="G502" s="251"/>
      <c r="H502" s="254">
        <v>23.199999999999999</v>
      </c>
      <c r="I502" s="255"/>
      <c r="J502" s="251"/>
      <c r="K502" s="251"/>
      <c r="L502" s="256"/>
      <c r="M502" s="257"/>
      <c r="N502" s="258"/>
      <c r="O502" s="258"/>
      <c r="P502" s="258"/>
      <c r="Q502" s="258"/>
      <c r="R502" s="258"/>
      <c r="S502" s="258"/>
      <c r="T502" s="259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60" t="s">
        <v>257</v>
      </c>
      <c r="AU502" s="260" t="s">
        <v>80</v>
      </c>
      <c r="AV502" s="14" t="s">
        <v>80</v>
      </c>
      <c r="AW502" s="14" t="s">
        <v>32</v>
      </c>
      <c r="AX502" s="14" t="s">
        <v>78</v>
      </c>
      <c r="AY502" s="260" t="s">
        <v>158</v>
      </c>
    </row>
    <row r="503" s="2" customFormat="1" ht="24.15" customHeight="1">
      <c r="A503" s="41"/>
      <c r="B503" s="42"/>
      <c r="C503" s="216" t="s">
        <v>823</v>
      </c>
      <c r="D503" s="216" t="s">
        <v>161</v>
      </c>
      <c r="E503" s="217" t="s">
        <v>1540</v>
      </c>
      <c r="F503" s="218" t="s">
        <v>1541</v>
      </c>
      <c r="G503" s="219" t="s">
        <v>373</v>
      </c>
      <c r="H503" s="220">
        <v>23.199999999999999</v>
      </c>
      <c r="I503" s="221"/>
      <c r="J503" s="222">
        <f>ROUND(I503*H503,2)</f>
        <v>0</v>
      </c>
      <c r="K503" s="218" t="s">
        <v>219</v>
      </c>
      <c r="L503" s="47"/>
      <c r="M503" s="223" t="s">
        <v>19</v>
      </c>
      <c r="N503" s="224" t="s">
        <v>42</v>
      </c>
      <c r="O503" s="87"/>
      <c r="P503" s="225">
        <f>O503*H503</f>
        <v>0</v>
      </c>
      <c r="Q503" s="225">
        <v>6.9999999999999994E-05</v>
      </c>
      <c r="R503" s="225">
        <f>Q503*H503</f>
        <v>0.0016239999999999998</v>
      </c>
      <c r="S503" s="225">
        <v>0</v>
      </c>
      <c r="T503" s="226">
        <f>S503*H503</f>
        <v>0</v>
      </c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R503" s="227" t="s">
        <v>338</v>
      </c>
      <c r="AT503" s="227" t="s">
        <v>161</v>
      </c>
      <c r="AU503" s="227" t="s">
        <v>80</v>
      </c>
      <c r="AY503" s="20" t="s">
        <v>158</v>
      </c>
      <c r="BE503" s="228">
        <f>IF(N503="základní",J503,0)</f>
        <v>0</v>
      </c>
      <c r="BF503" s="228">
        <f>IF(N503="snížená",J503,0)</f>
        <v>0</v>
      </c>
      <c r="BG503" s="228">
        <f>IF(N503="zákl. přenesená",J503,0)</f>
        <v>0</v>
      </c>
      <c r="BH503" s="228">
        <f>IF(N503="sníž. přenesená",J503,0)</f>
        <v>0</v>
      </c>
      <c r="BI503" s="228">
        <f>IF(N503="nulová",J503,0)</f>
        <v>0</v>
      </c>
      <c r="BJ503" s="20" t="s">
        <v>78</v>
      </c>
      <c r="BK503" s="228">
        <f>ROUND(I503*H503,2)</f>
        <v>0</v>
      </c>
      <c r="BL503" s="20" t="s">
        <v>338</v>
      </c>
      <c r="BM503" s="227" t="s">
        <v>1542</v>
      </c>
    </row>
    <row r="504" s="2" customFormat="1">
      <c r="A504" s="41"/>
      <c r="B504" s="42"/>
      <c r="C504" s="43"/>
      <c r="D504" s="229" t="s">
        <v>221</v>
      </c>
      <c r="E504" s="43"/>
      <c r="F504" s="230" t="s">
        <v>1543</v>
      </c>
      <c r="G504" s="43"/>
      <c r="H504" s="43"/>
      <c r="I504" s="231"/>
      <c r="J504" s="43"/>
      <c r="K504" s="43"/>
      <c r="L504" s="47"/>
      <c r="M504" s="232"/>
      <c r="N504" s="233"/>
      <c r="O504" s="87"/>
      <c r="P504" s="87"/>
      <c r="Q504" s="87"/>
      <c r="R504" s="87"/>
      <c r="S504" s="87"/>
      <c r="T504" s="88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T504" s="20" t="s">
        <v>221</v>
      </c>
      <c r="AU504" s="20" t="s">
        <v>80</v>
      </c>
    </row>
    <row r="505" s="2" customFormat="1" ht="16.5" customHeight="1">
      <c r="A505" s="41"/>
      <c r="B505" s="42"/>
      <c r="C505" s="272" t="s">
        <v>825</v>
      </c>
      <c r="D505" s="272" t="s">
        <v>312</v>
      </c>
      <c r="E505" s="273" t="s">
        <v>1544</v>
      </c>
      <c r="F505" s="274" t="s">
        <v>1545</v>
      </c>
      <c r="G505" s="275" t="s">
        <v>199</v>
      </c>
      <c r="H505" s="276">
        <v>1</v>
      </c>
      <c r="I505" s="277"/>
      <c r="J505" s="278">
        <f>ROUND(I505*H505,2)</f>
        <v>0</v>
      </c>
      <c r="K505" s="274" t="s">
        <v>19</v>
      </c>
      <c r="L505" s="279"/>
      <c r="M505" s="280" t="s">
        <v>19</v>
      </c>
      <c r="N505" s="281" t="s">
        <v>42</v>
      </c>
      <c r="O505" s="87"/>
      <c r="P505" s="225">
        <f>O505*H505</f>
        <v>0</v>
      </c>
      <c r="Q505" s="225">
        <v>0</v>
      </c>
      <c r="R505" s="225">
        <f>Q505*H505</f>
        <v>0</v>
      </c>
      <c r="S505" s="225">
        <v>0</v>
      </c>
      <c r="T505" s="226">
        <f>S505*H505</f>
        <v>0</v>
      </c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R505" s="227" t="s">
        <v>420</v>
      </c>
      <c r="AT505" s="227" t="s">
        <v>312</v>
      </c>
      <c r="AU505" s="227" t="s">
        <v>80</v>
      </c>
      <c r="AY505" s="20" t="s">
        <v>158</v>
      </c>
      <c r="BE505" s="228">
        <f>IF(N505="základní",J505,0)</f>
        <v>0</v>
      </c>
      <c r="BF505" s="228">
        <f>IF(N505="snížená",J505,0)</f>
        <v>0</v>
      </c>
      <c r="BG505" s="228">
        <f>IF(N505="zákl. přenesená",J505,0)</f>
        <v>0</v>
      </c>
      <c r="BH505" s="228">
        <f>IF(N505="sníž. přenesená",J505,0)</f>
        <v>0</v>
      </c>
      <c r="BI505" s="228">
        <f>IF(N505="nulová",J505,0)</f>
        <v>0</v>
      </c>
      <c r="BJ505" s="20" t="s">
        <v>78</v>
      </c>
      <c r="BK505" s="228">
        <f>ROUND(I505*H505,2)</f>
        <v>0</v>
      </c>
      <c r="BL505" s="20" t="s">
        <v>338</v>
      </c>
      <c r="BM505" s="227" t="s">
        <v>1546</v>
      </c>
    </row>
    <row r="506" s="2" customFormat="1" ht="16.5" customHeight="1">
      <c r="A506" s="41"/>
      <c r="B506" s="42"/>
      <c r="C506" s="272" t="s">
        <v>829</v>
      </c>
      <c r="D506" s="272" t="s">
        <v>312</v>
      </c>
      <c r="E506" s="273" t="s">
        <v>1547</v>
      </c>
      <c r="F506" s="274" t="s">
        <v>1548</v>
      </c>
      <c r="G506" s="275" t="s">
        <v>199</v>
      </c>
      <c r="H506" s="276">
        <v>2</v>
      </c>
      <c r="I506" s="277"/>
      <c r="J506" s="278">
        <f>ROUND(I506*H506,2)</f>
        <v>0</v>
      </c>
      <c r="K506" s="274" t="s">
        <v>19</v>
      </c>
      <c r="L506" s="279"/>
      <c r="M506" s="280" t="s">
        <v>19</v>
      </c>
      <c r="N506" s="281" t="s">
        <v>42</v>
      </c>
      <c r="O506" s="87"/>
      <c r="P506" s="225">
        <f>O506*H506</f>
        <v>0</v>
      </c>
      <c r="Q506" s="225">
        <v>0</v>
      </c>
      <c r="R506" s="225">
        <f>Q506*H506</f>
        <v>0</v>
      </c>
      <c r="S506" s="225">
        <v>0</v>
      </c>
      <c r="T506" s="226">
        <f>S506*H506</f>
        <v>0</v>
      </c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R506" s="227" t="s">
        <v>420</v>
      </c>
      <c r="AT506" s="227" t="s">
        <v>312</v>
      </c>
      <c r="AU506" s="227" t="s">
        <v>80</v>
      </c>
      <c r="AY506" s="20" t="s">
        <v>158</v>
      </c>
      <c r="BE506" s="228">
        <f>IF(N506="základní",J506,0)</f>
        <v>0</v>
      </c>
      <c r="BF506" s="228">
        <f>IF(N506="snížená",J506,0)</f>
        <v>0</v>
      </c>
      <c r="BG506" s="228">
        <f>IF(N506="zákl. přenesená",J506,0)</f>
        <v>0</v>
      </c>
      <c r="BH506" s="228">
        <f>IF(N506="sníž. přenesená",J506,0)</f>
        <v>0</v>
      </c>
      <c r="BI506" s="228">
        <f>IF(N506="nulová",J506,0)</f>
        <v>0</v>
      </c>
      <c r="BJ506" s="20" t="s">
        <v>78</v>
      </c>
      <c r="BK506" s="228">
        <f>ROUND(I506*H506,2)</f>
        <v>0</v>
      </c>
      <c r="BL506" s="20" t="s">
        <v>338</v>
      </c>
      <c r="BM506" s="227" t="s">
        <v>1549</v>
      </c>
    </row>
    <row r="507" s="2" customFormat="1" ht="16.5" customHeight="1">
      <c r="A507" s="41"/>
      <c r="B507" s="42"/>
      <c r="C507" s="272" t="s">
        <v>832</v>
      </c>
      <c r="D507" s="272" t="s">
        <v>312</v>
      </c>
      <c r="E507" s="273" t="s">
        <v>1550</v>
      </c>
      <c r="F507" s="274" t="s">
        <v>1551</v>
      </c>
      <c r="G507" s="275" t="s">
        <v>199</v>
      </c>
      <c r="H507" s="276">
        <v>1</v>
      </c>
      <c r="I507" s="277"/>
      <c r="J507" s="278">
        <f>ROUND(I507*H507,2)</f>
        <v>0</v>
      </c>
      <c r="K507" s="274" t="s">
        <v>19</v>
      </c>
      <c r="L507" s="279"/>
      <c r="M507" s="280" t="s">
        <v>19</v>
      </c>
      <c r="N507" s="281" t="s">
        <v>42</v>
      </c>
      <c r="O507" s="87"/>
      <c r="P507" s="225">
        <f>O507*H507</f>
        <v>0</v>
      </c>
      <c r="Q507" s="225">
        <v>0</v>
      </c>
      <c r="R507" s="225">
        <f>Q507*H507</f>
        <v>0</v>
      </c>
      <c r="S507" s="225">
        <v>0</v>
      </c>
      <c r="T507" s="226">
        <f>S507*H507</f>
        <v>0</v>
      </c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R507" s="227" t="s">
        <v>420</v>
      </c>
      <c r="AT507" s="227" t="s">
        <v>312</v>
      </c>
      <c r="AU507" s="227" t="s">
        <v>80</v>
      </c>
      <c r="AY507" s="20" t="s">
        <v>158</v>
      </c>
      <c r="BE507" s="228">
        <f>IF(N507="základní",J507,0)</f>
        <v>0</v>
      </c>
      <c r="BF507" s="228">
        <f>IF(N507="snížená",J507,0)</f>
        <v>0</v>
      </c>
      <c r="BG507" s="228">
        <f>IF(N507="zákl. přenesená",J507,0)</f>
        <v>0</v>
      </c>
      <c r="BH507" s="228">
        <f>IF(N507="sníž. přenesená",J507,0)</f>
        <v>0</v>
      </c>
      <c r="BI507" s="228">
        <f>IF(N507="nulová",J507,0)</f>
        <v>0</v>
      </c>
      <c r="BJ507" s="20" t="s">
        <v>78</v>
      </c>
      <c r="BK507" s="228">
        <f>ROUND(I507*H507,2)</f>
        <v>0</v>
      </c>
      <c r="BL507" s="20" t="s">
        <v>338</v>
      </c>
      <c r="BM507" s="227" t="s">
        <v>1552</v>
      </c>
    </row>
    <row r="508" s="2" customFormat="1" ht="16.5" customHeight="1">
      <c r="A508" s="41"/>
      <c r="B508" s="42"/>
      <c r="C508" s="216" t="s">
        <v>835</v>
      </c>
      <c r="D508" s="216" t="s">
        <v>161</v>
      </c>
      <c r="E508" s="217" t="s">
        <v>1553</v>
      </c>
      <c r="F508" s="218" t="s">
        <v>1554</v>
      </c>
      <c r="G508" s="219" t="s">
        <v>331</v>
      </c>
      <c r="H508" s="220">
        <v>22.608000000000001</v>
      </c>
      <c r="I508" s="221"/>
      <c r="J508" s="222">
        <f>ROUND(I508*H508,2)</f>
        <v>0</v>
      </c>
      <c r="K508" s="218" t="s">
        <v>219</v>
      </c>
      <c r="L508" s="47"/>
      <c r="M508" s="223" t="s">
        <v>19</v>
      </c>
      <c r="N508" s="224" t="s">
        <v>42</v>
      </c>
      <c r="O508" s="87"/>
      <c r="P508" s="225">
        <f>O508*H508</f>
        <v>0</v>
      </c>
      <c r="Q508" s="225">
        <v>6.0000000000000002E-05</v>
      </c>
      <c r="R508" s="225">
        <f>Q508*H508</f>
        <v>0.00135648</v>
      </c>
      <c r="S508" s="225">
        <v>0</v>
      </c>
      <c r="T508" s="226">
        <f>S508*H508</f>
        <v>0</v>
      </c>
      <c r="U508" s="41"/>
      <c r="V508" s="41"/>
      <c r="W508" s="41"/>
      <c r="X508" s="41"/>
      <c r="Y508" s="41"/>
      <c r="Z508" s="41"/>
      <c r="AA508" s="41"/>
      <c r="AB508" s="41"/>
      <c r="AC508" s="41"/>
      <c r="AD508" s="41"/>
      <c r="AE508" s="41"/>
      <c r="AR508" s="227" t="s">
        <v>338</v>
      </c>
      <c r="AT508" s="227" t="s">
        <v>161</v>
      </c>
      <c r="AU508" s="227" t="s">
        <v>80</v>
      </c>
      <c r="AY508" s="20" t="s">
        <v>158</v>
      </c>
      <c r="BE508" s="228">
        <f>IF(N508="základní",J508,0)</f>
        <v>0</v>
      </c>
      <c r="BF508" s="228">
        <f>IF(N508="snížená",J508,0)</f>
        <v>0</v>
      </c>
      <c r="BG508" s="228">
        <f>IF(N508="zákl. přenesená",J508,0)</f>
        <v>0</v>
      </c>
      <c r="BH508" s="228">
        <f>IF(N508="sníž. přenesená",J508,0)</f>
        <v>0</v>
      </c>
      <c r="BI508" s="228">
        <f>IF(N508="nulová",J508,0)</f>
        <v>0</v>
      </c>
      <c r="BJ508" s="20" t="s">
        <v>78</v>
      </c>
      <c r="BK508" s="228">
        <f>ROUND(I508*H508,2)</f>
        <v>0</v>
      </c>
      <c r="BL508" s="20" t="s">
        <v>338</v>
      </c>
      <c r="BM508" s="227" t="s">
        <v>1555</v>
      </c>
    </row>
    <row r="509" s="2" customFormat="1">
      <c r="A509" s="41"/>
      <c r="B509" s="42"/>
      <c r="C509" s="43"/>
      <c r="D509" s="229" t="s">
        <v>221</v>
      </c>
      <c r="E509" s="43"/>
      <c r="F509" s="230" t="s">
        <v>1556</v>
      </c>
      <c r="G509" s="43"/>
      <c r="H509" s="43"/>
      <c r="I509" s="231"/>
      <c r="J509" s="43"/>
      <c r="K509" s="43"/>
      <c r="L509" s="47"/>
      <c r="M509" s="232"/>
      <c r="N509" s="233"/>
      <c r="O509" s="87"/>
      <c r="P509" s="87"/>
      <c r="Q509" s="87"/>
      <c r="R509" s="87"/>
      <c r="S509" s="87"/>
      <c r="T509" s="88"/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T509" s="20" t="s">
        <v>221</v>
      </c>
      <c r="AU509" s="20" t="s">
        <v>80</v>
      </c>
    </row>
    <row r="510" s="13" customFormat="1">
      <c r="A510" s="13"/>
      <c r="B510" s="239"/>
      <c r="C510" s="240"/>
      <c r="D510" s="241" t="s">
        <v>257</v>
      </c>
      <c r="E510" s="242" t="s">
        <v>19</v>
      </c>
      <c r="F510" s="243" t="s">
        <v>1194</v>
      </c>
      <c r="G510" s="240"/>
      <c r="H510" s="242" t="s">
        <v>19</v>
      </c>
      <c r="I510" s="244"/>
      <c r="J510" s="240"/>
      <c r="K510" s="240"/>
      <c r="L510" s="245"/>
      <c r="M510" s="246"/>
      <c r="N510" s="247"/>
      <c r="O510" s="247"/>
      <c r="P510" s="247"/>
      <c r="Q510" s="247"/>
      <c r="R510" s="247"/>
      <c r="S510" s="247"/>
      <c r="T510" s="248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49" t="s">
        <v>257</v>
      </c>
      <c r="AU510" s="249" t="s">
        <v>80</v>
      </c>
      <c r="AV510" s="13" t="s">
        <v>78</v>
      </c>
      <c r="AW510" s="13" t="s">
        <v>32</v>
      </c>
      <c r="AX510" s="13" t="s">
        <v>71</v>
      </c>
      <c r="AY510" s="249" t="s">
        <v>158</v>
      </c>
    </row>
    <row r="511" s="13" customFormat="1">
      <c r="A511" s="13"/>
      <c r="B511" s="239"/>
      <c r="C511" s="240"/>
      <c r="D511" s="241" t="s">
        <v>257</v>
      </c>
      <c r="E511" s="242" t="s">
        <v>19</v>
      </c>
      <c r="F511" s="243" t="s">
        <v>1557</v>
      </c>
      <c r="G511" s="240"/>
      <c r="H511" s="242" t="s">
        <v>19</v>
      </c>
      <c r="I511" s="244"/>
      <c r="J511" s="240"/>
      <c r="K511" s="240"/>
      <c r="L511" s="245"/>
      <c r="M511" s="246"/>
      <c r="N511" s="247"/>
      <c r="O511" s="247"/>
      <c r="P511" s="247"/>
      <c r="Q511" s="247"/>
      <c r="R511" s="247"/>
      <c r="S511" s="247"/>
      <c r="T511" s="248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49" t="s">
        <v>257</v>
      </c>
      <c r="AU511" s="249" t="s">
        <v>80</v>
      </c>
      <c r="AV511" s="13" t="s">
        <v>78</v>
      </c>
      <c r="AW511" s="13" t="s">
        <v>32</v>
      </c>
      <c r="AX511" s="13" t="s">
        <v>71</v>
      </c>
      <c r="AY511" s="249" t="s">
        <v>158</v>
      </c>
    </row>
    <row r="512" s="14" customFormat="1">
      <c r="A512" s="14"/>
      <c r="B512" s="250"/>
      <c r="C512" s="251"/>
      <c r="D512" s="241" t="s">
        <v>257</v>
      </c>
      <c r="E512" s="252" t="s">
        <v>19</v>
      </c>
      <c r="F512" s="253" t="s">
        <v>1558</v>
      </c>
      <c r="G512" s="251"/>
      <c r="H512" s="254">
        <v>22.608000000000001</v>
      </c>
      <c r="I512" s="255"/>
      <c r="J512" s="251"/>
      <c r="K512" s="251"/>
      <c r="L512" s="256"/>
      <c r="M512" s="257"/>
      <c r="N512" s="258"/>
      <c r="O512" s="258"/>
      <c r="P512" s="258"/>
      <c r="Q512" s="258"/>
      <c r="R512" s="258"/>
      <c r="S512" s="258"/>
      <c r="T512" s="259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T512" s="260" t="s">
        <v>257</v>
      </c>
      <c r="AU512" s="260" t="s">
        <v>80</v>
      </c>
      <c r="AV512" s="14" t="s">
        <v>80</v>
      </c>
      <c r="AW512" s="14" t="s">
        <v>32</v>
      </c>
      <c r="AX512" s="14" t="s">
        <v>78</v>
      </c>
      <c r="AY512" s="260" t="s">
        <v>158</v>
      </c>
    </row>
    <row r="513" s="2" customFormat="1" ht="16.5" customHeight="1">
      <c r="A513" s="41"/>
      <c r="B513" s="42"/>
      <c r="C513" s="216" t="s">
        <v>838</v>
      </c>
      <c r="D513" s="216" t="s">
        <v>161</v>
      </c>
      <c r="E513" s="217" t="s">
        <v>1559</v>
      </c>
      <c r="F513" s="218" t="s">
        <v>1560</v>
      </c>
      <c r="G513" s="219" t="s">
        <v>331</v>
      </c>
      <c r="H513" s="220">
        <v>258.108</v>
      </c>
      <c r="I513" s="221"/>
      <c r="J513" s="222">
        <f>ROUND(I513*H513,2)</f>
        <v>0</v>
      </c>
      <c r="K513" s="218" t="s">
        <v>219</v>
      </c>
      <c r="L513" s="47"/>
      <c r="M513" s="223" t="s">
        <v>19</v>
      </c>
      <c r="N513" s="224" t="s">
        <v>42</v>
      </c>
      <c r="O513" s="87"/>
      <c r="P513" s="225">
        <f>O513*H513</f>
        <v>0</v>
      </c>
      <c r="Q513" s="225">
        <v>6.0000000000000002E-05</v>
      </c>
      <c r="R513" s="225">
        <f>Q513*H513</f>
        <v>0.01548648</v>
      </c>
      <c r="S513" s="225">
        <v>0</v>
      </c>
      <c r="T513" s="226">
        <f>S513*H513</f>
        <v>0</v>
      </c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R513" s="227" t="s">
        <v>338</v>
      </c>
      <c r="AT513" s="227" t="s">
        <v>161</v>
      </c>
      <c r="AU513" s="227" t="s">
        <v>80</v>
      </c>
      <c r="AY513" s="20" t="s">
        <v>158</v>
      </c>
      <c r="BE513" s="228">
        <f>IF(N513="základní",J513,0)</f>
        <v>0</v>
      </c>
      <c r="BF513" s="228">
        <f>IF(N513="snížená",J513,0)</f>
        <v>0</v>
      </c>
      <c r="BG513" s="228">
        <f>IF(N513="zákl. přenesená",J513,0)</f>
        <v>0</v>
      </c>
      <c r="BH513" s="228">
        <f>IF(N513="sníž. přenesená",J513,0)</f>
        <v>0</v>
      </c>
      <c r="BI513" s="228">
        <f>IF(N513="nulová",J513,0)</f>
        <v>0</v>
      </c>
      <c r="BJ513" s="20" t="s">
        <v>78</v>
      </c>
      <c r="BK513" s="228">
        <f>ROUND(I513*H513,2)</f>
        <v>0</v>
      </c>
      <c r="BL513" s="20" t="s">
        <v>338</v>
      </c>
      <c r="BM513" s="227" t="s">
        <v>1561</v>
      </c>
    </row>
    <row r="514" s="2" customFormat="1">
      <c r="A514" s="41"/>
      <c r="B514" s="42"/>
      <c r="C514" s="43"/>
      <c r="D514" s="229" t="s">
        <v>221</v>
      </c>
      <c r="E514" s="43"/>
      <c r="F514" s="230" t="s">
        <v>1562</v>
      </c>
      <c r="G514" s="43"/>
      <c r="H514" s="43"/>
      <c r="I514" s="231"/>
      <c r="J514" s="43"/>
      <c r="K514" s="43"/>
      <c r="L514" s="47"/>
      <c r="M514" s="232"/>
      <c r="N514" s="233"/>
      <c r="O514" s="87"/>
      <c r="P514" s="87"/>
      <c r="Q514" s="87"/>
      <c r="R514" s="87"/>
      <c r="S514" s="87"/>
      <c r="T514" s="88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T514" s="20" t="s">
        <v>221</v>
      </c>
      <c r="AU514" s="20" t="s">
        <v>80</v>
      </c>
    </row>
    <row r="515" s="13" customFormat="1">
      <c r="A515" s="13"/>
      <c r="B515" s="239"/>
      <c r="C515" s="240"/>
      <c r="D515" s="241" t="s">
        <v>257</v>
      </c>
      <c r="E515" s="242" t="s">
        <v>19</v>
      </c>
      <c r="F515" s="243" t="s">
        <v>1194</v>
      </c>
      <c r="G515" s="240"/>
      <c r="H515" s="242" t="s">
        <v>19</v>
      </c>
      <c r="I515" s="244"/>
      <c r="J515" s="240"/>
      <c r="K515" s="240"/>
      <c r="L515" s="245"/>
      <c r="M515" s="246"/>
      <c r="N515" s="247"/>
      <c r="O515" s="247"/>
      <c r="P515" s="247"/>
      <c r="Q515" s="247"/>
      <c r="R515" s="247"/>
      <c r="S515" s="247"/>
      <c r="T515" s="248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9" t="s">
        <v>257</v>
      </c>
      <c r="AU515" s="249" t="s">
        <v>80</v>
      </c>
      <c r="AV515" s="13" t="s">
        <v>78</v>
      </c>
      <c r="AW515" s="13" t="s">
        <v>32</v>
      </c>
      <c r="AX515" s="13" t="s">
        <v>71</v>
      </c>
      <c r="AY515" s="249" t="s">
        <v>158</v>
      </c>
    </row>
    <row r="516" s="13" customFormat="1">
      <c r="A516" s="13"/>
      <c r="B516" s="239"/>
      <c r="C516" s="240"/>
      <c r="D516" s="241" t="s">
        <v>257</v>
      </c>
      <c r="E516" s="242" t="s">
        <v>19</v>
      </c>
      <c r="F516" s="243" t="s">
        <v>1557</v>
      </c>
      <c r="G516" s="240"/>
      <c r="H516" s="242" t="s">
        <v>19</v>
      </c>
      <c r="I516" s="244"/>
      <c r="J516" s="240"/>
      <c r="K516" s="240"/>
      <c r="L516" s="245"/>
      <c r="M516" s="246"/>
      <c r="N516" s="247"/>
      <c r="O516" s="247"/>
      <c r="P516" s="247"/>
      <c r="Q516" s="247"/>
      <c r="R516" s="247"/>
      <c r="S516" s="247"/>
      <c r="T516" s="248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49" t="s">
        <v>257</v>
      </c>
      <c r="AU516" s="249" t="s">
        <v>80</v>
      </c>
      <c r="AV516" s="13" t="s">
        <v>78</v>
      </c>
      <c r="AW516" s="13" t="s">
        <v>32</v>
      </c>
      <c r="AX516" s="13" t="s">
        <v>71</v>
      </c>
      <c r="AY516" s="249" t="s">
        <v>158</v>
      </c>
    </row>
    <row r="517" s="14" customFormat="1">
      <c r="A517" s="14"/>
      <c r="B517" s="250"/>
      <c r="C517" s="251"/>
      <c r="D517" s="241" t="s">
        <v>257</v>
      </c>
      <c r="E517" s="252" t="s">
        <v>19</v>
      </c>
      <c r="F517" s="253" t="s">
        <v>1563</v>
      </c>
      <c r="G517" s="251"/>
      <c r="H517" s="254">
        <v>258.108</v>
      </c>
      <c r="I517" s="255"/>
      <c r="J517" s="251"/>
      <c r="K517" s="251"/>
      <c r="L517" s="256"/>
      <c r="M517" s="257"/>
      <c r="N517" s="258"/>
      <c r="O517" s="258"/>
      <c r="P517" s="258"/>
      <c r="Q517" s="258"/>
      <c r="R517" s="258"/>
      <c r="S517" s="258"/>
      <c r="T517" s="259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260" t="s">
        <v>257</v>
      </c>
      <c r="AU517" s="260" t="s">
        <v>80</v>
      </c>
      <c r="AV517" s="14" t="s">
        <v>80</v>
      </c>
      <c r="AW517" s="14" t="s">
        <v>32</v>
      </c>
      <c r="AX517" s="14" t="s">
        <v>78</v>
      </c>
      <c r="AY517" s="260" t="s">
        <v>158</v>
      </c>
    </row>
    <row r="518" s="2" customFormat="1" ht="16.5" customHeight="1">
      <c r="A518" s="41"/>
      <c r="B518" s="42"/>
      <c r="C518" s="216" t="s">
        <v>842</v>
      </c>
      <c r="D518" s="216" t="s">
        <v>161</v>
      </c>
      <c r="E518" s="217" t="s">
        <v>1564</v>
      </c>
      <c r="F518" s="218" t="s">
        <v>1565</v>
      </c>
      <c r="G518" s="219" t="s">
        <v>331</v>
      </c>
      <c r="H518" s="220">
        <v>117.813</v>
      </c>
      <c r="I518" s="221"/>
      <c r="J518" s="222">
        <f>ROUND(I518*H518,2)</f>
        <v>0</v>
      </c>
      <c r="K518" s="218" t="s">
        <v>219</v>
      </c>
      <c r="L518" s="47"/>
      <c r="M518" s="223" t="s">
        <v>19</v>
      </c>
      <c r="N518" s="224" t="s">
        <v>42</v>
      </c>
      <c r="O518" s="87"/>
      <c r="P518" s="225">
        <f>O518*H518</f>
        <v>0</v>
      </c>
      <c r="Q518" s="225">
        <v>5.0000000000000002E-05</v>
      </c>
      <c r="R518" s="225">
        <f>Q518*H518</f>
        <v>0.0058906500000000007</v>
      </c>
      <c r="S518" s="225">
        <v>0</v>
      </c>
      <c r="T518" s="226">
        <f>S518*H518</f>
        <v>0</v>
      </c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R518" s="227" t="s">
        <v>338</v>
      </c>
      <c r="AT518" s="227" t="s">
        <v>161</v>
      </c>
      <c r="AU518" s="227" t="s">
        <v>80</v>
      </c>
      <c r="AY518" s="20" t="s">
        <v>158</v>
      </c>
      <c r="BE518" s="228">
        <f>IF(N518="základní",J518,0)</f>
        <v>0</v>
      </c>
      <c r="BF518" s="228">
        <f>IF(N518="snížená",J518,0)</f>
        <v>0</v>
      </c>
      <c r="BG518" s="228">
        <f>IF(N518="zákl. přenesená",J518,0)</f>
        <v>0</v>
      </c>
      <c r="BH518" s="228">
        <f>IF(N518="sníž. přenesená",J518,0)</f>
        <v>0</v>
      </c>
      <c r="BI518" s="228">
        <f>IF(N518="nulová",J518,0)</f>
        <v>0</v>
      </c>
      <c r="BJ518" s="20" t="s">
        <v>78</v>
      </c>
      <c r="BK518" s="228">
        <f>ROUND(I518*H518,2)</f>
        <v>0</v>
      </c>
      <c r="BL518" s="20" t="s">
        <v>338</v>
      </c>
      <c r="BM518" s="227" t="s">
        <v>1566</v>
      </c>
    </row>
    <row r="519" s="2" customFormat="1">
      <c r="A519" s="41"/>
      <c r="B519" s="42"/>
      <c r="C519" s="43"/>
      <c r="D519" s="229" t="s">
        <v>221</v>
      </c>
      <c r="E519" s="43"/>
      <c r="F519" s="230" t="s">
        <v>1567</v>
      </c>
      <c r="G519" s="43"/>
      <c r="H519" s="43"/>
      <c r="I519" s="231"/>
      <c r="J519" s="43"/>
      <c r="K519" s="43"/>
      <c r="L519" s="47"/>
      <c r="M519" s="232"/>
      <c r="N519" s="233"/>
      <c r="O519" s="87"/>
      <c r="P519" s="87"/>
      <c r="Q519" s="87"/>
      <c r="R519" s="87"/>
      <c r="S519" s="87"/>
      <c r="T519" s="88"/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T519" s="20" t="s">
        <v>221</v>
      </c>
      <c r="AU519" s="20" t="s">
        <v>80</v>
      </c>
    </row>
    <row r="520" s="13" customFormat="1">
      <c r="A520" s="13"/>
      <c r="B520" s="239"/>
      <c r="C520" s="240"/>
      <c r="D520" s="241" t="s">
        <v>257</v>
      </c>
      <c r="E520" s="242" t="s">
        <v>19</v>
      </c>
      <c r="F520" s="243" t="s">
        <v>1194</v>
      </c>
      <c r="G520" s="240"/>
      <c r="H520" s="242" t="s">
        <v>19</v>
      </c>
      <c r="I520" s="244"/>
      <c r="J520" s="240"/>
      <c r="K520" s="240"/>
      <c r="L520" s="245"/>
      <c r="M520" s="246"/>
      <c r="N520" s="247"/>
      <c r="O520" s="247"/>
      <c r="P520" s="247"/>
      <c r="Q520" s="247"/>
      <c r="R520" s="247"/>
      <c r="S520" s="247"/>
      <c r="T520" s="248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49" t="s">
        <v>257</v>
      </c>
      <c r="AU520" s="249" t="s">
        <v>80</v>
      </c>
      <c r="AV520" s="13" t="s">
        <v>78</v>
      </c>
      <c r="AW520" s="13" t="s">
        <v>32</v>
      </c>
      <c r="AX520" s="13" t="s">
        <v>71</v>
      </c>
      <c r="AY520" s="249" t="s">
        <v>158</v>
      </c>
    </row>
    <row r="521" s="13" customFormat="1">
      <c r="A521" s="13"/>
      <c r="B521" s="239"/>
      <c r="C521" s="240"/>
      <c r="D521" s="241" t="s">
        <v>257</v>
      </c>
      <c r="E521" s="242" t="s">
        <v>19</v>
      </c>
      <c r="F521" s="243" t="s">
        <v>1568</v>
      </c>
      <c r="G521" s="240"/>
      <c r="H521" s="242" t="s">
        <v>19</v>
      </c>
      <c r="I521" s="244"/>
      <c r="J521" s="240"/>
      <c r="K521" s="240"/>
      <c r="L521" s="245"/>
      <c r="M521" s="246"/>
      <c r="N521" s="247"/>
      <c r="O521" s="247"/>
      <c r="P521" s="247"/>
      <c r="Q521" s="247"/>
      <c r="R521" s="247"/>
      <c r="S521" s="247"/>
      <c r="T521" s="248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49" t="s">
        <v>257</v>
      </c>
      <c r="AU521" s="249" t="s">
        <v>80</v>
      </c>
      <c r="AV521" s="13" t="s">
        <v>78</v>
      </c>
      <c r="AW521" s="13" t="s">
        <v>32</v>
      </c>
      <c r="AX521" s="13" t="s">
        <v>71</v>
      </c>
      <c r="AY521" s="249" t="s">
        <v>158</v>
      </c>
    </row>
    <row r="522" s="14" customFormat="1">
      <c r="A522" s="14"/>
      <c r="B522" s="250"/>
      <c r="C522" s="251"/>
      <c r="D522" s="241" t="s">
        <v>257</v>
      </c>
      <c r="E522" s="252" t="s">
        <v>19</v>
      </c>
      <c r="F522" s="253" t="s">
        <v>1569</v>
      </c>
      <c r="G522" s="251"/>
      <c r="H522" s="254">
        <v>117.813</v>
      </c>
      <c r="I522" s="255"/>
      <c r="J522" s="251"/>
      <c r="K522" s="251"/>
      <c r="L522" s="256"/>
      <c r="M522" s="257"/>
      <c r="N522" s="258"/>
      <c r="O522" s="258"/>
      <c r="P522" s="258"/>
      <c r="Q522" s="258"/>
      <c r="R522" s="258"/>
      <c r="S522" s="258"/>
      <c r="T522" s="259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60" t="s">
        <v>257</v>
      </c>
      <c r="AU522" s="260" t="s">
        <v>80</v>
      </c>
      <c r="AV522" s="14" t="s">
        <v>80</v>
      </c>
      <c r="AW522" s="14" t="s">
        <v>32</v>
      </c>
      <c r="AX522" s="14" t="s">
        <v>78</v>
      </c>
      <c r="AY522" s="260" t="s">
        <v>158</v>
      </c>
    </row>
    <row r="523" s="2" customFormat="1" ht="16.5" customHeight="1">
      <c r="A523" s="41"/>
      <c r="B523" s="42"/>
      <c r="C523" s="216" t="s">
        <v>845</v>
      </c>
      <c r="D523" s="216" t="s">
        <v>161</v>
      </c>
      <c r="E523" s="217" t="s">
        <v>1570</v>
      </c>
      <c r="F523" s="218" t="s">
        <v>1571</v>
      </c>
      <c r="G523" s="219" t="s">
        <v>331</v>
      </c>
      <c r="H523" s="220">
        <v>2828.8960000000002</v>
      </c>
      <c r="I523" s="221"/>
      <c r="J523" s="222">
        <f>ROUND(I523*H523,2)</f>
        <v>0</v>
      </c>
      <c r="K523" s="218" t="s">
        <v>219</v>
      </c>
      <c r="L523" s="47"/>
      <c r="M523" s="223" t="s">
        <v>19</v>
      </c>
      <c r="N523" s="224" t="s">
        <v>42</v>
      </c>
      <c r="O523" s="87"/>
      <c r="P523" s="225">
        <f>O523*H523</f>
        <v>0</v>
      </c>
      <c r="Q523" s="225">
        <v>5.0000000000000002E-05</v>
      </c>
      <c r="R523" s="225">
        <f>Q523*H523</f>
        <v>0.14144480000000001</v>
      </c>
      <c r="S523" s="225">
        <v>0</v>
      </c>
      <c r="T523" s="226">
        <f>S523*H523</f>
        <v>0</v>
      </c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R523" s="227" t="s">
        <v>338</v>
      </c>
      <c r="AT523" s="227" t="s">
        <v>161</v>
      </c>
      <c r="AU523" s="227" t="s">
        <v>80</v>
      </c>
      <c r="AY523" s="20" t="s">
        <v>158</v>
      </c>
      <c r="BE523" s="228">
        <f>IF(N523="základní",J523,0)</f>
        <v>0</v>
      </c>
      <c r="BF523" s="228">
        <f>IF(N523="snížená",J523,0)</f>
        <v>0</v>
      </c>
      <c r="BG523" s="228">
        <f>IF(N523="zákl. přenesená",J523,0)</f>
        <v>0</v>
      </c>
      <c r="BH523" s="228">
        <f>IF(N523="sníž. přenesená",J523,0)</f>
        <v>0</v>
      </c>
      <c r="BI523" s="228">
        <f>IF(N523="nulová",J523,0)</f>
        <v>0</v>
      </c>
      <c r="BJ523" s="20" t="s">
        <v>78</v>
      </c>
      <c r="BK523" s="228">
        <f>ROUND(I523*H523,2)</f>
        <v>0</v>
      </c>
      <c r="BL523" s="20" t="s">
        <v>338</v>
      </c>
      <c r="BM523" s="227" t="s">
        <v>1572</v>
      </c>
    </row>
    <row r="524" s="2" customFormat="1">
      <c r="A524" s="41"/>
      <c r="B524" s="42"/>
      <c r="C524" s="43"/>
      <c r="D524" s="229" t="s">
        <v>221</v>
      </c>
      <c r="E524" s="43"/>
      <c r="F524" s="230" t="s">
        <v>1573</v>
      </c>
      <c r="G524" s="43"/>
      <c r="H524" s="43"/>
      <c r="I524" s="231"/>
      <c r="J524" s="43"/>
      <c r="K524" s="43"/>
      <c r="L524" s="47"/>
      <c r="M524" s="232"/>
      <c r="N524" s="233"/>
      <c r="O524" s="87"/>
      <c r="P524" s="87"/>
      <c r="Q524" s="87"/>
      <c r="R524" s="87"/>
      <c r="S524" s="87"/>
      <c r="T524" s="88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T524" s="20" t="s">
        <v>221</v>
      </c>
      <c r="AU524" s="20" t="s">
        <v>80</v>
      </c>
    </row>
    <row r="525" s="13" customFormat="1">
      <c r="A525" s="13"/>
      <c r="B525" s="239"/>
      <c r="C525" s="240"/>
      <c r="D525" s="241" t="s">
        <v>257</v>
      </c>
      <c r="E525" s="242" t="s">
        <v>19</v>
      </c>
      <c r="F525" s="243" t="s">
        <v>1194</v>
      </c>
      <c r="G525" s="240"/>
      <c r="H525" s="242" t="s">
        <v>19</v>
      </c>
      <c r="I525" s="244"/>
      <c r="J525" s="240"/>
      <c r="K525" s="240"/>
      <c r="L525" s="245"/>
      <c r="M525" s="246"/>
      <c r="N525" s="247"/>
      <c r="O525" s="247"/>
      <c r="P525" s="247"/>
      <c r="Q525" s="247"/>
      <c r="R525" s="247"/>
      <c r="S525" s="247"/>
      <c r="T525" s="248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9" t="s">
        <v>257</v>
      </c>
      <c r="AU525" s="249" t="s">
        <v>80</v>
      </c>
      <c r="AV525" s="13" t="s">
        <v>78</v>
      </c>
      <c r="AW525" s="13" t="s">
        <v>32</v>
      </c>
      <c r="AX525" s="13" t="s">
        <v>71</v>
      </c>
      <c r="AY525" s="249" t="s">
        <v>158</v>
      </c>
    </row>
    <row r="526" s="13" customFormat="1">
      <c r="A526" s="13"/>
      <c r="B526" s="239"/>
      <c r="C526" s="240"/>
      <c r="D526" s="241" t="s">
        <v>257</v>
      </c>
      <c r="E526" s="242" t="s">
        <v>19</v>
      </c>
      <c r="F526" s="243" t="s">
        <v>1574</v>
      </c>
      <c r="G526" s="240"/>
      <c r="H526" s="242" t="s">
        <v>19</v>
      </c>
      <c r="I526" s="244"/>
      <c r="J526" s="240"/>
      <c r="K526" s="240"/>
      <c r="L526" s="245"/>
      <c r="M526" s="246"/>
      <c r="N526" s="247"/>
      <c r="O526" s="247"/>
      <c r="P526" s="247"/>
      <c r="Q526" s="247"/>
      <c r="R526" s="247"/>
      <c r="S526" s="247"/>
      <c r="T526" s="248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49" t="s">
        <v>257</v>
      </c>
      <c r="AU526" s="249" t="s">
        <v>80</v>
      </c>
      <c r="AV526" s="13" t="s">
        <v>78</v>
      </c>
      <c r="AW526" s="13" t="s">
        <v>32</v>
      </c>
      <c r="AX526" s="13" t="s">
        <v>71</v>
      </c>
      <c r="AY526" s="249" t="s">
        <v>158</v>
      </c>
    </row>
    <row r="527" s="14" customFormat="1">
      <c r="A527" s="14"/>
      <c r="B527" s="250"/>
      <c r="C527" s="251"/>
      <c r="D527" s="241" t="s">
        <v>257</v>
      </c>
      <c r="E527" s="252" t="s">
        <v>19</v>
      </c>
      <c r="F527" s="253" t="s">
        <v>1575</v>
      </c>
      <c r="G527" s="251"/>
      <c r="H527" s="254">
        <v>1780.4860000000001</v>
      </c>
      <c r="I527" s="255"/>
      <c r="J527" s="251"/>
      <c r="K527" s="251"/>
      <c r="L527" s="256"/>
      <c r="M527" s="257"/>
      <c r="N527" s="258"/>
      <c r="O527" s="258"/>
      <c r="P527" s="258"/>
      <c r="Q527" s="258"/>
      <c r="R527" s="258"/>
      <c r="S527" s="258"/>
      <c r="T527" s="259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60" t="s">
        <v>257</v>
      </c>
      <c r="AU527" s="260" t="s">
        <v>80</v>
      </c>
      <c r="AV527" s="14" t="s">
        <v>80</v>
      </c>
      <c r="AW527" s="14" t="s">
        <v>32</v>
      </c>
      <c r="AX527" s="14" t="s">
        <v>71</v>
      </c>
      <c r="AY527" s="260" t="s">
        <v>158</v>
      </c>
    </row>
    <row r="528" s="13" customFormat="1">
      <c r="A528" s="13"/>
      <c r="B528" s="239"/>
      <c r="C528" s="240"/>
      <c r="D528" s="241" t="s">
        <v>257</v>
      </c>
      <c r="E528" s="242" t="s">
        <v>19</v>
      </c>
      <c r="F528" s="243" t="s">
        <v>1576</v>
      </c>
      <c r="G528" s="240"/>
      <c r="H528" s="242" t="s">
        <v>19</v>
      </c>
      <c r="I528" s="244"/>
      <c r="J528" s="240"/>
      <c r="K528" s="240"/>
      <c r="L528" s="245"/>
      <c r="M528" s="246"/>
      <c r="N528" s="247"/>
      <c r="O528" s="247"/>
      <c r="P528" s="247"/>
      <c r="Q528" s="247"/>
      <c r="R528" s="247"/>
      <c r="S528" s="247"/>
      <c r="T528" s="248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49" t="s">
        <v>257</v>
      </c>
      <c r="AU528" s="249" t="s">
        <v>80</v>
      </c>
      <c r="AV528" s="13" t="s">
        <v>78</v>
      </c>
      <c r="AW528" s="13" t="s">
        <v>32</v>
      </c>
      <c r="AX528" s="13" t="s">
        <v>71</v>
      </c>
      <c r="AY528" s="249" t="s">
        <v>158</v>
      </c>
    </row>
    <row r="529" s="14" customFormat="1">
      <c r="A529" s="14"/>
      <c r="B529" s="250"/>
      <c r="C529" s="251"/>
      <c r="D529" s="241" t="s">
        <v>257</v>
      </c>
      <c r="E529" s="252" t="s">
        <v>19</v>
      </c>
      <c r="F529" s="253" t="s">
        <v>1577</v>
      </c>
      <c r="G529" s="251"/>
      <c r="H529" s="254">
        <v>1048.4100000000001</v>
      </c>
      <c r="I529" s="255"/>
      <c r="J529" s="251"/>
      <c r="K529" s="251"/>
      <c r="L529" s="256"/>
      <c r="M529" s="257"/>
      <c r="N529" s="258"/>
      <c r="O529" s="258"/>
      <c r="P529" s="258"/>
      <c r="Q529" s="258"/>
      <c r="R529" s="258"/>
      <c r="S529" s="258"/>
      <c r="T529" s="259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60" t="s">
        <v>257</v>
      </c>
      <c r="AU529" s="260" t="s">
        <v>80</v>
      </c>
      <c r="AV529" s="14" t="s">
        <v>80</v>
      </c>
      <c r="AW529" s="14" t="s">
        <v>32</v>
      </c>
      <c r="AX529" s="14" t="s">
        <v>71</v>
      </c>
      <c r="AY529" s="260" t="s">
        <v>158</v>
      </c>
    </row>
    <row r="530" s="15" customFormat="1">
      <c r="A530" s="15"/>
      <c r="B530" s="261"/>
      <c r="C530" s="262"/>
      <c r="D530" s="241" t="s">
        <v>257</v>
      </c>
      <c r="E530" s="263" t="s">
        <v>19</v>
      </c>
      <c r="F530" s="264" t="s">
        <v>268</v>
      </c>
      <c r="G530" s="262"/>
      <c r="H530" s="265">
        <v>2828.8960000000002</v>
      </c>
      <c r="I530" s="266"/>
      <c r="J530" s="262"/>
      <c r="K530" s="262"/>
      <c r="L530" s="267"/>
      <c r="M530" s="268"/>
      <c r="N530" s="269"/>
      <c r="O530" s="269"/>
      <c r="P530" s="269"/>
      <c r="Q530" s="269"/>
      <c r="R530" s="269"/>
      <c r="S530" s="269"/>
      <c r="T530" s="270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T530" s="271" t="s">
        <v>257</v>
      </c>
      <c r="AU530" s="271" t="s">
        <v>80</v>
      </c>
      <c r="AV530" s="15" t="s">
        <v>173</v>
      </c>
      <c r="AW530" s="15" t="s">
        <v>32</v>
      </c>
      <c r="AX530" s="15" t="s">
        <v>78</v>
      </c>
      <c r="AY530" s="271" t="s">
        <v>158</v>
      </c>
    </row>
    <row r="531" s="2" customFormat="1" ht="16.5" customHeight="1">
      <c r="A531" s="41"/>
      <c r="B531" s="42"/>
      <c r="C531" s="216" t="s">
        <v>848</v>
      </c>
      <c r="D531" s="216" t="s">
        <v>161</v>
      </c>
      <c r="E531" s="217" t="s">
        <v>1578</v>
      </c>
      <c r="F531" s="218" t="s">
        <v>1579</v>
      </c>
      <c r="G531" s="219" t="s">
        <v>331</v>
      </c>
      <c r="H531" s="220">
        <v>1511.962</v>
      </c>
      <c r="I531" s="221"/>
      <c r="J531" s="222">
        <f>ROUND(I531*H531,2)</f>
        <v>0</v>
      </c>
      <c r="K531" s="218" t="s">
        <v>219</v>
      </c>
      <c r="L531" s="47"/>
      <c r="M531" s="223" t="s">
        <v>19</v>
      </c>
      <c r="N531" s="224" t="s">
        <v>42</v>
      </c>
      <c r="O531" s="87"/>
      <c r="P531" s="225">
        <f>O531*H531</f>
        <v>0</v>
      </c>
      <c r="Q531" s="225">
        <v>5.0000000000000002E-05</v>
      </c>
      <c r="R531" s="225">
        <f>Q531*H531</f>
        <v>0.075598100000000001</v>
      </c>
      <c r="S531" s="225">
        <v>0</v>
      </c>
      <c r="T531" s="226">
        <f>S531*H531</f>
        <v>0</v>
      </c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R531" s="227" t="s">
        <v>338</v>
      </c>
      <c r="AT531" s="227" t="s">
        <v>161</v>
      </c>
      <c r="AU531" s="227" t="s">
        <v>80</v>
      </c>
      <c r="AY531" s="20" t="s">
        <v>158</v>
      </c>
      <c r="BE531" s="228">
        <f>IF(N531="základní",J531,0)</f>
        <v>0</v>
      </c>
      <c r="BF531" s="228">
        <f>IF(N531="snížená",J531,0)</f>
        <v>0</v>
      </c>
      <c r="BG531" s="228">
        <f>IF(N531="zákl. přenesená",J531,0)</f>
        <v>0</v>
      </c>
      <c r="BH531" s="228">
        <f>IF(N531="sníž. přenesená",J531,0)</f>
        <v>0</v>
      </c>
      <c r="BI531" s="228">
        <f>IF(N531="nulová",J531,0)</f>
        <v>0</v>
      </c>
      <c r="BJ531" s="20" t="s">
        <v>78</v>
      </c>
      <c r="BK531" s="228">
        <f>ROUND(I531*H531,2)</f>
        <v>0</v>
      </c>
      <c r="BL531" s="20" t="s">
        <v>338</v>
      </c>
      <c r="BM531" s="227" t="s">
        <v>1580</v>
      </c>
    </row>
    <row r="532" s="2" customFormat="1">
      <c r="A532" s="41"/>
      <c r="B532" s="42"/>
      <c r="C532" s="43"/>
      <c r="D532" s="229" t="s">
        <v>221</v>
      </c>
      <c r="E532" s="43"/>
      <c r="F532" s="230" t="s">
        <v>1581</v>
      </c>
      <c r="G532" s="43"/>
      <c r="H532" s="43"/>
      <c r="I532" s="231"/>
      <c r="J532" s="43"/>
      <c r="K532" s="43"/>
      <c r="L532" s="47"/>
      <c r="M532" s="232"/>
      <c r="N532" s="233"/>
      <c r="O532" s="87"/>
      <c r="P532" s="87"/>
      <c r="Q532" s="87"/>
      <c r="R532" s="87"/>
      <c r="S532" s="87"/>
      <c r="T532" s="88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T532" s="20" t="s">
        <v>221</v>
      </c>
      <c r="AU532" s="20" t="s">
        <v>80</v>
      </c>
    </row>
    <row r="533" s="13" customFormat="1">
      <c r="A533" s="13"/>
      <c r="B533" s="239"/>
      <c r="C533" s="240"/>
      <c r="D533" s="241" t="s">
        <v>257</v>
      </c>
      <c r="E533" s="242" t="s">
        <v>19</v>
      </c>
      <c r="F533" s="243" t="s">
        <v>1194</v>
      </c>
      <c r="G533" s="240"/>
      <c r="H533" s="242" t="s">
        <v>19</v>
      </c>
      <c r="I533" s="244"/>
      <c r="J533" s="240"/>
      <c r="K533" s="240"/>
      <c r="L533" s="245"/>
      <c r="M533" s="246"/>
      <c r="N533" s="247"/>
      <c r="O533" s="247"/>
      <c r="P533" s="247"/>
      <c r="Q533" s="247"/>
      <c r="R533" s="247"/>
      <c r="S533" s="247"/>
      <c r="T533" s="248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9" t="s">
        <v>257</v>
      </c>
      <c r="AU533" s="249" t="s">
        <v>80</v>
      </c>
      <c r="AV533" s="13" t="s">
        <v>78</v>
      </c>
      <c r="AW533" s="13" t="s">
        <v>32</v>
      </c>
      <c r="AX533" s="13" t="s">
        <v>71</v>
      </c>
      <c r="AY533" s="249" t="s">
        <v>158</v>
      </c>
    </row>
    <row r="534" s="13" customFormat="1">
      <c r="A534" s="13"/>
      <c r="B534" s="239"/>
      <c r="C534" s="240"/>
      <c r="D534" s="241" t="s">
        <v>257</v>
      </c>
      <c r="E534" s="242" t="s">
        <v>19</v>
      </c>
      <c r="F534" s="243" t="s">
        <v>1574</v>
      </c>
      <c r="G534" s="240"/>
      <c r="H534" s="242" t="s">
        <v>19</v>
      </c>
      <c r="I534" s="244"/>
      <c r="J534" s="240"/>
      <c r="K534" s="240"/>
      <c r="L534" s="245"/>
      <c r="M534" s="246"/>
      <c r="N534" s="247"/>
      <c r="O534" s="247"/>
      <c r="P534" s="247"/>
      <c r="Q534" s="247"/>
      <c r="R534" s="247"/>
      <c r="S534" s="247"/>
      <c r="T534" s="248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49" t="s">
        <v>257</v>
      </c>
      <c r="AU534" s="249" t="s">
        <v>80</v>
      </c>
      <c r="AV534" s="13" t="s">
        <v>78</v>
      </c>
      <c r="AW534" s="13" t="s">
        <v>32</v>
      </c>
      <c r="AX534" s="13" t="s">
        <v>71</v>
      </c>
      <c r="AY534" s="249" t="s">
        <v>158</v>
      </c>
    </row>
    <row r="535" s="14" customFormat="1">
      <c r="A535" s="14"/>
      <c r="B535" s="250"/>
      <c r="C535" s="251"/>
      <c r="D535" s="241" t="s">
        <v>257</v>
      </c>
      <c r="E535" s="252" t="s">
        <v>19</v>
      </c>
      <c r="F535" s="253" t="s">
        <v>1582</v>
      </c>
      <c r="G535" s="251"/>
      <c r="H535" s="254">
        <v>1511.962</v>
      </c>
      <c r="I535" s="255"/>
      <c r="J535" s="251"/>
      <c r="K535" s="251"/>
      <c r="L535" s="256"/>
      <c r="M535" s="257"/>
      <c r="N535" s="258"/>
      <c r="O535" s="258"/>
      <c r="P535" s="258"/>
      <c r="Q535" s="258"/>
      <c r="R535" s="258"/>
      <c r="S535" s="258"/>
      <c r="T535" s="259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60" t="s">
        <v>257</v>
      </c>
      <c r="AU535" s="260" t="s">
        <v>80</v>
      </c>
      <c r="AV535" s="14" t="s">
        <v>80</v>
      </c>
      <c r="AW535" s="14" t="s">
        <v>32</v>
      </c>
      <c r="AX535" s="14" t="s">
        <v>78</v>
      </c>
      <c r="AY535" s="260" t="s">
        <v>158</v>
      </c>
    </row>
    <row r="536" s="2" customFormat="1" ht="16.5" customHeight="1">
      <c r="A536" s="41"/>
      <c r="B536" s="42"/>
      <c r="C536" s="272" t="s">
        <v>1583</v>
      </c>
      <c r="D536" s="272" t="s">
        <v>312</v>
      </c>
      <c r="E536" s="273" t="s">
        <v>1584</v>
      </c>
      <c r="F536" s="274" t="s">
        <v>1585</v>
      </c>
      <c r="G536" s="275" t="s">
        <v>285</v>
      </c>
      <c r="H536" s="276">
        <v>3.7869999999999999</v>
      </c>
      <c r="I536" s="277"/>
      <c r="J536" s="278">
        <f>ROUND(I536*H536,2)</f>
        <v>0</v>
      </c>
      <c r="K536" s="274" t="s">
        <v>19</v>
      </c>
      <c r="L536" s="279"/>
      <c r="M536" s="280" t="s">
        <v>19</v>
      </c>
      <c r="N536" s="281" t="s">
        <v>42</v>
      </c>
      <c r="O536" s="87"/>
      <c r="P536" s="225">
        <f>O536*H536</f>
        <v>0</v>
      </c>
      <c r="Q536" s="225">
        <v>1</v>
      </c>
      <c r="R536" s="225">
        <f>Q536*H536</f>
        <v>3.7869999999999999</v>
      </c>
      <c r="S536" s="225">
        <v>0</v>
      </c>
      <c r="T536" s="226">
        <f>S536*H536</f>
        <v>0</v>
      </c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R536" s="227" t="s">
        <v>420</v>
      </c>
      <c r="AT536" s="227" t="s">
        <v>312</v>
      </c>
      <c r="AU536" s="227" t="s">
        <v>80</v>
      </c>
      <c r="AY536" s="20" t="s">
        <v>158</v>
      </c>
      <c r="BE536" s="228">
        <f>IF(N536="základní",J536,0)</f>
        <v>0</v>
      </c>
      <c r="BF536" s="228">
        <f>IF(N536="snížená",J536,0)</f>
        <v>0</v>
      </c>
      <c r="BG536" s="228">
        <f>IF(N536="zákl. přenesená",J536,0)</f>
        <v>0</v>
      </c>
      <c r="BH536" s="228">
        <f>IF(N536="sníž. přenesená",J536,0)</f>
        <v>0</v>
      </c>
      <c r="BI536" s="228">
        <f>IF(N536="nulová",J536,0)</f>
        <v>0</v>
      </c>
      <c r="BJ536" s="20" t="s">
        <v>78</v>
      </c>
      <c r="BK536" s="228">
        <f>ROUND(I536*H536,2)</f>
        <v>0</v>
      </c>
      <c r="BL536" s="20" t="s">
        <v>338</v>
      </c>
      <c r="BM536" s="227" t="s">
        <v>1586</v>
      </c>
    </row>
    <row r="537" s="14" customFormat="1">
      <c r="A537" s="14"/>
      <c r="B537" s="250"/>
      <c r="C537" s="251"/>
      <c r="D537" s="241" t="s">
        <v>257</v>
      </c>
      <c r="E537" s="251"/>
      <c r="F537" s="253" t="s">
        <v>1587</v>
      </c>
      <c r="G537" s="251"/>
      <c r="H537" s="254">
        <v>3.7869999999999999</v>
      </c>
      <c r="I537" s="255"/>
      <c r="J537" s="251"/>
      <c r="K537" s="251"/>
      <c r="L537" s="256"/>
      <c r="M537" s="257"/>
      <c r="N537" s="258"/>
      <c r="O537" s="258"/>
      <c r="P537" s="258"/>
      <c r="Q537" s="258"/>
      <c r="R537" s="258"/>
      <c r="S537" s="258"/>
      <c r="T537" s="259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0" t="s">
        <v>257</v>
      </c>
      <c r="AU537" s="260" t="s">
        <v>80</v>
      </c>
      <c r="AV537" s="14" t="s">
        <v>80</v>
      </c>
      <c r="AW537" s="14" t="s">
        <v>4</v>
      </c>
      <c r="AX537" s="14" t="s">
        <v>78</v>
      </c>
      <c r="AY537" s="260" t="s">
        <v>158</v>
      </c>
    </row>
    <row r="538" s="2" customFormat="1" ht="16.5" customHeight="1">
      <c r="A538" s="41"/>
      <c r="B538" s="42"/>
      <c r="C538" s="272" t="s">
        <v>868</v>
      </c>
      <c r="D538" s="272" t="s">
        <v>312</v>
      </c>
      <c r="E538" s="273" t="s">
        <v>1588</v>
      </c>
      <c r="F538" s="274" t="s">
        <v>1589</v>
      </c>
      <c r="G538" s="275" t="s">
        <v>285</v>
      </c>
      <c r="H538" s="276">
        <v>1.2050000000000001</v>
      </c>
      <c r="I538" s="277"/>
      <c r="J538" s="278">
        <f>ROUND(I538*H538,2)</f>
        <v>0</v>
      </c>
      <c r="K538" s="274" t="s">
        <v>219</v>
      </c>
      <c r="L538" s="279"/>
      <c r="M538" s="280" t="s">
        <v>19</v>
      </c>
      <c r="N538" s="281" t="s">
        <v>42</v>
      </c>
      <c r="O538" s="87"/>
      <c r="P538" s="225">
        <f>O538*H538</f>
        <v>0</v>
      </c>
      <c r="Q538" s="225">
        <v>1</v>
      </c>
      <c r="R538" s="225">
        <f>Q538*H538</f>
        <v>1.2050000000000001</v>
      </c>
      <c r="S538" s="225">
        <v>0</v>
      </c>
      <c r="T538" s="226">
        <f>S538*H538</f>
        <v>0</v>
      </c>
      <c r="U538" s="41"/>
      <c r="V538" s="41"/>
      <c r="W538" s="41"/>
      <c r="X538" s="41"/>
      <c r="Y538" s="41"/>
      <c r="Z538" s="41"/>
      <c r="AA538" s="41"/>
      <c r="AB538" s="41"/>
      <c r="AC538" s="41"/>
      <c r="AD538" s="41"/>
      <c r="AE538" s="41"/>
      <c r="AR538" s="227" t="s">
        <v>420</v>
      </c>
      <c r="AT538" s="227" t="s">
        <v>312</v>
      </c>
      <c r="AU538" s="227" t="s">
        <v>80</v>
      </c>
      <c r="AY538" s="20" t="s">
        <v>158</v>
      </c>
      <c r="BE538" s="228">
        <f>IF(N538="základní",J538,0)</f>
        <v>0</v>
      </c>
      <c r="BF538" s="228">
        <f>IF(N538="snížená",J538,0)</f>
        <v>0</v>
      </c>
      <c r="BG538" s="228">
        <f>IF(N538="zákl. přenesená",J538,0)</f>
        <v>0</v>
      </c>
      <c r="BH538" s="228">
        <f>IF(N538="sníž. přenesená",J538,0)</f>
        <v>0</v>
      </c>
      <c r="BI538" s="228">
        <f>IF(N538="nulová",J538,0)</f>
        <v>0</v>
      </c>
      <c r="BJ538" s="20" t="s">
        <v>78</v>
      </c>
      <c r="BK538" s="228">
        <f>ROUND(I538*H538,2)</f>
        <v>0</v>
      </c>
      <c r="BL538" s="20" t="s">
        <v>338</v>
      </c>
      <c r="BM538" s="227" t="s">
        <v>1590</v>
      </c>
    </row>
    <row r="539" s="14" customFormat="1">
      <c r="A539" s="14"/>
      <c r="B539" s="250"/>
      <c r="C539" s="251"/>
      <c r="D539" s="241" t="s">
        <v>257</v>
      </c>
      <c r="E539" s="251"/>
      <c r="F539" s="253" t="s">
        <v>1591</v>
      </c>
      <c r="G539" s="251"/>
      <c r="H539" s="254">
        <v>1.2050000000000001</v>
      </c>
      <c r="I539" s="255"/>
      <c r="J539" s="251"/>
      <c r="K539" s="251"/>
      <c r="L539" s="256"/>
      <c r="M539" s="257"/>
      <c r="N539" s="258"/>
      <c r="O539" s="258"/>
      <c r="P539" s="258"/>
      <c r="Q539" s="258"/>
      <c r="R539" s="258"/>
      <c r="S539" s="258"/>
      <c r="T539" s="259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0" t="s">
        <v>257</v>
      </c>
      <c r="AU539" s="260" t="s">
        <v>80</v>
      </c>
      <c r="AV539" s="14" t="s">
        <v>80</v>
      </c>
      <c r="AW539" s="14" t="s">
        <v>4</v>
      </c>
      <c r="AX539" s="14" t="s">
        <v>78</v>
      </c>
      <c r="AY539" s="260" t="s">
        <v>158</v>
      </c>
    </row>
    <row r="540" s="2" customFormat="1" ht="16.5" customHeight="1">
      <c r="A540" s="41"/>
      <c r="B540" s="42"/>
      <c r="C540" s="272" t="s">
        <v>1592</v>
      </c>
      <c r="D540" s="272" t="s">
        <v>312</v>
      </c>
      <c r="E540" s="273" t="s">
        <v>1593</v>
      </c>
      <c r="F540" s="274" t="s">
        <v>1594</v>
      </c>
      <c r="G540" s="275" t="s">
        <v>285</v>
      </c>
      <c r="H540" s="276">
        <v>0.32200000000000001</v>
      </c>
      <c r="I540" s="277"/>
      <c r="J540" s="278">
        <f>ROUND(I540*H540,2)</f>
        <v>0</v>
      </c>
      <c r="K540" s="274" t="s">
        <v>219</v>
      </c>
      <c r="L540" s="279"/>
      <c r="M540" s="280" t="s">
        <v>19</v>
      </c>
      <c r="N540" s="281" t="s">
        <v>42</v>
      </c>
      <c r="O540" s="87"/>
      <c r="P540" s="225">
        <f>O540*H540</f>
        <v>0</v>
      </c>
      <c r="Q540" s="225">
        <v>1</v>
      </c>
      <c r="R540" s="225">
        <f>Q540*H540</f>
        <v>0.32200000000000001</v>
      </c>
      <c r="S540" s="225">
        <v>0</v>
      </c>
      <c r="T540" s="226">
        <f>S540*H540</f>
        <v>0</v>
      </c>
      <c r="U540" s="41"/>
      <c r="V540" s="41"/>
      <c r="W540" s="41"/>
      <c r="X540" s="41"/>
      <c r="Y540" s="41"/>
      <c r="Z540" s="41"/>
      <c r="AA540" s="41"/>
      <c r="AB540" s="41"/>
      <c r="AC540" s="41"/>
      <c r="AD540" s="41"/>
      <c r="AE540" s="41"/>
      <c r="AR540" s="227" t="s">
        <v>420</v>
      </c>
      <c r="AT540" s="227" t="s">
        <v>312</v>
      </c>
      <c r="AU540" s="227" t="s">
        <v>80</v>
      </c>
      <c r="AY540" s="20" t="s">
        <v>158</v>
      </c>
      <c r="BE540" s="228">
        <f>IF(N540="základní",J540,0)</f>
        <v>0</v>
      </c>
      <c r="BF540" s="228">
        <f>IF(N540="snížená",J540,0)</f>
        <v>0</v>
      </c>
      <c r="BG540" s="228">
        <f>IF(N540="zákl. přenesená",J540,0)</f>
        <v>0</v>
      </c>
      <c r="BH540" s="228">
        <f>IF(N540="sníž. přenesená",J540,0)</f>
        <v>0</v>
      </c>
      <c r="BI540" s="228">
        <f>IF(N540="nulová",J540,0)</f>
        <v>0</v>
      </c>
      <c r="BJ540" s="20" t="s">
        <v>78</v>
      </c>
      <c r="BK540" s="228">
        <f>ROUND(I540*H540,2)</f>
        <v>0</v>
      </c>
      <c r="BL540" s="20" t="s">
        <v>338</v>
      </c>
      <c r="BM540" s="227" t="s">
        <v>1595</v>
      </c>
    </row>
    <row r="541" s="14" customFormat="1">
      <c r="A541" s="14"/>
      <c r="B541" s="250"/>
      <c r="C541" s="251"/>
      <c r="D541" s="241" t="s">
        <v>257</v>
      </c>
      <c r="E541" s="251"/>
      <c r="F541" s="253" t="s">
        <v>1596</v>
      </c>
      <c r="G541" s="251"/>
      <c r="H541" s="254">
        <v>0.32200000000000001</v>
      </c>
      <c r="I541" s="255"/>
      <c r="J541" s="251"/>
      <c r="K541" s="251"/>
      <c r="L541" s="256"/>
      <c r="M541" s="257"/>
      <c r="N541" s="258"/>
      <c r="O541" s="258"/>
      <c r="P541" s="258"/>
      <c r="Q541" s="258"/>
      <c r="R541" s="258"/>
      <c r="S541" s="258"/>
      <c r="T541" s="259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60" t="s">
        <v>257</v>
      </c>
      <c r="AU541" s="260" t="s">
        <v>80</v>
      </c>
      <c r="AV541" s="14" t="s">
        <v>80</v>
      </c>
      <c r="AW541" s="14" t="s">
        <v>4</v>
      </c>
      <c r="AX541" s="14" t="s">
        <v>78</v>
      </c>
      <c r="AY541" s="260" t="s">
        <v>158</v>
      </c>
    </row>
    <row r="542" s="2" customFormat="1" ht="16.5" customHeight="1">
      <c r="A542" s="41"/>
      <c r="B542" s="42"/>
      <c r="C542" s="272" t="s">
        <v>872</v>
      </c>
      <c r="D542" s="272" t="s">
        <v>312</v>
      </c>
      <c r="E542" s="273" t="s">
        <v>1597</v>
      </c>
      <c r="F542" s="274" t="s">
        <v>1598</v>
      </c>
      <c r="G542" s="275" t="s">
        <v>285</v>
      </c>
      <c r="H542" s="276">
        <v>0.13600000000000001</v>
      </c>
      <c r="I542" s="277"/>
      <c r="J542" s="278">
        <f>ROUND(I542*H542,2)</f>
        <v>0</v>
      </c>
      <c r="K542" s="274" t="s">
        <v>19</v>
      </c>
      <c r="L542" s="279"/>
      <c r="M542" s="280" t="s">
        <v>19</v>
      </c>
      <c r="N542" s="281" t="s">
        <v>42</v>
      </c>
      <c r="O542" s="87"/>
      <c r="P542" s="225">
        <f>O542*H542</f>
        <v>0</v>
      </c>
      <c r="Q542" s="225">
        <v>1</v>
      </c>
      <c r="R542" s="225">
        <f>Q542*H542</f>
        <v>0.13600000000000001</v>
      </c>
      <c r="S542" s="225">
        <v>0</v>
      </c>
      <c r="T542" s="226">
        <f>S542*H542</f>
        <v>0</v>
      </c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R542" s="227" t="s">
        <v>420</v>
      </c>
      <c r="AT542" s="227" t="s">
        <v>312</v>
      </c>
      <c r="AU542" s="227" t="s">
        <v>80</v>
      </c>
      <c r="AY542" s="20" t="s">
        <v>158</v>
      </c>
      <c r="BE542" s="228">
        <f>IF(N542="základní",J542,0)</f>
        <v>0</v>
      </c>
      <c r="BF542" s="228">
        <f>IF(N542="snížená",J542,0)</f>
        <v>0</v>
      </c>
      <c r="BG542" s="228">
        <f>IF(N542="zákl. přenesená",J542,0)</f>
        <v>0</v>
      </c>
      <c r="BH542" s="228">
        <f>IF(N542="sníž. přenesená",J542,0)</f>
        <v>0</v>
      </c>
      <c r="BI542" s="228">
        <f>IF(N542="nulová",J542,0)</f>
        <v>0</v>
      </c>
      <c r="BJ542" s="20" t="s">
        <v>78</v>
      </c>
      <c r="BK542" s="228">
        <f>ROUND(I542*H542,2)</f>
        <v>0</v>
      </c>
      <c r="BL542" s="20" t="s">
        <v>338</v>
      </c>
      <c r="BM542" s="227" t="s">
        <v>1599</v>
      </c>
    </row>
    <row r="543" s="14" customFormat="1">
      <c r="A543" s="14"/>
      <c r="B543" s="250"/>
      <c r="C543" s="251"/>
      <c r="D543" s="241" t="s">
        <v>257</v>
      </c>
      <c r="E543" s="251"/>
      <c r="F543" s="253" t="s">
        <v>1600</v>
      </c>
      <c r="G543" s="251"/>
      <c r="H543" s="254">
        <v>0.13600000000000001</v>
      </c>
      <c r="I543" s="255"/>
      <c r="J543" s="251"/>
      <c r="K543" s="251"/>
      <c r="L543" s="256"/>
      <c r="M543" s="257"/>
      <c r="N543" s="258"/>
      <c r="O543" s="258"/>
      <c r="P543" s="258"/>
      <c r="Q543" s="258"/>
      <c r="R543" s="258"/>
      <c r="S543" s="258"/>
      <c r="T543" s="259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60" t="s">
        <v>257</v>
      </c>
      <c r="AU543" s="260" t="s">
        <v>80</v>
      </c>
      <c r="AV543" s="14" t="s">
        <v>80</v>
      </c>
      <c r="AW543" s="14" t="s">
        <v>4</v>
      </c>
      <c r="AX543" s="14" t="s">
        <v>78</v>
      </c>
      <c r="AY543" s="260" t="s">
        <v>158</v>
      </c>
    </row>
    <row r="544" s="2" customFormat="1" ht="16.5" customHeight="1">
      <c r="A544" s="41"/>
      <c r="B544" s="42"/>
      <c r="C544" s="272" t="s">
        <v>1601</v>
      </c>
      <c r="D544" s="272" t="s">
        <v>312</v>
      </c>
      <c r="E544" s="273" t="s">
        <v>1602</v>
      </c>
      <c r="F544" s="274" t="s">
        <v>1603</v>
      </c>
      <c r="G544" s="275" t="s">
        <v>164</v>
      </c>
      <c r="H544" s="276">
        <v>56</v>
      </c>
      <c r="I544" s="277"/>
      <c r="J544" s="278">
        <f>ROUND(I544*H544,2)</f>
        <v>0</v>
      </c>
      <c r="K544" s="274" t="s">
        <v>19</v>
      </c>
      <c r="L544" s="279"/>
      <c r="M544" s="280" t="s">
        <v>19</v>
      </c>
      <c r="N544" s="281" t="s">
        <v>42</v>
      </c>
      <c r="O544" s="87"/>
      <c r="P544" s="225">
        <f>O544*H544</f>
        <v>0</v>
      </c>
      <c r="Q544" s="225">
        <v>0</v>
      </c>
      <c r="R544" s="225">
        <f>Q544*H544</f>
        <v>0</v>
      </c>
      <c r="S544" s="225">
        <v>0</v>
      </c>
      <c r="T544" s="226">
        <f>S544*H544</f>
        <v>0</v>
      </c>
      <c r="U544" s="41"/>
      <c r="V544" s="41"/>
      <c r="W544" s="41"/>
      <c r="X544" s="41"/>
      <c r="Y544" s="41"/>
      <c r="Z544" s="41"/>
      <c r="AA544" s="41"/>
      <c r="AB544" s="41"/>
      <c r="AC544" s="41"/>
      <c r="AD544" s="41"/>
      <c r="AE544" s="41"/>
      <c r="AR544" s="227" t="s">
        <v>420</v>
      </c>
      <c r="AT544" s="227" t="s">
        <v>312</v>
      </c>
      <c r="AU544" s="227" t="s">
        <v>80</v>
      </c>
      <c r="AY544" s="20" t="s">
        <v>158</v>
      </c>
      <c r="BE544" s="228">
        <f>IF(N544="základní",J544,0)</f>
        <v>0</v>
      </c>
      <c r="BF544" s="228">
        <f>IF(N544="snížená",J544,0)</f>
        <v>0</v>
      </c>
      <c r="BG544" s="228">
        <f>IF(N544="zákl. přenesená",J544,0)</f>
        <v>0</v>
      </c>
      <c r="BH544" s="228">
        <f>IF(N544="sníž. přenesená",J544,0)</f>
        <v>0</v>
      </c>
      <c r="BI544" s="228">
        <f>IF(N544="nulová",J544,0)</f>
        <v>0</v>
      </c>
      <c r="BJ544" s="20" t="s">
        <v>78</v>
      </c>
      <c r="BK544" s="228">
        <f>ROUND(I544*H544,2)</f>
        <v>0</v>
      </c>
      <c r="BL544" s="20" t="s">
        <v>338</v>
      </c>
      <c r="BM544" s="227" t="s">
        <v>1604</v>
      </c>
    </row>
    <row r="545" s="2" customFormat="1" ht="16.5" customHeight="1">
      <c r="A545" s="41"/>
      <c r="B545" s="42"/>
      <c r="C545" s="272" t="s">
        <v>876</v>
      </c>
      <c r="D545" s="272" t="s">
        <v>312</v>
      </c>
      <c r="E545" s="273" t="s">
        <v>1605</v>
      </c>
      <c r="F545" s="274" t="s">
        <v>1606</v>
      </c>
      <c r="G545" s="275" t="s">
        <v>164</v>
      </c>
      <c r="H545" s="276">
        <v>16</v>
      </c>
      <c r="I545" s="277"/>
      <c r="J545" s="278">
        <f>ROUND(I545*H545,2)</f>
        <v>0</v>
      </c>
      <c r="K545" s="274" t="s">
        <v>19</v>
      </c>
      <c r="L545" s="279"/>
      <c r="M545" s="280" t="s">
        <v>19</v>
      </c>
      <c r="N545" s="281" t="s">
        <v>42</v>
      </c>
      <c r="O545" s="87"/>
      <c r="P545" s="225">
        <f>O545*H545</f>
        <v>0</v>
      </c>
      <c r="Q545" s="225">
        <v>0</v>
      </c>
      <c r="R545" s="225">
        <f>Q545*H545</f>
        <v>0</v>
      </c>
      <c r="S545" s="225">
        <v>0</v>
      </c>
      <c r="T545" s="226">
        <f>S545*H545</f>
        <v>0</v>
      </c>
      <c r="U545" s="41"/>
      <c r="V545" s="41"/>
      <c r="W545" s="41"/>
      <c r="X545" s="41"/>
      <c r="Y545" s="41"/>
      <c r="Z545" s="41"/>
      <c r="AA545" s="41"/>
      <c r="AB545" s="41"/>
      <c r="AC545" s="41"/>
      <c r="AD545" s="41"/>
      <c r="AE545" s="41"/>
      <c r="AR545" s="227" t="s">
        <v>420</v>
      </c>
      <c r="AT545" s="227" t="s">
        <v>312</v>
      </c>
      <c r="AU545" s="227" t="s">
        <v>80</v>
      </c>
      <c r="AY545" s="20" t="s">
        <v>158</v>
      </c>
      <c r="BE545" s="228">
        <f>IF(N545="základní",J545,0)</f>
        <v>0</v>
      </c>
      <c r="BF545" s="228">
        <f>IF(N545="snížená",J545,0)</f>
        <v>0</v>
      </c>
      <c r="BG545" s="228">
        <f>IF(N545="zákl. přenesená",J545,0)</f>
        <v>0</v>
      </c>
      <c r="BH545" s="228">
        <f>IF(N545="sníž. přenesená",J545,0)</f>
        <v>0</v>
      </c>
      <c r="BI545" s="228">
        <f>IF(N545="nulová",J545,0)</f>
        <v>0</v>
      </c>
      <c r="BJ545" s="20" t="s">
        <v>78</v>
      </c>
      <c r="BK545" s="228">
        <f>ROUND(I545*H545,2)</f>
        <v>0</v>
      </c>
      <c r="BL545" s="20" t="s">
        <v>338</v>
      </c>
      <c r="BM545" s="227" t="s">
        <v>1607</v>
      </c>
    </row>
    <row r="546" s="2" customFormat="1" ht="24.15" customHeight="1">
      <c r="A546" s="41"/>
      <c r="B546" s="42"/>
      <c r="C546" s="216" t="s">
        <v>1608</v>
      </c>
      <c r="D546" s="216" t="s">
        <v>161</v>
      </c>
      <c r="E546" s="217" t="s">
        <v>1609</v>
      </c>
      <c r="F546" s="218" t="s">
        <v>1610</v>
      </c>
      <c r="G546" s="219" t="s">
        <v>656</v>
      </c>
      <c r="H546" s="283"/>
      <c r="I546" s="221"/>
      <c r="J546" s="222">
        <f>ROUND(I546*H546,2)</f>
        <v>0</v>
      </c>
      <c r="K546" s="218" t="s">
        <v>219</v>
      </c>
      <c r="L546" s="47"/>
      <c r="M546" s="223" t="s">
        <v>19</v>
      </c>
      <c r="N546" s="224" t="s">
        <v>42</v>
      </c>
      <c r="O546" s="87"/>
      <c r="P546" s="225">
        <f>O546*H546</f>
        <v>0</v>
      </c>
      <c r="Q546" s="225">
        <v>0</v>
      </c>
      <c r="R546" s="225">
        <f>Q546*H546</f>
        <v>0</v>
      </c>
      <c r="S546" s="225">
        <v>0</v>
      </c>
      <c r="T546" s="226">
        <f>S546*H546</f>
        <v>0</v>
      </c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R546" s="227" t="s">
        <v>338</v>
      </c>
      <c r="AT546" s="227" t="s">
        <v>161</v>
      </c>
      <c r="AU546" s="227" t="s">
        <v>80</v>
      </c>
      <c r="AY546" s="20" t="s">
        <v>158</v>
      </c>
      <c r="BE546" s="228">
        <f>IF(N546="základní",J546,0)</f>
        <v>0</v>
      </c>
      <c r="BF546" s="228">
        <f>IF(N546="snížená",J546,0)</f>
        <v>0</v>
      </c>
      <c r="BG546" s="228">
        <f>IF(N546="zákl. přenesená",J546,0)</f>
        <v>0</v>
      </c>
      <c r="BH546" s="228">
        <f>IF(N546="sníž. přenesená",J546,0)</f>
        <v>0</v>
      </c>
      <c r="BI546" s="228">
        <f>IF(N546="nulová",J546,0)</f>
        <v>0</v>
      </c>
      <c r="BJ546" s="20" t="s">
        <v>78</v>
      </c>
      <c r="BK546" s="228">
        <f>ROUND(I546*H546,2)</f>
        <v>0</v>
      </c>
      <c r="BL546" s="20" t="s">
        <v>338</v>
      </c>
      <c r="BM546" s="227" t="s">
        <v>1611</v>
      </c>
    </row>
    <row r="547" s="2" customFormat="1">
      <c r="A547" s="41"/>
      <c r="B547" s="42"/>
      <c r="C547" s="43"/>
      <c r="D547" s="229" t="s">
        <v>221</v>
      </c>
      <c r="E547" s="43"/>
      <c r="F547" s="230" t="s">
        <v>1612</v>
      </c>
      <c r="G547" s="43"/>
      <c r="H547" s="43"/>
      <c r="I547" s="231"/>
      <c r="J547" s="43"/>
      <c r="K547" s="43"/>
      <c r="L547" s="47"/>
      <c r="M547" s="232"/>
      <c r="N547" s="233"/>
      <c r="O547" s="87"/>
      <c r="P547" s="87"/>
      <c r="Q547" s="87"/>
      <c r="R547" s="87"/>
      <c r="S547" s="87"/>
      <c r="T547" s="88"/>
      <c r="U547" s="41"/>
      <c r="V547" s="41"/>
      <c r="W547" s="41"/>
      <c r="X547" s="41"/>
      <c r="Y547" s="41"/>
      <c r="Z547" s="41"/>
      <c r="AA547" s="41"/>
      <c r="AB547" s="41"/>
      <c r="AC547" s="41"/>
      <c r="AD547" s="41"/>
      <c r="AE547" s="41"/>
      <c r="AT547" s="20" t="s">
        <v>221</v>
      </c>
      <c r="AU547" s="20" t="s">
        <v>80</v>
      </c>
    </row>
    <row r="548" s="12" customFormat="1" ht="22.8" customHeight="1">
      <c r="A548" s="12"/>
      <c r="B548" s="200"/>
      <c r="C548" s="201"/>
      <c r="D548" s="202" t="s">
        <v>70</v>
      </c>
      <c r="E548" s="214" t="s">
        <v>1613</v>
      </c>
      <c r="F548" s="214" t="s">
        <v>1614</v>
      </c>
      <c r="G548" s="201"/>
      <c r="H548" s="201"/>
      <c r="I548" s="204"/>
      <c r="J548" s="215">
        <f>BK548</f>
        <v>0</v>
      </c>
      <c r="K548" s="201"/>
      <c r="L548" s="206"/>
      <c r="M548" s="207"/>
      <c r="N548" s="208"/>
      <c r="O548" s="208"/>
      <c r="P548" s="209">
        <f>SUM(P549:P577)</f>
        <v>0</v>
      </c>
      <c r="Q548" s="208"/>
      <c r="R548" s="209">
        <f>SUM(R549:R577)</f>
        <v>0.6097807999999999</v>
      </c>
      <c r="S548" s="208"/>
      <c r="T548" s="210">
        <f>SUM(T549:T577)</f>
        <v>0</v>
      </c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R548" s="211" t="s">
        <v>80</v>
      </c>
      <c r="AT548" s="212" t="s">
        <v>70</v>
      </c>
      <c r="AU548" s="212" t="s">
        <v>78</v>
      </c>
      <c r="AY548" s="211" t="s">
        <v>158</v>
      </c>
      <c r="BK548" s="213">
        <f>SUM(BK549:BK577)</f>
        <v>0</v>
      </c>
    </row>
    <row r="549" s="2" customFormat="1" ht="16.5" customHeight="1">
      <c r="A549" s="41"/>
      <c r="B549" s="42"/>
      <c r="C549" s="216" t="s">
        <v>882</v>
      </c>
      <c r="D549" s="216" t="s">
        <v>161</v>
      </c>
      <c r="E549" s="217" t="s">
        <v>1615</v>
      </c>
      <c r="F549" s="218" t="s">
        <v>1616</v>
      </c>
      <c r="G549" s="219" t="s">
        <v>295</v>
      </c>
      <c r="H549" s="220">
        <v>15.34</v>
      </c>
      <c r="I549" s="221"/>
      <c r="J549" s="222">
        <f>ROUND(I549*H549,2)</f>
        <v>0</v>
      </c>
      <c r="K549" s="218" t="s">
        <v>219</v>
      </c>
      <c r="L549" s="47"/>
      <c r="M549" s="223" t="s">
        <v>19</v>
      </c>
      <c r="N549" s="224" t="s">
        <v>42</v>
      </c>
      <c r="O549" s="87"/>
      <c r="P549" s="225">
        <f>O549*H549</f>
        <v>0</v>
      </c>
      <c r="Q549" s="225">
        <v>0.00029999999999999997</v>
      </c>
      <c r="R549" s="225">
        <f>Q549*H549</f>
        <v>0.0046019999999999993</v>
      </c>
      <c r="S549" s="225">
        <v>0</v>
      </c>
      <c r="T549" s="226">
        <f>S549*H549</f>
        <v>0</v>
      </c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R549" s="227" t="s">
        <v>338</v>
      </c>
      <c r="AT549" s="227" t="s">
        <v>161</v>
      </c>
      <c r="AU549" s="227" t="s">
        <v>80</v>
      </c>
      <c r="AY549" s="20" t="s">
        <v>158</v>
      </c>
      <c r="BE549" s="228">
        <f>IF(N549="základní",J549,0)</f>
        <v>0</v>
      </c>
      <c r="BF549" s="228">
        <f>IF(N549="snížená",J549,0)</f>
        <v>0</v>
      </c>
      <c r="BG549" s="228">
        <f>IF(N549="zákl. přenesená",J549,0)</f>
        <v>0</v>
      </c>
      <c r="BH549" s="228">
        <f>IF(N549="sníž. přenesená",J549,0)</f>
        <v>0</v>
      </c>
      <c r="BI549" s="228">
        <f>IF(N549="nulová",J549,0)</f>
        <v>0</v>
      </c>
      <c r="BJ549" s="20" t="s">
        <v>78</v>
      </c>
      <c r="BK549" s="228">
        <f>ROUND(I549*H549,2)</f>
        <v>0</v>
      </c>
      <c r="BL549" s="20" t="s">
        <v>338</v>
      </c>
      <c r="BM549" s="227" t="s">
        <v>1617</v>
      </c>
    </row>
    <row r="550" s="2" customFormat="1">
      <c r="A550" s="41"/>
      <c r="B550" s="42"/>
      <c r="C550" s="43"/>
      <c r="D550" s="229" t="s">
        <v>221</v>
      </c>
      <c r="E550" s="43"/>
      <c r="F550" s="230" t="s">
        <v>1618</v>
      </c>
      <c r="G550" s="43"/>
      <c r="H550" s="43"/>
      <c r="I550" s="231"/>
      <c r="J550" s="43"/>
      <c r="K550" s="43"/>
      <c r="L550" s="47"/>
      <c r="M550" s="232"/>
      <c r="N550" s="233"/>
      <c r="O550" s="87"/>
      <c r="P550" s="87"/>
      <c r="Q550" s="87"/>
      <c r="R550" s="87"/>
      <c r="S550" s="87"/>
      <c r="T550" s="88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T550" s="20" t="s">
        <v>221</v>
      </c>
      <c r="AU550" s="20" t="s">
        <v>80</v>
      </c>
    </row>
    <row r="551" s="2" customFormat="1">
      <c r="A551" s="41"/>
      <c r="B551" s="42"/>
      <c r="C551" s="43"/>
      <c r="D551" s="241" t="s">
        <v>519</v>
      </c>
      <c r="E551" s="43"/>
      <c r="F551" s="282" t="s">
        <v>1619</v>
      </c>
      <c r="G551" s="43"/>
      <c r="H551" s="43"/>
      <c r="I551" s="231"/>
      <c r="J551" s="43"/>
      <c r="K551" s="43"/>
      <c r="L551" s="47"/>
      <c r="M551" s="232"/>
      <c r="N551" s="233"/>
      <c r="O551" s="87"/>
      <c r="P551" s="87"/>
      <c r="Q551" s="87"/>
      <c r="R551" s="87"/>
      <c r="S551" s="87"/>
      <c r="T551" s="88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T551" s="20" t="s">
        <v>519</v>
      </c>
      <c r="AU551" s="20" t="s">
        <v>80</v>
      </c>
    </row>
    <row r="552" s="14" customFormat="1">
      <c r="A552" s="14"/>
      <c r="B552" s="250"/>
      <c r="C552" s="251"/>
      <c r="D552" s="241" t="s">
        <v>257</v>
      </c>
      <c r="E552" s="252" t="s">
        <v>19</v>
      </c>
      <c r="F552" s="253" t="s">
        <v>1170</v>
      </c>
      <c r="G552" s="251"/>
      <c r="H552" s="254">
        <v>6.0499999999999998</v>
      </c>
      <c r="I552" s="255"/>
      <c r="J552" s="251"/>
      <c r="K552" s="251"/>
      <c r="L552" s="256"/>
      <c r="M552" s="257"/>
      <c r="N552" s="258"/>
      <c r="O552" s="258"/>
      <c r="P552" s="258"/>
      <c r="Q552" s="258"/>
      <c r="R552" s="258"/>
      <c r="S552" s="258"/>
      <c r="T552" s="259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60" t="s">
        <v>257</v>
      </c>
      <c r="AU552" s="260" t="s">
        <v>80</v>
      </c>
      <c r="AV552" s="14" t="s">
        <v>80</v>
      </c>
      <c r="AW552" s="14" t="s">
        <v>32</v>
      </c>
      <c r="AX552" s="14" t="s">
        <v>71</v>
      </c>
      <c r="AY552" s="260" t="s">
        <v>158</v>
      </c>
    </row>
    <row r="553" s="14" customFormat="1">
      <c r="A553" s="14"/>
      <c r="B553" s="250"/>
      <c r="C553" s="251"/>
      <c r="D553" s="241" t="s">
        <v>257</v>
      </c>
      <c r="E553" s="252" t="s">
        <v>19</v>
      </c>
      <c r="F553" s="253" t="s">
        <v>1171</v>
      </c>
      <c r="G553" s="251"/>
      <c r="H553" s="254">
        <v>3.7850000000000001</v>
      </c>
      <c r="I553" s="255"/>
      <c r="J553" s="251"/>
      <c r="K553" s="251"/>
      <c r="L553" s="256"/>
      <c r="M553" s="257"/>
      <c r="N553" s="258"/>
      <c r="O553" s="258"/>
      <c r="P553" s="258"/>
      <c r="Q553" s="258"/>
      <c r="R553" s="258"/>
      <c r="S553" s="258"/>
      <c r="T553" s="259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60" t="s">
        <v>257</v>
      </c>
      <c r="AU553" s="260" t="s">
        <v>80</v>
      </c>
      <c r="AV553" s="14" t="s">
        <v>80</v>
      </c>
      <c r="AW553" s="14" t="s">
        <v>32</v>
      </c>
      <c r="AX553" s="14" t="s">
        <v>71</v>
      </c>
      <c r="AY553" s="260" t="s">
        <v>158</v>
      </c>
    </row>
    <row r="554" s="14" customFormat="1">
      <c r="A554" s="14"/>
      <c r="B554" s="250"/>
      <c r="C554" s="251"/>
      <c r="D554" s="241" t="s">
        <v>257</v>
      </c>
      <c r="E554" s="252" t="s">
        <v>19</v>
      </c>
      <c r="F554" s="253" t="s">
        <v>1172</v>
      </c>
      <c r="G554" s="251"/>
      <c r="H554" s="254">
        <v>2.9550000000000001</v>
      </c>
      <c r="I554" s="255"/>
      <c r="J554" s="251"/>
      <c r="K554" s="251"/>
      <c r="L554" s="256"/>
      <c r="M554" s="257"/>
      <c r="N554" s="258"/>
      <c r="O554" s="258"/>
      <c r="P554" s="258"/>
      <c r="Q554" s="258"/>
      <c r="R554" s="258"/>
      <c r="S554" s="258"/>
      <c r="T554" s="259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60" t="s">
        <v>257</v>
      </c>
      <c r="AU554" s="260" t="s">
        <v>80</v>
      </c>
      <c r="AV554" s="14" t="s">
        <v>80</v>
      </c>
      <c r="AW554" s="14" t="s">
        <v>32</v>
      </c>
      <c r="AX554" s="14" t="s">
        <v>71</v>
      </c>
      <c r="AY554" s="260" t="s">
        <v>158</v>
      </c>
    </row>
    <row r="555" s="14" customFormat="1">
      <c r="A555" s="14"/>
      <c r="B555" s="250"/>
      <c r="C555" s="251"/>
      <c r="D555" s="241" t="s">
        <v>257</v>
      </c>
      <c r="E555" s="252" t="s">
        <v>19</v>
      </c>
      <c r="F555" s="253" t="s">
        <v>1173</v>
      </c>
      <c r="G555" s="251"/>
      <c r="H555" s="254">
        <v>1.95</v>
      </c>
      <c r="I555" s="255"/>
      <c r="J555" s="251"/>
      <c r="K555" s="251"/>
      <c r="L555" s="256"/>
      <c r="M555" s="257"/>
      <c r="N555" s="258"/>
      <c r="O555" s="258"/>
      <c r="P555" s="258"/>
      <c r="Q555" s="258"/>
      <c r="R555" s="258"/>
      <c r="S555" s="258"/>
      <c r="T555" s="259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60" t="s">
        <v>257</v>
      </c>
      <c r="AU555" s="260" t="s">
        <v>80</v>
      </c>
      <c r="AV555" s="14" t="s">
        <v>80</v>
      </c>
      <c r="AW555" s="14" t="s">
        <v>32</v>
      </c>
      <c r="AX555" s="14" t="s">
        <v>71</v>
      </c>
      <c r="AY555" s="260" t="s">
        <v>158</v>
      </c>
    </row>
    <row r="556" s="14" customFormat="1">
      <c r="A556" s="14"/>
      <c r="B556" s="250"/>
      <c r="C556" s="251"/>
      <c r="D556" s="241" t="s">
        <v>257</v>
      </c>
      <c r="E556" s="252" t="s">
        <v>19</v>
      </c>
      <c r="F556" s="253" t="s">
        <v>1174</v>
      </c>
      <c r="G556" s="251"/>
      <c r="H556" s="254">
        <v>0.59999999999999998</v>
      </c>
      <c r="I556" s="255"/>
      <c r="J556" s="251"/>
      <c r="K556" s="251"/>
      <c r="L556" s="256"/>
      <c r="M556" s="257"/>
      <c r="N556" s="258"/>
      <c r="O556" s="258"/>
      <c r="P556" s="258"/>
      <c r="Q556" s="258"/>
      <c r="R556" s="258"/>
      <c r="S556" s="258"/>
      <c r="T556" s="259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60" t="s">
        <v>257</v>
      </c>
      <c r="AU556" s="260" t="s">
        <v>80</v>
      </c>
      <c r="AV556" s="14" t="s">
        <v>80</v>
      </c>
      <c r="AW556" s="14" t="s">
        <v>32</v>
      </c>
      <c r="AX556" s="14" t="s">
        <v>71</v>
      </c>
      <c r="AY556" s="260" t="s">
        <v>158</v>
      </c>
    </row>
    <row r="557" s="15" customFormat="1">
      <c r="A557" s="15"/>
      <c r="B557" s="261"/>
      <c r="C557" s="262"/>
      <c r="D557" s="241" t="s">
        <v>257</v>
      </c>
      <c r="E557" s="263" t="s">
        <v>19</v>
      </c>
      <c r="F557" s="264" t="s">
        <v>268</v>
      </c>
      <c r="G557" s="262"/>
      <c r="H557" s="265">
        <v>15.34</v>
      </c>
      <c r="I557" s="266"/>
      <c r="J557" s="262"/>
      <c r="K557" s="262"/>
      <c r="L557" s="267"/>
      <c r="M557" s="268"/>
      <c r="N557" s="269"/>
      <c r="O557" s="269"/>
      <c r="P557" s="269"/>
      <c r="Q557" s="269"/>
      <c r="R557" s="269"/>
      <c r="S557" s="269"/>
      <c r="T557" s="270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T557" s="271" t="s">
        <v>257</v>
      </c>
      <c r="AU557" s="271" t="s">
        <v>80</v>
      </c>
      <c r="AV557" s="15" t="s">
        <v>173</v>
      </c>
      <c r="AW557" s="15" t="s">
        <v>32</v>
      </c>
      <c r="AX557" s="15" t="s">
        <v>78</v>
      </c>
      <c r="AY557" s="271" t="s">
        <v>158</v>
      </c>
    </row>
    <row r="558" s="2" customFormat="1" ht="16.5" customHeight="1">
      <c r="A558" s="41"/>
      <c r="B558" s="42"/>
      <c r="C558" s="216" t="s">
        <v>1620</v>
      </c>
      <c r="D558" s="216" t="s">
        <v>161</v>
      </c>
      <c r="E558" s="217" t="s">
        <v>1621</v>
      </c>
      <c r="F558" s="218" t="s">
        <v>1622</v>
      </c>
      <c r="G558" s="219" t="s">
        <v>295</v>
      </c>
      <c r="H558" s="220">
        <v>15.34</v>
      </c>
      <c r="I558" s="221"/>
      <c r="J558" s="222">
        <f>ROUND(I558*H558,2)</f>
        <v>0</v>
      </c>
      <c r="K558" s="218" t="s">
        <v>219</v>
      </c>
      <c r="L558" s="47"/>
      <c r="M558" s="223" t="s">
        <v>19</v>
      </c>
      <c r="N558" s="224" t="s">
        <v>42</v>
      </c>
      <c r="O558" s="87"/>
      <c r="P558" s="225">
        <f>O558*H558</f>
        <v>0</v>
      </c>
      <c r="Q558" s="225">
        <v>0.0015</v>
      </c>
      <c r="R558" s="225">
        <f>Q558*H558</f>
        <v>0.023009999999999999</v>
      </c>
      <c r="S558" s="225">
        <v>0</v>
      </c>
      <c r="T558" s="226">
        <f>S558*H558</f>
        <v>0</v>
      </c>
      <c r="U558" s="41"/>
      <c r="V558" s="41"/>
      <c r="W558" s="41"/>
      <c r="X558" s="41"/>
      <c r="Y558" s="41"/>
      <c r="Z558" s="41"/>
      <c r="AA558" s="41"/>
      <c r="AB558" s="41"/>
      <c r="AC558" s="41"/>
      <c r="AD558" s="41"/>
      <c r="AE558" s="41"/>
      <c r="AR558" s="227" t="s">
        <v>338</v>
      </c>
      <c r="AT558" s="227" t="s">
        <v>161</v>
      </c>
      <c r="AU558" s="227" t="s">
        <v>80</v>
      </c>
      <c r="AY558" s="20" t="s">
        <v>158</v>
      </c>
      <c r="BE558" s="228">
        <f>IF(N558="základní",J558,0)</f>
        <v>0</v>
      </c>
      <c r="BF558" s="228">
        <f>IF(N558="snížená",J558,0)</f>
        <v>0</v>
      </c>
      <c r="BG558" s="228">
        <f>IF(N558="zákl. přenesená",J558,0)</f>
        <v>0</v>
      </c>
      <c r="BH558" s="228">
        <f>IF(N558="sníž. přenesená",J558,0)</f>
        <v>0</v>
      </c>
      <c r="BI558" s="228">
        <f>IF(N558="nulová",J558,0)</f>
        <v>0</v>
      </c>
      <c r="BJ558" s="20" t="s">
        <v>78</v>
      </c>
      <c r="BK558" s="228">
        <f>ROUND(I558*H558,2)</f>
        <v>0</v>
      </c>
      <c r="BL558" s="20" t="s">
        <v>338</v>
      </c>
      <c r="BM558" s="227" t="s">
        <v>1623</v>
      </c>
    </row>
    <row r="559" s="2" customFormat="1">
      <c r="A559" s="41"/>
      <c r="B559" s="42"/>
      <c r="C559" s="43"/>
      <c r="D559" s="229" t="s">
        <v>221</v>
      </c>
      <c r="E559" s="43"/>
      <c r="F559" s="230" t="s">
        <v>1624</v>
      </c>
      <c r="G559" s="43"/>
      <c r="H559" s="43"/>
      <c r="I559" s="231"/>
      <c r="J559" s="43"/>
      <c r="K559" s="43"/>
      <c r="L559" s="47"/>
      <c r="M559" s="232"/>
      <c r="N559" s="233"/>
      <c r="O559" s="87"/>
      <c r="P559" s="87"/>
      <c r="Q559" s="87"/>
      <c r="R559" s="87"/>
      <c r="S559" s="87"/>
      <c r="T559" s="88"/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T559" s="20" t="s">
        <v>221</v>
      </c>
      <c r="AU559" s="20" t="s">
        <v>80</v>
      </c>
    </row>
    <row r="560" s="2" customFormat="1">
      <c r="A560" s="41"/>
      <c r="B560" s="42"/>
      <c r="C560" s="43"/>
      <c r="D560" s="241" t="s">
        <v>519</v>
      </c>
      <c r="E560" s="43"/>
      <c r="F560" s="282" t="s">
        <v>1625</v>
      </c>
      <c r="G560" s="43"/>
      <c r="H560" s="43"/>
      <c r="I560" s="231"/>
      <c r="J560" s="43"/>
      <c r="K560" s="43"/>
      <c r="L560" s="47"/>
      <c r="M560" s="232"/>
      <c r="N560" s="233"/>
      <c r="O560" s="87"/>
      <c r="P560" s="87"/>
      <c r="Q560" s="87"/>
      <c r="R560" s="87"/>
      <c r="S560" s="87"/>
      <c r="T560" s="88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T560" s="20" t="s">
        <v>519</v>
      </c>
      <c r="AU560" s="20" t="s">
        <v>80</v>
      </c>
    </row>
    <row r="561" s="2" customFormat="1" ht="16.5" customHeight="1">
      <c r="A561" s="41"/>
      <c r="B561" s="42"/>
      <c r="C561" s="216" t="s">
        <v>1626</v>
      </c>
      <c r="D561" s="216" t="s">
        <v>161</v>
      </c>
      <c r="E561" s="217" t="s">
        <v>1627</v>
      </c>
      <c r="F561" s="218" t="s">
        <v>1628</v>
      </c>
      <c r="G561" s="219" t="s">
        <v>199</v>
      </c>
      <c r="H561" s="220">
        <v>23</v>
      </c>
      <c r="I561" s="221"/>
      <c r="J561" s="222">
        <f>ROUND(I561*H561,2)</f>
        <v>0</v>
      </c>
      <c r="K561" s="218" t="s">
        <v>219</v>
      </c>
      <c r="L561" s="47"/>
      <c r="M561" s="223" t="s">
        <v>19</v>
      </c>
      <c r="N561" s="224" t="s">
        <v>42</v>
      </c>
      <c r="O561" s="87"/>
      <c r="P561" s="225">
        <f>O561*H561</f>
        <v>0</v>
      </c>
      <c r="Q561" s="225">
        <v>0.00021000000000000001</v>
      </c>
      <c r="R561" s="225">
        <f>Q561*H561</f>
        <v>0.0048300000000000001</v>
      </c>
      <c r="S561" s="225">
        <v>0</v>
      </c>
      <c r="T561" s="226">
        <f>S561*H561</f>
        <v>0</v>
      </c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R561" s="227" t="s">
        <v>338</v>
      </c>
      <c r="AT561" s="227" t="s">
        <v>161</v>
      </c>
      <c r="AU561" s="227" t="s">
        <v>80</v>
      </c>
      <c r="AY561" s="20" t="s">
        <v>158</v>
      </c>
      <c r="BE561" s="228">
        <f>IF(N561="základní",J561,0)</f>
        <v>0</v>
      </c>
      <c r="BF561" s="228">
        <f>IF(N561="snížená",J561,0)</f>
        <v>0</v>
      </c>
      <c r="BG561" s="228">
        <f>IF(N561="zákl. přenesená",J561,0)</f>
        <v>0</v>
      </c>
      <c r="BH561" s="228">
        <f>IF(N561="sníž. přenesená",J561,0)</f>
        <v>0</v>
      </c>
      <c r="BI561" s="228">
        <f>IF(N561="nulová",J561,0)</f>
        <v>0</v>
      </c>
      <c r="BJ561" s="20" t="s">
        <v>78</v>
      </c>
      <c r="BK561" s="228">
        <f>ROUND(I561*H561,2)</f>
        <v>0</v>
      </c>
      <c r="BL561" s="20" t="s">
        <v>338</v>
      </c>
      <c r="BM561" s="227" t="s">
        <v>1629</v>
      </c>
    </row>
    <row r="562" s="2" customFormat="1">
      <c r="A562" s="41"/>
      <c r="B562" s="42"/>
      <c r="C562" s="43"/>
      <c r="D562" s="229" t="s">
        <v>221</v>
      </c>
      <c r="E562" s="43"/>
      <c r="F562" s="230" t="s">
        <v>1630</v>
      </c>
      <c r="G562" s="43"/>
      <c r="H562" s="43"/>
      <c r="I562" s="231"/>
      <c r="J562" s="43"/>
      <c r="K562" s="43"/>
      <c r="L562" s="47"/>
      <c r="M562" s="232"/>
      <c r="N562" s="233"/>
      <c r="O562" s="87"/>
      <c r="P562" s="87"/>
      <c r="Q562" s="87"/>
      <c r="R562" s="87"/>
      <c r="S562" s="87"/>
      <c r="T562" s="88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T562" s="20" t="s">
        <v>221</v>
      </c>
      <c r="AU562" s="20" t="s">
        <v>80</v>
      </c>
    </row>
    <row r="563" s="2" customFormat="1" ht="16.5" customHeight="1">
      <c r="A563" s="41"/>
      <c r="B563" s="42"/>
      <c r="C563" s="216" t="s">
        <v>1631</v>
      </c>
      <c r="D563" s="216" t="s">
        <v>161</v>
      </c>
      <c r="E563" s="217" t="s">
        <v>1632</v>
      </c>
      <c r="F563" s="218" t="s">
        <v>1633</v>
      </c>
      <c r="G563" s="219" t="s">
        <v>199</v>
      </c>
      <c r="H563" s="220">
        <v>7</v>
      </c>
      <c r="I563" s="221"/>
      <c r="J563" s="222">
        <f>ROUND(I563*H563,2)</f>
        <v>0</v>
      </c>
      <c r="K563" s="218" t="s">
        <v>219</v>
      </c>
      <c r="L563" s="47"/>
      <c r="M563" s="223" t="s">
        <v>19</v>
      </c>
      <c r="N563" s="224" t="s">
        <v>42</v>
      </c>
      <c r="O563" s="87"/>
      <c r="P563" s="225">
        <f>O563*H563</f>
        <v>0</v>
      </c>
      <c r="Q563" s="225">
        <v>0.00020000000000000001</v>
      </c>
      <c r="R563" s="225">
        <f>Q563*H563</f>
        <v>0.0014</v>
      </c>
      <c r="S563" s="225">
        <v>0</v>
      </c>
      <c r="T563" s="226">
        <f>S563*H563</f>
        <v>0</v>
      </c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R563" s="227" t="s">
        <v>338</v>
      </c>
      <c r="AT563" s="227" t="s">
        <v>161</v>
      </c>
      <c r="AU563" s="227" t="s">
        <v>80</v>
      </c>
      <c r="AY563" s="20" t="s">
        <v>158</v>
      </c>
      <c r="BE563" s="228">
        <f>IF(N563="základní",J563,0)</f>
        <v>0</v>
      </c>
      <c r="BF563" s="228">
        <f>IF(N563="snížená",J563,0)</f>
        <v>0</v>
      </c>
      <c r="BG563" s="228">
        <f>IF(N563="zákl. přenesená",J563,0)</f>
        <v>0</v>
      </c>
      <c r="BH563" s="228">
        <f>IF(N563="sníž. přenesená",J563,0)</f>
        <v>0</v>
      </c>
      <c r="BI563" s="228">
        <f>IF(N563="nulová",J563,0)</f>
        <v>0</v>
      </c>
      <c r="BJ563" s="20" t="s">
        <v>78</v>
      </c>
      <c r="BK563" s="228">
        <f>ROUND(I563*H563,2)</f>
        <v>0</v>
      </c>
      <c r="BL563" s="20" t="s">
        <v>338</v>
      </c>
      <c r="BM563" s="227" t="s">
        <v>1634</v>
      </c>
    </row>
    <row r="564" s="2" customFormat="1">
      <c r="A564" s="41"/>
      <c r="B564" s="42"/>
      <c r="C564" s="43"/>
      <c r="D564" s="229" t="s">
        <v>221</v>
      </c>
      <c r="E564" s="43"/>
      <c r="F564" s="230" t="s">
        <v>1635</v>
      </c>
      <c r="G564" s="43"/>
      <c r="H564" s="43"/>
      <c r="I564" s="231"/>
      <c r="J564" s="43"/>
      <c r="K564" s="43"/>
      <c r="L564" s="47"/>
      <c r="M564" s="232"/>
      <c r="N564" s="233"/>
      <c r="O564" s="87"/>
      <c r="P564" s="87"/>
      <c r="Q564" s="87"/>
      <c r="R564" s="87"/>
      <c r="S564" s="87"/>
      <c r="T564" s="88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T564" s="20" t="s">
        <v>221</v>
      </c>
      <c r="AU564" s="20" t="s">
        <v>80</v>
      </c>
    </row>
    <row r="565" s="2" customFormat="1" ht="16.5" customHeight="1">
      <c r="A565" s="41"/>
      <c r="B565" s="42"/>
      <c r="C565" s="216" t="s">
        <v>1636</v>
      </c>
      <c r="D565" s="216" t="s">
        <v>161</v>
      </c>
      <c r="E565" s="217" t="s">
        <v>1637</v>
      </c>
      <c r="F565" s="218" t="s">
        <v>1638</v>
      </c>
      <c r="G565" s="219" t="s">
        <v>373</v>
      </c>
      <c r="H565" s="220">
        <v>32.659999999999997</v>
      </c>
      <c r="I565" s="221"/>
      <c r="J565" s="222">
        <f>ROUND(I565*H565,2)</f>
        <v>0</v>
      </c>
      <c r="K565" s="218" t="s">
        <v>219</v>
      </c>
      <c r="L565" s="47"/>
      <c r="M565" s="223" t="s">
        <v>19</v>
      </c>
      <c r="N565" s="224" t="s">
        <v>42</v>
      </c>
      <c r="O565" s="87"/>
      <c r="P565" s="225">
        <f>O565*H565</f>
        <v>0</v>
      </c>
      <c r="Q565" s="225">
        <v>0.00142</v>
      </c>
      <c r="R565" s="225">
        <f>Q565*H565</f>
        <v>0.046377199999999993</v>
      </c>
      <c r="S565" s="225">
        <v>0</v>
      </c>
      <c r="T565" s="226">
        <f>S565*H565</f>
        <v>0</v>
      </c>
      <c r="U565" s="41"/>
      <c r="V565" s="41"/>
      <c r="W565" s="41"/>
      <c r="X565" s="41"/>
      <c r="Y565" s="41"/>
      <c r="Z565" s="41"/>
      <c r="AA565" s="41"/>
      <c r="AB565" s="41"/>
      <c r="AC565" s="41"/>
      <c r="AD565" s="41"/>
      <c r="AE565" s="41"/>
      <c r="AR565" s="227" t="s">
        <v>338</v>
      </c>
      <c r="AT565" s="227" t="s">
        <v>161</v>
      </c>
      <c r="AU565" s="227" t="s">
        <v>80</v>
      </c>
      <c r="AY565" s="20" t="s">
        <v>158</v>
      </c>
      <c r="BE565" s="228">
        <f>IF(N565="základní",J565,0)</f>
        <v>0</v>
      </c>
      <c r="BF565" s="228">
        <f>IF(N565="snížená",J565,0)</f>
        <v>0</v>
      </c>
      <c r="BG565" s="228">
        <f>IF(N565="zákl. přenesená",J565,0)</f>
        <v>0</v>
      </c>
      <c r="BH565" s="228">
        <f>IF(N565="sníž. přenesená",J565,0)</f>
        <v>0</v>
      </c>
      <c r="BI565" s="228">
        <f>IF(N565="nulová",J565,0)</f>
        <v>0</v>
      </c>
      <c r="BJ565" s="20" t="s">
        <v>78</v>
      </c>
      <c r="BK565" s="228">
        <f>ROUND(I565*H565,2)</f>
        <v>0</v>
      </c>
      <c r="BL565" s="20" t="s">
        <v>338</v>
      </c>
      <c r="BM565" s="227" t="s">
        <v>1639</v>
      </c>
    </row>
    <row r="566" s="2" customFormat="1">
      <c r="A566" s="41"/>
      <c r="B566" s="42"/>
      <c r="C566" s="43"/>
      <c r="D566" s="229" t="s">
        <v>221</v>
      </c>
      <c r="E566" s="43"/>
      <c r="F566" s="230" t="s">
        <v>1640</v>
      </c>
      <c r="G566" s="43"/>
      <c r="H566" s="43"/>
      <c r="I566" s="231"/>
      <c r="J566" s="43"/>
      <c r="K566" s="43"/>
      <c r="L566" s="47"/>
      <c r="M566" s="232"/>
      <c r="N566" s="233"/>
      <c r="O566" s="87"/>
      <c r="P566" s="87"/>
      <c r="Q566" s="87"/>
      <c r="R566" s="87"/>
      <c r="S566" s="87"/>
      <c r="T566" s="88"/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T566" s="20" t="s">
        <v>221</v>
      </c>
      <c r="AU566" s="20" t="s">
        <v>80</v>
      </c>
    </row>
    <row r="567" s="14" customFormat="1">
      <c r="A567" s="14"/>
      <c r="B567" s="250"/>
      <c r="C567" s="251"/>
      <c r="D567" s="241" t="s">
        <v>257</v>
      </c>
      <c r="E567" s="252" t="s">
        <v>19</v>
      </c>
      <c r="F567" s="253" t="s">
        <v>1641</v>
      </c>
      <c r="G567" s="251"/>
      <c r="H567" s="254">
        <v>32.659999999999997</v>
      </c>
      <c r="I567" s="255"/>
      <c r="J567" s="251"/>
      <c r="K567" s="251"/>
      <c r="L567" s="256"/>
      <c r="M567" s="257"/>
      <c r="N567" s="258"/>
      <c r="O567" s="258"/>
      <c r="P567" s="258"/>
      <c r="Q567" s="258"/>
      <c r="R567" s="258"/>
      <c r="S567" s="258"/>
      <c r="T567" s="259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60" t="s">
        <v>257</v>
      </c>
      <c r="AU567" s="260" t="s">
        <v>80</v>
      </c>
      <c r="AV567" s="14" t="s">
        <v>80</v>
      </c>
      <c r="AW567" s="14" t="s">
        <v>32</v>
      </c>
      <c r="AX567" s="14" t="s">
        <v>78</v>
      </c>
      <c r="AY567" s="260" t="s">
        <v>158</v>
      </c>
    </row>
    <row r="568" s="2" customFormat="1" ht="24.15" customHeight="1">
      <c r="A568" s="41"/>
      <c r="B568" s="42"/>
      <c r="C568" s="216" t="s">
        <v>1642</v>
      </c>
      <c r="D568" s="216" t="s">
        <v>161</v>
      </c>
      <c r="E568" s="217" t="s">
        <v>1643</v>
      </c>
      <c r="F568" s="218" t="s">
        <v>1644</v>
      </c>
      <c r="G568" s="219" t="s">
        <v>295</v>
      </c>
      <c r="H568" s="220">
        <v>15.34</v>
      </c>
      <c r="I568" s="221"/>
      <c r="J568" s="222">
        <f>ROUND(I568*H568,2)</f>
        <v>0</v>
      </c>
      <c r="K568" s="218" t="s">
        <v>219</v>
      </c>
      <c r="L568" s="47"/>
      <c r="M568" s="223" t="s">
        <v>19</v>
      </c>
      <c r="N568" s="224" t="s">
        <v>42</v>
      </c>
      <c r="O568" s="87"/>
      <c r="P568" s="225">
        <f>O568*H568</f>
        <v>0</v>
      </c>
      <c r="Q568" s="225">
        <v>0.0090299999999999998</v>
      </c>
      <c r="R568" s="225">
        <f>Q568*H568</f>
        <v>0.13852020000000001</v>
      </c>
      <c r="S568" s="225">
        <v>0</v>
      </c>
      <c r="T568" s="226">
        <f>S568*H568</f>
        <v>0</v>
      </c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R568" s="227" t="s">
        <v>338</v>
      </c>
      <c r="AT568" s="227" t="s">
        <v>161</v>
      </c>
      <c r="AU568" s="227" t="s">
        <v>80</v>
      </c>
      <c r="AY568" s="20" t="s">
        <v>158</v>
      </c>
      <c r="BE568" s="228">
        <f>IF(N568="základní",J568,0)</f>
        <v>0</v>
      </c>
      <c r="BF568" s="228">
        <f>IF(N568="snížená",J568,0)</f>
        <v>0</v>
      </c>
      <c r="BG568" s="228">
        <f>IF(N568="zákl. přenesená",J568,0)</f>
        <v>0</v>
      </c>
      <c r="BH568" s="228">
        <f>IF(N568="sníž. přenesená",J568,0)</f>
        <v>0</v>
      </c>
      <c r="BI568" s="228">
        <f>IF(N568="nulová",J568,0)</f>
        <v>0</v>
      </c>
      <c r="BJ568" s="20" t="s">
        <v>78</v>
      </c>
      <c r="BK568" s="228">
        <f>ROUND(I568*H568,2)</f>
        <v>0</v>
      </c>
      <c r="BL568" s="20" t="s">
        <v>338</v>
      </c>
      <c r="BM568" s="227" t="s">
        <v>1645</v>
      </c>
    </row>
    <row r="569" s="2" customFormat="1">
      <c r="A569" s="41"/>
      <c r="B569" s="42"/>
      <c r="C569" s="43"/>
      <c r="D569" s="229" t="s">
        <v>221</v>
      </c>
      <c r="E569" s="43"/>
      <c r="F569" s="230" t="s">
        <v>1646</v>
      </c>
      <c r="G569" s="43"/>
      <c r="H569" s="43"/>
      <c r="I569" s="231"/>
      <c r="J569" s="43"/>
      <c r="K569" s="43"/>
      <c r="L569" s="47"/>
      <c r="M569" s="232"/>
      <c r="N569" s="233"/>
      <c r="O569" s="87"/>
      <c r="P569" s="87"/>
      <c r="Q569" s="87"/>
      <c r="R569" s="87"/>
      <c r="S569" s="87"/>
      <c r="T569" s="88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T569" s="20" t="s">
        <v>221</v>
      </c>
      <c r="AU569" s="20" t="s">
        <v>80</v>
      </c>
    </row>
    <row r="570" s="2" customFormat="1" ht="21.75" customHeight="1">
      <c r="A570" s="41"/>
      <c r="B570" s="42"/>
      <c r="C570" s="272" t="s">
        <v>1647</v>
      </c>
      <c r="D570" s="272" t="s">
        <v>312</v>
      </c>
      <c r="E570" s="273" t="s">
        <v>1648</v>
      </c>
      <c r="F570" s="274" t="s">
        <v>1649</v>
      </c>
      <c r="G570" s="275" t="s">
        <v>295</v>
      </c>
      <c r="H570" s="276">
        <v>17.640999999999998</v>
      </c>
      <c r="I570" s="277"/>
      <c r="J570" s="278">
        <f>ROUND(I570*H570,2)</f>
        <v>0</v>
      </c>
      <c r="K570" s="274" t="s">
        <v>219</v>
      </c>
      <c r="L570" s="279"/>
      <c r="M570" s="280" t="s">
        <v>19</v>
      </c>
      <c r="N570" s="281" t="s">
        <v>42</v>
      </c>
      <c r="O570" s="87"/>
      <c r="P570" s="225">
        <f>O570*H570</f>
        <v>0</v>
      </c>
      <c r="Q570" s="225">
        <v>0.021999999999999999</v>
      </c>
      <c r="R570" s="225">
        <f>Q570*H570</f>
        <v>0.38810199999999995</v>
      </c>
      <c r="S570" s="225">
        <v>0</v>
      </c>
      <c r="T570" s="226">
        <f>S570*H570</f>
        <v>0</v>
      </c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R570" s="227" t="s">
        <v>420</v>
      </c>
      <c r="AT570" s="227" t="s">
        <v>312</v>
      </c>
      <c r="AU570" s="227" t="s">
        <v>80</v>
      </c>
      <c r="AY570" s="20" t="s">
        <v>158</v>
      </c>
      <c r="BE570" s="228">
        <f>IF(N570="základní",J570,0)</f>
        <v>0</v>
      </c>
      <c r="BF570" s="228">
        <f>IF(N570="snížená",J570,0)</f>
        <v>0</v>
      </c>
      <c r="BG570" s="228">
        <f>IF(N570="zákl. přenesená",J570,0)</f>
        <v>0</v>
      </c>
      <c r="BH570" s="228">
        <f>IF(N570="sníž. přenesená",J570,0)</f>
        <v>0</v>
      </c>
      <c r="BI570" s="228">
        <f>IF(N570="nulová",J570,0)</f>
        <v>0</v>
      </c>
      <c r="BJ570" s="20" t="s">
        <v>78</v>
      </c>
      <c r="BK570" s="228">
        <f>ROUND(I570*H570,2)</f>
        <v>0</v>
      </c>
      <c r="BL570" s="20" t="s">
        <v>338</v>
      </c>
      <c r="BM570" s="227" t="s">
        <v>1650</v>
      </c>
    </row>
    <row r="571" s="2" customFormat="1">
      <c r="A571" s="41"/>
      <c r="B571" s="42"/>
      <c r="C571" s="43"/>
      <c r="D571" s="241" t="s">
        <v>519</v>
      </c>
      <c r="E571" s="43"/>
      <c r="F571" s="282" t="s">
        <v>1651</v>
      </c>
      <c r="G571" s="43"/>
      <c r="H571" s="43"/>
      <c r="I571" s="231"/>
      <c r="J571" s="43"/>
      <c r="K571" s="43"/>
      <c r="L571" s="47"/>
      <c r="M571" s="232"/>
      <c r="N571" s="233"/>
      <c r="O571" s="87"/>
      <c r="P571" s="87"/>
      <c r="Q571" s="87"/>
      <c r="R571" s="87"/>
      <c r="S571" s="87"/>
      <c r="T571" s="88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T571" s="20" t="s">
        <v>519</v>
      </c>
      <c r="AU571" s="20" t="s">
        <v>80</v>
      </c>
    </row>
    <row r="572" s="14" customFormat="1">
      <c r="A572" s="14"/>
      <c r="B572" s="250"/>
      <c r="C572" s="251"/>
      <c r="D572" s="241" t="s">
        <v>257</v>
      </c>
      <c r="E572" s="251"/>
      <c r="F572" s="253" t="s">
        <v>1652</v>
      </c>
      <c r="G572" s="251"/>
      <c r="H572" s="254">
        <v>17.640999999999998</v>
      </c>
      <c r="I572" s="255"/>
      <c r="J572" s="251"/>
      <c r="K572" s="251"/>
      <c r="L572" s="256"/>
      <c r="M572" s="257"/>
      <c r="N572" s="258"/>
      <c r="O572" s="258"/>
      <c r="P572" s="258"/>
      <c r="Q572" s="258"/>
      <c r="R572" s="258"/>
      <c r="S572" s="258"/>
      <c r="T572" s="259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60" t="s">
        <v>257</v>
      </c>
      <c r="AU572" s="260" t="s">
        <v>80</v>
      </c>
      <c r="AV572" s="14" t="s">
        <v>80</v>
      </c>
      <c r="AW572" s="14" t="s">
        <v>4</v>
      </c>
      <c r="AX572" s="14" t="s">
        <v>78</v>
      </c>
      <c r="AY572" s="260" t="s">
        <v>158</v>
      </c>
    </row>
    <row r="573" s="2" customFormat="1" ht="16.5" customHeight="1">
      <c r="A573" s="41"/>
      <c r="B573" s="42"/>
      <c r="C573" s="216" t="s">
        <v>1653</v>
      </c>
      <c r="D573" s="216" t="s">
        <v>161</v>
      </c>
      <c r="E573" s="217" t="s">
        <v>1654</v>
      </c>
      <c r="F573" s="218" t="s">
        <v>1655</v>
      </c>
      <c r="G573" s="219" t="s">
        <v>373</v>
      </c>
      <c r="H573" s="220">
        <v>32.659999999999997</v>
      </c>
      <c r="I573" s="221"/>
      <c r="J573" s="222">
        <f>ROUND(I573*H573,2)</f>
        <v>0</v>
      </c>
      <c r="K573" s="218" t="s">
        <v>219</v>
      </c>
      <c r="L573" s="47"/>
      <c r="M573" s="223" t="s">
        <v>19</v>
      </c>
      <c r="N573" s="224" t="s">
        <v>42</v>
      </c>
      <c r="O573" s="87"/>
      <c r="P573" s="225">
        <f>O573*H573</f>
        <v>0</v>
      </c>
      <c r="Q573" s="225">
        <v>9.0000000000000006E-05</v>
      </c>
      <c r="R573" s="225">
        <f>Q573*H573</f>
        <v>0.0029394</v>
      </c>
      <c r="S573" s="225">
        <v>0</v>
      </c>
      <c r="T573" s="226">
        <f>S573*H573</f>
        <v>0</v>
      </c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R573" s="227" t="s">
        <v>338</v>
      </c>
      <c r="AT573" s="227" t="s">
        <v>161</v>
      </c>
      <c r="AU573" s="227" t="s">
        <v>80</v>
      </c>
      <c r="AY573" s="20" t="s">
        <v>158</v>
      </c>
      <c r="BE573" s="228">
        <f>IF(N573="základní",J573,0)</f>
        <v>0</v>
      </c>
      <c r="BF573" s="228">
        <f>IF(N573="snížená",J573,0)</f>
        <v>0</v>
      </c>
      <c r="BG573" s="228">
        <f>IF(N573="zákl. přenesená",J573,0)</f>
        <v>0</v>
      </c>
      <c r="BH573" s="228">
        <f>IF(N573="sníž. přenesená",J573,0)</f>
        <v>0</v>
      </c>
      <c r="BI573" s="228">
        <f>IF(N573="nulová",J573,0)</f>
        <v>0</v>
      </c>
      <c r="BJ573" s="20" t="s">
        <v>78</v>
      </c>
      <c r="BK573" s="228">
        <f>ROUND(I573*H573,2)</f>
        <v>0</v>
      </c>
      <c r="BL573" s="20" t="s">
        <v>338</v>
      </c>
      <c r="BM573" s="227" t="s">
        <v>1656</v>
      </c>
    </row>
    <row r="574" s="2" customFormat="1">
      <c r="A574" s="41"/>
      <c r="B574" s="42"/>
      <c r="C574" s="43"/>
      <c r="D574" s="229" t="s">
        <v>221</v>
      </c>
      <c r="E574" s="43"/>
      <c r="F574" s="230" t="s">
        <v>1657</v>
      </c>
      <c r="G574" s="43"/>
      <c r="H574" s="43"/>
      <c r="I574" s="231"/>
      <c r="J574" s="43"/>
      <c r="K574" s="43"/>
      <c r="L574" s="47"/>
      <c r="M574" s="232"/>
      <c r="N574" s="233"/>
      <c r="O574" s="87"/>
      <c r="P574" s="87"/>
      <c r="Q574" s="87"/>
      <c r="R574" s="87"/>
      <c r="S574" s="87"/>
      <c r="T574" s="88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T574" s="20" t="s">
        <v>221</v>
      </c>
      <c r="AU574" s="20" t="s">
        <v>80</v>
      </c>
    </row>
    <row r="575" s="14" customFormat="1">
      <c r="A575" s="14"/>
      <c r="B575" s="250"/>
      <c r="C575" s="251"/>
      <c r="D575" s="241" t="s">
        <v>257</v>
      </c>
      <c r="E575" s="252" t="s">
        <v>19</v>
      </c>
      <c r="F575" s="253" t="s">
        <v>1641</v>
      </c>
      <c r="G575" s="251"/>
      <c r="H575" s="254">
        <v>32.659999999999997</v>
      </c>
      <c r="I575" s="255"/>
      <c r="J575" s="251"/>
      <c r="K575" s="251"/>
      <c r="L575" s="256"/>
      <c r="M575" s="257"/>
      <c r="N575" s="258"/>
      <c r="O575" s="258"/>
      <c r="P575" s="258"/>
      <c r="Q575" s="258"/>
      <c r="R575" s="258"/>
      <c r="S575" s="258"/>
      <c r="T575" s="259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60" t="s">
        <v>257</v>
      </c>
      <c r="AU575" s="260" t="s">
        <v>80</v>
      </c>
      <c r="AV575" s="14" t="s">
        <v>80</v>
      </c>
      <c r="AW575" s="14" t="s">
        <v>32</v>
      </c>
      <c r="AX575" s="14" t="s">
        <v>78</v>
      </c>
      <c r="AY575" s="260" t="s">
        <v>158</v>
      </c>
    </row>
    <row r="576" s="2" customFormat="1" ht="24.15" customHeight="1">
      <c r="A576" s="41"/>
      <c r="B576" s="42"/>
      <c r="C576" s="216" t="s">
        <v>1658</v>
      </c>
      <c r="D576" s="216" t="s">
        <v>161</v>
      </c>
      <c r="E576" s="217" t="s">
        <v>1659</v>
      </c>
      <c r="F576" s="218" t="s">
        <v>1660</v>
      </c>
      <c r="G576" s="219" t="s">
        <v>656</v>
      </c>
      <c r="H576" s="283"/>
      <c r="I576" s="221"/>
      <c r="J576" s="222">
        <f>ROUND(I576*H576,2)</f>
        <v>0</v>
      </c>
      <c r="K576" s="218" t="s">
        <v>219</v>
      </c>
      <c r="L576" s="47"/>
      <c r="M576" s="223" t="s">
        <v>19</v>
      </c>
      <c r="N576" s="224" t="s">
        <v>42</v>
      </c>
      <c r="O576" s="87"/>
      <c r="P576" s="225">
        <f>O576*H576</f>
        <v>0</v>
      </c>
      <c r="Q576" s="225">
        <v>0</v>
      </c>
      <c r="R576" s="225">
        <f>Q576*H576</f>
        <v>0</v>
      </c>
      <c r="S576" s="225">
        <v>0</v>
      </c>
      <c r="T576" s="226">
        <f>S576*H576</f>
        <v>0</v>
      </c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R576" s="227" t="s">
        <v>338</v>
      </c>
      <c r="AT576" s="227" t="s">
        <v>161</v>
      </c>
      <c r="AU576" s="227" t="s">
        <v>80</v>
      </c>
      <c r="AY576" s="20" t="s">
        <v>158</v>
      </c>
      <c r="BE576" s="228">
        <f>IF(N576="základní",J576,0)</f>
        <v>0</v>
      </c>
      <c r="BF576" s="228">
        <f>IF(N576="snížená",J576,0)</f>
        <v>0</v>
      </c>
      <c r="BG576" s="228">
        <f>IF(N576="zákl. přenesená",J576,0)</f>
        <v>0</v>
      </c>
      <c r="BH576" s="228">
        <f>IF(N576="sníž. přenesená",J576,0)</f>
        <v>0</v>
      </c>
      <c r="BI576" s="228">
        <f>IF(N576="nulová",J576,0)</f>
        <v>0</v>
      </c>
      <c r="BJ576" s="20" t="s">
        <v>78</v>
      </c>
      <c r="BK576" s="228">
        <f>ROUND(I576*H576,2)</f>
        <v>0</v>
      </c>
      <c r="BL576" s="20" t="s">
        <v>338</v>
      </c>
      <c r="BM576" s="227" t="s">
        <v>1661</v>
      </c>
    </row>
    <row r="577" s="2" customFormat="1">
      <c r="A577" s="41"/>
      <c r="B577" s="42"/>
      <c r="C577" s="43"/>
      <c r="D577" s="229" t="s">
        <v>221</v>
      </c>
      <c r="E577" s="43"/>
      <c r="F577" s="230" t="s">
        <v>1662</v>
      </c>
      <c r="G577" s="43"/>
      <c r="H577" s="43"/>
      <c r="I577" s="231"/>
      <c r="J577" s="43"/>
      <c r="K577" s="43"/>
      <c r="L577" s="47"/>
      <c r="M577" s="232"/>
      <c r="N577" s="233"/>
      <c r="O577" s="87"/>
      <c r="P577" s="87"/>
      <c r="Q577" s="87"/>
      <c r="R577" s="87"/>
      <c r="S577" s="87"/>
      <c r="T577" s="88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T577" s="20" t="s">
        <v>221</v>
      </c>
      <c r="AU577" s="20" t="s">
        <v>80</v>
      </c>
    </row>
    <row r="578" s="12" customFormat="1" ht="22.8" customHeight="1">
      <c r="A578" s="12"/>
      <c r="B578" s="200"/>
      <c r="C578" s="201"/>
      <c r="D578" s="202" t="s">
        <v>70</v>
      </c>
      <c r="E578" s="214" t="s">
        <v>1663</v>
      </c>
      <c r="F578" s="214" t="s">
        <v>1664</v>
      </c>
      <c r="G578" s="201"/>
      <c r="H578" s="201"/>
      <c r="I578" s="204"/>
      <c r="J578" s="215">
        <f>BK578</f>
        <v>0</v>
      </c>
      <c r="K578" s="201"/>
      <c r="L578" s="206"/>
      <c r="M578" s="207"/>
      <c r="N578" s="208"/>
      <c r="O578" s="208"/>
      <c r="P578" s="209">
        <f>SUM(P579:P620)</f>
        <v>0</v>
      </c>
      <c r="Q578" s="208"/>
      <c r="R578" s="209">
        <f>SUM(R579:R620)</f>
        <v>1.74990472</v>
      </c>
      <c r="S578" s="208"/>
      <c r="T578" s="210">
        <f>SUM(T579:T620)</f>
        <v>0</v>
      </c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R578" s="211" t="s">
        <v>80</v>
      </c>
      <c r="AT578" s="212" t="s">
        <v>70</v>
      </c>
      <c r="AU578" s="212" t="s">
        <v>78</v>
      </c>
      <c r="AY578" s="211" t="s">
        <v>158</v>
      </c>
      <c r="BK578" s="213">
        <f>SUM(BK579:BK620)</f>
        <v>0</v>
      </c>
    </row>
    <row r="579" s="2" customFormat="1" ht="16.5" customHeight="1">
      <c r="A579" s="41"/>
      <c r="B579" s="42"/>
      <c r="C579" s="216" t="s">
        <v>1665</v>
      </c>
      <c r="D579" s="216" t="s">
        <v>161</v>
      </c>
      <c r="E579" s="217" t="s">
        <v>1666</v>
      </c>
      <c r="F579" s="218" t="s">
        <v>1667</v>
      </c>
      <c r="G579" s="219" t="s">
        <v>295</v>
      </c>
      <c r="H579" s="220">
        <v>51.319000000000003</v>
      </c>
      <c r="I579" s="221"/>
      <c r="J579" s="222">
        <f>ROUND(I579*H579,2)</f>
        <v>0</v>
      </c>
      <c r="K579" s="218" t="s">
        <v>219</v>
      </c>
      <c r="L579" s="47"/>
      <c r="M579" s="223" t="s">
        <v>19</v>
      </c>
      <c r="N579" s="224" t="s">
        <v>42</v>
      </c>
      <c r="O579" s="87"/>
      <c r="P579" s="225">
        <f>O579*H579</f>
        <v>0</v>
      </c>
      <c r="Q579" s="225">
        <v>0.00029999999999999997</v>
      </c>
      <c r="R579" s="225">
        <f>Q579*H579</f>
        <v>0.0153957</v>
      </c>
      <c r="S579" s="225">
        <v>0</v>
      </c>
      <c r="T579" s="226">
        <f>S579*H579</f>
        <v>0</v>
      </c>
      <c r="U579" s="41"/>
      <c r="V579" s="41"/>
      <c r="W579" s="41"/>
      <c r="X579" s="41"/>
      <c r="Y579" s="41"/>
      <c r="Z579" s="41"/>
      <c r="AA579" s="41"/>
      <c r="AB579" s="41"/>
      <c r="AC579" s="41"/>
      <c r="AD579" s="41"/>
      <c r="AE579" s="41"/>
      <c r="AR579" s="227" t="s">
        <v>338</v>
      </c>
      <c r="AT579" s="227" t="s">
        <v>161</v>
      </c>
      <c r="AU579" s="227" t="s">
        <v>80</v>
      </c>
      <c r="AY579" s="20" t="s">
        <v>158</v>
      </c>
      <c r="BE579" s="228">
        <f>IF(N579="základní",J579,0)</f>
        <v>0</v>
      </c>
      <c r="BF579" s="228">
        <f>IF(N579="snížená",J579,0)</f>
        <v>0</v>
      </c>
      <c r="BG579" s="228">
        <f>IF(N579="zákl. přenesená",J579,0)</f>
        <v>0</v>
      </c>
      <c r="BH579" s="228">
        <f>IF(N579="sníž. přenesená",J579,0)</f>
        <v>0</v>
      </c>
      <c r="BI579" s="228">
        <f>IF(N579="nulová",J579,0)</f>
        <v>0</v>
      </c>
      <c r="BJ579" s="20" t="s">
        <v>78</v>
      </c>
      <c r="BK579" s="228">
        <f>ROUND(I579*H579,2)</f>
        <v>0</v>
      </c>
      <c r="BL579" s="20" t="s">
        <v>338</v>
      </c>
      <c r="BM579" s="227" t="s">
        <v>1668</v>
      </c>
    </row>
    <row r="580" s="2" customFormat="1">
      <c r="A580" s="41"/>
      <c r="B580" s="42"/>
      <c r="C580" s="43"/>
      <c r="D580" s="229" t="s">
        <v>221</v>
      </c>
      <c r="E580" s="43"/>
      <c r="F580" s="230" t="s">
        <v>1669</v>
      </c>
      <c r="G580" s="43"/>
      <c r="H580" s="43"/>
      <c r="I580" s="231"/>
      <c r="J580" s="43"/>
      <c r="K580" s="43"/>
      <c r="L580" s="47"/>
      <c r="M580" s="232"/>
      <c r="N580" s="233"/>
      <c r="O580" s="87"/>
      <c r="P580" s="87"/>
      <c r="Q580" s="87"/>
      <c r="R580" s="87"/>
      <c r="S580" s="87"/>
      <c r="T580" s="88"/>
      <c r="U580" s="41"/>
      <c r="V580" s="41"/>
      <c r="W580" s="41"/>
      <c r="X580" s="41"/>
      <c r="Y580" s="41"/>
      <c r="Z580" s="41"/>
      <c r="AA580" s="41"/>
      <c r="AB580" s="41"/>
      <c r="AC580" s="41"/>
      <c r="AD580" s="41"/>
      <c r="AE580" s="41"/>
      <c r="AT580" s="20" t="s">
        <v>221</v>
      </c>
      <c r="AU580" s="20" t="s">
        <v>80</v>
      </c>
    </row>
    <row r="581" s="2" customFormat="1">
      <c r="A581" s="41"/>
      <c r="B581" s="42"/>
      <c r="C581" s="43"/>
      <c r="D581" s="241" t="s">
        <v>519</v>
      </c>
      <c r="E581" s="43"/>
      <c r="F581" s="282" t="s">
        <v>1619</v>
      </c>
      <c r="G581" s="43"/>
      <c r="H581" s="43"/>
      <c r="I581" s="231"/>
      <c r="J581" s="43"/>
      <c r="K581" s="43"/>
      <c r="L581" s="47"/>
      <c r="M581" s="232"/>
      <c r="N581" s="233"/>
      <c r="O581" s="87"/>
      <c r="P581" s="87"/>
      <c r="Q581" s="87"/>
      <c r="R581" s="87"/>
      <c r="S581" s="87"/>
      <c r="T581" s="88"/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T581" s="20" t="s">
        <v>519</v>
      </c>
      <c r="AU581" s="20" t="s">
        <v>80</v>
      </c>
    </row>
    <row r="582" s="14" customFormat="1">
      <c r="A582" s="14"/>
      <c r="B582" s="250"/>
      <c r="C582" s="251"/>
      <c r="D582" s="241" t="s">
        <v>257</v>
      </c>
      <c r="E582" s="252" t="s">
        <v>19</v>
      </c>
      <c r="F582" s="253" t="s">
        <v>1670</v>
      </c>
      <c r="G582" s="251"/>
      <c r="H582" s="254">
        <v>51.612000000000002</v>
      </c>
      <c r="I582" s="255"/>
      <c r="J582" s="251"/>
      <c r="K582" s="251"/>
      <c r="L582" s="256"/>
      <c r="M582" s="257"/>
      <c r="N582" s="258"/>
      <c r="O582" s="258"/>
      <c r="P582" s="258"/>
      <c r="Q582" s="258"/>
      <c r="R582" s="258"/>
      <c r="S582" s="258"/>
      <c r="T582" s="259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60" t="s">
        <v>257</v>
      </c>
      <c r="AU582" s="260" t="s">
        <v>80</v>
      </c>
      <c r="AV582" s="14" t="s">
        <v>80</v>
      </c>
      <c r="AW582" s="14" t="s">
        <v>32</v>
      </c>
      <c r="AX582" s="14" t="s">
        <v>71</v>
      </c>
      <c r="AY582" s="260" t="s">
        <v>158</v>
      </c>
    </row>
    <row r="583" s="14" customFormat="1">
      <c r="A583" s="14"/>
      <c r="B583" s="250"/>
      <c r="C583" s="251"/>
      <c r="D583" s="241" t="s">
        <v>257</v>
      </c>
      <c r="E583" s="252" t="s">
        <v>19</v>
      </c>
      <c r="F583" s="253" t="s">
        <v>1671</v>
      </c>
      <c r="G583" s="251"/>
      <c r="H583" s="254">
        <v>1.6000000000000001</v>
      </c>
      <c r="I583" s="255"/>
      <c r="J583" s="251"/>
      <c r="K583" s="251"/>
      <c r="L583" s="256"/>
      <c r="M583" s="257"/>
      <c r="N583" s="258"/>
      <c r="O583" s="258"/>
      <c r="P583" s="258"/>
      <c r="Q583" s="258"/>
      <c r="R583" s="258"/>
      <c r="S583" s="258"/>
      <c r="T583" s="259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60" t="s">
        <v>257</v>
      </c>
      <c r="AU583" s="260" t="s">
        <v>80</v>
      </c>
      <c r="AV583" s="14" t="s">
        <v>80</v>
      </c>
      <c r="AW583" s="14" t="s">
        <v>32</v>
      </c>
      <c r="AX583" s="14" t="s">
        <v>71</v>
      </c>
      <c r="AY583" s="260" t="s">
        <v>158</v>
      </c>
    </row>
    <row r="584" s="14" customFormat="1">
      <c r="A584" s="14"/>
      <c r="B584" s="250"/>
      <c r="C584" s="251"/>
      <c r="D584" s="241" t="s">
        <v>257</v>
      </c>
      <c r="E584" s="252" t="s">
        <v>19</v>
      </c>
      <c r="F584" s="253" t="s">
        <v>1672</v>
      </c>
      <c r="G584" s="251"/>
      <c r="H584" s="254">
        <v>-4.2599999999999998</v>
      </c>
      <c r="I584" s="255"/>
      <c r="J584" s="251"/>
      <c r="K584" s="251"/>
      <c r="L584" s="256"/>
      <c r="M584" s="257"/>
      <c r="N584" s="258"/>
      <c r="O584" s="258"/>
      <c r="P584" s="258"/>
      <c r="Q584" s="258"/>
      <c r="R584" s="258"/>
      <c r="S584" s="258"/>
      <c r="T584" s="259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60" t="s">
        <v>257</v>
      </c>
      <c r="AU584" s="260" t="s">
        <v>80</v>
      </c>
      <c r="AV584" s="14" t="s">
        <v>80</v>
      </c>
      <c r="AW584" s="14" t="s">
        <v>32</v>
      </c>
      <c r="AX584" s="14" t="s">
        <v>71</v>
      </c>
      <c r="AY584" s="260" t="s">
        <v>158</v>
      </c>
    </row>
    <row r="585" s="14" customFormat="1">
      <c r="A585" s="14"/>
      <c r="B585" s="250"/>
      <c r="C585" s="251"/>
      <c r="D585" s="241" t="s">
        <v>257</v>
      </c>
      <c r="E585" s="252" t="s">
        <v>19</v>
      </c>
      <c r="F585" s="253" t="s">
        <v>1673</v>
      </c>
      <c r="G585" s="251"/>
      <c r="H585" s="254">
        <v>2.367</v>
      </c>
      <c r="I585" s="255"/>
      <c r="J585" s="251"/>
      <c r="K585" s="251"/>
      <c r="L585" s="256"/>
      <c r="M585" s="257"/>
      <c r="N585" s="258"/>
      <c r="O585" s="258"/>
      <c r="P585" s="258"/>
      <c r="Q585" s="258"/>
      <c r="R585" s="258"/>
      <c r="S585" s="258"/>
      <c r="T585" s="259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60" t="s">
        <v>257</v>
      </c>
      <c r="AU585" s="260" t="s">
        <v>80</v>
      </c>
      <c r="AV585" s="14" t="s">
        <v>80</v>
      </c>
      <c r="AW585" s="14" t="s">
        <v>32</v>
      </c>
      <c r="AX585" s="14" t="s">
        <v>71</v>
      </c>
      <c r="AY585" s="260" t="s">
        <v>158</v>
      </c>
    </row>
    <row r="586" s="15" customFormat="1">
      <c r="A586" s="15"/>
      <c r="B586" s="261"/>
      <c r="C586" s="262"/>
      <c r="D586" s="241" t="s">
        <v>257</v>
      </c>
      <c r="E586" s="263" t="s">
        <v>19</v>
      </c>
      <c r="F586" s="264" t="s">
        <v>268</v>
      </c>
      <c r="G586" s="262"/>
      <c r="H586" s="265">
        <v>51.319000000000003</v>
      </c>
      <c r="I586" s="266"/>
      <c r="J586" s="262"/>
      <c r="K586" s="262"/>
      <c r="L586" s="267"/>
      <c r="M586" s="268"/>
      <c r="N586" s="269"/>
      <c r="O586" s="269"/>
      <c r="P586" s="269"/>
      <c r="Q586" s="269"/>
      <c r="R586" s="269"/>
      <c r="S586" s="269"/>
      <c r="T586" s="270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T586" s="271" t="s">
        <v>257</v>
      </c>
      <c r="AU586" s="271" t="s">
        <v>80</v>
      </c>
      <c r="AV586" s="15" t="s">
        <v>173</v>
      </c>
      <c r="AW586" s="15" t="s">
        <v>32</v>
      </c>
      <c r="AX586" s="15" t="s">
        <v>78</v>
      </c>
      <c r="AY586" s="271" t="s">
        <v>158</v>
      </c>
    </row>
    <row r="587" s="2" customFormat="1" ht="16.5" customHeight="1">
      <c r="A587" s="41"/>
      <c r="B587" s="42"/>
      <c r="C587" s="216" t="s">
        <v>1674</v>
      </c>
      <c r="D587" s="216" t="s">
        <v>161</v>
      </c>
      <c r="E587" s="217" t="s">
        <v>1675</v>
      </c>
      <c r="F587" s="218" t="s">
        <v>1676</v>
      </c>
      <c r="G587" s="219" t="s">
        <v>295</v>
      </c>
      <c r="H587" s="220">
        <v>51.319000000000003</v>
      </c>
      <c r="I587" s="221"/>
      <c r="J587" s="222">
        <f>ROUND(I587*H587,2)</f>
        <v>0</v>
      </c>
      <c r="K587" s="218" t="s">
        <v>219</v>
      </c>
      <c r="L587" s="47"/>
      <c r="M587" s="223" t="s">
        <v>19</v>
      </c>
      <c r="N587" s="224" t="s">
        <v>42</v>
      </c>
      <c r="O587" s="87"/>
      <c r="P587" s="225">
        <f>O587*H587</f>
        <v>0</v>
      </c>
      <c r="Q587" s="225">
        <v>0.0015</v>
      </c>
      <c r="R587" s="225">
        <f>Q587*H587</f>
        <v>0.076978500000000005</v>
      </c>
      <c r="S587" s="225">
        <v>0</v>
      </c>
      <c r="T587" s="226">
        <f>S587*H587</f>
        <v>0</v>
      </c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R587" s="227" t="s">
        <v>338</v>
      </c>
      <c r="AT587" s="227" t="s">
        <v>161</v>
      </c>
      <c r="AU587" s="227" t="s">
        <v>80</v>
      </c>
      <c r="AY587" s="20" t="s">
        <v>158</v>
      </c>
      <c r="BE587" s="228">
        <f>IF(N587="základní",J587,0)</f>
        <v>0</v>
      </c>
      <c r="BF587" s="228">
        <f>IF(N587="snížená",J587,0)</f>
        <v>0</v>
      </c>
      <c r="BG587" s="228">
        <f>IF(N587="zákl. přenesená",J587,0)</f>
        <v>0</v>
      </c>
      <c r="BH587" s="228">
        <f>IF(N587="sníž. přenesená",J587,0)</f>
        <v>0</v>
      </c>
      <c r="BI587" s="228">
        <f>IF(N587="nulová",J587,0)</f>
        <v>0</v>
      </c>
      <c r="BJ587" s="20" t="s">
        <v>78</v>
      </c>
      <c r="BK587" s="228">
        <f>ROUND(I587*H587,2)</f>
        <v>0</v>
      </c>
      <c r="BL587" s="20" t="s">
        <v>338</v>
      </c>
      <c r="BM587" s="227" t="s">
        <v>1677</v>
      </c>
    </row>
    <row r="588" s="2" customFormat="1">
      <c r="A588" s="41"/>
      <c r="B588" s="42"/>
      <c r="C588" s="43"/>
      <c r="D588" s="229" t="s">
        <v>221</v>
      </c>
      <c r="E588" s="43"/>
      <c r="F588" s="230" t="s">
        <v>1678</v>
      </c>
      <c r="G588" s="43"/>
      <c r="H588" s="43"/>
      <c r="I588" s="231"/>
      <c r="J588" s="43"/>
      <c r="K588" s="43"/>
      <c r="L588" s="47"/>
      <c r="M588" s="232"/>
      <c r="N588" s="233"/>
      <c r="O588" s="87"/>
      <c r="P588" s="87"/>
      <c r="Q588" s="87"/>
      <c r="R588" s="87"/>
      <c r="S588" s="87"/>
      <c r="T588" s="88"/>
      <c r="U588" s="41"/>
      <c r="V588" s="41"/>
      <c r="W588" s="41"/>
      <c r="X588" s="41"/>
      <c r="Y588" s="41"/>
      <c r="Z588" s="41"/>
      <c r="AA588" s="41"/>
      <c r="AB588" s="41"/>
      <c r="AC588" s="41"/>
      <c r="AD588" s="41"/>
      <c r="AE588" s="41"/>
      <c r="AT588" s="20" t="s">
        <v>221</v>
      </c>
      <c r="AU588" s="20" t="s">
        <v>80</v>
      </c>
    </row>
    <row r="589" s="2" customFormat="1">
      <c r="A589" s="41"/>
      <c r="B589" s="42"/>
      <c r="C589" s="43"/>
      <c r="D589" s="241" t="s">
        <v>519</v>
      </c>
      <c r="E589" s="43"/>
      <c r="F589" s="282" t="s">
        <v>1625</v>
      </c>
      <c r="G589" s="43"/>
      <c r="H589" s="43"/>
      <c r="I589" s="231"/>
      <c r="J589" s="43"/>
      <c r="K589" s="43"/>
      <c r="L589" s="47"/>
      <c r="M589" s="232"/>
      <c r="N589" s="233"/>
      <c r="O589" s="87"/>
      <c r="P589" s="87"/>
      <c r="Q589" s="87"/>
      <c r="R589" s="87"/>
      <c r="S589" s="87"/>
      <c r="T589" s="88"/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T589" s="20" t="s">
        <v>519</v>
      </c>
      <c r="AU589" s="20" t="s">
        <v>80</v>
      </c>
    </row>
    <row r="590" s="2" customFormat="1" ht="16.5" customHeight="1">
      <c r="A590" s="41"/>
      <c r="B590" s="42"/>
      <c r="C590" s="216" t="s">
        <v>1679</v>
      </c>
      <c r="D590" s="216" t="s">
        <v>161</v>
      </c>
      <c r="E590" s="217" t="s">
        <v>1680</v>
      </c>
      <c r="F590" s="218" t="s">
        <v>1681</v>
      </c>
      <c r="G590" s="219" t="s">
        <v>373</v>
      </c>
      <c r="H590" s="220">
        <v>41.399999999999999</v>
      </c>
      <c r="I590" s="221"/>
      <c r="J590" s="222">
        <f>ROUND(I590*H590,2)</f>
        <v>0</v>
      </c>
      <c r="K590" s="218" t="s">
        <v>19</v>
      </c>
      <c r="L590" s="47"/>
      <c r="M590" s="223" t="s">
        <v>19</v>
      </c>
      <c r="N590" s="224" t="s">
        <v>42</v>
      </c>
      <c r="O590" s="87"/>
      <c r="P590" s="225">
        <f>O590*H590</f>
        <v>0</v>
      </c>
      <c r="Q590" s="225">
        <v>0.00142</v>
      </c>
      <c r="R590" s="225">
        <f>Q590*H590</f>
        <v>0.058788</v>
      </c>
      <c r="S590" s="225">
        <v>0</v>
      </c>
      <c r="T590" s="226">
        <f>S590*H590</f>
        <v>0</v>
      </c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R590" s="227" t="s">
        <v>338</v>
      </c>
      <c r="AT590" s="227" t="s">
        <v>161</v>
      </c>
      <c r="AU590" s="227" t="s">
        <v>80</v>
      </c>
      <c r="AY590" s="20" t="s">
        <v>158</v>
      </c>
      <c r="BE590" s="228">
        <f>IF(N590="základní",J590,0)</f>
        <v>0</v>
      </c>
      <c r="BF590" s="228">
        <f>IF(N590="snížená",J590,0)</f>
        <v>0</v>
      </c>
      <c r="BG590" s="228">
        <f>IF(N590="zákl. přenesená",J590,0)</f>
        <v>0</v>
      </c>
      <c r="BH590" s="228">
        <f>IF(N590="sníž. přenesená",J590,0)</f>
        <v>0</v>
      </c>
      <c r="BI590" s="228">
        <f>IF(N590="nulová",J590,0)</f>
        <v>0</v>
      </c>
      <c r="BJ590" s="20" t="s">
        <v>78</v>
      </c>
      <c r="BK590" s="228">
        <f>ROUND(I590*H590,2)</f>
        <v>0</v>
      </c>
      <c r="BL590" s="20" t="s">
        <v>338</v>
      </c>
      <c r="BM590" s="227" t="s">
        <v>1682</v>
      </c>
    </row>
    <row r="591" s="14" customFormat="1">
      <c r="A591" s="14"/>
      <c r="B591" s="250"/>
      <c r="C591" s="251"/>
      <c r="D591" s="241" t="s">
        <v>257</v>
      </c>
      <c r="E591" s="252" t="s">
        <v>19</v>
      </c>
      <c r="F591" s="253" t="s">
        <v>1683</v>
      </c>
      <c r="G591" s="251"/>
      <c r="H591" s="254">
        <v>41.399999999999999</v>
      </c>
      <c r="I591" s="255"/>
      <c r="J591" s="251"/>
      <c r="K591" s="251"/>
      <c r="L591" s="256"/>
      <c r="M591" s="257"/>
      <c r="N591" s="258"/>
      <c r="O591" s="258"/>
      <c r="P591" s="258"/>
      <c r="Q591" s="258"/>
      <c r="R591" s="258"/>
      <c r="S591" s="258"/>
      <c r="T591" s="259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60" t="s">
        <v>257</v>
      </c>
      <c r="AU591" s="260" t="s">
        <v>80</v>
      </c>
      <c r="AV591" s="14" t="s">
        <v>80</v>
      </c>
      <c r="AW591" s="14" t="s">
        <v>32</v>
      </c>
      <c r="AX591" s="14" t="s">
        <v>78</v>
      </c>
      <c r="AY591" s="260" t="s">
        <v>158</v>
      </c>
    </row>
    <row r="592" s="2" customFormat="1" ht="21.75" customHeight="1">
      <c r="A592" s="41"/>
      <c r="B592" s="42"/>
      <c r="C592" s="216" t="s">
        <v>1684</v>
      </c>
      <c r="D592" s="216" t="s">
        <v>161</v>
      </c>
      <c r="E592" s="217" t="s">
        <v>1685</v>
      </c>
      <c r="F592" s="218" t="s">
        <v>1686</v>
      </c>
      <c r="G592" s="219" t="s">
        <v>295</v>
      </c>
      <c r="H592" s="220">
        <v>48.951999999999998</v>
      </c>
      <c r="I592" s="221"/>
      <c r="J592" s="222">
        <f>ROUND(I592*H592,2)</f>
        <v>0</v>
      </c>
      <c r="K592" s="218" t="s">
        <v>219</v>
      </c>
      <c r="L592" s="47"/>
      <c r="M592" s="223" t="s">
        <v>19</v>
      </c>
      <c r="N592" s="224" t="s">
        <v>42</v>
      </c>
      <c r="O592" s="87"/>
      <c r="P592" s="225">
        <f>O592*H592</f>
        <v>0</v>
      </c>
      <c r="Q592" s="225">
        <v>0.0090900000000000009</v>
      </c>
      <c r="R592" s="225">
        <f>Q592*H592</f>
        <v>0.44497368000000004</v>
      </c>
      <c r="S592" s="225">
        <v>0</v>
      </c>
      <c r="T592" s="226">
        <f>S592*H592</f>
        <v>0</v>
      </c>
      <c r="U592" s="41"/>
      <c r="V592" s="41"/>
      <c r="W592" s="41"/>
      <c r="X592" s="41"/>
      <c r="Y592" s="41"/>
      <c r="Z592" s="41"/>
      <c r="AA592" s="41"/>
      <c r="AB592" s="41"/>
      <c r="AC592" s="41"/>
      <c r="AD592" s="41"/>
      <c r="AE592" s="41"/>
      <c r="AR592" s="227" t="s">
        <v>338</v>
      </c>
      <c r="AT592" s="227" t="s">
        <v>161</v>
      </c>
      <c r="AU592" s="227" t="s">
        <v>80</v>
      </c>
      <c r="AY592" s="20" t="s">
        <v>158</v>
      </c>
      <c r="BE592" s="228">
        <f>IF(N592="základní",J592,0)</f>
        <v>0</v>
      </c>
      <c r="BF592" s="228">
        <f>IF(N592="snížená",J592,0)</f>
        <v>0</v>
      </c>
      <c r="BG592" s="228">
        <f>IF(N592="zákl. přenesená",J592,0)</f>
        <v>0</v>
      </c>
      <c r="BH592" s="228">
        <f>IF(N592="sníž. přenesená",J592,0)</f>
        <v>0</v>
      </c>
      <c r="BI592" s="228">
        <f>IF(N592="nulová",J592,0)</f>
        <v>0</v>
      </c>
      <c r="BJ592" s="20" t="s">
        <v>78</v>
      </c>
      <c r="BK592" s="228">
        <f>ROUND(I592*H592,2)</f>
        <v>0</v>
      </c>
      <c r="BL592" s="20" t="s">
        <v>338</v>
      </c>
      <c r="BM592" s="227" t="s">
        <v>1687</v>
      </c>
    </row>
    <row r="593" s="2" customFormat="1">
      <c r="A593" s="41"/>
      <c r="B593" s="42"/>
      <c r="C593" s="43"/>
      <c r="D593" s="229" t="s">
        <v>221</v>
      </c>
      <c r="E593" s="43"/>
      <c r="F593" s="230" t="s">
        <v>1688</v>
      </c>
      <c r="G593" s="43"/>
      <c r="H593" s="43"/>
      <c r="I593" s="231"/>
      <c r="J593" s="43"/>
      <c r="K593" s="43"/>
      <c r="L593" s="47"/>
      <c r="M593" s="232"/>
      <c r="N593" s="233"/>
      <c r="O593" s="87"/>
      <c r="P593" s="87"/>
      <c r="Q593" s="87"/>
      <c r="R593" s="87"/>
      <c r="S593" s="87"/>
      <c r="T593" s="88"/>
      <c r="U593" s="41"/>
      <c r="V593" s="41"/>
      <c r="W593" s="41"/>
      <c r="X593" s="41"/>
      <c r="Y593" s="41"/>
      <c r="Z593" s="41"/>
      <c r="AA593" s="41"/>
      <c r="AB593" s="41"/>
      <c r="AC593" s="41"/>
      <c r="AD593" s="41"/>
      <c r="AE593" s="41"/>
      <c r="AT593" s="20" t="s">
        <v>221</v>
      </c>
      <c r="AU593" s="20" t="s">
        <v>80</v>
      </c>
    </row>
    <row r="594" s="2" customFormat="1">
      <c r="A594" s="41"/>
      <c r="B594" s="42"/>
      <c r="C594" s="43"/>
      <c r="D594" s="241" t="s">
        <v>519</v>
      </c>
      <c r="E594" s="43"/>
      <c r="F594" s="282" t="s">
        <v>1689</v>
      </c>
      <c r="G594" s="43"/>
      <c r="H594" s="43"/>
      <c r="I594" s="231"/>
      <c r="J594" s="43"/>
      <c r="K594" s="43"/>
      <c r="L594" s="47"/>
      <c r="M594" s="232"/>
      <c r="N594" s="233"/>
      <c r="O594" s="87"/>
      <c r="P594" s="87"/>
      <c r="Q594" s="87"/>
      <c r="R594" s="87"/>
      <c r="S594" s="87"/>
      <c r="T594" s="88"/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T594" s="20" t="s">
        <v>519</v>
      </c>
      <c r="AU594" s="20" t="s">
        <v>80</v>
      </c>
    </row>
    <row r="595" s="14" customFormat="1">
      <c r="A595" s="14"/>
      <c r="B595" s="250"/>
      <c r="C595" s="251"/>
      <c r="D595" s="241" t="s">
        <v>257</v>
      </c>
      <c r="E595" s="252" t="s">
        <v>19</v>
      </c>
      <c r="F595" s="253" t="s">
        <v>1670</v>
      </c>
      <c r="G595" s="251"/>
      <c r="H595" s="254">
        <v>51.612000000000002</v>
      </c>
      <c r="I595" s="255"/>
      <c r="J595" s="251"/>
      <c r="K595" s="251"/>
      <c r="L595" s="256"/>
      <c r="M595" s="257"/>
      <c r="N595" s="258"/>
      <c r="O595" s="258"/>
      <c r="P595" s="258"/>
      <c r="Q595" s="258"/>
      <c r="R595" s="258"/>
      <c r="S595" s="258"/>
      <c r="T595" s="259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60" t="s">
        <v>257</v>
      </c>
      <c r="AU595" s="260" t="s">
        <v>80</v>
      </c>
      <c r="AV595" s="14" t="s">
        <v>80</v>
      </c>
      <c r="AW595" s="14" t="s">
        <v>32</v>
      </c>
      <c r="AX595" s="14" t="s">
        <v>71</v>
      </c>
      <c r="AY595" s="260" t="s">
        <v>158</v>
      </c>
    </row>
    <row r="596" s="14" customFormat="1">
      <c r="A596" s="14"/>
      <c r="B596" s="250"/>
      <c r="C596" s="251"/>
      <c r="D596" s="241" t="s">
        <v>257</v>
      </c>
      <c r="E596" s="252" t="s">
        <v>19</v>
      </c>
      <c r="F596" s="253" t="s">
        <v>1671</v>
      </c>
      <c r="G596" s="251"/>
      <c r="H596" s="254">
        <v>1.6000000000000001</v>
      </c>
      <c r="I596" s="255"/>
      <c r="J596" s="251"/>
      <c r="K596" s="251"/>
      <c r="L596" s="256"/>
      <c r="M596" s="257"/>
      <c r="N596" s="258"/>
      <c r="O596" s="258"/>
      <c r="P596" s="258"/>
      <c r="Q596" s="258"/>
      <c r="R596" s="258"/>
      <c r="S596" s="258"/>
      <c r="T596" s="259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60" t="s">
        <v>257</v>
      </c>
      <c r="AU596" s="260" t="s">
        <v>80</v>
      </c>
      <c r="AV596" s="14" t="s">
        <v>80</v>
      </c>
      <c r="AW596" s="14" t="s">
        <v>32</v>
      </c>
      <c r="AX596" s="14" t="s">
        <v>71</v>
      </c>
      <c r="AY596" s="260" t="s">
        <v>158</v>
      </c>
    </row>
    <row r="597" s="14" customFormat="1">
      <c r="A597" s="14"/>
      <c r="B597" s="250"/>
      <c r="C597" s="251"/>
      <c r="D597" s="241" t="s">
        <v>257</v>
      </c>
      <c r="E597" s="252" t="s">
        <v>19</v>
      </c>
      <c r="F597" s="253" t="s">
        <v>1672</v>
      </c>
      <c r="G597" s="251"/>
      <c r="H597" s="254">
        <v>-4.2599999999999998</v>
      </c>
      <c r="I597" s="255"/>
      <c r="J597" s="251"/>
      <c r="K597" s="251"/>
      <c r="L597" s="256"/>
      <c r="M597" s="257"/>
      <c r="N597" s="258"/>
      <c r="O597" s="258"/>
      <c r="P597" s="258"/>
      <c r="Q597" s="258"/>
      <c r="R597" s="258"/>
      <c r="S597" s="258"/>
      <c r="T597" s="259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60" t="s">
        <v>257</v>
      </c>
      <c r="AU597" s="260" t="s">
        <v>80</v>
      </c>
      <c r="AV597" s="14" t="s">
        <v>80</v>
      </c>
      <c r="AW597" s="14" t="s">
        <v>32</v>
      </c>
      <c r="AX597" s="14" t="s">
        <v>71</v>
      </c>
      <c r="AY597" s="260" t="s">
        <v>158</v>
      </c>
    </row>
    <row r="598" s="15" customFormat="1">
      <c r="A598" s="15"/>
      <c r="B598" s="261"/>
      <c r="C598" s="262"/>
      <c r="D598" s="241" t="s">
        <v>257</v>
      </c>
      <c r="E598" s="263" t="s">
        <v>19</v>
      </c>
      <c r="F598" s="264" t="s">
        <v>268</v>
      </c>
      <c r="G598" s="262"/>
      <c r="H598" s="265">
        <v>48.951999999999998</v>
      </c>
      <c r="I598" s="266"/>
      <c r="J598" s="262"/>
      <c r="K598" s="262"/>
      <c r="L598" s="267"/>
      <c r="M598" s="268"/>
      <c r="N598" s="269"/>
      <c r="O598" s="269"/>
      <c r="P598" s="269"/>
      <c r="Q598" s="269"/>
      <c r="R598" s="269"/>
      <c r="S598" s="269"/>
      <c r="T598" s="270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T598" s="271" t="s">
        <v>257</v>
      </c>
      <c r="AU598" s="271" t="s">
        <v>80</v>
      </c>
      <c r="AV598" s="15" t="s">
        <v>173</v>
      </c>
      <c r="AW598" s="15" t="s">
        <v>32</v>
      </c>
      <c r="AX598" s="15" t="s">
        <v>78</v>
      </c>
      <c r="AY598" s="271" t="s">
        <v>158</v>
      </c>
    </row>
    <row r="599" s="2" customFormat="1" ht="16.5" customHeight="1">
      <c r="A599" s="41"/>
      <c r="B599" s="42"/>
      <c r="C599" s="216" t="s">
        <v>851</v>
      </c>
      <c r="D599" s="216" t="s">
        <v>161</v>
      </c>
      <c r="E599" s="217" t="s">
        <v>1690</v>
      </c>
      <c r="F599" s="218" t="s">
        <v>1691</v>
      </c>
      <c r="G599" s="219" t="s">
        <v>373</v>
      </c>
      <c r="H599" s="220">
        <v>15.779999999999999</v>
      </c>
      <c r="I599" s="221"/>
      <c r="J599" s="222">
        <f>ROUND(I599*H599,2)</f>
        <v>0</v>
      </c>
      <c r="K599" s="218" t="s">
        <v>219</v>
      </c>
      <c r="L599" s="47"/>
      <c r="M599" s="223" t="s">
        <v>19</v>
      </c>
      <c r="N599" s="224" t="s">
        <v>42</v>
      </c>
      <c r="O599" s="87"/>
      <c r="P599" s="225">
        <f>O599*H599</f>
        <v>0</v>
      </c>
      <c r="Q599" s="225">
        <v>0.00095</v>
      </c>
      <c r="R599" s="225">
        <f>Q599*H599</f>
        <v>0.014990999999999999</v>
      </c>
      <c r="S599" s="225">
        <v>0</v>
      </c>
      <c r="T599" s="226">
        <f>S599*H599</f>
        <v>0</v>
      </c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R599" s="227" t="s">
        <v>338</v>
      </c>
      <c r="AT599" s="227" t="s">
        <v>161</v>
      </c>
      <c r="AU599" s="227" t="s">
        <v>80</v>
      </c>
      <c r="AY599" s="20" t="s">
        <v>158</v>
      </c>
      <c r="BE599" s="228">
        <f>IF(N599="základní",J599,0)</f>
        <v>0</v>
      </c>
      <c r="BF599" s="228">
        <f>IF(N599="snížená",J599,0)</f>
        <v>0</v>
      </c>
      <c r="BG599" s="228">
        <f>IF(N599="zákl. přenesená",J599,0)</f>
        <v>0</v>
      </c>
      <c r="BH599" s="228">
        <f>IF(N599="sníž. přenesená",J599,0)</f>
        <v>0</v>
      </c>
      <c r="BI599" s="228">
        <f>IF(N599="nulová",J599,0)</f>
        <v>0</v>
      </c>
      <c r="BJ599" s="20" t="s">
        <v>78</v>
      </c>
      <c r="BK599" s="228">
        <f>ROUND(I599*H599,2)</f>
        <v>0</v>
      </c>
      <c r="BL599" s="20" t="s">
        <v>338</v>
      </c>
      <c r="BM599" s="227" t="s">
        <v>1692</v>
      </c>
    </row>
    <row r="600" s="2" customFormat="1">
      <c r="A600" s="41"/>
      <c r="B600" s="42"/>
      <c r="C600" s="43"/>
      <c r="D600" s="229" t="s">
        <v>221</v>
      </c>
      <c r="E600" s="43"/>
      <c r="F600" s="230" t="s">
        <v>1693</v>
      </c>
      <c r="G600" s="43"/>
      <c r="H600" s="43"/>
      <c r="I600" s="231"/>
      <c r="J600" s="43"/>
      <c r="K600" s="43"/>
      <c r="L600" s="47"/>
      <c r="M600" s="232"/>
      <c r="N600" s="233"/>
      <c r="O600" s="87"/>
      <c r="P600" s="87"/>
      <c r="Q600" s="87"/>
      <c r="R600" s="87"/>
      <c r="S600" s="87"/>
      <c r="T600" s="88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T600" s="20" t="s">
        <v>221</v>
      </c>
      <c r="AU600" s="20" t="s">
        <v>80</v>
      </c>
    </row>
    <row r="601" s="2" customFormat="1">
      <c r="A601" s="41"/>
      <c r="B601" s="42"/>
      <c r="C601" s="43"/>
      <c r="D601" s="241" t="s">
        <v>519</v>
      </c>
      <c r="E601" s="43"/>
      <c r="F601" s="282" t="s">
        <v>1689</v>
      </c>
      <c r="G601" s="43"/>
      <c r="H601" s="43"/>
      <c r="I601" s="231"/>
      <c r="J601" s="43"/>
      <c r="K601" s="43"/>
      <c r="L601" s="47"/>
      <c r="M601" s="232"/>
      <c r="N601" s="233"/>
      <c r="O601" s="87"/>
      <c r="P601" s="87"/>
      <c r="Q601" s="87"/>
      <c r="R601" s="87"/>
      <c r="S601" s="87"/>
      <c r="T601" s="88"/>
      <c r="U601" s="41"/>
      <c r="V601" s="41"/>
      <c r="W601" s="41"/>
      <c r="X601" s="41"/>
      <c r="Y601" s="41"/>
      <c r="Z601" s="41"/>
      <c r="AA601" s="41"/>
      <c r="AB601" s="41"/>
      <c r="AC601" s="41"/>
      <c r="AD601" s="41"/>
      <c r="AE601" s="41"/>
      <c r="AT601" s="20" t="s">
        <v>519</v>
      </c>
      <c r="AU601" s="20" t="s">
        <v>80</v>
      </c>
    </row>
    <row r="602" s="13" customFormat="1">
      <c r="A602" s="13"/>
      <c r="B602" s="239"/>
      <c r="C602" s="240"/>
      <c r="D602" s="241" t="s">
        <v>257</v>
      </c>
      <c r="E602" s="242" t="s">
        <v>19</v>
      </c>
      <c r="F602" s="243" t="s">
        <v>1694</v>
      </c>
      <c r="G602" s="240"/>
      <c r="H602" s="242" t="s">
        <v>19</v>
      </c>
      <c r="I602" s="244"/>
      <c r="J602" s="240"/>
      <c r="K602" s="240"/>
      <c r="L602" s="245"/>
      <c r="M602" s="246"/>
      <c r="N602" s="247"/>
      <c r="O602" s="247"/>
      <c r="P602" s="247"/>
      <c r="Q602" s="247"/>
      <c r="R602" s="247"/>
      <c r="S602" s="247"/>
      <c r="T602" s="248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49" t="s">
        <v>257</v>
      </c>
      <c r="AU602" s="249" t="s">
        <v>80</v>
      </c>
      <c r="AV602" s="13" t="s">
        <v>78</v>
      </c>
      <c r="AW602" s="13" t="s">
        <v>32</v>
      </c>
      <c r="AX602" s="13" t="s">
        <v>71</v>
      </c>
      <c r="AY602" s="249" t="s">
        <v>158</v>
      </c>
    </row>
    <row r="603" s="14" customFormat="1">
      <c r="A603" s="14"/>
      <c r="B603" s="250"/>
      <c r="C603" s="251"/>
      <c r="D603" s="241" t="s">
        <v>257</v>
      </c>
      <c r="E603" s="252" t="s">
        <v>19</v>
      </c>
      <c r="F603" s="253" t="s">
        <v>1695</v>
      </c>
      <c r="G603" s="251"/>
      <c r="H603" s="254">
        <v>15.779999999999999</v>
      </c>
      <c r="I603" s="255"/>
      <c r="J603" s="251"/>
      <c r="K603" s="251"/>
      <c r="L603" s="256"/>
      <c r="M603" s="257"/>
      <c r="N603" s="258"/>
      <c r="O603" s="258"/>
      <c r="P603" s="258"/>
      <c r="Q603" s="258"/>
      <c r="R603" s="258"/>
      <c r="S603" s="258"/>
      <c r="T603" s="259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60" t="s">
        <v>257</v>
      </c>
      <c r="AU603" s="260" t="s">
        <v>80</v>
      </c>
      <c r="AV603" s="14" t="s">
        <v>80</v>
      </c>
      <c r="AW603" s="14" t="s">
        <v>32</v>
      </c>
      <c r="AX603" s="14" t="s">
        <v>78</v>
      </c>
      <c r="AY603" s="260" t="s">
        <v>158</v>
      </c>
    </row>
    <row r="604" s="2" customFormat="1" ht="16.5" customHeight="1">
      <c r="A604" s="41"/>
      <c r="B604" s="42"/>
      <c r="C604" s="272" t="s">
        <v>855</v>
      </c>
      <c r="D604" s="272" t="s">
        <v>312</v>
      </c>
      <c r="E604" s="273" t="s">
        <v>1696</v>
      </c>
      <c r="F604" s="274" t="s">
        <v>1697</v>
      </c>
      <c r="G604" s="275" t="s">
        <v>295</v>
      </c>
      <c r="H604" s="276">
        <v>59.017000000000003</v>
      </c>
      <c r="I604" s="277"/>
      <c r="J604" s="278">
        <f>ROUND(I604*H604,2)</f>
        <v>0</v>
      </c>
      <c r="K604" s="274" t="s">
        <v>219</v>
      </c>
      <c r="L604" s="279"/>
      <c r="M604" s="280" t="s">
        <v>19</v>
      </c>
      <c r="N604" s="281" t="s">
        <v>42</v>
      </c>
      <c r="O604" s="87"/>
      <c r="P604" s="225">
        <f>O604*H604</f>
        <v>0</v>
      </c>
      <c r="Q604" s="225">
        <v>0.019</v>
      </c>
      <c r="R604" s="225">
        <f>Q604*H604</f>
        <v>1.1213230000000001</v>
      </c>
      <c r="S604" s="225">
        <v>0</v>
      </c>
      <c r="T604" s="226">
        <f>S604*H604</f>
        <v>0</v>
      </c>
      <c r="U604" s="41"/>
      <c r="V604" s="41"/>
      <c r="W604" s="41"/>
      <c r="X604" s="41"/>
      <c r="Y604" s="41"/>
      <c r="Z604" s="41"/>
      <c r="AA604" s="41"/>
      <c r="AB604" s="41"/>
      <c r="AC604" s="41"/>
      <c r="AD604" s="41"/>
      <c r="AE604" s="41"/>
      <c r="AR604" s="227" t="s">
        <v>420</v>
      </c>
      <c r="AT604" s="227" t="s">
        <v>312</v>
      </c>
      <c r="AU604" s="227" t="s">
        <v>80</v>
      </c>
      <c r="AY604" s="20" t="s">
        <v>158</v>
      </c>
      <c r="BE604" s="228">
        <f>IF(N604="základní",J604,0)</f>
        <v>0</v>
      </c>
      <c r="BF604" s="228">
        <f>IF(N604="snížená",J604,0)</f>
        <v>0</v>
      </c>
      <c r="BG604" s="228">
        <f>IF(N604="zákl. přenesená",J604,0)</f>
        <v>0</v>
      </c>
      <c r="BH604" s="228">
        <f>IF(N604="sníž. přenesená",J604,0)</f>
        <v>0</v>
      </c>
      <c r="BI604" s="228">
        <f>IF(N604="nulová",J604,0)</f>
        <v>0</v>
      </c>
      <c r="BJ604" s="20" t="s">
        <v>78</v>
      </c>
      <c r="BK604" s="228">
        <f>ROUND(I604*H604,2)</f>
        <v>0</v>
      </c>
      <c r="BL604" s="20" t="s">
        <v>338</v>
      </c>
      <c r="BM604" s="227" t="s">
        <v>1698</v>
      </c>
    </row>
    <row r="605" s="2" customFormat="1">
      <c r="A605" s="41"/>
      <c r="B605" s="42"/>
      <c r="C605" s="43"/>
      <c r="D605" s="241" t="s">
        <v>519</v>
      </c>
      <c r="E605" s="43"/>
      <c r="F605" s="282" t="s">
        <v>1699</v>
      </c>
      <c r="G605" s="43"/>
      <c r="H605" s="43"/>
      <c r="I605" s="231"/>
      <c r="J605" s="43"/>
      <c r="K605" s="43"/>
      <c r="L605" s="47"/>
      <c r="M605" s="232"/>
      <c r="N605" s="233"/>
      <c r="O605" s="87"/>
      <c r="P605" s="87"/>
      <c r="Q605" s="87"/>
      <c r="R605" s="87"/>
      <c r="S605" s="87"/>
      <c r="T605" s="88"/>
      <c r="U605" s="41"/>
      <c r="V605" s="41"/>
      <c r="W605" s="41"/>
      <c r="X605" s="41"/>
      <c r="Y605" s="41"/>
      <c r="Z605" s="41"/>
      <c r="AA605" s="41"/>
      <c r="AB605" s="41"/>
      <c r="AC605" s="41"/>
      <c r="AD605" s="41"/>
      <c r="AE605" s="41"/>
      <c r="AT605" s="20" t="s">
        <v>519</v>
      </c>
      <c r="AU605" s="20" t="s">
        <v>80</v>
      </c>
    </row>
    <row r="606" s="14" customFormat="1">
      <c r="A606" s="14"/>
      <c r="B606" s="250"/>
      <c r="C606" s="251"/>
      <c r="D606" s="241" t="s">
        <v>257</v>
      </c>
      <c r="E606" s="251"/>
      <c r="F606" s="253" t="s">
        <v>1700</v>
      </c>
      <c r="G606" s="251"/>
      <c r="H606" s="254">
        <v>59.017000000000003</v>
      </c>
      <c r="I606" s="255"/>
      <c r="J606" s="251"/>
      <c r="K606" s="251"/>
      <c r="L606" s="256"/>
      <c r="M606" s="257"/>
      <c r="N606" s="258"/>
      <c r="O606" s="258"/>
      <c r="P606" s="258"/>
      <c r="Q606" s="258"/>
      <c r="R606" s="258"/>
      <c r="S606" s="258"/>
      <c r="T606" s="259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60" t="s">
        <v>257</v>
      </c>
      <c r="AU606" s="260" t="s">
        <v>80</v>
      </c>
      <c r="AV606" s="14" t="s">
        <v>80</v>
      </c>
      <c r="AW606" s="14" t="s">
        <v>4</v>
      </c>
      <c r="AX606" s="14" t="s">
        <v>78</v>
      </c>
      <c r="AY606" s="260" t="s">
        <v>158</v>
      </c>
    </row>
    <row r="607" s="2" customFormat="1" ht="16.5" customHeight="1">
      <c r="A607" s="41"/>
      <c r="B607" s="42"/>
      <c r="C607" s="216" t="s">
        <v>859</v>
      </c>
      <c r="D607" s="216" t="s">
        <v>161</v>
      </c>
      <c r="E607" s="217" t="s">
        <v>1701</v>
      </c>
      <c r="F607" s="218" t="s">
        <v>1702</v>
      </c>
      <c r="G607" s="219" t="s">
        <v>373</v>
      </c>
      <c r="H607" s="220">
        <v>15.779999999999999</v>
      </c>
      <c r="I607" s="221"/>
      <c r="J607" s="222">
        <f>ROUND(I607*H607,2)</f>
        <v>0</v>
      </c>
      <c r="K607" s="218" t="s">
        <v>219</v>
      </c>
      <c r="L607" s="47"/>
      <c r="M607" s="223" t="s">
        <v>19</v>
      </c>
      <c r="N607" s="224" t="s">
        <v>42</v>
      </c>
      <c r="O607" s="87"/>
      <c r="P607" s="225">
        <f>O607*H607</f>
        <v>0</v>
      </c>
      <c r="Q607" s="225">
        <v>0.00020000000000000001</v>
      </c>
      <c r="R607" s="225">
        <f>Q607*H607</f>
        <v>0.003156</v>
      </c>
      <c r="S607" s="225">
        <v>0</v>
      </c>
      <c r="T607" s="226">
        <f>S607*H607</f>
        <v>0</v>
      </c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R607" s="227" t="s">
        <v>338</v>
      </c>
      <c r="AT607" s="227" t="s">
        <v>161</v>
      </c>
      <c r="AU607" s="227" t="s">
        <v>80</v>
      </c>
      <c r="AY607" s="20" t="s">
        <v>158</v>
      </c>
      <c r="BE607" s="228">
        <f>IF(N607="základní",J607,0)</f>
        <v>0</v>
      </c>
      <c r="BF607" s="228">
        <f>IF(N607="snížená",J607,0)</f>
        <v>0</v>
      </c>
      <c r="BG607" s="228">
        <f>IF(N607="zákl. přenesená",J607,0)</f>
        <v>0</v>
      </c>
      <c r="BH607" s="228">
        <f>IF(N607="sníž. přenesená",J607,0)</f>
        <v>0</v>
      </c>
      <c r="BI607" s="228">
        <f>IF(N607="nulová",J607,0)</f>
        <v>0</v>
      </c>
      <c r="BJ607" s="20" t="s">
        <v>78</v>
      </c>
      <c r="BK607" s="228">
        <f>ROUND(I607*H607,2)</f>
        <v>0</v>
      </c>
      <c r="BL607" s="20" t="s">
        <v>338</v>
      </c>
      <c r="BM607" s="227" t="s">
        <v>1703</v>
      </c>
    </row>
    <row r="608" s="2" customFormat="1">
      <c r="A608" s="41"/>
      <c r="B608" s="42"/>
      <c r="C608" s="43"/>
      <c r="D608" s="229" t="s">
        <v>221</v>
      </c>
      <c r="E608" s="43"/>
      <c r="F608" s="230" t="s">
        <v>1704</v>
      </c>
      <c r="G608" s="43"/>
      <c r="H608" s="43"/>
      <c r="I608" s="231"/>
      <c r="J608" s="43"/>
      <c r="K608" s="43"/>
      <c r="L608" s="47"/>
      <c r="M608" s="232"/>
      <c r="N608" s="233"/>
      <c r="O608" s="87"/>
      <c r="P608" s="87"/>
      <c r="Q608" s="87"/>
      <c r="R608" s="87"/>
      <c r="S608" s="87"/>
      <c r="T608" s="88"/>
      <c r="U608" s="41"/>
      <c r="V608" s="41"/>
      <c r="W608" s="41"/>
      <c r="X608" s="41"/>
      <c r="Y608" s="41"/>
      <c r="Z608" s="41"/>
      <c r="AA608" s="41"/>
      <c r="AB608" s="41"/>
      <c r="AC608" s="41"/>
      <c r="AD608" s="41"/>
      <c r="AE608" s="41"/>
      <c r="AT608" s="20" t="s">
        <v>221</v>
      </c>
      <c r="AU608" s="20" t="s">
        <v>80</v>
      </c>
    </row>
    <row r="609" s="14" customFormat="1">
      <c r="A609" s="14"/>
      <c r="B609" s="250"/>
      <c r="C609" s="251"/>
      <c r="D609" s="241" t="s">
        <v>257</v>
      </c>
      <c r="E609" s="252" t="s">
        <v>19</v>
      </c>
      <c r="F609" s="253" t="s">
        <v>1695</v>
      </c>
      <c r="G609" s="251"/>
      <c r="H609" s="254">
        <v>15.779999999999999</v>
      </c>
      <c r="I609" s="255"/>
      <c r="J609" s="251"/>
      <c r="K609" s="251"/>
      <c r="L609" s="256"/>
      <c r="M609" s="257"/>
      <c r="N609" s="258"/>
      <c r="O609" s="258"/>
      <c r="P609" s="258"/>
      <c r="Q609" s="258"/>
      <c r="R609" s="258"/>
      <c r="S609" s="258"/>
      <c r="T609" s="259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60" t="s">
        <v>257</v>
      </c>
      <c r="AU609" s="260" t="s">
        <v>80</v>
      </c>
      <c r="AV609" s="14" t="s">
        <v>80</v>
      </c>
      <c r="AW609" s="14" t="s">
        <v>32</v>
      </c>
      <c r="AX609" s="14" t="s">
        <v>78</v>
      </c>
      <c r="AY609" s="260" t="s">
        <v>158</v>
      </c>
    </row>
    <row r="610" s="2" customFormat="1" ht="16.5" customHeight="1">
      <c r="A610" s="41"/>
      <c r="B610" s="42"/>
      <c r="C610" s="216" t="s">
        <v>862</v>
      </c>
      <c r="D610" s="216" t="s">
        <v>161</v>
      </c>
      <c r="E610" s="217" t="s">
        <v>1705</v>
      </c>
      <c r="F610" s="218" t="s">
        <v>1706</v>
      </c>
      <c r="G610" s="219" t="s">
        <v>373</v>
      </c>
      <c r="H610" s="220">
        <v>26.640000000000001</v>
      </c>
      <c r="I610" s="221"/>
      <c r="J610" s="222">
        <f>ROUND(I610*H610,2)</f>
        <v>0</v>
      </c>
      <c r="K610" s="218" t="s">
        <v>219</v>
      </c>
      <c r="L610" s="47"/>
      <c r="M610" s="223" t="s">
        <v>19</v>
      </c>
      <c r="N610" s="224" t="s">
        <v>42</v>
      </c>
      <c r="O610" s="87"/>
      <c r="P610" s="225">
        <f>O610*H610</f>
        <v>0</v>
      </c>
      <c r="Q610" s="225">
        <v>0.00018000000000000001</v>
      </c>
      <c r="R610" s="225">
        <f>Q610*H610</f>
        <v>0.0047952000000000003</v>
      </c>
      <c r="S610" s="225">
        <v>0</v>
      </c>
      <c r="T610" s="226">
        <f>S610*H610</f>
        <v>0</v>
      </c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R610" s="227" t="s">
        <v>338</v>
      </c>
      <c r="AT610" s="227" t="s">
        <v>161</v>
      </c>
      <c r="AU610" s="227" t="s">
        <v>80</v>
      </c>
      <c r="AY610" s="20" t="s">
        <v>158</v>
      </c>
      <c r="BE610" s="228">
        <f>IF(N610="základní",J610,0)</f>
        <v>0</v>
      </c>
      <c r="BF610" s="228">
        <f>IF(N610="snížená",J610,0)</f>
        <v>0</v>
      </c>
      <c r="BG610" s="228">
        <f>IF(N610="zákl. přenesená",J610,0)</f>
        <v>0</v>
      </c>
      <c r="BH610" s="228">
        <f>IF(N610="sníž. přenesená",J610,0)</f>
        <v>0</v>
      </c>
      <c r="BI610" s="228">
        <f>IF(N610="nulová",J610,0)</f>
        <v>0</v>
      </c>
      <c r="BJ610" s="20" t="s">
        <v>78</v>
      </c>
      <c r="BK610" s="228">
        <f>ROUND(I610*H610,2)</f>
        <v>0</v>
      </c>
      <c r="BL610" s="20" t="s">
        <v>338</v>
      </c>
      <c r="BM610" s="227" t="s">
        <v>1707</v>
      </c>
    </row>
    <row r="611" s="2" customFormat="1">
      <c r="A611" s="41"/>
      <c r="B611" s="42"/>
      <c r="C611" s="43"/>
      <c r="D611" s="229" t="s">
        <v>221</v>
      </c>
      <c r="E611" s="43"/>
      <c r="F611" s="230" t="s">
        <v>1708</v>
      </c>
      <c r="G611" s="43"/>
      <c r="H611" s="43"/>
      <c r="I611" s="231"/>
      <c r="J611" s="43"/>
      <c r="K611" s="43"/>
      <c r="L611" s="47"/>
      <c r="M611" s="232"/>
      <c r="N611" s="233"/>
      <c r="O611" s="87"/>
      <c r="P611" s="87"/>
      <c r="Q611" s="87"/>
      <c r="R611" s="87"/>
      <c r="S611" s="87"/>
      <c r="T611" s="88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T611" s="20" t="s">
        <v>221</v>
      </c>
      <c r="AU611" s="20" t="s">
        <v>80</v>
      </c>
    </row>
    <row r="612" s="14" customFormat="1">
      <c r="A612" s="14"/>
      <c r="B612" s="250"/>
      <c r="C612" s="251"/>
      <c r="D612" s="241" t="s">
        <v>257</v>
      </c>
      <c r="E612" s="252" t="s">
        <v>19</v>
      </c>
      <c r="F612" s="253" t="s">
        <v>1709</v>
      </c>
      <c r="G612" s="251"/>
      <c r="H612" s="254">
        <v>26.640000000000001</v>
      </c>
      <c r="I612" s="255"/>
      <c r="J612" s="251"/>
      <c r="K612" s="251"/>
      <c r="L612" s="256"/>
      <c r="M612" s="257"/>
      <c r="N612" s="258"/>
      <c r="O612" s="258"/>
      <c r="P612" s="258"/>
      <c r="Q612" s="258"/>
      <c r="R612" s="258"/>
      <c r="S612" s="258"/>
      <c r="T612" s="259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60" t="s">
        <v>257</v>
      </c>
      <c r="AU612" s="260" t="s">
        <v>80</v>
      </c>
      <c r="AV612" s="14" t="s">
        <v>80</v>
      </c>
      <c r="AW612" s="14" t="s">
        <v>32</v>
      </c>
      <c r="AX612" s="14" t="s">
        <v>78</v>
      </c>
      <c r="AY612" s="260" t="s">
        <v>158</v>
      </c>
    </row>
    <row r="613" s="2" customFormat="1" ht="16.5" customHeight="1">
      <c r="A613" s="41"/>
      <c r="B613" s="42"/>
      <c r="C613" s="272" t="s">
        <v>865</v>
      </c>
      <c r="D613" s="272" t="s">
        <v>312</v>
      </c>
      <c r="E613" s="273" t="s">
        <v>1710</v>
      </c>
      <c r="F613" s="274" t="s">
        <v>1711</v>
      </c>
      <c r="G613" s="275" t="s">
        <v>373</v>
      </c>
      <c r="H613" s="276">
        <v>46.661999999999999</v>
      </c>
      <c r="I613" s="277"/>
      <c r="J613" s="278">
        <f>ROUND(I613*H613,2)</f>
        <v>0</v>
      </c>
      <c r="K613" s="274" t="s">
        <v>19</v>
      </c>
      <c r="L613" s="279"/>
      <c r="M613" s="280" t="s">
        <v>19</v>
      </c>
      <c r="N613" s="281" t="s">
        <v>42</v>
      </c>
      <c r="O613" s="87"/>
      <c r="P613" s="225">
        <f>O613*H613</f>
        <v>0</v>
      </c>
      <c r="Q613" s="225">
        <v>0.00012</v>
      </c>
      <c r="R613" s="225">
        <f>Q613*H613</f>
        <v>0.0055994399999999998</v>
      </c>
      <c r="S613" s="225">
        <v>0</v>
      </c>
      <c r="T613" s="226">
        <f>S613*H613</f>
        <v>0</v>
      </c>
      <c r="U613" s="41"/>
      <c r="V613" s="41"/>
      <c r="W613" s="41"/>
      <c r="X613" s="41"/>
      <c r="Y613" s="41"/>
      <c r="Z613" s="41"/>
      <c r="AA613" s="41"/>
      <c r="AB613" s="41"/>
      <c r="AC613" s="41"/>
      <c r="AD613" s="41"/>
      <c r="AE613" s="41"/>
      <c r="AR613" s="227" t="s">
        <v>420</v>
      </c>
      <c r="AT613" s="227" t="s">
        <v>312</v>
      </c>
      <c r="AU613" s="227" t="s">
        <v>80</v>
      </c>
      <c r="AY613" s="20" t="s">
        <v>158</v>
      </c>
      <c r="BE613" s="228">
        <f>IF(N613="základní",J613,0)</f>
        <v>0</v>
      </c>
      <c r="BF613" s="228">
        <f>IF(N613="snížená",J613,0)</f>
        <v>0</v>
      </c>
      <c r="BG613" s="228">
        <f>IF(N613="zákl. přenesená",J613,0)</f>
        <v>0</v>
      </c>
      <c r="BH613" s="228">
        <f>IF(N613="sníž. přenesená",J613,0)</f>
        <v>0</v>
      </c>
      <c r="BI613" s="228">
        <f>IF(N613="nulová",J613,0)</f>
        <v>0</v>
      </c>
      <c r="BJ613" s="20" t="s">
        <v>78</v>
      </c>
      <c r="BK613" s="228">
        <f>ROUND(I613*H613,2)</f>
        <v>0</v>
      </c>
      <c r="BL613" s="20" t="s">
        <v>338</v>
      </c>
      <c r="BM613" s="227" t="s">
        <v>1712</v>
      </c>
    </row>
    <row r="614" s="14" customFormat="1">
      <c r="A614" s="14"/>
      <c r="B614" s="250"/>
      <c r="C614" s="251"/>
      <c r="D614" s="241" t="s">
        <v>257</v>
      </c>
      <c r="E614" s="252" t="s">
        <v>19</v>
      </c>
      <c r="F614" s="253" t="s">
        <v>1713</v>
      </c>
      <c r="G614" s="251"/>
      <c r="H614" s="254">
        <v>42.420000000000002</v>
      </c>
      <c r="I614" s="255"/>
      <c r="J614" s="251"/>
      <c r="K614" s="251"/>
      <c r="L614" s="256"/>
      <c r="M614" s="257"/>
      <c r="N614" s="258"/>
      <c r="O614" s="258"/>
      <c r="P614" s="258"/>
      <c r="Q614" s="258"/>
      <c r="R614" s="258"/>
      <c r="S614" s="258"/>
      <c r="T614" s="259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60" t="s">
        <v>257</v>
      </c>
      <c r="AU614" s="260" t="s">
        <v>80</v>
      </c>
      <c r="AV614" s="14" t="s">
        <v>80</v>
      </c>
      <c r="AW614" s="14" t="s">
        <v>32</v>
      </c>
      <c r="AX614" s="14" t="s">
        <v>78</v>
      </c>
      <c r="AY614" s="260" t="s">
        <v>158</v>
      </c>
    </row>
    <row r="615" s="14" customFormat="1">
      <c r="A615" s="14"/>
      <c r="B615" s="250"/>
      <c r="C615" s="251"/>
      <c r="D615" s="241" t="s">
        <v>257</v>
      </c>
      <c r="E615" s="251"/>
      <c r="F615" s="253" t="s">
        <v>1714</v>
      </c>
      <c r="G615" s="251"/>
      <c r="H615" s="254">
        <v>46.661999999999999</v>
      </c>
      <c r="I615" s="255"/>
      <c r="J615" s="251"/>
      <c r="K615" s="251"/>
      <c r="L615" s="256"/>
      <c r="M615" s="257"/>
      <c r="N615" s="258"/>
      <c r="O615" s="258"/>
      <c r="P615" s="258"/>
      <c r="Q615" s="258"/>
      <c r="R615" s="258"/>
      <c r="S615" s="258"/>
      <c r="T615" s="259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60" t="s">
        <v>257</v>
      </c>
      <c r="AU615" s="260" t="s">
        <v>80</v>
      </c>
      <c r="AV615" s="14" t="s">
        <v>80</v>
      </c>
      <c r="AW615" s="14" t="s">
        <v>4</v>
      </c>
      <c r="AX615" s="14" t="s">
        <v>78</v>
      </c>
      <c r="AY615" s="260" t="s">
        <v>158</v>
      </c>
    </row>
    <row r="616" s="2" customFormat="1" ht="16.5" customHeight="1">
      <c r="A616" s="41"/>
      <c r="B616" s="42"/>
      <c r="C616" s="216" t="s">
        <v>869</v>
      </c>
      <c r="D616" s="216" t="s">
        <v>161</v>
      </c>
      <c r="E616" s="217" t="s">
        <v>1715</v>
      </c>
      <c r="F616" s="218" t="s">
        <v>1716</v>
      </c>
      <c r="G616" s="219" t="s">
        <v>373</v>
      </c>
      <c r="H616" s="220">
        <v>43.380000000000003</v>
      </c>
      <c r="I616" s="221"/>
      <c r="J616" s="222">
        <f>ROUND(I616*H616,2)</f>
        <v>0</v>
      </c>
      <c r="K616" s="218" t="s">
        <v>219</v>
      </c>
      <c r="L616" s="47"/>
      <c r="M616" s="223" t="s">
        <v>19</v>
      </c>
      <c r="N616" s="224" t="s">
        <v>42</v>
      </c>
      <c r="O616" s="87"/>
      <c r="P616" s="225">
        <f>O616*H616</f>
        <v>0</v>
      </c>
      <c r="Q616" s="225">
        <v>9.0000000000000006E-05</v>
      </c>
      <c r="R616" s="225">
        <f>Q616*H616</f>
        <v>0.0039042000000000005</v>
      </c>
      <c r="S616" s="225">
        <v>0</v>
      </c>
      <c r="T616" s="226">
        <f>S616*H616</f>
        <v>0</v>
      </c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R616" s="227" t="s">
        <v>338</v>
      </c>
      <c r="AT616" s="227" t="s">
        <v>161</v>
      </c>
      <c r="AU616" s="227" t="s">
        <v>80</v>
      </c>
      <c r="AY616" s="20" t="s">
        <v>158</v>
      </c>
      <c r="BE616" s="228">
        <f>IF(N616="základní",J616,0)</f>
        <v>0</v>
      </c>
      <c r="BF616" s="228">
        <f>IF(N616="snížená",J616,0)</f>
        <v>0</v>
      </c>
      <c r="BG616" s="228">
        <f>IF(N616="zákl. přenesená",J616,0)</f>
        <v>0</v>
      </c>
      <c r="BH616" s="228">
        <f>IF(N616="sníž. přenesená",J616,0)</f>
        <v>0</v>
      </c>
      <c r="BI616" s="228">
        <f>IF(N616="nulová",J616,0)</f>
        <v>0</v>
      </c>
      <c r="BJ616" s="20" t="s">
        <v>78</v>
      </c>
      <c r="BK616" s="228">
        <f>ROUND(I616*H616,2)</f>
        <v>0</v>
      </c>
      <c r="BL616" s="20" t="s">
        <v>338</v>
      </c>
      <c r="BM616" s="227" t="s">
        <v>1717</v>
      </c>
    </row>
    <row r="617" s="2" customFormat="1">
      <c r="A617" s="41"/>
      <c r="B617" s="42"/>
      <c r="C617" s="43"/>
      <c r="D617" s="229" t="s">
        <v>221</v>
      </c>
      <c r="E617" s="43"/>
      <c r="F617" s="230" t="s">
        <v>1718</v>
      </c>
      <c r="G617" s="43"/>
      <c r="H617" s="43"/>
      <c r="I617" s="231"/>
      <c r="J617" s="43"/>
      <c r="K617" s="43"/>
      <c r="L617" s="47"/>
      <c r="M617" s="232"/>
      <c r="N617" s="233"/>
      <c r="O617" s="87"/>
      <c r="P617" s="87"/>
      <c r="Q617" s="87"/>
      <c r="R617" s="87"/>
      <c r="S617" s="87"/>
      <c r="T617" s="88"/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T617" s="20" t="s">
        <v>221</v>
      </c>
      <c r="AU617" s="20" t="s">
        <v>80</v>
      </c>
    </row>
    <row r="618" s="14" customFormat="1">
      <c r="A618" s="14"/>
      <c r="B618" s="250"/>
      <c r="C618" s="251"/>
      <c r="D618" s="241" t="s">
        <v>257</v>
      </c>
      <c r="E618" s="252" t="s">
        <v>19</v>
      </c>
      <c r="F618" s="253" t="s">
        <v>1719</v>
      </c>
      <c r="G618" s="251"/>
      <c r="H618" s="254">
        <v>43.380000000000003</v>
      </c>
      <c r="I618" s="255"/>
      <c r="J618" s="251"/>
      <c r="K618" s="251"/>
      <c r="L618" s="256"/>
      <c r="M618" s="257"/>
      <c r="N618" s="258"/>
      <c r="O618" s="258"/>
      <c r="P618" s="258"/>
      <c r="Q618" s="258"/>
      <c r="R618" s="258"/>
      <c r="S618" s="258"/>
      <c r="T618" s="259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60" t="s">
        <v>257</v>
      </c>
      <c r="AU618" s="260" t="s">
        <v>80</v>
      </c>
      <c r="AV618" s="14" t="s">
        <v>80</v>
      </c>
      <c r="AW618" s="14" t="s">
        <v>32</v>
      </c>
      <c r="AX618" s="14" t="s">
        <v>78</v>
      </c>
      <c r="AY618" s="260" t="s">
        <v>158</v>
      </c>
    </row>
    <row r="619" s="2" customFormat="1" ht="24.15" customHeight="1">
      <c r="A619" s="41"/>
      <c r="B619" s="42"/>
      <c r="C619" s="216" t="s">
        <v>873</v>
      </c>
      <c r="D619" s="216" t="s">
        <v>161</v>
      </c>
      <c r="E619" s="217" t="s">
        <v>1720</v>
      </c>
      <c r="F619" s="218" t="s">
        <v>1721</v>
      </c>
      <c r="G619" s="219" t="s">
        <v>656</v>
      </c>
      <c r="H619" s="283"/>
      <c r="I619" s="221"/>
      <c r="J619" s="222">
        <f>ROUND(I619*H619,2)</f>
        <v>0</v>
      </c>
      <c r="K619" s="218" t="s">
        <v>219</v>
      </c>
      <c r="L619" s="47"/>
      <c r="M619" s="223" t="s">
        <v>19</v>
      </c>
      <c r="N619" s="224" t="s">
        <v>42</v>
      </c>
      <c r="O619" s="87"/>
      <c r="P619" s="225">
        <f>O619*H619</f>
        <v>0</v>
      </c>
      <c r="Q619" s="225">
        <v>0</v>
      </c>
      <c r="R619" s="225">
        <f>Q619*H619</f>
        <v>0</v>
      </c>
      <c r="S619" s="225">
        <v>0</v>
      </c>
      <c r="T619" s="226">
        <f>S619*H619</f>
        <v>0</v>
      </c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R619" s="227" t="s">
        <v>338</v>
      </c>
      <c r="AT619" s="227" t="s">
        <v>161</v>
      </c>
      <c r="AU619" s="227" t="s">
        <v>80</v>
      </c>
      <c r="AY619" s="20" t="s">
        <v>158</v>
      </c>
      <c r="BE619" s="228">
        <f>IF(N619="základní",J619,0)</f>
        <v>0</v>
      </c>
      <c r="BF619" s="228">
        <f>IF(N619="snížená",J619,0)</f>
        <v>0</v>
      </c>
      <c r="BG619" s="228">
        <f>IF(N619="zákl. přenesená",J619,0)</f>
        <v>0</v>
      </c>
      <c r="BH619" s="228">
        <f>IF(N619="sníž. přenesená",J619,0)</f>
        <v>0</v>
      </c>
      <c r="BI619" s="228">
        <f>IF(N619="nulová",J619,0)</f>
        <v>0</v>
      </c>
      <c r="BJ619" s="20" t="s">
        <v>78</v>
      </c>
      <c r="BK619" s="228">
        <f>ROUND(I619*H619,2)</f>
        <v>0</v>
      </c>
      <c r="BL619" s="20" t="s">
        <v>338</v>
      </c>
      <c r="BM619" s="227" t="s">
        <v>1722</v>
      </c>
    </row>
    <row r="620" s="2" customFormat="1">
      <c r="A620" s="41"/>
      <c r="B620" s="42"/>
      <c r="C620" s="43"/>
      <c r="D620" s="229" t="s">
        <v>221</v>
      </c>
      <c r="E620" s="43"/>
      <c r="F620" s="230" t="s">
        <v>1723</v>
      </c>
      <c r="G620" s="43"/>
      <c r="H620" s="43"/>
      <c r="I620" s="231"/>
      <c r="J620" s="43"/>
      <c r="K620" s="43"/>
      <c r="L620" s="47"/>
      <c r="M620" s="232"/>
      <c r="N620" s="233"/>
      <c r="O620" s="87"/>
      <c r="P620" s="87"/>
      <c r="Q620" s="87"/>
      <c r="R620" s="87"/>
      <c r="S620" s="87"/>
      <c r="T620" s="88"/>
      <c r="U620" s="41"/>
      <c r="V620" s="41"/>
      <c r="W620" s="41"/>
      <c r="X620" s="41"/>
      <c r="Y620" s="41"/>
      <c r="Z620" s="41"/>
      <c r="AA620" s="41"/>
      <c r="AB620" s="41"/>
      <c r="AC620" s="41"/>
      <c r="AD620" s="41"/>
      <c r="AE620" s="41"/>
      <c r="AT620" s="20" t="s">
        <v>221</v>
      </c>
      <c r="AU620" s="20" t="s">
        <v>80</v>
      </c>
    </row>
    <row r="621" s="12" customFormat="1" ht="22.8" customHeight="1">
      <c r="A621" s="12"/>
      <c r="B621" s="200"/>
      <c r="C621" s="201"/>
      <c r="D621" s="202" t="s">
        <v>70</v>
      </c>
      <c r="E621" s="214" t="s">
        <v>1724</v>
      </c>
      <c r="F621" s="214" t="s">
        <v>1725</v>
      </c>
      <c r="G621" s="201"/>
      <c r="H621" s="201"/>
      <c r="I621" s="204"/>
      <c r="J621" s="215">
        <f>BK621</f>
        <v>0</v>
      </c>
      <c r="K621" s="201"/>
      <c r="L621" s="206"/>
      <c r="M621" s="207"/>
      <c r="N621" s="208"/>
      <c r="O621" s="208"/>
      <c r="P621" s="209">
        <f>SUM(P622:P643)</f>
        <v>0</v>
      </c>
      <c r="Q621" s="208"/>
      <c r="R621" s="209">
        <f>SUM(R622:R643)</f>
        <v>0.048823649999999996</v>
      </c>
      <c r="S621" s="208"/>
      <c r="T621" s="210">
        <f>SUM(T622:T643)</f>
        <v>0</v>
      </c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R621" s="211" t="s">
        <v>80</v>
      </c>
      <c r="AT621" s="212" t="s">
        <v>70</v>
      </c>
      <c r="AU621" s="212" t="s">
        <v>78</v>
      </c>
      <c r="AY621" s="211" t="s">
        <v>158</v>
      </c>
      <c r="BK621" s="213">
        <f>SUM(BK622:BK643)</f>
        <v>0</v>
      </c>
    </row>
    <row r="622" s="2" customFormat="1" ht="21.75" customHeight="1">
      <c r="A622" s="41"/>
      <c r="B622" s="42"/>
      <c r="C622" s="216" t="s">
        <v>1726</v>
      </c>
      <c r="D622" s="216" t="s">
        <v>161</v>
      </c>
      <c r="E622" s="217" t="s">
        <v>1727</v>
      </c>
      <c r="F622" s="218" t="s">
        <v>1728</v>
      </c>
      <c r="G622" s="219" t="s">
        <v>295</v>
      </c>
      <c r="H622" s="220">
        <v>108.497</v>
      </c>
      <c r="I622" s="221"/>
      <c r="J622" s="222">
        <f>ROUND(I622*H622,2)</f>
        <v>0</v>
      </c>
      <c r="K622" s="218" t="s">
        <v>219</v>
      </c>
      <c r="L622" s="47"/>
      <c r="M622" s="223" t="s">
        <v>19</v>
      </c>
      <c r="N622" s="224" t="s">
        <v>42</v>
      </c>
      <c r="O622" s="87"/>
      <c r="P622" s="225">
        <f>O622*H622</f>
        <v>0</v>
      </c>
      <c r="Q622" s="225">
        <v>6.9999999999999994E-05</v>
      </c>
      <c r="R622" s="225">
        <f>Q622*H622</f>
        <v>0.0075947899999999997</v>
      </c>
      <c r="S622" s="225">
        <v>0</v>
      </c>
      <c r="T622" s="226">
        <f>S622*H622</f>
        <v>0</v>
      </c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R622" s="227" t="s">
        <v>338</v>
      </c>
      <c r="AT622" s="227" t="s">
        <v>161</v>
      </c>
      <c r="AU622" s="227" t="s">
        <v>80</v>
      </c>
      <c r="AY622" s="20" t="s">
        <v>158</v>
      </c>
      <c r="BE622" s="228">
        <f>IF(N622="základní",J622,0)</f>
        <v>0</v>
      </c>
      <c r="BF622" s="228">
        <f>IF(N622="snížená",J622,0)</f>
        <v>0</v>
      </c>
      <c r="BG622" s="228">
        <f>IF(N622="zákl. přenesená",J622,0)</f>
        <v>0</v>
      </c>
      <c r="BH622" s="228">
        <f>IF(N622="sníž. přenesená",J622,0)</f>
        <v>0</v>
      </c>
      <c r="BI622" s="228">
        <f>IF(N622="nulová",J622,0)</f>
        <v>0</v>
      </c>
      <c r="BJ622" s="20" t="s">
        <v>78</v>
      </c>
      <c r="BK622" s="228">
        <f>ROUND(I622*H622,2)</f>
        <v>0</v>
      </c>
      <c r="BL622" s="20" t="s">
        <v>338</v>
      </c>
      <c r="BM622" s="227" t="s">
        <v>1729</v>
      </c>
    </row>
    <row r="623" s="2" customFormat="1">
      <c r="A623" s="41"/>
      <c r="B623" s="42"/>
      <c r="C623" s="43"/>
      <c r="D623" s="229" t="s">
        <v>221</v>
      </c>
      <c r="E623" s="43"/>
      <c r="F623" s="230" t="s">
        <v>1730</v>
      </c>
      <c r="G623" s="43"/>
      <c r="H623" s="43"/>
      <c r="I623" s="231"/>
      <c r="J623" s="43"/>
      <c r="K623" s="43"/>
      <c r="L623" s="47"/>
      <c r="M623" s="232"/>
      <c r="N623" s="233"/>
      <c r="O623" s="87"/>
      <c r="P623" s="87"/>
      <c r="Q623" s="87"/>
      <c r="R623" s="87"/>
      <c r="S623" s="87"/>
      <c r="T623" s="88"/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T623" s="20" t="s">
        <v>221</v>
      </c>
      <c r="AU623" s="20" t="s">
        <v>80</v>
      </c>
    </row>
    <row r="624" s="13" customFormat="1">
      <c r="A624" s="13"/>
      <c r="B624" s="239"/>
      <c r="C624" s="240"/>
      <c r="D624" s="241" t="s">
        <v>257</v>
      </c>
      <c r="E624" s="242" t="s">
        <v>19</v>
      </c>
      <c r="F624" s="243" t="s">
        <v>1731</v>
      </c>
      <c r="G624" s="240"/>
      <c r="H624" s="242" t="s">
        <v>19</v>
      </c>
      <c r="I624" s="244"/>
      <c r="J624" s="240"/>
      <c r="K624" s="240"/>
      <c r="L624" s="245"/>
      <c r="M624" s="246"/>
      <c r="N624" s="247"/>
      <c r="O624" s="247"/>
      <c r="P624" s="247"/>
      <c r="Q624" s="247"/>
      <c r="R624" s="247"/>
      <c r="S624" s="247"/>
      <c r="T624" s="248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49" t="s">
        <v>257</v>
      </c>
      <c r="AU624" s="249" t="s">
        <v>80</v>
      </c>
      <c r="AV624" s="13" t="s">
        <v>78</v>
      </c>
      <c r="AW624" s="13" t="s">
        <v>32</v>
      </c>
      <c r="AX624" s="13" t="s">
        <v>71</v>
      </c>
      <c r="AY624" s="249" t="s">
        <v>158</v>
      </c>
    </row>
    <row r="625" s="13" customFormat="1">
      <c r="A625" s="13"/>
      <c r="B625" s="239"/>
      <c r="C625" s="240"/>
      <c r="D625" s="241" t="s">
        <v>257</v>
      </c>
      <c r="E625" s="242" t="s">
        <v>19</v>
      </c>
      <c r="F625" s="243" t="s">
        <v>1574</v>
      </c>
      <c r="G625" s="240"/>
      <c r="H625" s="242" t="s">
        <v>19</v>
      </c>
      <c r="I625" s="244"/>
      <c r="J625" s="240"/>
      <c r="K625" s="240"/>
      <c r="L625" s="245"/>
      <c r="M625" s="246"/>
      <c r="N625" s="247"/>
      <c r="O625" s="247"/>
      <c r="P625" s="247"/>
      <c r="Q625" s="247"/>
      <c r="R625" s="247"/>
      <c r="S625" s="247"/>
      <c r="T625" s="248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49" t="s">
        <v>257</v>
      </c>
      <c r="AU625" s="249" t="s">
        <v>80</v>
      </c>
      <c r="AV625" s="13" t="s">
        <v>78</v>
      </c>
      <c r="AW625" s="13" t="s">
        <v>32</v>
      </c>
      <c r="AX625" s="13" t="s">
        <v>71</v>
      </c>
      <c r="AY625" s="249" t="s">
        <v>158</v>
      </c>
    </row>
    <row r="626" s="14" customFormat="1">
      <c r="A626" s="14"/>
      <c r="B626" s="250"/>
      <c r="C626" s="251"/>
      <c r="D626" s="241" t="s">
        <v>257</v>
      </c>
      <c r="E626" s="252" t="s">
        <v>19</v>
      </c>
      <c r="F626" s="253" t="s">
        <v>1732</v>
      </c>
      <c r="G626" s="251"/>
      <c r="H626" s="254">
        <v>75.843000000000004</v>
      </c>
      <c r="I626" s="255"/>
      <c r="J626" s="251"/>
      <c r="K626" s="251"/>
      <c r="L626" s="256"/>
      <c r="M626" s="257"/>
      <c r="N626" s="258"/>
      <c r="O626" s="258"/>
      <c r="P626" s="258"/>
      <c r="Q626" s="258"/>
      <c r="R626" s="258"/>
      <c r="S626" s="258"/>
      <c r="T626" s="259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60" t="s">
        <v>257</v>
      </c>
      <c r="AU626" s="260" t="s">
        <v>80</v>
      </c>
      <c r="AV626" s="14" t="s">
        <v>80</v>
      </c>
      <c r="AW626" s="14" t="s">
        <v>32</v>
      </c>
      <c r="AX626" s="14" t="s">
        <v>71</v>
      </c>
      <c r="AY626" s="260" t="s">
        <v>158</v>
      </c>
    </row>
    <row r="627" s="13" customFormat="1">
      <c r="A627" s="13"/>
      <c r="B627" s="239"/>
      <c r="C627" s="240"/>
      <c r="D627" s="241" t="s">
        <v>257</v>
      </c>
      <c r="E627" s="242" t="s">
        <v>19</v>
      </c>
      <c r="F627" s="243" t="s">
        <v>1733</v>
      </c>
      <c r="G627" s="240"/>
      <c r="H627" s="242" t="s">
        <v>19</v>
      </c>
      <c r="I627" s="244"/>
      <c r="J627" s="240"/>
      <c r="K627" s="240"/>
      <c r="L627" s="245"/>
      <c r="M627" s="246"/>
      <c r="N627" s="247"/>
      <c r="O627" s="247"/>
      <c r="P627" s="247"/>
      <c r="Q627" s="247"/>
      <c r="R627" s="247"/>
      <c r="S627" s="247"/>
      <c r="T627" s="248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49" t="s">
        <v>257</v>
      </c>
      <c r="AU627" s="249" t="s">
        <v>80</v>
      </c>
      <c r="AV627" s="13" t="s">
        <v>78</v>
      </c>
      <c r="AW627" s="13" t="s">
        <v>32</v>
      </c>
      <c r="AX627" s="13" t="s">
        <v>71</v>
      </c>
      <c r="AY627" s="249" t="s">
        <v>158</v>
      </c>
    </row>
    <row r="628" s="14" customFormat="1">
      <c r="A628" s="14"/>
      <c r="B628" s="250"/>
      <c r="C628" s="251"/>
      <c r="D628" s="241" t="s">
        <v>257</v>
      </c>
      <c r="E628" s="252" t="s">
        <v>19</v>
      </c>
      <c r="F628" s="253" t="s">
        <v>1734</v>
      </c>
      <c r="G628" s="251"/>
      <c r="H628" s="254">
        <v>24.562000000000001</v>
      </c>
      <c r="I628" s="255"/>
      <c r="J628" s="251"/>
      <c r="K628" s="251"/>
      <c r="L628" s="256"/>
      <c r="M628" s="257"/>
      <c r="N628" s="258"/>
      <c r="O628" s="258"/>
      <c r="P628" s="258"/>
      <c r="Q628" s="258"/>
      <c r="R628" s="258"/>
      <c r="S628" s="258"/>
      <c r="T628" s="259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60" t="s">
        <v>257</v>
      </c>
      <c r="AU628" s="260" t="s">
        <v>80</v>
      </c>
      <c r="AV628" s="14" t="s">
        <v>80</v>
      </c>
      <c r="AW628" s="14" t="s">
        <v>32</v>
      </c>
      <c r="AX628" s="14" t="s">
        <v>71</v>
      </c>
      <c r="AY628" s="260" t="s">
        <v>158</v>
      </c>
    </row>
    <row r="629" s="13" customFormat="1">
      <c r="A629" s="13"/>
      <c r="B629" s="239"/>
      <c r="C629" s="240"/>
      <c r="D629" s="241" t="s">
        <v>257</v>
      </c>
      <c r="E629" s="242" t="s">
        <v>19</v>
      </c>
      <c r="F629" s="243" t="s">
        <v>1557</v>
      </c>
      <c r="G629" s="240"/>
      <c r="H629" s="242" t="s">
        <v>19</v>
      </c>
      <c r="I629" s="244"/>
      <c r="J629" s="240"/>
      <c r="K629" s="240"/>
      <c r="L629" s="245"/>
      <c r="M629" s="246"/>
      <c r="N629" s="247"/>
      <c r="O629" s="247"/>
      <c r="P629" s="247"/>
      <c r="Q629" s="247"/>
      <c r="R629" s="247"/>
      <c r="S629" s="247"/>
      <c r="T629" s="248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49" t="s">
        <v>257</v>
      </c>
      <c r="AU629" s="249" t="s">
        <v>80</v>
      </c>
      <c r="AV629" s="13" t="s">
        <v>78</v>
      </c>
      <c r="AW629" s="13" t="s">
        <v>32</v>
      </c>
      <c r="AX629" s="13" t="s">
        <v>71</v>
      </c>
      <c r="AY629" s="249" t="s">
        <v>158</v>
      </c>
    </row>
    <row r="630" s="14" customFormat="1">
      <c r="A630" s="14"/>
      <c r="B630" s="250"/>
      <c r="C630" s="251"/>
      <c r="D630" s="241" t="s">
        <v>257</v>
      </c>
      <c r="E630" s="252" t="s">
        <v>19</v>
      </c>
      <c r="F630" s="253" t="s">
        <v>1735</v>
      </c>
      <c r="G630" s="251"/>
      <c r="H630" s="254">
        <v>5.9480000000000004</v>
      </c>
      <c r="I630" s="255"/>
      <c r="J630" s="251"/>
      <c r="K630" s="251"/>
      <c r="L630" s="256"/>
      <c r="M630" s="257"/>
      <c r="N630" s="258"/>
      <c r="O630" s="258"/>
      <c r="P630" s="258"/>
      <c r="Q630" s="258"/>
      <c r="R630" s="258"/>
      <c r="S630" s="258"/>
      <c r="T630" s="259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60" t="s">
        <v>257</v>
      </c>
      <c r="AU630" s="260" t="s">
        <v>80</v>
      </c>
      <c r="AV630" s="14" t="s">
        <v>80</v>
      </c>
      <c r="AW630" s="14" t="s">
        <v>32</v>
      </c>
      <c r="AX630" s="14" t="s">
        <v>71</v>
      </c>
      <c r="AY630" s="260" t="s">
        <v>158</v>
      </c>
    </row>
    <row r="631" s="13" customFormat="1">
      <c r="A631" s="13"/>
      <c r="B631" s="239"/>
      <c r="C631" s="240"/>
      <c r="D631" s="241" t="s">
        <v>257</v>
      </c>
      <c r="E631" s="242" t="s">
        <v>19</v>
      </c>
      <c r="F631" s="243" t="s">
        <v>1568</v>
      </c>
      <c r="G631" s="240"/>
      <c r="H631" s="242" t="s">
        <v>19</v>
      </c>
      <c r="I631" s="244"/>
      <c r="J631" s="240"/>
      <c r="K631" s="240"/>
      <c r="L631" s="245"/>
      <c r="M631" s="246"/>
      <c r="N631" s="247"/>
      <c r="O631" s="247"/>
      <c r="P631" s="247"/>
      <c r="Q631" s="247"/>
      <c r="R631" s="247"/>
      <c r="S631" s="247"/>
      <c r="T631" s="248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49" t="s">
        <v>257</v>
      </c>
      <c r="AU631" s="249" t="s">
        <v>80</v>
      </c>
      <c r="AV631" s="13" t="s">
        <v>78</v>
      </c>
      <c r="AW631" s="13" t="s">
        <v>32</v>
      </c>
      <c r="AX631" s="13" t="s">
        <v>71</v>
      </c>
      <c r="AY631" s="249" t="s">
        <v>158</v>
      </c>
    </row>
    <row r="632" s="14" customFormat="1">
      <c r="A632" s="14"/>
      <c r="B632" s="250"/>
      <c r="C632" s="251"/>
      <c r="D632" s="241" t="s">
        <v>257</v>
      </c>
      <c r="E632" s="252" t="s">
        <v>19</v>
      </c>
      <c r="F632" s="253" t="s">
        <v>1736</v>
      </c>
      <c r="G632" s="251"/>
      <c r="H632" s="254">
        <v>2.1440000000000001</v>
      </c>
      <c r="I632" s="255"/>
      <c r="J632" s="251"/>
      <c r="K632" s="251"/>
      <c r="L632" s="256"/>
      <c r="M632" s="257"/>
      <c r="N632" s="258"/>
      <c r="O632" s="258"/>
      <c r="P632" s="258"/>
      <c r="Q632" s="258"/>
      <c r="R632" s="258"/>
      <c r="S632" s="258"/>
      <c r="T632" s="259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60" t="s">
        <v>257</v>
      </c>
      <c r="AU632" s="260" t="s">
        <v>80</v>
      </c>
      <c r="AV632" s="14" t="s">
        <v>80</v>
      </c>
      <c r="AW632" s="14" t="s">
        <v>32</v>
      </c>
      <c r="AX632" s="14" t="s">
        <v>71</v>
      </c>
      <c r="AY632" s="260" t="s">
        <v>158</v>
      </c>
    </row>
    <row r="633" s="15" customFormat="1">
      <c r="A633" s="15"/>
      <c r="B633" s="261"/>
      <c r="C633" s="262"/>
      <c r="D633" s="241" t="s">
        <v>257</v>
      </c>
      <c r="E633" s="263" t="s">
        <v>19</v>
      </c>
      <c r="F633" s="264" t="s">
        <v>268</v>
      </c>
      <c r="G633" s="262"/>
      <c r="H633" s="265">
        <v>108.497</v>
      </c>
      <c r="I633" s="266"/>
      <c r="J633" s="262"/>
      <c r="K633" s="262"/>
      <c r="L633" s="267"/>
      <c r="M633" s="268"/>
      <c r="N633" s="269"/>
      <c r="O633" s="269"/>
      <c r="P633" s="269"/>
      <c r="Q633" s="269"/>
      <c r="R633" s="269"/>
      <c r="S633" s="269"/>
      <c r="T633" s="270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T633" s="271" t="s">
        <v>257</v>
      </c>
      <c r="AU633" s="271" t="s">
        <v>80</v>
      </c>
      <c r="AV633" s="15" t="s">
        <v>173</v>
      </c>
      <c r="AW633" s="15" t="s">
        <v>32</v>
      </c>
      <c r="AX633" s="15" t="s">
        <v>78</v>
      </c>
      <c r="AY633" s="271" t="s">
        <v>158</v>
      </c>
    </row>
    <row r="634" s="2" customFormat="1" ht="21.75" customHeight="1">
      <c r="A634" s="41"/>
      <c r="B634" s="42"/>
      <c r="C634" s="216" t="s">
        <v>1737</v>
      </c>
      <c r="D634" s="216" t="s">
        <v>161</v>
      </c>
      <c r="E634" s="217" t="s">
        <v>1738</v>
      </c>
      <c r="F634" s="218" t="s">
        <v>1739</v>
      </c>
      <c r="G634" s="219" t="s">
        <v>295</v>
      </c>
      <c r="H634" s="220">
        <v>108.497</v>
      </c>
      <c r="I634" s="221"/>
      <c r="J634" s="222">
        <f>ROUND(I634*H634,2)</f>
        <v>0</v>
      </c>
      <c r="K634" s="218" t="s">
        <v>219</v>
      </c>
      <c r="L634" s="47"/>
      <c r="M634" s="223" t="s">
        <v>19</v>
      </c>
      <c r="N634" s="224" t="s">
        <v>42</v>
      </c>
      <c r="O634" s="87"/>
      <c r="P634" s="225">
        <f>O634*H634</f>
        <v>0</v>
      </c>
      <c r="Q634" s="225">
        <v>6.9999999999999994E-05</v>
      </c>
      <c r="R634" s="225">
        <f>Q634*H634</f>
        <v>0.0075947899999999997</v>
      </c>
      <c r="S634" s="225">
        <v>0</v>
      </c>
      <c r="T634" s="226">
        <f>S634*H634</f>
        <v>0</v>
      </c>
      <c r="U634" s="41"/>
      <c r="V634" s="41"/>
      <c r="W634" s="41"/>
      <c r="X634" s="41"/>
      <c r="Y634" s="41"/>
      <c r="Z634" s="41"/>
      <c r="AA634" s="41"/>
      <c r="AB634" s="41"/>
      <c r="AC634" s="41"/>
      <c r="AD634" s="41"/>
      <c r="AE634" s="41"/>
      <c r="AR634" s="227" t="s">
        <v>338</v>
      </c>
      <c r="AT634" s="227" t="s">
        <v>161</v>
      </c>
      <c r="AU634" s="227" t="s">
        <v>80</v>
      </c>
      <c r="AY634" s="20" t="s">
        <v>158</v>
      </c>
      <c r="BE634" s="228">
        <f>IF(N634="základní",J634,0)</f>
        <v>0</v>
      </c>
      <c r="BF634" s="228">
        <f>IF(N634="snížená",J634,0)</f>
        <v>0</v>
      </c>
      <c r="BG634" s="228">
        <f>IF(N634="zákl. přenesená",J634,0)</f>
        <v>0</v>
      </c>
      <c r="BH634" s="228">
        <f>IF(N634="sníž. přenesená",J634,0)</f>
        <v>0</v>
      </c>
      <c r="BI634" s="228">
        <f>IF(N634="nulová",J634,0)</f>
        <v>0</v>
      </c>
      <c r="BJ634" s="20" t="s">
        <v>78</v>
      </c>
      <c r="BK634" s="228">
        <f>ROUND(I634*H634,2)</f>
        <v>0</v>
      </c>
      <c r="BL634" s="20" t="s">
        <v>338</v>
      </c>
      <c r="BM634" s="227" t="s">
        <v>1740</v>
      </c>
    </row>
    <row r="635" s="2" customFormat="1">
      <c r="A635" s="41"/>
      <c r="B635" s="42"/>
      <c r="C635" s="43"/>
      <c r="D635" s="229" t="s">
        <v>221</v>
      </c>
      <c r="E635" s="43"/>
      <c r="F635" s="230" t="s">
        <v>1741</v>
      </c>
      <c r="G635" s="43"/>
      <c r="H635" s="43"/>
      <c r="I635" s="231"/>
      <c r="J635" s="43"/>
      <c r="K635" s="43"/>
      <c r="L635" s="47"/>
      <c r="M635" s="232"/>
      <c r="N635" s="233"/>
      <c r="O635" s="87"/>
      <c r="P635" s="87"/>
      <c r="Q635" s="87"/>
      <c r="R635" s="87"/>
      <c r="S635" s="87"/>
      <c r="T635" s="88"/>
      <c r="U635" s="41"/>
      <c r="V635" s="41"/>
      <c r="W635" s="41"/>
      <c r="X635" s="41"/>
      <c r="Y635" s="41"/>
      <c r="Z635" s="41"/>
      <c r="AA635" s="41"/>
      <c r="AB635" s="41"/>
      <c r="AC635" s="41"/>
      <c r="AD635" s="41"/>
      <c r="AE635" s="41"/>
      <c r="AT635" s="20" t="s">
        <v>221</v>
      </c>
      <c r="AU635" s="20" t="s">
        <v>80</v>
      </c>
    </row>
    <row r="636" s="2" customFormat="1" ht="16.5" customHeight="1">
      <c r="A636" s="41"/>
      <c r="B636" s="42"/>
      <c r="C636" s="216" t="s">
        <v>1742</v>
      </c>
      <c r="D636" s="216" t="s">
        <v>161</v>
      </c>
      <c r="E636" s="217" t="s">
        <v>1743</v>
      </c>
      <c r="F636" s="218" t="s">
        <v>1744</v>
      </c>
      <c r="G636" s="219" t="s">
        <v>295</v>
      </c>
      <c r="H636" s="220">
        <v>108.497</v>
      </c>
      <c r="I636" s="221"/>
      <c r="J636" s="222">
        <f>ROUND(I636*H636,2)</f>
        <v>0</v>
      </c>
      <c r="K636" s="218" t="s">
        <v>219</v>
      </c>
      <c r="L636" s="47"/>
      <c r="M636" s="223" t="s">
        <v>19</v>
      </c>
      <c r="N636" s="224" t="s">
        <v>42</v>
      </c>
      <c r="O636" s="87"/>
      <c r="P636" s="225">
        <f>O636*H636</f>
        <v>0</v>
      </c>
      <c r="Q636" s="225">
        <v>0.00012999999999999999</v>
      </c>
      <c r="R636" s="225">
        <f>Q636*H636</f>
        <v>0.014104609999999998</v>
      </c>
      <c r="S636" s="225">
        <v>0</v>
      </c>
      <c r="T636" s="226">
        <f>S636*H636</f>
        <v>0</v>
      </c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R636" s="227" t="s">
        <v>338</v>
      </c>
      <c r="AT636" s="227" t="s">
        <v>161</v>
      </c>
      <c r="AU636" s="227" t="s">
        <v>80</v>
      </c>
      <c r="AY636" s="20" t="s">
        <v>158</v>
      </c>
      <c r="BE636" s="228">
        <f>IF(N636="základní",J636,0)</f>
        <v>0</v>
      </c>
      <c r="BF636" s="228">
        <f>IF(N636="snížená",J636,0)</f>
        <v>0</v>
      </c>
      <c r="BG636" s="228">
        <f>IF(N636="zákl. přenesená",J636,0)</f>
        <v>0</v>
      </c>
      <c r="BH636" s="228">
        <f>IF(N636="sníž. přenesená",J636,0)</f>
        <v>0</v>
      </c>
      <c r="BI636" s="228">
        <f>IF(N636="nulová",J636,0)</f>
        <v>0</v>
      </c>
      <c r="BJ636" s="20" t="s">
        <v>78</v>
      </c>
      <c r="BK636" s="228">
        <f>ROUND(I636*H636,2)</f>
        <v>0</v>
      </c>
      <c r="BL636" s="20" t="s">
        <v>338</v>
      </c>
      <c r="BM636" s="227" t="s">
        <v>1745</v>
      </c>
    </row>
    <row r="637" s="2" customFormat="1">
      <c r="A637" s="41"/>
      <c r="B637" s="42"/>
      <c r="C637" s="43"/>
      <c r="D637" s="229" t="s">
        <v>221</v>
      </c>
      <c r="E637" s="43"/>
      <c r="F637" s="230" t="s">
        <v>1746</v>
      </c>
      <c r="G637" s="43"/>
      <c r="H637" s="43"/>
      <c r="I637" s="231"/>
      <c r="J637" s="43"/>
      <c r="K637" s="43"/>
      <c r="L637" s="47"/>
      <c r="M637" s="232"/>
      <c r="N637" s="233"/>
      <c r="O637" s="87"/>
      <c r="P637" s="87"/>
      <c r="Q637" s="87"/>
      <c r="R637" s="87"/>
      <c r="S637" s="87"/>
      <c r="T637" s="88"/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T637" s="20" t="s">
        <v>221</v>
      </c>
      <c r="AU637" s="20" t="s">
        <v>80</v>
      </c>
    </row>
    <row r="638" s="2" customFormat="1">
      <c r="A638" s="41"/>
      <c r="B638" s="42"/>
      <c r="C638" s="43"/>
      <c r="D638" s="241" t="s">
        <v>519</v>
      </c>
      <c r="E638" s="43"/>
      <c r="F638" s="282" t="s">
        <v>1747</v>
      </c>
      <c r="G638" s="43"/>
      <c r="H638" s="43"/>
      <c r="I638" s="231"/>
      <c r="J638" s="43"/>
      <c r="K638" s="43"/>
      <c r="L638" s="47"/>
      <c r="M638" s="232"/>
      <c r="N638" s="233"/>
      <c r="O638" s="87"/>
      <c r="P638" s="87"/>
      <c r="Q638" s="87"/>
      <c r="R638" s="87"/>
      <c r="S638" s="87"/>
      <c r="T638" s="88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T638" s="20" t="s">
        <v>519</v>
      </c>
      <c r="AU638" s="20" t="s">
        <v>80</v>
      </c>
    </row>
    <row r="639" s="2" customFormat="1" ht="16.5" customHeight="1">
      <c r="A639" s="41"/>
      <c r="B639" s="42"/>
      <c r="C639" s="216" t="s">
        <v>1748</v>
      </c>
      <c r="D639" s="216" t="s">
        <v>161</v>
      </c>
      <c r="E639" s="217" t="s">
        <v>1749</v>
      </c>
      <c r="F639" s="218" t="s">
        <v>1750</v>
      </c>
      <c r="G639" s="219" t="s">
        <v>295</v>
      </c>
      <c r="H639" s="220">
        <v>216.994</v>
      </c>
      <c r="I639" s="221"/>
      <c r="J639" s="222">
        <f>ROUND(I639*H639,2)</f>
        <v>0</v>
      </c>
      <c r="K639" s="218" t="s">
        <v>219</v>
      </c>
      <c r="L639" s="47"/>
      <c r="M639" s="223" t="s">
        <v>19</v>
      </c>
      <c r="N639" s="224" t="s">
        <v>42</v>
      </c>
      <c r="O639" s="87"/>
      <c r="P639" s="225">
        <f>O639*H639</f>
        <v>0</v>
      </c>
      <c r="Q639" s="225">
        <v>9.0000000000000006E-05</v>
      </c>
      <c r="R639" s="225">
        <f>Q639*H639</f>
        <v>0.019529460000000002</v>
      </c>
      <c r="S639" s="225">
        <v>0</v>
      </c>
      <c r="T639" s="226">
        <f>S639*H639</f>
        <v>0</v>
      </c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R639" s="227" t="s">
        <v>338</v>
      </c>
      <c r="AT639" s="227" t="s">
        <v>161</v>
      </c>
      <c r="AU639" s="227" t="s">
        <v>80</v>
      </c>
      <c r="AY639" s="20" t="s">
        <v>158</v>
      </c>
      <c r="BE639" s="228">
        <f>IF(N639="základní",J639,0)</f>
        <v>0</v>
      </c>
      <c r="BF639" s="228">
        <f>IF(N639="snížená",J639,0)</f>
        <v>0</v>
      </c>
      <c r="BG639" s="228">
        <f>IF(N639="zákl. přenesená",J639,0)</f>
        <v>0</v>
      </c>
      <c r="BH639" s="228">
        <f>IF(N639="sníž. přenesená",J639,0)</f>
        <v>0</v>
      </c>
      <c r="BI639" s="228">
        <f>IF(N639="nulová",J639,0)</f>
        <v>0</v>
      </c>
      <c r="BJ639" s="20" t="s">
        <v>78</v>
      </c>
      <c r="BK639" s="228">
        <f>ROUND(I639*H639,2)</f>
        <v>0</v>
      </c>
      <c r="BL639" s="20" t="s">
        <v>338</v>
      </c>
      <c r="BM639" s="227" t="s">
        <v>1751</v>
      </c>
    </row>
    <row r="640" s="2" customFormat="1">
      <c r="A640" s="41"/>
      <c r="B640" s="42"/>
      <c r="C640" s="43"/>
      <c r="D640" s="229" t="s">
        <v>221</v>
      </c>
      <c r="E640" s="43"/>
      <c r="F640" s="230" t="s">
        <v>1752</v>
      </c>
      <c r="G640" s="43"/>
      <c r="H640" s="43"/>
      <c r="I640" s="231"/>
      <c r="J640" s="43"/>
      <c r="K640" s="43"/>
      <c r="L640" s="47"/>
      <c r="M640" s="232"/>
      <c r="N640" s="233"/>
      <c r="O640" s="87"/>
      <c r="P640" s="87"/>
      <c r="Q640" s="87"/>
      <c r="R640" s="87"/>
      <c r="S640" s="87"/>
      <c r="T640" s="88"/>
      <c r="U640" s="41"/>
      <c r="V640" s="41"/>
      <c r="W640" s="41"/>
      <c r="X640" s="41"/>
      <c r="Y640" s="41"/>
      <c r="Z640" s="41"/>
      <c r="AA640" s="41"/>
      <c r="AB640" s="41"/>
      <c r="AC640" s="41"/>
      <c r="AD640" s="41"/>
      <c r="AE640" s="41"/>
      <c r="AT640" s="20" t="s">
        <v>221</v>
      </c>
      <c r="AU640" s="20" t="s">
        <v>80</v>
      </c>
    </row>
    <row r="641" s="2" customFormat="1">
      <c r="A641" s="41"/>
      <c r="B641" s="42"/>
      <c r="C641" s="43"/>
      <c r="D641" s="241" t="s">
        <v>519</v>
      </c>
      <c r="E641" s="43"/>
      <c r="F641" s="282" t="s">
        <v>1747</v>
      </c>
      <c r="G641" s="43"/>
      <c r="H641" s="43"/>
      <c r="I641" s="231"/>
      <c r="J641" s="43"/>
      <c r="K641" s="43"/>
      <c r="L641" s="47"/>
      <c r="M641" s="232"/>
      <c r="N641" s="233"/>
      <c r="O641" s="87"/>
      <c r="P641" s="87"/>
      <c r="Q641" s="87"/>
      <c r="R641" s="87"/>
      <c r="S641" s="87"/>
      <c r="T641" s="88"/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T641" s="20" t="s">
        <v>519</v>
      </c>
      <c r="AU641" s="20" t="s">
        <v>80</v>
      </c>
    </row>
    <row r="642" s="13" customFormat="1">
      <c r="A642" s="13"/>
      <c r="B642" s="239"/>
      <c r="C642" s="240"/>
      <c r="D642" s="241" t="s">
        <v>257</v>
      </c>
      <c r="E642" s="242" t="s">
        <v>19</v>
      </c>
      <c r="F642" s="243" t="s">
        <v>1753</v>
      </c>
      <c r="G642" s="240"/>
      <c r="H642" s="242" t="s">
        <v>19</v>
      </c>
      <c r="I642" s="244"/>
      <c r="J642" s="240"/>
      <c r="K642" s="240"/>
      <c r="L642" s="245"/>
      <c r="M642" s="246"/>
      <c r="N642" s="247"/>
      <c r="O642" s="247"/>
      <c r="P642" s="247"/>
      <c r="Q642" s="247"/>
      <c r="R642" s="247"/>
      <c r="S642" s="247"/>
      <c r="T642" s="248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49" t="s">
        <v>257</v>
      </c>
      <c r="AU642" s="249" t="s">
        <v>80</v>
      </c>
      <c r="AV642" s="13" t="s">
        <v>78</v>
      </c>
      <c r="AW642" s="13" t="s">
        <v>32</v>
      </c>
      <c r="AX642" s="13" t="s">
        <v>71</v>
      </c>
      <c r="AY642" s="249" t="s">
        <v>158</v>
      </c>
    </row>
    <row r="643" s="14" customFormat="1">
      <c r="A643" s="14"/>
      <c r="B643" s="250"/>
      <c r="C643" s="251"/>
      <c r="D643" s="241" t="s">
        <v>257</v>
      </c>
      <c r="E643" s="252" t="s">
        <v>19</v>
      </c>
      <c r="F643" s="253" t="s">
        <v>1754</v>
      </c>
      <c r="G643" s="251"/>
      <c r="H643" s="254">
        <v>216.994</v>
      </c>
      <c r="I643" s="255"/>
      <c r="J643" s="251"/>
      <c r="K643" s="251"/>
      <c r="L643" s="256"/>
      <c r="M643" s="257"/>
      <c r="N643" s="258"/>
      <c r="O643" s="258"/>
      <c r="P643" s="258"/>
      <c r="Q643" s="258"/>
      <c r="R643" s="258"/>
      <c r="S643" s="258"/>
      <c r="T643" s="259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60" t="s">
        <v>257</v>
      </c>
      <c r="AU643" s="260" t="s">
        <v>80</v>
      </c>
      <c r="AV643" s="14" t="s">
        <v>80</v>
      </c>
      <c r="AW643" s="14" t="s">
        <v>32</v>
      </c>
      <c r="AX643" s="14" t="s">
        <v>78</v>
      </c>
      <c r="AY643" s="260" t="s">
        <v>158</v>
      </c>
    </row>
    <row r="644" s="12" customFormat="1" ht="22.8" customHeight="1">
      <c r="A644" s="12"/>
      <c r="B644" s="200"/>
      <c r="C644" s="201"/>
      <c r="D644" s="202" t="s">
        <v>70</v>
      </c>
      <c r="E644" s="214" t="s">
        <v>1755</v>
      </c>
      <c r="F644" s="214" t="s">
        <v>1756</v>
      </c>
      <c r="G644" s="201"/>
      <c r="H644" s="201"/>
      <c r="I644" s="204"/>
      <c r="J644" s="215">
        <f>BK644</f>
        <v>0</v>
      </c>
      <c r="K644" s="201"/>
      <c r="L644" s="206"/>
      <c r="M644" s="207"/>
      <c r="N644" s="208"/>
      <c r="O644" s="208"/>
      <c r="P644" s="209">
        <f>SUM(P645:P674)</f>
        <v>0</v>
      </c>
      <c r="Q644" s="208"/>
      <c r="R644" s="209">
        <f>SUM(R645:R674)</f>
        <v>0.017648480000000001</v>
      </c>
      <c r="S644" s="208"/>
      <c r="T644" s="210">
        <f>SUM(T645:T674)</f>
        <v>0.00025559999999999998</v>
      </c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R644" s="211" t="s">
        <v>80</v>
      </c>
      <c r="AT644" s="212" t="s">
        <v>70</v>
      </c>
      <c r="AU644" s="212" t="s">
        <v>78</v>
      </c>
      <c r="AY644" s="211" t="s">
        <v>158</v>
      </c>
      <c r="BK644" s="213">
        <f>SUM(BK645:BK674)</f>
        <v>0</v>
      </c>
    </row>
    <row r="645" s="2" customFormat="1" ht="24.15" customHeight="1">
      <c r="A645" s="41"/>
      <c r="B645" s="42"/>
      <c r="C645" s="216" t="s">
        <v>1757</v>
      </c>
      <c r="D645" s="216" t="s">
        <v>161</v>
      </c>
      <c r="E645" s="217" t="s">
        <v>1758</v>
      </c>
      <c r="F645" s="218" t="s">
        <v>1759</v>
      </c>
      <c r="G645" s="219" t="s">
        <v>373</v>
      </c>
      <c r="H645" s="220">
        <v>25.039999999999999</v>
      </c>
      <c r="I645" s="221"/>
      <c r="J645" s="222">
        <f>ROUND(I645*H645,2)</f>
        <v>0</v>
      </c>
      <c r="K645" s="218" t="s">
        <v>219</v>
      </c>
      <c r="L645" s="47"/>
      <c r="M645" s="223" t="s">
        <v>19</v>
      </c>
      <c r="N645" s="224" t="s">
        <v>42</v>
      </c>
      <c r="O645" s="87"/>
      <c r="P645" s="225">
        <f>O645*H645</f>
        <v>0</v>
      </c>
      <c r="Q645" s="225">
        <v>0</v>
      </c>
      <c r="R645" s="225">
        <f>Q645*H645</f>
        <v>0</v>
      </c>
      <c r="S645" s="225">
        <v>0</v>
      </c>
      <c r="T645" s="226">
        <f>S645*H645</f>
        <v>0</v>
      </c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R645" s="227" t="s">
        <v>338</v>
      </c>
      <c r="AT645" s="227" t="s">
        <v>161</v>
      </c>
      <c r="AU645" s="227" t="s">
        <v>80</v>
      </c>
      <c r="AY645" s="20" t="s">
        <v>158</v>
      </c>
      <c r="BE645" s="228">
        <f>IF(N645="základní",J645,0)</f>
        <v>0</v>
      </c>
      <c r="BF645" s="228">
        <f>IF(N645="snížená",J645,0)</f>
        <v>0</v>
      </c>
      <c r="BG645" s="228">
        <f>IF(N645="zákl. přenesená",J645,0)</f>
        <v>0</v>
      </c>
      <c r="BH645" s="228">
        <f>IF(N645="sníž. přenesená",J645,0)</f>
        <v>0</v>
      </c>
      <c r="BI645" s="228">
        <f>IF(N645="nulová",J645,0)</f>
        <v>0</v>
      </c>
      <c r="BJ645" s="20" t="s">
        <v>78</v>
      </c>
      <c r="BK645" s="228">
        <f>ROUND(I645*H645,2)</f>
        <v>0</v>
      </c>
      <c r="BL645" s="20" t="s">
        <v>338</v>
      </c>
      <c r="BM645" s="227" t="s">
        <v>1760</v>
      </c>
    </row>
    <row r="646" s="2" customFormat="1">
      <c r="A646" s="41"/>
      <c r="B646" s="42"/>
      <c r="C646" s="43"/>
      <c r="D646" s="229" t="s">
        <v>221</v>
      </c>
      <c r="E646" s="43"/>
      <c r="F646" s="230" t="s">
        <v>1761</v>
      </c>
      <c r="G646" s="43"/>
      <c r="H646" s="43"/>
      <c r="I646" s="231"/>
      <c r="J646" s="43"/>
      <c r="K646" s="43"/>
      <c r="L646" s="47"/>
      <c r="M646" s="232"/>
      <c r="N646" s="233"/>
      <c r="O646" s="87"/>
      <c r="P646" s="87"/>
      <c r="Q646" s="87"/>
      <c r="R646" s="87"/>
      <c r="S646" s="87"/>
      <c r="T646" s="88"/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T646" s="20" t="s">
        <v>221</v>
      </c>
      <c r="AU646" s="20" t="s">
        <v>80</v>
      </c>
    </row>
    <row r="647" s="14" customFormat="1">
      <c r="A647" s="14"/>
      <c r="B647" s="250"/>
      <c r="C647" s="251"/>
      <c r="D647" s="241" t="s">
        <v>257</v>
      </c>
      <c r="E647" s="252" t="s">
        <v>19</v>
      </c>
      <c r="F647" s="253" t="s">
        <v>1762</v>
      </c>
      <c r="G647" s="251"/>
      <c r="H647" s="254">
        <v>25.039999999999999</v>
      </c>
      <c r="I647" s="255"/>
      <c r="J647" s="251"/>
      <c r="K647" s="251"/>
      <c r="L647" s="256"/>
      <c r="M647" s="257"/>
      <c r="N647" s="258"/>
      <c r="O647" s="258"/>
      <c r="P647" s="258"/>
      <c r="Q647" s="258"/>
      <c r="R647" s="258"/>
      <c r="S647" s="258"/>
      <c r="T647" s="259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T647" s="260" t="s">
        <v>257</v>
      </c>
      <c r="AU647" s="260" t="s">
        <v>80</v>
      </c>
      <c r="AV647" s="14" t="s">
        <v>80</v>
      </c>
      <c r="AW647" s="14" t="s">
        <v>32</v>
      </c>
      <c r="AX647" s="14" t="s">
        <v>78</v>
      </c>
      <c r="AY647" s="260" t="s">
        <v>158</v>
      </c>
    </row>
    <row r="648" s="2" customFormat="1" ht="16.5" customHeight="1">
      <c r="A648" s="41"/>
      <c r="B648" s="42"/>
      <c r="C648" s="272" t="s">
        <v>1763</v>
      </c>
      <c r="D648" s="272" t="s">
        <v>312</v>
      </c>
      <c r="E648" s="273" t="s">
        <v>1764</v>
      </c>
      <c r="F648" s="274" t="s">
        <v>1765</v>
      </c>
      <c r="G648" s="275" t="s">
        <v>373</v>
      </c>
      <c r="H648" s="276">
        <v>30.047999999999998</v>
      </c>
      <c r="I648" s="277"/>
      <c r="J648" s="278">
        <f>ROUND(I648*H648,2)</f>
        <v>0</v>
      </c>
      <c r="K648" s="274" t="s">
        <v>219</v>
      </c>
      <c r="L648" s="279"/>
      <c r="M648" s="280" t="s">
        <v>19</v>
      </c>
      <c r="N648" s="281" t="s">
        <v>42</v>
      </c>
      <c r="O648" s="87"/>
      <c r="P648" s="225">
        <f>O648*H648</f>
        <v>0</v>
      </c>
      <c r="Q648" s="225">
        <v>0</v>
      </c>
      <c r="R648" s="225">
        <f>Q648*H648</f>
        <v>0</v>
      </c>
      <c r="S648" s="225">
        <v>0</v>
      </c>
      <c r="T648" s="226">
        <f>S648*H648</f>
        <v>0</v>
      </c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R648" s="227" t="s">
        <v>420</v>
      </c>
      <c r="AT648" s="227" t="s">
        <v>312</v>
      </c>
      <c r="AU648" s="227" t="s">
        <v>80</v>
      </c>
      <c r="AY648" s="20" t="s">
        <v>158</v>
      </c>
      <c r="BE648" s="228">
        <f>IF(N648="základní",J648,0)</f>
        <v>0</v>
      </c>
      <c r="BF648" s="228">
        <f>IF(N648="snížená",J648,0)</f>
        <v>0</v>
      </c>
      <c r="BG648" s="228">
        <f>IF(N648="zákl. přenesená",J648,0)</f>
        <v>0</v>
      </c>
      <c r="BH648" s="228">
        <f>IF(N648="sníž. přenesená",J648,0)</f>
        <v>0</v>
      </c>
      <c r="BI648" s="228">
        <f>IF(N648="nulová",J648,0)</f>
        <v>0</v>
      </c>
      <c r="BJ648" s="20" t="s">
        <v>78</v>
      </c>
      <c r="BK648" s="228">
        <f>ROUND(I648*H648,2)</f>
        <v>0</v>
      </c>
      <c r="BL648" s="20" t="s">
        <v>338</v>
      </c>
      <c r="BM648" s="227" t="s">
        <v>1766</v>
      </c>
    </row>
    <row r="649" s="14" customFormat="1">
      <c r="A649" s="14"/>
      <c r="B649" s="250"/>
      <c r="C649" s="251"/>
      <c r="D649" s="241" t="s">
        <v>257</v>
      </c>
      <c r="E649" s="251"/>
      <c r="F649" s="253" t="s">
        <v>1767</v>
      </c>
      <c r="G649" s="251"/>
      <c r="H649" s="254">
        <v>30.047999999999998</v>
      </c>
      <c r="I649" s="255"/>
      <c r="J649" s="251"/>
      <c r="K649" s="251"/>
      <c r="L649" s="256"/>
      <c r="M649" s="257"/>
      <c r="N649" s="258"/>
      <c r="O649" s="258"/>
      <c r="P649" s="258"/>
      <c r="Q649" s="258"/>
      <c r="R649" s="258"/>
      <c r="S649" s="258"/>
      <c r="T649" s="259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T649" s="260" t="s">
        <v>257</v>
      </c>
      <c r="AU649" s="260" t="s">
        <v>80</v>
      </c>
      <c r="AV649" s="14" t="s">
        <v>80</v>
      </c>
      <c r="AW649" s="14" t="s">
        <v>4</v>
      </c>
      <c r="AX649" s="14" t="s">
        <v>78</v>
      </c>
      <c r="AY649" s="260" t="s">
        <v>158</v>
      </c>
    </row>
    <row r="650" s="2" customFormat="1" ht="24.15" customHeight="1">
      <c r="A650" s="41"/>
      <c r="B650" s="42"/>
      <c r="C650" s="216" t="s">
        <v>1768</v>
      </c>
      <c r="D650" s="216" t="s">
        <v>161</v>
      </c>
      <c r="E650" s="217" t="s">
        <v>1769</v>
      </c>
      <c r="F650" s="218" t="s">
        <v>1770</v>
      </c>
      <c r="G650" s="219" t="s">
        <v>295</v>
      </c>
      <c r="H650" s="220">
        <v>8.5199999999999996</v>
      </c>
      <c r="I650" s="221"/>
      <c r="J650" s="222">
        <f>ROUND(I650*H650,2)</f>
        <v>0</v>
      </c>
      <c r="K650" s="218" t="s">
        <v>219</v>
      </c>
      <c r="L650" s="47"/>
      <c r="M650" s="223" t="s">
        <v>19</v>
      </c>
      <c r="N650" s="224" t="s">
        <v>42</v>
      </c>
      <c r="O650" s="87"/>
      <c r="P650" s="225">
        <f>O650*H650</f>
        <v>0</v>
      </c>
      <c r="Q650" s="225">
        <v>0</v>
      </c>
      <c r="R650" s="225">
        <f>Q650*H650</f>
        <v>0</v>
      </c>
      <c r="S650" s="225">
        <v>3.0000000000000001E-05</v>
      </c>
      <c r="T650" s="226">
        <f>S650*H650</f>
        <v>0.00025559999999999998</v>
      </c>
      <c r="U650" s="41"/>
      <c r="V650" s="41"/>
      <c r="W650" s="41"/>
      <c r="X650" s="41"/>
      <c r="Y650" s="41"/>
      <c r="Z650" s="41"/>
      <c r="AA650" s="41"/>
      <c r="AB650" s="41"/>
      <c r="AC650" s="41"/>
      <c r="AD650" s="41"/>
      <c r="AE650" s="41"/>
      <c r="AR650" s="227" t="s">
        <v>338</v>
      </c>
      <c r="AT650" s="227" t="s">
        <v>161</v>
      </c>
      <c r="AU650" s="227" t="s">
        <v>80</v>
      </c>
      <c r="AY650" s="20" t="s">
        <v>158</v>
      </c>
      <c r="BE650" s="228">
        <f>IF(N650="základní",J650,0)</f>
        <v>0</v>
      </c>
      <c r="BF650" s="228">
        <f>IF(N650="snížená",J650,0)</f>
        <v>0</v>
      </c>
      <c r="BG650" s="228">
        <f>IF(N650="zákl. přenesená",J650,0)</f>
        <v>0</v>
      </c>
      <c r="BH650" s="228">
        <f>IF(N650="sníž. přenesená",J650,0)</f>
        <v>0</v>
      </c>
      <c r="BI650" s="228">
        <f>IF(N650="nulová",J650,0)</f>
        <v>0</v>
      </c>
      <c r="BJ650" s="20" t="s">
        <v>78</v>
      </c>
      <c r="BK650" s="228">
        <f>ROUND(I650*H650,2)</f>
        <v>0</v>
      </c>
      <c r="BL650" s="20" t="s">
        <v>338</v>
      </c>
      <c r="BM650" s="227" t="s">
        <v>1771</v>
      </c>
    </row>
    <row r="651" s="2" customFormat="1">
      <c r="A651" s="41"/>
      <c r="B651" s="42"/>
      <c r="C651" s="43"/>
      <c r="D651" s="229" t="s">
        <v>221</v>
      </c>
      <c r="E651" s="43"/>
      <c r="F651" s="230" t="s">
        <v>1772</v>
      </c>
      <c r="G651" s="43"/>
      <c r="H651" s="43"/>
      <c r="I651" s="231"/>
      <c r="J651" s="43"/>
      <c r="K651" s="43"/>
      <c r="L651" s="47"/>
      <c r="M651" s="232"/>
      <c r="N651" s="233"/>
      <c r="O651" s="87"/>
      <c r="P651" s="87"/>
      <c r="Q651" s="87"/>
      <c r="R651" s="87"/>
      <c r="S651" s="87"/>
      <c r="T651" s="88"/>
      <c r="U651" s="41"/>
      <c r="V651" s="41"/>
      <c r="W651" s="41"/>
      <c r="X651" s="41"/>
      <c r="Y651" s="41"/>
      <c r="Z651" s="41"/>
      <c r="AA651" s="41"/>
      <c r="AB651" s="41"/>
      <c r="AC651" s="41"/>
      <c r="AD651" s="41"/>
      <c r="AE651" s="41"/>
      <c r="AT651" s="20" t="s">
        <v>221</v>
      </c>
      <c r="AU651" s="20" t="s">
        <v>80</v>
      </c>
    </row>
    <row r="652" s="14" customFormat="1">
      <c r="A652" s="14"/>
      <c r="B652" s="250"/>
      <c r="C652" s="251"/>
      <c r="D652" s="241" t="s">
        <v>257</v>
      </c>
      <c r="E652" s="252" t="s">
        <v>19</v>
      </c>
      <c r="F652" s="253" t="s">
        <v>1143</v>
      </c>
      <c r="G652" s="251"/>
      <c r="H652" s="254">
        <v>8.5199999999999996</v>
      </c>
      <c r="I652" s="255"/>
      <c r="J652" s="251"/>
      <c r="K652" s="251"/>
      <c r="L652" s="256"/>
      <c r="M652" s="257"/>
      <c r="N652" s="258"/>
      <c r="O652" s="258"/>
      <c r="P652" s="258"/>
      <c r="Q652" s="258"/>
      <c r="R652" s="258"/>
      <c r="S652" s="258"/>
      <c r="T652" s="259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T652" s="260" t="s">
        <v>257</v>
      </c>
      <c r="AU652" s="260" t="s">
        <v>80</v>
      </c>
      <c r="AV652" s="14" t="s">
        <v>80</v>
      </c>
      <c r="AW652" s="14" t="s">
        <v>32</v>
      </c>
      <c r="AX652" s="14" t="s">
        <v>78</v>
      </c>
      <c r="AY652" s="260" t="s">
        <v>158</v>
      </c>
    </row>
    <row r="653" s="2" customFormat="1" ht="16.5" customHeight="1">
      <c r="A653" s="41"/>
      <c r="B653" s="42"/>
      <c r="C653" s="272" t="s">
        <v>1773</v>
      </c>
      <c r="D653" s="272" t="s">
        <v>312</v>
      </c>
      <c r="E653" s="273" t="s">
        <v>1774</v>
      </c>
      <c r="F653" s="274" t="s">
        <v>1775</v>
      </c>
      <c r="G653" s="275" t="s">
        <v>295</v>
      </c>
      <c r="H653" s="276">
        <v>10.224</v>
      </c>
      <c r="I653" s="277"/>
      <c r="J653" s="278">
        <f>ROUND(I653*H653,2)</f>
        <v>0</v>
      </c>
      <c r="K653" s="274" t="s">
        <v>219</v>
      </c>
      <c r="L653" s="279"/>
      <c r="M653" s="280" t="s">
        <v>19</v>
      </c>
      <c r="N653" s="281" t="s">
        <v>42</v>
      </c>
      <c r="O653" s="87"/>
      <c r="P653" s="225">
        <f>O653*H653</f>
        <v>0</v>
      </c>
      <c r="Q653" s="225">
        <v>2.0000000000000002E-05</v>
      </c>
      <c r="R653" s="225">
        <f>Q653*H653</f>
        <v>0.00020448000000000002</v>
      </c>
      <c r="S653" s="225">
        <v>0</v>
      </c>
      <c r="T653" s="226">
        <f>S653*H653</f>
        <v>0</v>
      </c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R653" s="227" t="s">
        <v>420</v>
      </c>
      <c r="AT653" s="227" t="s">
        <v>312</v>
      </c>
      <c r="AU653" s="227" t="s">
        <v>80</v>
      </c>
      <c r="AY653" s="20" t="s">
        <v>158</v>
      </c>
      <c r="BE653" s="228">
        <f>IF(N653="základní",J653,0)</f>
        <v>0</v>
      </c>
      <c r="BF653" s="228">
        <f>IF(N653="snížená",J653,0)</f>
        <v>0</v>
      </c>
      <c r="BG653" s="228">
        <f>IF(N653="zákl. přenesená",J653,0)</f>
        <v>0</v>
      </c>
      <c r="BH653" s="228">
        <f>IF(N653="sníž. přenesená",J653,0)</f>
        <v>0</v>
      </c>
      <c r="BI653" s="228">
        <f>IF(N653="nulová",J653,0)</f>
        <v>0</v>
      </c>
      <c r="BJ653" s="20" t="s">
        <v>78</v>
      </c>
      <c r="BK653" s="228">
        <f>ROUND(I653*H653,2)</f>
        <v>0</v>
      </c>
      <c r="BL653" s="20" t="s">
        <v>338</v>
      </c>
      <c r="BM653" s="227" t="s">
        <v>1776</v>
      </c>
    </row>
    <row r="654" s="14" customFormat="1">
      <c r="A654" s="14"/>
      <c r="B654" s="250"/>
      <c r="C654" s="251"/>
      <c r="D654" s="241" t="s">
        <v>257</v>
      </c>
      <c r="E654" s="251"/>
      <c r="F654" s="253" t="s">
        <v>1777</v>
      </c>
      <c r="G654" s="251"/>
      <c r="H654" s="254">
        <v>10.224</v>
      </c>
      <c r="I654" s="255"/>
      <c r="J654" s="251"/>
      <c r="K654" s="251"/>
      <c r="L654" s="256"/>
      <c r="M654" s="257"/>
      <c r="N654" s="258"/>
      <c r="O654" s="258"/>
      <c r="P654" s="258"/>
      <c r="Q654" s="258"/>
      <c r="R654" s="258"/>
      <c r="S654" s="258"/>
      <c r="T654" s="259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60" t="s">
        <v>257</v>
      </c>
      <c r="AU654" s="260" t="s">
        <v>80</v>
      </c>
      <c r="AV654" s="14" t="s">
        <v>80</v>
      </c>
      <c r="AW654" s="14" t="s">
        <v>4</v>
      </c>
      <c r="AX654" s="14" t="s">
        <v>78</v>
      </c>
      <c r="AY654" s="260" t="s">
        <v>158</v>
      </c>
    </row>
    <row r="655" s="2" customFormat="1" ht="16.5" customHeight="1">
      <c r="A655" s="41"/>
      <c r="B655" s="42"/>
      <c r="C655" s="216" t="s">
        <v>879</v>
      </c>
      <c r="D655" s="216" t="s">
        <v>161</v>
      </c>
      <c r="E655" s="217" t="s">
        <v>1778</v>
      </c>
      <c r="F655" s="218" t="s">
        <v>1779</v>
      </c>
      <c r="G655" s="219" t="s">
        <v>295</v>
      </c>
      <c r="H655" s="220">
        <v>34.887999999999998</v>
      </c>
      <c r="I655" s="221"/>
      <c r="J655" s="222">
        <f>ROUND(I655*H655,2)</f>
        <v>0</v>
      </c>
      <c r="K655" s="218" t="s">
        <v>219</v>
      </c>
      <c r="L655" s="47"/>
      <c r="M655" s="223" t="s">
        <v>19</v>
      </c>
      <c r="N655" s="224" t="s">
        <v>42</v>
      </c>
      <c r="O655" s="87"/>
      <c r="P655" s="225">
        <f>O655*H655</f>
        <v>0</v>
      </c>
      <c r="Q655" s="225">
        <v>0.00021000000000000001</v>
      </c>
      <c r="R655" s="225">
        <f>Q655*H655</f>
        <v>0.0073264799999999998</v>
      </c>
      <c r="S655" s="225">
        <v>0</v>
      </c>
      <c r="T655" s="226">
        <f>S655*H655</f>
        <v>0</v>
      </c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R655" s="227" t="s">
        <v>338</v>
      </c>
      <c r="AT655" s="227" t="s">
        <v>161</v>
      </c>
      <c r="AU655" s="227" t="s">
        <v>80</v>
      </c>
      <c r="AY655" s="20" t="s">
        <v>158</v>
      </c>
      <c r="BE655" s="228">
        <f>IF(N655="základní",J655,0)</f>
        <v>0</v>
      </c>
      <c r="BF655" s="228">
        <f>IF(N655="snížená",J655,0)</f>
        <v>0</v>
      </c>
      <c r="BG655" s="228">
        <f>IF(N655="zákl. přenesená",J655,0)</f>
        <v>0</v>
      </c>
      <c r="BH655" s="228">
        <f>IF(N655="sníž. přenesená",J655,0)</f>
        <v>0</v>
      </c>
      <c r="BI655" s="228">
        <f>IF(N655="nulová",J655,0)</f>
        <v>0</v>
      </c>
      <c r="BJ655" s="20" t="s">
        <v>78</v>
      </c>
      <c r="BK655" s="228">
        <f>ROUND(I655*H655,2)</f>
        <v>0</v>
      </c>
      <c r="BL655" s="20" t="s">
        <v>338</v>
      </c>
      <c r="BM655" s="227" t="s">
        <v>1780</v>
      </c>
    </row>
    <row r="656" s="2" customFormat="1">
      <c r="A656" s="41"/>
      <c r="B656" s="42"/>
      <c r="C656" s="43"/>
      <c r="D656" s="229" t="s">
        <v>221</v>
      </c>
      <c r="E656" s="43"/>
      <c r="F656" s="230" t="s">
        <v>1781</v>
      </c>
      <c r="G656" s="43"/>
      <c r="H656" s="43"/>
      <c r="I656" s="231"/>
      <c r="J656" s="43"/>
      <c r="K656" s="43"/>
      <c r="L656" s="47"/>
      <c r="M656" s="232"/>
      <c r="N656" s="233"/>
      <c r="O656" s="87"/>
      <c r="P656" s="87"/>
      <c r="Q656" s="87"/>
      <c r="R656" s="87"/>
      <c r="S656" s="87"/>
      <c r="T656" s="88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T656" s="20" t="s">
        <v>221</v>
      </c>
      <c r="AU656" s="20" t="s">
        <v>80</v>
      </c>
    </row>
    <row r="657" s="2" customFormat="1">
      <c r="A657" s="41"/>
      <c r="B657" s="42"/>
      <c r="C657" s="43"/>
      <c r="D657" s="241" t="s">
        <v>519</v>
      </c>
      <c r="E657" s="43"/>
      <c r="F657" s="282" t="s">
        <v>1782</v>
      </c>
      <c r="G657" s="43"/>
      <c r="H657" s="43"/>
      <c r="I657" s="231"/>
      <c r="J657" s="43"/>
      <c r="K657" s="43"/>
      <c r="L657" s="47"/>
      <c r="M657" s="232"/>
      <c r="N657" s="233"/>
      <c r="O657" s="87"/>
      <c r="P657" s="87"/>
      <c r="Q657" s="87"/>
      <c r="R657" s="87"/>
      <c r="S657" s="87"/>
      <c r="T657" s="88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T657" s="20" t="s">
        <v>519</v>
      </c>
      <c r="AU657" s="20" t="s">
        <v>80</v>
      </c>
    </row>
    <row r="658" s="13" customFormat="1">
      <c r="A658" s="13"/>
      <c r="B658" s="239"/>
      <c r="C658" s="240"/>
      <c r="D658" s="241" t="s">
        <v>257</v>
      </c>
      <c r="E658" s="242" t="s">
        <v>19</v>
      </c>
      <c r="F658" s="243" t="s">
        <v>1783</v>
      </c>
      <c r="G658" s="240"/>
      <c r="H658" s="242" t="s">
        <v>19</v>
      </c>
      <c r="I658" s="244"/>
      <c r="J658" s="240"/>
      <c r="K658" s="240"/>
      <c r="L658" s="245"/>
      <c r="M658" s="246"/>
      <c r="N658" s="247"/>
      <c r="O658" s="247"/>
      <c r="P658" s="247"/>
      <c r="Q658" s="247"/>
      <c r="R658" s="247"/>
      <c r="S658" s="247"/>
      <c r="T658" s="248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49" t="s">
        <v>257</v>
      </c>
      <c r="AU658" s="249" t="s">
        <v>80</v>
      </c>
      <c r="AV658" s="13" t="s">
        <v>78</v>
      </c>
      <c r="AW658" s="13" t="s">
        <v>32</v>
      </c>
      <c r="AX658" s="13" t="s">
        <v>71</v>
      </c>
      <c r="AY658" s="249" t="s">
        <v>158</v>
      </c>
    </row>
    <row r="659" s="14" customFormat="1">
      <c r="A659" s="14"/>
      <c r="B659" s="250"/>
      <c r="C659" s="251"/>
      <c r="D659" s="241" t="s">
        <v>257</v>
      </c>
      <c r="E659" s="252" t="s">
        <v>19</v>
      </c>
      <c r="F659" s="253" t="s">
        <v>1506</v>
      </c>
      <c r="G659" s="251"/>
      <c r="H659" s="254">
        <v>6.0499999999999998</v>
      </c>
      <c r="I659" s="255"/>
      <c r="J659" s="251"/>
      <c r="K659" s="251"/>
      <c r="L659" s="256"/>
      <c r="M659" s="257"/>
      <c r="N659" s="258"/>
      <c r="O659" s="258"/>
      <c r="P659" s="258"/>
      <c r="Q659" s="258"/>
      <c r="R659" s="258"/>
      <c r="S659" s="258"/>
      <c r="T659" s="259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T659" s="260" t="s">
        <v>257</v>
      </c>
      <c r="AU659" s="260" t="s">
        <v>80</v>
      </c>
      <c r="AV659" s="14" t="s">
        <v>80</v>
      </c>
      <c r="AW659" s="14" t="s">
        <v>32</v>
      </c>
      <c r="AX659" s="14" t="s">
        <v>71</v>
      </c>
      <c r="AY659" s="260" t="s">
        <v>158</v>
      </c>
    </row>
    <row r="660" s="14" customFormat="1">
      <c r="A660" s="14"/>
      <c r="B660" s="250"/>
      <c r="C660" s="251"/>
      <c r="D660" s="241" t="s">
        <v>257</v>
      </c>
      <c r="E660" s="252" t="s">
        <v>19</v>
      </c>
      <c r="F660" s="253" t="s">
        <v>1171</v>
      </c>
      <c r="G660" s="251"/>
      <c r="H660" s="254">
        <v>3.7850000000000001</v>
      </c>
      <c r="I660" s="255"/>
      <c r="J660" s="251"/>
      <c r="K660" s="251"/>
      <c r="L660" s="256"/>
      <c r="M660" s="257"/>
      <c r="N660" s="258"/>
      <c r="O660" s="258"/>
      <c r="P660" s="258"/>
      <c r="Q660" s="258"/>
      <c r="R660" s="258"/>
      <c r="S660" s="258"/>
      <c r="T660" s="259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60" t="s">
        <v>257</v>
      </c>
      <c r="AU660" s="260" t="s">
        <v>80</v>
      </c>
      <c r="AV660" s="14" t="s">
        <v>80</v>
      </c>
      <c r="AW660" s="14" t="s">
        <v>32</v>
      </c>
      <c r="AX660" s="14" t="s">
        <v>71</v>
      </c>
      <c r="AY660" s="260" t="s">
        <v>158</v>
      </c>
    </row>
    <row r="661" s="14" customFormat="1">
      <c r="A661" s="14"/>
      <c r="B661" s="250"/>
      <c r="C661" s="251"/>
      <c r="D661" s="241" t="s">
        <v>257</v>
      </c>
      <c r="E661" s="252" t="s">
        <v>19</v>
      </c>
      <c r="F661" s="253" t="s">
        <v>1508</v>
      </c>
      <c r="G661" s="251"/>
      <c r="H661" s="254">
        <v>2.9550000000000001</v>
      </c>
      <c r="I661" s="255"/>
      <c r="J661" s="251"/>
      <c r="K661" s="251"/>
      <c r="L661" s="256"/>
      <c r="M661" s="257"/>
      <c r="N661" s="258"/>
      <c r="O661" s="258"/>
      <c r="P661" s="258"/>
      <c r="Q661" s="258"/>
      <c r="R661" s="258"/>
      <c r="S661" s="258"/>
      <c r="T661" s="259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T661" s="260" t="s">
        <v>257</v>
      </c>
      <c r="AU661" s="260" t="s">
        <v>80</v>
      </c>
      <c r="AV661" s="14" t="s">
        <v>80</v>
      </c>
      <c r="AW661" s="14" t="s">
        <v>32</v>
      </c>
      <c r="AX661" s="14" t="s">
        <v>71</v>
      </c>
      <c r="AY661" s="260" t="s">
        <v>158</v>
      </c>
    </row>
    <row r="662" s="14" customFormat="1">
      <c r="A662" s="14"/>
      <c r="B662" s="250"/>
      <c r="C662" s="251"/>
      <c r="D662" s="241" t="s">
        <v>257</v>
      </c>
      <c r="E662" s="252" t="s">
        <v>19</v>
      </c>
      <c r="F662" s="253" t="s">
        <v>1507</v>
      </c>
      <c r="G662" s="251"/>
      <c r="H662" s="254">
        <v>1.95</v>
      </c>
      <c r="I662" s="255"/>
      <c r="J662" s="251"/>
      <c r="K662" s="251"/>
      <c r="L662" s="256"/>
      <c r="M662" s="257"/>
      <c r="N662" s="258"/>
      <c r="O662" s="258"/>
      <c r="P662" s="258"/>
      <c r="Q662" s="258"/>
      <c r="R662" s="258"/>
      <c r="S662" s="258"/>
      <c r="T662" s="259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60" t="s">
        <v>257</v>
      </c>
      <c r="AU662" s="260" t="s">
        <v>80</v>
      </c>
      <c r="AV662" s="14" t="s">
        <v>80</v>
      </c>
      <c r="AW662" s="14" t="s">
        <v>32</v>
      </c>
      <c r="AX662" s="14" t="s">
        <v>71</v>
      </c>
      <c r="AY662" s="260" t="s">
        <v>158</v>
      </c>
    </row>
    <row r="663" s="16" customFormat="1">
      <c r="A663" s="16"/>
      <c r="B663" s="284"/>
      <c r="C663" s="285"/>
      <c r="D663" s="241" t="s">
        <v>257</v>
      </c>
      <c r="E663" s="286" t="s">
        <v>19</v>
      </c>
      <c r="F663" s="287" t="s">
        <v>1784</v>
      </c>
      <c r="G663" s="285"/>
      <c r="H663" s="288">
        <v>14.74</v>
      </c>
      <c r="I663" s="289"/>
      <c r="J663" s="285"/>
      <c r="K663" s="285"/>
      <c r="L663" s="290"/>
      <c r="M663" s="291"/>
      <c r="N663" s="292"/>
      <c r="O663" s="292"/>
      <c r="P663" s="292"/>
      <c r="Q663" s="292"/>
      <c r="R663" s="292"/>
      <c r="S663" s="292"/>
      <c r="T663" s="293"/>
      <c r="U663" s="16"/>
      <c r="V663" s="16"/>
      <c r="W663" s="16"/>
      <c r="X663" s="16"/>
      <c r="Y663" s="16"/>
      <c r="Z663" s="16"/>
      <c r="AA663" s="16"/>
      <c r="AB663" s="16"/>
      <c r="AC663" s="16"/>
      <c r="AD663" s="16"/>
      <c r="AE663" s="16"/>
      <c r="AT663" s="294" t="s">
        <v>257</v>
      </c>
      <c r="AU663" s="294" t="s">
        <v>80</v>
      </c>
      <c r="AV663" s="16" t="s">
        <v>119</v>
      </c>
      <c r="AW663" s="16" t="s">
        <v>32</v>
      </c>
      <c r="AX663" s="16" t="s">
        <v>71</v>
      </c>
      <c r="AY663" s="294" t="s">
        <v>158</v>
      </c>
    </row>
    <row r="664" s="13" customFormat="1">
      <c r="A664" s="13"/>
      <c r="B664" s="239"/>
      <c r="C664" s="240"/>
      <c r="D664" s="241" t="s">
        <v>257</v>
      </c>
      <c r="E664" s="242" t="s">
        <v>19</v>
      </c>
      <c r="F664" s="243" t="s">
        <v>1785</v>
      </c>
      <c r="G664" s="240"/>
      <c r="H664" s="242" t="s">
        <v>19</v>
      </c>
      <c r="I664" s="244"/>
      <c r="J664" s="240"/>
      <c r="K664" s="240"/>
      <c r="L664" s="245"/>
      <c r="M664" s="246"/>
      <c r="N664" s="247"/>
      <c r="O664" s="247"/>
      <c r="P664" s="247"/>
      <c r="Q664" s="247"/>
      <c r="R664" s="247"/>
      <c r="S664" s="247"/>
      <c r="T664" s="248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49" t="s">
        <v>257</v>
      </c>
      <c r="AU664" s="249" t="s">
        <v>80</v>
      </c>
      <c r="AV664" s="13" t="s">
        <v>78</v>
      </c>
      <c r="AW664" s="13" t="s">
        <v>32</v>
      </c>
      <c r="AX664" s="13" t="s">
        <v>71</v>
      </c>
      <c r="AY664" s="249" t="s">
        <v>158</v>
      </c>
    </row>
    <row r="665" s="14" customFormat="1">
      <c r="A665" s="14"/>
      <c r="B665" s="250"/>
      <c r="C665" s="251"/>
      <c r="D665" s="241" t="s">
        <v>257</v>
      </c>
      <c r="E665" s="252" t="s">
        <v>19</v>
      </c>
      <c r="F665" s="253" t="s">
        <v>1129</v>
      </c>
      <c r="G665" s="251"/>
      <c r="H665" s="254">
        <v>1.1220000000000001</v>
      </c>
      <c r="I665" s="255"/>
      <c r="J665" s="251"/>
      <c r="K665" s="251"/>
      <c r="L665" s="256"/>
      <c r="M665" s="257"/>
      <c r="N665" s="258"/>
      <c r="O665" s="258"/>
      <c r="P665" s="258"/>
      <c r="Q665" s="258"/>
      <c r="R665" s="258"/>
      <c r="S665" s="258"/>
      <c r="T665" s="259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260" t="s">
        <v>257</v>
      </c>
      <c r="AU665" s="260" t="s">
        <v>80</v>
      </c>
      <c r="AV665" s="14" t="s">
        <v>80</v>
      </c>
      <c r="AW665" s="14" t="s">
        <v>32</v>
      </c>
      <c r="AX665" s="14" t="s">
        <v>71</v>
      </c>
      <c r="AY665" s="260" t="s">
        <v>158</v>
      </c>
    </row>
    <row r="666" s="14" customFormat="1">
      <c r="A666" s="14"/>
      <c r="B666" s="250"/>
      <c r="C666" s="251"/>
      <c r="D666" s="241" t="s">
        <v>257</v>
      </c>
      <c r="E666" s="252" t="s">
        <v>19</v>
      </c>
      <c r="F666" s="253" t="s">
        <v>1130</v>
      </c>
      <c r="G666" s="251"/>
      <c r="H666" s="254">
        <v>21.966999999999999</v>
      </c>
      <c r="I666" s="255"/>
      <c r="J666" s="251"/>
      <c r="K666" s="251"/>
      <c r="L666" s="256"/>
      <c r="M666" s="257"/>
      <c r="N666" s="258"/>
      <c r="O666" s="258"/>
      <c r="P666" s="258"/>
      <c r="Q666" s="258"/>
      <c r="R666" s="258"/>
      <c r="S666" s="258"/>
      <c r="T666" s="259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60" t="s">
        <v>257</v>
      </c>
      <c r="AU666" s="260" t="s">
        <v>80</v>
      </c>
      <c r="AV666" s="14" t="s">
        <v>80</v>
      </c>
      <c r="AW666" s="14" t="s">
        <v>32</v>
      </c>
      <c r="AX666" s="14" t="s">
        <v>71</v>
      </c>
      <c r="AY666" s="260" t="s">
        <v>158</v>
      </c>
    </row>
    <row r="667" s="14" customFormat="1">
      <c r="A667" s="14"/>
      <c r="B667" s="250"/>
      <c r="C667" s="251"/>
      <c r="D667" s="241" t="s">
        <v>257</v>
      </c>
      <c r="E667" s="252" t="s">
        <v>19</v>
      </c>
      <c r="F667" s="253" t="s">
        <v>1131</v>
      </c>
      <c r="G667" s="251"/>
      <c r="H667" s="254">
        <v>-2.1299999999999999</v>
      </c>
      <c r="I667" s="255"/>
      <c r="J667" s="251"/>
      <c r="K667" s="251"/>
      <c r="L667" s="256"/>
      <c r="M667" s="257"/>
      <c r="N667" s="258"/>
      <c r="O667" s="258"/>
      <c r="P667" s="258"/>
      <c r="Q667" s="258"/>
      <c r="R667" s="258"/>
      <c r="S667" s="258"/>
      <c r="T667" s="259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60" t="s">
        <v>257</v>
      </c>
      <c r="AU667" s="260" t="s">
        <v>80</v>
      </c>
      <c r="AV667" s="14" t="s">
        <v>80</v>
      </c>
      <c r="AW667" s="14" t="s">
        <v>32</v>
      </c>
      <c r="AX667" s="14" t="s">
        <v>71</v>
      </c>
      <c r="AY667" s="260" t="s">
        <v>158</v>
      </c>
    </row>
    <row r="668" s="14" customFormat="1">
      <c r="A668" s="14"/>
      <c r="B668" s="250"/>
      <c r="C668" s="251"/>
      <c r="D668" s="241" t="s">
        <v>257</v>
      </c>
      <c r="E668" s="252" t="s">
        <v>19</v>
      </c>
      <c r="F668" s="253" t="s">
        <v>1132</v>
      </c>
      <c r="G668" s="251"/>
      <c r="H668" s="254">
        <v>0.78900000000000003</v>
      </c>
      <c r="I668" s="255"/>
      <c r="J668" s="251"/>
      <c r="K668" s="251"/>
      <c r="L668" s="256"/>
      <c r="M668" s="257"/>
      <c r="N668" s="258"/>
      <c r="O668" s="258"/>
      <c r="P668" s="258"/>
      <c r="Q668" s="258"/>
      <c r="R668" s="258"/>
      <c r="S668" s="258"/>
      <c r="T668" s="259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60" t="s">
        <v>257</v>
      </c>
      <c r="AU668" s="260" t="s">
        <v>80</v>
      </c>
      <c r="AV668" s="14" t="s">
        <v>80</v>
      </c>
      <c r="AW668" s="14" t="s">
        <v>32</v>
      </c>
      <c r="AX668" s="14" t="s">
        <v>71</v>
      </c>
      <c r="AY668" s="260" t="s">
        <v>158</v>
      </c>
    </row>
    <row r="669" s="14" customFormat="1">
      <c r="A669" s="14"/>
      <c r="B669" s="250"/>
      <c r="C669" s="251"/>
      <c r="D669" s="241" t="s">
        <v>257</v>
      </c>
      <c r="E669" s="252" t="s">
        <v>19</v>
      </c>
      <c r="F669" s="253" t="s">
        <v>1133</v>
      </c>
      <c r="G669" s="251"/>
      <c r="H669" s="254">
        <v>-1.6000000000000001</v>
      </c>
      <c r="I669" s="255"/>
      <c r="J669" s="251"/>
      <c r="K669" s="251"/>
      <c r="L669" s="256"/>
      <c r="M669" s="257"/>
      <c r="N669" s="258"/>
      <c r="O669" s="258"/>
      <c r="P669" s="258"/>
      <c r="Q669" s="258"/>
      <c r="R669" s="258"/>
      <c r="S669" s="258"/>
      <c r="T669" s="259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T669" s="260" t="s">
        <v>257</v>
      </c>
      <c r="AU669" s="260" t="s">
        <v>80</v>
      </c>
      <c r="AV669" s="14" t="s">
        <v>80</v>
      </c>
      <c r="AW669" s="14" t="s">
        <v>32</v>
      </c>
      <c r="AX669" s="14" t="s">
        <v>71</v>
      </c>
      <c r="AY669" s="260" t="s">
        <v>158</v>
      </c>
    </row>
    <row r="670" s="16" customFormat="1">
      <c r="A670" s="16"/>
      <c r="B670" s="284"/>
      <c r="C670" s="285"/>
      <c r="D670" s="241" t="s">
        <v>257</v>
      </c>
      <c r="E670" s="286" t="s">
        <v>19</v>
      </c>
      <c r="F670" s="287" t="s">
        <v>1784</v>
      </c>
      <c r="G670" s="285"/>
      <c r="H670" s="288">
        <v>20.148</v>
      </c>
      <c r="I670" s="289"/>
      <c r="J670" s="285"/>
      <c r="K670" s="285"/>
      <c r="L670" s="290"/>
      <c r="M670" s="291"/>
      <c r="N670" s="292"/>
      <c r="O670" s="292"/>
      <c r="P670" s="292"/>
      <c r="Q670" s="292"/>
      <c r="R670" s="292"/>
      <c r="S670" s="292"/>
      <c r="T670" s="293"/>
      <c r="U670" s="16"/>
      <c r="V670" s="16"/>
      <c r="W670" s="16"/>
      <c r="X670" s="16"/>
      <c r="Y670" s="16"/>
      <c r="Z670" s="16"/>
      <c r="AA670" s="16"/>
      <c r="AB670" s="16"/>
      <c r="AC670" s="16"/>
      <c r="AD670" s="16"/>
      <c r="AE670" s="16"/>
      <c r="AT670" s="294" t="s">
        <v>257</v>
      </c>
      <c r="AU670" s="294" t="s">
        <v>80</v>
      </c>
      <c r="AV670" s="16" t="s">
        <v>119</v>
      </c>
      <c r="AW670" s="16" t="s">
        <v>32</v>
      </c>
      <c r="AX670" s="16" t="s">
        <v>71</v>
      </c>
      <c r="AY670" s="294" t="s">
        <v>158</v>
      </c>
    </row>
    <row r="671" s="15" customFormat="1">
      <c r="A671" s="15"/>
      <c r="B671" s="261"/>
      <c r="C671" s="262"/>
      <c r="D671" s="241" t="s">
        <v>257</v>
      </c>
      <c r="E671" s="263" t="s">
        <v>19</v>
      </c>
      <c r="F671" s="264" t="s">
        <v>268</v>
      </c>
      <c r="G671" s="262"/>
      <c r="H671" s="265">
        <v>34.887999999999998</v>
      </c>
      <c r="I671" s="266"/>
      <c r="J671" s="262"/>
      <c r="K671" s="262"/>
      <c r="L671" s="267"/>
      <c r="M671" s="268"/>
      <c r="N671" s="269"/>
      <c r="O671" s="269"/>
      <c r="P671" s="269"/>
      <c r="Q671" s="269"/>
      <c r="R671" s="269"/>
      <c r="S671" s="269"/>
      <c r="T671" s="270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T671" s="271" t="s">
        <v>257</v>
      </c>
      <c r="AU671" s="271" t="s">
        <v>80</v>
      </c>
      <c r="AV671" s="15" t="s">
        <v>173</v>
      </c>
      <c r="AW671" s="15" t="s">
        <v>32</v>
      </c>
      <c r="AX671" s="15" t="s">
        <v>78</v>
      </c>
      <c r="AY671" s="271" t="s">
        <v>158</v>
      </c>
    </row>
    <row r="672" s="2" customFormat="1" ht="24.15" customHeight="1">
      <c r="A672" s="41"/>
      <c r="B672" s="42"/>
      <c r="C672" s="216" t="s">
        <v>1786</v>
      </c>
      <c r="D672" s="216" t="s">
        <v>161</v>
      </c>
      <c r="E672" s="217" t="s">
        <v>1787</v>
      </c>
      <c r="F672" s="218" t="s">
        <v>1788</v>
      </c>
      <c r="G672" s="219" t="s">
        <v>295</v>
      </c>
      <c r="H672" s="220">
        <v>34.887999999999998</v>
      </c>
      <c r="I672" s="221"/>
      <c r="J672" s="222">
        <f>ROUND(I672*H672,2)</f>
        <v>0</v>
      </c>
      <c r="K672" s="218" t="s">
        <v>219</v>
      </c>
      <c r="L672" s="47"/>
      <c r="M672" s="223" t="s">
        <v>19</v>
      </c>
      <c r="N672" s="224" t="s">
        <v>42</v>
      </c>
      <c r="O672" s="87"/>
      <c r="P672" s="225">
        <f>O672*H672</f>
        <v>0</v>
      </c>
      <c r="Q672" s="225">
        <v>0.00029</v>
      </c>
      <c r="R672" s="225">
        <f>Q672*H672</f>
        <v>0.01011752</v>
      </c>
      <c r="S672" s="225">
        <v>0</v>
      </c>
      <c r="T672" s="226">
        <f>S672*H672</f>
        <v>0</v>
      </c>
      <c r="U672" s="41"/>
      <c r="V672" s="41"/>
      <c r="W672" s="41"/>
      <c r="X672" s="41"/>
      <c r="Y672" s="41"/>
      <c r="Z672" s="41"/>
      <c r="AA672" s="41"/>
      <c r="AB672" s="41"/>
      <c r="AC672" s="41"/>
      <c r="AD672" s="41"/>
      <c r="AE672" s="41"/>
      <c r="AR672" s="227" t="s">
        <v>338</v>
      </c>
      <c r="AT672" s="227" t="s">
        <v>161</v>
      </c>
      <c r="AU672" s="227" t="s">
        <v>80</v>
      </c>
      <c r="AY672" s="20" t="s">
        <v>158</v>
      </c>
      <c r="BE672" s="228">
        <f>IF(N672="základní",J672,0)</f>
        <v>0</v>
      </c>
      <c r="BF672" s="228">
        <f>IF(N672="snížená",J672,0)</f>
        <v>0</v>
      </c>
      <c r="BG672" s="228">
        <f>IF(N672="zákl. přenesená",J672,0)</f>
        <v>0</v>
      </c>
      <c r="BH672" s="228">
        <f>IF(N672="sníž. přenesená",J672,0)</f>
        <v>0</v>
      </c>
      <c r="BI672" s="228">
        <f>IF(N672="nulová",J672,0)</f>
        <v>0</v>
      </c>
      <c r="BJ672" s="20" t="s">
        <v>78</v>
      </c>
      <c r="BK672" s="228">
        <f>ROUND(I672*H672,2)</f>
        <v>0</v>
      </c>
      <c r="BL672" s="20" t="s">
        <v>338</v>
      </c>
      <c r="BM672" s="227" t="s">
        <v>1789</v>
      </c>
    </row>
    <row r="673" s="2" customFormat="1">
      <c r="A673" s="41"/>
      <c r="B673" s="42"/>
      <c r="C673" s="43"/>
      <c r="D673" s="229" t="s">
        <v>221</v>
      </c>
      <c r="E673" s="43"/>
      <c r="F673" s="230" t="s">
        <v>1790</v>
      </c>
      <c r="G673" s="43"/>
      <c r="H673" s="43"/>
      <c r="I673" s="231"/>
      <c r="J673" s="43"/>
      <c r="K673" s="43"/>
      <c r="L673" s="47"/>
      <c r="M673" s="232"/>
      <c r="N673" s="233"/>
      <c r="O673" s="87"/>
      <c r="P673" s="87"/>
      <c r="Q673" s="87"/>
      <c r="R673" s="87"/>
      <c r="S673" s="87"/>
      <c r="T673" s="88"/>
      <c r="U673" s="41"/>
      <c r="V673" s="41"/>
      <c r="W673" s="41"/>
      <c r="X673" s="41"/>
      <c r="Y673" s="41"/>
      <c r="Z673" s="41"/>
      <c r="AA673" s="41"/>
      <c r="AB673" s="41"/>
      <c r="AC673" s="41"/>
      <c r="AD673" s="41"/>
      <c r="AE673" s="41"/>
      <c r="AT673" s="20" t="s">
        <v>221</v>
      </c>
      <c r="AU673" s="20" t="s">
        <v>80</v>
      </c>
    </row>
    <row r="674" s="2" customFormat="1">
      <c r="A674" s="41"/>
      <c r="B674" s="42"/>
      <c r="C674" s="43"/>
      <c r="D674" s="241" t="s">
        <v>519</v>
      </c>
      <c r="E674" s="43"/>
      <c r="F674" s="282" t="s">
        <v>1791</v>
      </c>
      <c r="G674" s="43"/>
      <c r="H674" s="43"/>
      <c r="I674" s="231"/>
      <c r="J674" s="43"/>
      <c r="K674" s="43"/>
      <c r="L674" s="47"/>
      <c r="M674" s="232"/>
      <c r="N674" s="233"/>
      <c r="O674" s="87"/>
      <c r="P674" s="87"/>
      <c r="Q674" s="87"/>
      <c r="R674" s="87"/>
      <c r="S674" s="87"/>
      <c r="T674" s="88"/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T674" s="20" t="s">
        <v>519</v>
      </c>
      <c r="AU674" s="20" t="s">
        <v>80</v>
      </c>
    </row>
    <row r="675" s="12" customFormat="1" ht="25.92" customHeight="1">
      <c r="A675" s="12"/>
      <c r="B675" s="200"/>
      <c r="C675" s="201"/>
      <c r="D675" s="202" t="s">
        <v>70</v>
      </c>
      <c r="E675" s="203" t="s">
        <v>666</v>
      </c>
      <c r="F675" s="203" t="s">
        <v>667</v>
      </c>
      <c r="G675" s="201"/>
      <c r="H675" s="201"/>
      <c r="I675" s="204"/>
      <c r="J675" s="205">
        <f>BK675</f>
        <v>0</v>
      </c>
      <c r="K675" s="201"/>
      <c r="L675" s="206"/>
      <c r="M675" s="207"/>
      <c r="N675" s="208"/>
      <c r="O675" s="208"/>
      <c r="P675" s="209">
        <f>SUM(P676:P677)</f>
        <v>0</v>
      </c>
      <c r="Q675" s="208"/>
      <c r="R675" s="209">
        <f>SUM(R676:R677)</f>
        <v>0</v>
      </c>
      <c r="S675" s="208"/>
      <c r="T675" s="210">
        <f>SUM(T676:T677)</f>
        <v>0</v>
      </c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R675" s="211" t="s">
        <v>173</v>
      </c>
      <c r="AT675" s="212" t="s">
        <v>70</v>
      </c>
      <c r="AU675" s="212" t="s">
        <v>71</v>
      </c>
      <c r="AY675" s="211" t="s">
        <v>158</v>
      </c>
      <c r="BK675" s="213">
        <f>SUM(BK676:BK677)</f>
        <v>0</v>
      </c>
    </row>
    <row r="676" s="2" customFormat="1" ht="44.25" customHeight="1">
      <c r="A676" s="41"/>
      <c r="B676" s="42"/>
      <c r="C676" s="216" t="s">
        <v>1792</v>
      </c>
      <c r="D676" s="216" t="s">
        <v>161</v>
      </c>
      <c r="E676" s="217" t="s">
        <v>669</v>
      </c>
      <c r="F676" s="218" t="s">
        <v>1793</v>
      </c>
      <c r="G676" s="219" t="s">
        <v>199</v>
      </c>
      <c r="H676" s="220">
        <v>1</v>
      </c>
      <c r="I676" s="221"/>
      <c r="J676" s="222">
        <f>ROUND(I676*H676,2)</f>
        <v>0</v>
      </c>
      <c r="K676" s="218" t="s">
        <v>19</v>
      </c>
      <c r="L676" s="47"/>
      <c r="M676" s="223" t="s">
        <v>19</v>
      </c>
      <c r="N676" s="224" t="s">
        <v>42</v>
      </c>
      <c r="O676" s="87"/>
      <c r="P676" s="225">
        <f>O676*H676</f>
        <v>0</v>
      </c>
      <c r="Q676" s="225">
        <v>0</v>
      </c>
      <c r="R676" s="225">
        <f>Q676*H676</f>
        <v>0</v>
      </c>
      <c r="S676" s="225">
        <v>0</v>
      </c>
      <c r="T676" s="226">
        <f>S676*H676</f>
        <v>0</v>
      </c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R676" s="227" t="s">
        <v>173</v>
      </c>
      <c r="AT676" s="227" t="s">
        <v>161</v>
      </c>
      <c r="AU676" s="227" t="s">
        <v>78</v>
      </c>
      <c r="AY676" s="20" t="s">
        <v>158</v>
      </c>
      <c r="BE676" s="228">
        <f>IF(N676="základní",J676,0)</f>
        <v>0</v>
      </c>
      <c r="BF676" s="228">
        <f>IF(N676="snížená",J676,0)</f>
        <v>0</v>
      </c>
      <c r="BG676" s="228">
        <f>IF(N676="zákl. přenesená",J676,0)</f>
        <v>0</v>
      </c>
      <c r="BH676" s="228">
        <f>IF(N676="sníž. přenesená",J676,0)</f>
        <v>0</v>
      </c>
      <c r="BI676" s="228">
        <f>IF(N676="nulová",J676,0)</f>
        <v>0</v>
      </c>
      <c r="BJ676" s="20" t="s">
        <v>78</v>
      </c>
      <c r="BK676" s="228">
        <f>ROUND(I676*H676,2)</f>
        <v>0</v>
      </c>
      <c r="BL676" s="20" t="s">
        <v>173</v>
      </c>
      <c r="BM676" s="227" t="s">
        <v>1794</v>
      </c>
    </row>
    <row r="677" s="2" customFormat="1" ht="44.25" customHeight="1">
      <c r="A677" s="41"/>
      <c r="B677" s="42"/>
      <c r="C677" s="216" t="s">
        <v>1795</v>
      </c>
      <c r="D677" s="216" t="s">
        <v>161</v>
      </c>
      <c r="E677" s="217" t="s">
        <v>1796</v>
      </c>
      <c r="F677" s="218" t="s">
        <v>1797</v>
      </c>
      <c r="G677" s="219" t="s">
        <v>199</v>
      </c>
      <c r="H677" s="220">
        <v>1</v>
      </c>
      <c r="I677" s="221"/>
      <c r="J677" s="222">
        <f>ROUND(I677*H677,2)</f>
        <v>0</v>
      </c>
      <c r="K677" s="218" t="s">
        <v>19</v>
      </c>
      <c r="L677" s="47"/>
      <c r="M677" s="234" t="s">
        <v>19</v>
      </c>
      <c r="N677" s="235" t="s">
        <v>42</v>
      </c>
      <c r="O677" s="236"/>
      <c r="P677" s="237">
        <f>O677*H677</f>
        <v>0</v>
      </c>
      <c r="Q677" s="237">
        <v>0</v>
      </c>
      <c r="R677" s="237">
        <f>Q677*H677</f>
        <v>0</v>
      </c>
      <c r="S677" s="237">
        <v>0</v>
      </c>
      <c r="T677" s="238">
        <f>S677*H677</f>
        <v>0</v>
      </c>
      <c r="U677" s="41"/>
      <c r="V677" s="41"/>
      <c r="W677" s="41"/>
      <c r="X677" s="41"/>
      <c r="Y677" s="41"/>
      <c r="Z677" s="41"/>
      <c r="AA677" s="41"/>
      <c r="AB677" s="41"/>
      <c r="AC677" s="41"/>
      <c r="AD677" s="41"/>
      <c r="AE677" s="41"/>
      <c r="AR677" s="227" t="s">
        <v>173</v>
      </c>
      <c r="AT677" s="227" t="s">
        <v>161</v>
      </c>
      <c r="AU677" s="227" t="s">
        <v>78</v>
      </c>
      <c r="AY677" s="20" t="s">
        <v>158</v>
      </c>
      <c r="BE677" s="228">
        <f>IF(N677="základní",J677,0)</f>
        <v>0</v>
      </c>
      <c r="BF677" s="228">
        <f>IF(N677="snížená",J677,0)</f>
        <v>0</v>
      </c>
      <c r="BG677" s="228">
        <f>IF(N677="zákl. přenesená",J677,0)</f>
        <v>0</v>
      </c>
      <c r="BH677" s="228">
        <f>IF(N677="sníž. přenesená",J677,0)</f>
        <v>0</v>
      </c>
      <c r="BI677" s="228">
        <f>IF(N677="nulová",J677,0)</f>
        <v>0</v>
      </c>
      <c r="BJ677" s="20" t="s">
        <v>78</v>
      </c>
      <c r="BK677" s="228">
        <f>ROUND(I677*H677,2)</f>
        <v>0</v>
      </c>
      <c r="BL677" s="20" t="s">
        <v>173</v>
      </c>
      <c r="BM677" s="227" t="s">
        <v>1798</v>
      </c>
    </row>
    <row r="678" s="2" customFormat="1" ht="6.96" customHeight="1">
      <c r="A678" s="41"/>
      <c r="B678" s="62"/>
      <c r="C678" s="63"/>
      <c r="D678" s="63"/>
      <c r="E678" s="63"/>
      <c r="F678" s="63"/>
      <c r="G678" s="63"/>
      <c r="H678" s="63"/>
      <c r="I678" s="63"/>
      <c r="J678" s="63"/>
      <c r="K678" s="63"/>
      <c r="L678" s="47"/>
      <c r="M678" s="41"/>
      <c r="O678" s="41"/>
      <c r="P678" s="41"/>
      <c r="Q678" s="41"/>
      <c r="R678" s="41"/>
      <c r="S678" s="41"/>
      <c r="T678" s="41"/>
      <c r="U678" s="41"/>
      <c r="V678" s="41"/>
      <c r="W678" s="41"/>
      <c r="X678" s="41"/>
      <c r="Y678" s="41"/>
      <c r="Z678" s="41"/>
      <c r="AA678" s="41"/>
      <c r="AB678" s="41"/>
      <c r="AC678" s="41"/>
      <c r="AD678" s="41"/>
      <c r="AE678" s="41"/>
    </row>
  </sheetData>
  <sheetProtection sheet="1" autoFilter="0" formatColumns="0" formatRows="0" objects="1" scenarios="1" spinCount="100000" saltValue="hXqVoGPucuTGCKF03C8uZ3v1vzOFqiXJ4kHvNtafDxe7ttVWnfQsgP1QUJ6yM3pmtdF8zK+y5hQtENRwqbGkRw==" hashValue="piUM09W1RP2Tqhd6NrlafXMkUbWIY52KCMHvX/k1TujVJOn0aHslI4ZeWbxGXvKMnd+SGhQmRQErTtLRFuiN7w==" algorithmName="SHA-512" password="80EB"/>
  <autoFilter ref="C108:K67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7:H97"/>
    <mergeCell ref="E99:H99"/>
    <mergeCell ref="E101:H101"/>
    <mergeCell ref="L2:V2"/>
  </mergeCells>
  <hyperlinks>
    <hyperlink ref="F113" r:id="rId1" display="https://podminky.urs.cz/item/CS_URS_2025_01/121151103"/>
    <hyperlink ref="F117" r:id="rId2" display="https://podminky.urs.cz/item/CS_URS_2025_01/122251102"/>
    <hyperlink ref="F121" r:id="rId3" display="https://podminky.urs.cz/item/CS_URS_2025_01/174151101"/>
    <hyperlink ref="F128" r:id="rId4" display="https://podminky.urs.cz/item/CS_URS_2025_01/162751117"/>
    <hyperlink ref="F131" r:id="rId5" display="https://podminky.urs.cz/item/CS_URS_2025_01/162751119"/>
    <hyperlink ref="F134" r:id="rId6" display="https://podminky.urs.cz/item/CS_URS_2025_01/171251201"/>
    <hyperlink ref="F136" r:id="rId7" display="https://podminky.urs.cz/item/CS_URS_2025_01/171201231"/>
    <hyperlink ref="F139" r:id="rId8" display="https://podminky.urs.cz/item/CS_URS_2025_01/181912112"/>
    <hyperlink ref="F143" r:id="rId9" display="https://podminky.urs.cz/item/CS_URS_2025_01/181351003"/>
    <hyperlink ref="F145" r:id="rId10" display="https://podminky.urs.cz/item/CS_URS_2025_01/181411131"/>
    <hyperlink ref="F150" r:id="rId11" display="https://podminky.urs.cz/item/CS_URS_2025_01/213311113"/>
    <hyperlink ref="F154" r:id="rId12" display="https://podminky.urs.cz/item/CS_URS_2025_01/273351121"/>
    <hyperlink ref="F161" r:id="rId13" display="https://podminky.urs.cz/item/CS_URS_2025_01/273351122"/>
    <hyperlink ref="F163" r:id="rId14" display="https://podminky.urs.cz/item/CS_URS_2025_01/273361821"/>
    <hyperlink ref="F167" r:id="rId15" display="https://podminky.urs.cz/item/CS_URS_2025_01/273362021"/>
    <hyperlink ref="F171" r:id="rId16" display="https://podminky.urs.cz/item/CS_URS_2025_01/273313611"/>
    <hyperlink ref="F175" r:id="rId17" display="https://podminky.urs.cz/item/CS_URS_2025_01/273322611"/>
    <hyperlink ref="F181" r:id="rId18" display="https://podminky.urs.cz/item/CS_URS_2025_01/311237110"/>
    <hyperlink ref="F184" r:id="rId19" display="https://podminky.urs.cz/item/CS_URS_2025_01/342244221"/>
    <hyperlink ref="F187" r:id="rId20" display="https://podminky.urs.cz/item/CS_URS_2025_01/342291112"/>
    <hyperlink ref="F191" r:id="rId21" display="https://podminky.urs.cz/item/CS_URS_2025_01/342291121"/>
    <hyperlink ref="F195" r:id="rId22" display="https://podminky.urs.cz/item/CS_URS_2025_01/317168052"/>
    <hyperlink ref="F198" r:id="rId23" display="https://podminky.urs.cz/item/CS_URS_2025_01/411121121"/>
    <hyperlink ref="F201" r:id="rId24" display="https://podminky.urs.cz/item/CS_URS_2025_01/417351115"/>
    <hyperlink ref="F208" r:id="rId25" display="https://podminky.urs.cz/item/CS_URS_2025_01/417351116"/>
    <hyperlink ref="F210" r:id="rId26" display="https://podminky.urs.cz/item/CS_URS_2025_01/417361821"/>
    <hyperlink ref="F215" r:id="rId27" display="https://podminky.urs.cz/item/CS_URS_2025_01/417362021"/>
    <hyperlink ref="F219" r:id="rId28" display="https://podminky.urs.cz/item/CS_URS_2025_01/417321313"/>
    <hyperlink ref="F223" r:id="rId29" display="https://podminky.urs.cz/item/CS_URS_2025_01/417321515"/>
    <hyperlink ref="F231" r:id="rId30" display="https://podminky.urs.cz/item/CS_URS_2025_01/612131101"/>
    <hyperlink ref="F238" r:id="rId31" display="https://podminky.urs.cz/item/CS_URS_2025_01/612321121"/>
    <hyperlink ref="F241" r:id="rId32" display="https://podminky.urs.cz/item/CS_URS_2025_01/612131121"/>
    <hyperlink ref="F250" r:id="rId33" display="https://podminky.urs.cz/item/CS_URS_2025_01/612311131"/>
    <hyperlink ref="F253" r:id="rId34" display="https://podminky.urs.cz/item/CS_URS_2025_01/629991011"/>
    <hyperlink ref="F256" r:id="rId35" display="https://podminky.urs.cz/item/CS_URS_2025_01/622131101"/>
    <hyperlink ref="F261" r:id="rId36" display="https://podminky.urs.cz/item/CS_URS_2025_01/622811002"/>
    <hyperlink ref="F274" r:id="rId37" display="https://podminky.urs.cz/item/CS_URS_2025_01/632451456"/>
    <hyperlink ref="F286" r:id="rId38" display="https://podminky.urs.cz/item/CS_URS_2025_01/632481213"/>
    <hyperlink ref="F291" r:id="rId39" display="https://podminky.urs.cz/item/CS_URS_2025_01/961044111"/>
    <hyperlink ref="F293" r:id="rId40" display="https://podminky.urs.cz/item/CS_URS_2025_01/953961113/R"/>
    <hyperlink ref="F299" r:id="rId41" display="https://podminky.urs.cz/item/CS_URS_2025_01/997002611"/>
    <hyperlink ref="F301" r:id="rId42" display="https://podminky.urs.cz/item/CS_URS_2025_01/997013111"/>
    <hyperlink ref="F303" r:id="rId43" display="https://podminky.urs.cz/item/CS_URS_2025_01/997013501"/>
    <hyperlink ref="F305" r:id="rId44" display="https://podminky.urs.cz/item/CS_URS_2025_01/997013509"/>
    <hyperlink ref="F308" r:id="rId45" display="https://podminky.urs.cz/item/CS_URS_2025_01/997013861"/>
    <hyperlink ref="F311" r:id="rId46" display="https://podminky.urs.cz/item/CS_URS_2025_01/998011001"/>
    <hyperlink ref="F315" r:id="rId47" display="https://podminky.urs.cz/item/CS_URS_2025_01/711111001"/>
    <hyperlink ref="F318" r:id="rId48" display="https://podminky.urs.cz/item/CS_URS_2025_01/711112001"/>
    <hyperlink ref="F327" r:id="rId49" display="https://podminky.urs.cz/item/CS_URS_2025_01/711141559"/>
    <hyperlink ref="F329" r:id="rId50" display="https://podminky.urs.cz/item/CS_URS_2025_01/711142559"/>
    <hyperlink ref="F336" r:id="rId51" display="https://podminky.urs.cz/item/CS_URS_2025_01/998711201"/>
    <hyperlink ref="F339" r:id="rId52" display="https://podminky.urs.cz/item/CS_URS_2025_01/712311101"/>
    <hyperlink ref="F347" r:id="rId53" display="https://podminky.urs.cz/item/CS_URS_2025_01/712341559"/>
    <hyperlink ref="F360" r:id="rId54" display="https://podminky.urs.cz/item/CS_URS_2025_01/712331111"/>
    <hyperlink ref="F368" r:id="rId55" display="https://podminky.urs.cz/item/CS_URS_2025_01/712771333"/>
    <hyperlink ref="F374" r:id="rId56" display="https://podminky.urs.cz/item/CS_URS_2025_01/712771401"/>
    <hyperlink ref="F381" r:id="rId57" display="https://podminky.urs.cz/item/CS_URS_2025_01/712771521"/>
    <hyperlink ref="F386" r:id="rId58" display="https://podminky.urs.cz/item/CS_URS_2025_01/712771601"/>
    <hyperlink ref="F391" r:id="rId59" display="https://podminky.urs.cz/item/CS_URS_2025_01/712771613"/>
    <hyperlink ref="F397" r:id="rId60" display="https://podminky.urs.cz/item/CS_URS_2025_01/712394001"/>
    <hyperlink ref="F401" r:id="rId61" display="https://podminky.urs.cz/item/CS_URS_2025_01/712998201"/>
    <hyperlink ref="F405" r:id="rId62" display="https://podminky.urs.cz/item/CS_URS_2025_01/998712201"/>
    <hyperlink ref="F408" r:id="rId63" display="https://podminky.urs.cz/item/CS_URS_2025_01/713121111"/>
    <hyperlink ref="F420" r:id="rId64" display="https://podminky.urs.cz/item/CS_URS_2025_01/713131141"/>
    <hyperlink ref="F426" r:id="rId65" display="https://podminky.urs.cz/item/CS_URS_2025_01/713131151"/>
    <hyperlink ref="F432" r:id="rId66" display="https://podminky.urs.cz/item/CS_URS_2025_01/713141138"/>
    <hyperlink ref="F440" r:id="rId67" display="https://podminky.urs.cz/item/CS_URS_2025_01/998713201"/>
    <hyperlink ref="F443" r:id="rId68" display="https://podminky.urs.cz/item/CS_URS_2025_01/721233142"/>
    <hyperlink ref="F447" r:id="rId69" display="https://podminky.urs.cz/item/CS_URS_2025_01/998721201"/>
    <hyperlink ref="F450" r:id="rId70" display="https://podminky.urs.cz/item/CS_URS_2025_01/725291652"/>
    <hyperlink ref="F453" r:id="rId71" display="https://podminky.urs.cz/item/CS_URS_2025_01/725291653"/>
    <hyperlink ref="F458" r:id="rId72" display="https://podminky.urs.cz/item/CS_URS_2025_01/725291655"/>
    <hyperlink ref="F461" r:id="rId73" display="https://podminky.urs.cz/item/CS_URS_2025_01/725291664"/>
    <hyperlink ref="F466" r:id="rId74" display="https://podminky.urs.cz/item/CS_URS_2025_01/725291680"/>
    <hyperlink ref="F470" r:id="rId75" display="https://podminky.urs.cz/item/CS_URS_2025_01/998725201"/>
    <hyperlink ref="F473" r:id="rId76" display="https://podminky.urs.cz/item/CS_URS_2025_01/762361332"/>
    <hyperlink ref="F477" r:id="rId77" display="https://podminky.urs.cz/item/CS_URS_2025_01/998762201"/>
    <hyperlink ref="F480" r:id="rId78" display="https://podminky.urs.cz/item/CS_URS_2025_01/763331113"/>
    <hyperlink ref="F487" r:id="rId79" display="https://podminky.urs.cz/item/CS_URS_2025_01/998763401"/>
    <hyperlink ref="F490" r:id="rId80" display="https://podminky.urs.cz/item/CS_URS_2025_01/764214606"/>
    <hyperlink ref="F494" r:id="rId81" display="https://podminky.urs.cz/item/CS_URS_2025_01/764215646"/>
    <hyperlink ref="F496" r:id="rId82" display="https://podminky.urs.cz/item/CS_URS_2025_01/998764201"/>
    <hyperlink ref="F499" r:id="rId83" display="https://podminky.urs.cz/item/CS_URS_2025_01/767640111"/>
    <hyperlink ref="F501" r:id="rId84" display="https://podminky.urs.cz/item/CS_URS_2025_01/767627306"/>
    <hyperlink ref="F504" r:id="rId85" display="https://podminky.urs.cz/item/CS_URS_2025_01/767627307"/>
    <hyperlink ref="F509" r:id="rId86" display="https://podminky.urs.cz/item/CS_URS_2025_01/767995112"/>
    <hyperlink ref="F514" r:id="rId87" display="https://podminky.urs.cz/item/CS_URS_2025_01/767995113"/>
    <hyperlink ref="F519" r:id="rId88" display="https://podminky.urs.cz/item/CS_URS_2025_01/767995114"/>
    <hyperlink ref="F524" r:id="rId89" display="https://podminky.urs.cz/item/CS_URS_2025_01/767995116"/>
    <hyperlink ref="F532" r:id="rId90" display="https://podminky.urs.cz/item/CS_URS_2025_01/767995117"/>
    <hyperlink ref="F547" r:id="rId91" display="https://podminky.urs.cz/item/CS_URS_2025_01/998767201"/>
    <hyperlink ref="F550" r:id="rId92" display="https://podminky.urs.cz/item/CS_URS_2025_01/771121011"/>
    <hyperlink ref="F559" r:id="rId93" display="https://podminky.urs.cz/item/CS_URS_2025_01/771591112"/>
    <hyperlink ref="F562" r:id="rId94" display="https://podminky.urs.cz/item/CS_URS_2025_01/771591241"/>
    <hyperlink ref="F564" r:id="rId95" display="https://podminky.urs.cz/item/CS_URS_2025_01/771591242"/>
    <hyperlink ref="F566" r:id="rId96" display="https://podminky.urs.cz/item/CS_URS_2025_01/771591264"/>
    <hyperlink ref="F569" r:id="rId97" display="https://podminky.urs.cz/item/CS_URS_2025_01/771574413"/>
    <hyperlink ref="F574" r:id="rId98" display="https://podminky.urs.cz/item/CS_URS_2025_01/771591115"/>
    <hyperlink ref="F577" r:id="rId99" display="https://podminky.urs.cz/item/CS_URS_2025_01/998771201"/>
    <hyperlink ref="F580" r:id="rId100" display="https://podminky.urs.cz/item/CS_URS_2025_01/781121011"/>
    <hyperlink ref="F588" r:id="rId101" display="https://podminky.urs.cz/item/CS_URS_2025_01/781131112"/>
    <hyperlink ref="F593" r:id="rId102" display="https://podminky.urs.cz/item/CS_URS_2025_01/781472214"/>
    <hyperlink ref="F600" r:id="rId103" display="https://podminky.urs.cz/item/CS_URS_2025_01/781571131"/>
    <hyperlink ref="F608" r:id="rId104" display="https://podminky.urs.cz/item/CS_URS_2025_01/781492211"/>
    <hyperlink ref="F611" r:id="rId105" display="https://podminky.urs.cz/item/CS_URS_2025_01/781492251"/>
    <hyperlink ref="F617" r:id="rId106" display="https://podminky.urs.cz/item/CS_URS_2025_01/781495115"/>
    <hyperlink ref="F620" r:id="rId107" display="https://podminky.urs.cz/item/CS_URS_2025_01/998781201"/>
    <hyperlink ref="F623" r:id="rId108" display="https://podminky.urs.cz/item/CS_URS_2025_01/783301303"/>
    <hyperlink ref="F635" r:id="rId109" display="https://podminky.urs.cz/item/CS_URS_2025_01/783301313"/>
    <hyperlink ref="F637" r:id="rId110" display="https://podminky.urs.cz/item/CS_URS_2025_01/783344101"/>
    <hyperlink ref="F640" r:id="rId111" display="https://podminky.urs.cz/item/CS_URS_2025_01/783347101"/>
    <hyperlink ref="F646" r:id="rId112" display="https://podminky.urs.cz/item/CS_URS_2025_01/784171001"/>
    <hyperlink ref="F651" r:id="rId113" display="https://podminky.urs.cz/item/CS_URS_2025_01/784171111"/>
    <hyperlink ref="F656" r:id="rId114" display="https://podminky.urs.cz/item/CS_URS_2025_01/784181101"/>
    <hyperlink ref="F673" r:id="rId115" display="https://podminky.urs.cz/item/CS_URS_2025_01/784211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16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104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 s="1" customFormat="1" ht="12" customHeight="1">
      <c r="B8" s="23"/>
      <c r="D8" s="146" t="s">
        <v>128</v>
      </c>
      <c r="L8" s="23"/>
    </row>
    <row r="9" s="2" customFormat="1" ht="16.5" customHeight="1">
      <c r="A9" s="41"/>
      <c r="B9" s="47"/>
      <c r="C9" s="41"/>
      <c r="D9" s="41"/>
      <c r="E9" s="147" t="s">
        <v>928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130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9" t="s">
        <v>1799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34</v>
      </c>
      <c r="G14" s="41"/>
      <c r="H14" s="41"/>
      <c r="I14" s="146" t="s">
        <v>23</v>
      </c>
      <c r="J14" s="150" t="str">
        <f>'Rekapitulace stavby'!AN8</f>
        <v>29. 5. 2025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19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22</v>
      </c>
      <c r="F17" s="41"/>
      <c r="G17" s="41"/>
      <c r="H17" s="41"/>
      <c r="I17" s="146" t="s">
        <v>27</v>
      </c>
      <c r="J17" s="136" t="s">
        <v>19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28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27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30</v>
      </c>
      <c r="E22" s="41"/>
      <c r="F22" s="41"/>
      <c r="G22" s="41"/>
      <c r="H22" s="41"/>
      <c r="I22" s="146" t="s">
        <v>26</v>
      </c>
      <c r="J22" s="136" t="s">
        <v>19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1800</v>
      </c>
      <c r="F23" s="41"/>
      <c r="G23" s="41"/>
      <c r="H23" s="41"/>
      <c r="I23" s="146" t="s">
        <v>27</v>
      </c>
      <c r="J23" s="136" t="s">
        <v>19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33</v>
      </c>
      <c r="E25" s="41"/>
      <c r="F25" s="41"/>
      <c r="G25" s="41"/>
      <c r="H25" s="41"/>
      <c r="I25" s="146" t="s">
        <v>26</v>
      </c>
      <c r="J25" s="136" t="s">
        <v>19</v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1801</v>
      </c>
      <c r="F26" s="41"/>
      <c r="G26" s="41"/>
      <c r="H26" s="41"/>
      <c r="I26" s="146" t="s">
        <v>27</v>
      </c>
      <c r="J26" s="136" t="s">
        <v>19</v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35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19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37</v>
      </c>
      <c r="E32" s="41"/>
      <c r="F32" s="41"/>
      <c r="G32" s="41"/>
      <c r="H32" s="41"/>
      <c r="I32" s="41"/>
      <c r="J32" s="157">
        <f>ROUND(J104,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39</v>
      </c>
      <c r="G34" s="41"/>
      <c r="H34" s="41"/>
      <c r="I34" s="158" t="s">
        <v>38</v>
      </c>
      <c r="J34" s="158" t="s">
        <v>40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41</v>
      </c>
      <c r="E35" s="146" t="s">
        <v>42</v>
      </c>
      <c r="F35" s="160">
        <f>ROUND((SUM(BE104:BE657)),  2)</f>
        <v>0</v>
      </c>
      <c r="G35" s="41"/>
      <c r="H35" s="41"/>
      <c r="I35" s="161">
        <v>0.20999999999999999</v>
      </c>
      <c r="J35" s="160">
        <f>ROUND(((SUM(BE104:BE657))*I35),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43</v>
      </c>
      <c r="F36" s="160">
        <f>ROUND((SUM(BF104:BF657)),  2)</f>
        <v>0</v>
      </c>
      <c r="G36" s="41"/>
      <c r="H36" s="41"/>
      <c r="I36" s="161">
        <v>0.12</v>
      </c>
      <c r="J36" s="160">
        <f>ROUND(((SUM(BF104:BF657))*I36),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44</v>
      </c>
      <c r="F37" s="160">
        <f>ROUND((SUM(BG104:BG657)),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45</v>
      </c>
      <c r="F38" s="160">
        <f>ROUND((SUM(BH104:BH657)),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46</v>
      </c>
      <c r="F39" s="160">
        <f>ROUND((SUM(BI104:BI657)),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47</v>
      </c>
      <c r="E41" s="164"/>
      <c r="F41" s="164"/>
      <c r="G41" s="165" t="s">
        <v>48</v>
      </c>
      <c r="H41" s="166" t="s">
        <v>49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3" t="str">
        <f>E7</f>
        <v>Jáchymov - parkoviště v ulici Mathesiova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928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SO 701.3 - Zdravotně technické instalace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29. 5. 2025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25.65" customHeight="1">
      <c r="A58" s="41"/>
      <c r="B58" s="42"/>
      <c r="C58" s="35" t="s">
        <v>25</v>
      </c>
      <c r="D58" s="43"/>
      <c r="E58" s="43"/>
      <c r="F58" s="30" t="str">
        <f>E17</f>
        <v>Město Jáchymov</v>
      </c>
      <c r="G58" s="43"/>
      <c r="H58" s="43"/>
      <c r="I58" s="35" t="s">
        <v>30</v>
      </c>
      <c r="J58" s="39" t="str">
        <f>E23</f>
        <v>Ing. Michaela Pelikánová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28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>Bc. Martin Frous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133</v>
      </c>
      <c r="D61" s="175"/>
      <c r="E61" s="175"/>
      <c r="F61" s="175"/>
      <c r="G61" s="175"/>
      <c r="H61" s="175"/>
      <c r="I61" s="175"/>
      <c r="J61" s="176" t="s">
        <v>134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69</v>
      </c>
      <c r="D63" s="43"/>
      <c r="E63" s="43"/>
      <c r="F63" s="43"/>
      <c r="G63" s="43"/>
      <c r="H63" s="43"/>
      <c r="I63" s="43"/>
      <c r="J63" s="105">
        <f>J104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8"/>
      <c r="C64" s="179"/>
      <c r="D64" s="180" t="s">
        <v>234</v>
      </c>
      <c r="E64" s="181"/>
      <c r="F64" s="181"/>
      <c r="G64" s="181"/>
      <c r="H64" s="181"/>
      <c r="I64" s="181"/>
      <c r="J64" s="182">
        <f>J105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4"/>
      <c r="C65" s="128"/>
      <c r="D65" s="185" t="s">
        <v>235</v>
      </c>
      <c r="E65" s="186"/>
      <c r="F65" s="186"/>
      <c r="G65" s="186"/>
      <c r="H65" s="186"/>
      <c r="I65" s="186"/>
      <c r="J65" s="187">
        <f>J106</f>
        <v>0</v>
      </c>
      <c r="K65" s="128"/>
      <c r="L65" s="18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4"/>
      <c r="C66" s="128"/>
      <c r="D66" s="185" t="s">
        <v>236</v>
      </c>
      <c r="E66" s="186"/>
      <c r="F66" s="186"/>
      <c r="G66" s="186"/>
      <c r="H66" s="186"/>
      <c r="I66" s="186"/>
      <c r="J66" s="187">
        <f>J217</f>
        <v>0</v>
      </c>
      <c r="K66" s="128"/>
      <c r="L66" s="188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4"/>
      <c r="C67" s="128"/>
      <c r="D67" s="185" t="s">
        <v>237</v>
      </c>
      <c r="E67" s="186"/>
      <c r="F67" s="186"/>
      <c r="G67" s="186"/>
      <c r="H67" s="186"/>
      <c r="I67" s="186"/>
      <c r="J67" s="187">
        <f>J238</f>
        <v>0</v>
      </c>
      <c r="K67" s="128"/>
      <c r="L67" s="188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4"/>
      <c r="C68" s="128"/>
      <c r="D68" s="185" t="s">
        <v>238</v>
      </c>
      <c r="E68" s="186"/>
      <c r="F68" s="186"/>
      <c r="G68" s="186"/>
      <c r="H68" s="186"/>
      <c r="I68" s="186"/>
      <c r="J68" s="187">
        <f>J253</f>
        <v>0</v>
      </c>
      <c r="K68" s="128"/>
      <c r="L68" s="188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4"/>
      <c r="C69" s="128"/>
      <c r="D69" s="185" t="s">
        <v>239</v>
      </c>
      <c r="E69" s="186"/>
      <c r="F69" s="186"/>
      <c r="G69" s="186"/>
      <c r="H69" s="186"/>
      <c r="I69" s="186"/>
      <c r="J69" s="187">
        <f>J269</f>
        <v>0</v>
      </c>
      <c r="K69" s="128"/>
      <c r="L69" s="188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4"/>
      <c r="C70" s="128"/>
      <c r="D70" s="185" t="s">
        <v>240</v>
      </c>
      <c r="E70" s="186"/>
      <c r="F70" s="186"/>
      <c r="G70" s="186"/>
      <c r="H70" s="186"/>
      <c r="I70" s="186"/>
      <c r="J70" s="187">
        <f>J274</f>
        <v>0</v>
      </c>
      <c r="K70" s="128"/>
      <c r="L70" s="188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4"/>
      <c r="C71" s="128"/>
      <c r="D71" s="185" t="s">
        <v>241</v>
      </c>
      <c r="E71" s="186"/>
      <c r="F71" s="186"/>
      <c r="G71" s="186"/>
      <c r="H71" s="186"/>
      <c r="I71" s="186"/>
      <c r="J71" s="187">
        <f>J348</f>
        <v>0</v>
      </c>
      <c r="K71" s="128"/>
      <c r="L71" s="188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4"/>
      <c r="C72" s="128"/>
      <c r="D72" s="185" t="s">
        <v>242</v>
      </c>
      <c r="E72" s="186"/>
      <c r="F72" s="186"/>
      <c r="G72" s="186"/>
      <c r="H72" s="186"/>
      <c r="I72" s="186"/>
      <c r="J72" s="187">
        <f>J364</f>
        <v>0</v>
      </c>
      <c r="K72" s="128"/>
      <c r="L72" s="188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4"/>
      <c r="C73" s="128"/>
      <c r="D73" s="185" t="s">
        <v>243</v>
      </c>
      <c r="E73" s="186"/>
      <c r="F73" s="186"/>
      <c r="G73" s="186"/>
      <c r="H73" s="186"/>
      <c r="I73" s="186"/>
      <c r="J73" s="187">
        <f>J378</f>
        <v>0</v>
      </c>
      <c r="K73" s="128"/>
      <c r="L73" s="188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78"/>
      <c r="C74" s="179"/>
      <c r="D74" s="180" t="s">
        <v>244</v>
      </c>
      <c r="E74" s="181"/>
      <c r="F74" s="181"/>
      <c r="G74" s="181"/>
      <c r="H74" s="181"/>
      <c r="I74" s="181"/>
      <c r="J74" s="182">
        <f>J381</f>
        <v>0</v>
      </c>
      <c r="K74" s="179"/>
      <c r="L74" s="183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10" customFormat="1" ht="19.92" customHeight="1">
      <c r="A75" s="10"/>
      <c r="B75" s="184"/>
      <c r="C75" s="128"/>
      <c r="D75" s="185" t="s">
        <v>947</v>
      </c>
      <c r="E75" s="186"/>
      <c r="F75" s="186"/>
      <c r="G75" s="186"/>
      <c r="H75" s="186"/>
      <c r="I75" s="186"/>
      <c r="J75" s="187">
        <f>J382</f>
        <v>0</v>
      </c>
      <c r="K75" s="128"/>
      <c r="L75" s="188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4"/>
      <c r="C76" s="128"/>
      <c r="D76" s="185" t="s">
        <v>948</v>
      </c>
      <c r="E76" s="186"/>
      <c r="F76" s="186"/>
      <c r="G76" s="186"/>
      <c r="H76" s="186"/>
      <c r="I76" s="186"/>
      <c r="J76" s="187">
        <f>J391</f>
        <v>0</v>
      </c>
      <c r="K76" s="128"/>
      <c r="L76" s="188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4"/>
      <c r="C77" s="128"/>
      <c r="D77" s="185" t="s">
        <v>1802</v>
      </c>
      <c r="E77" s="186"/>
      <c r="F77" s="186"/>
      <c r="G77" s="186"/>
      <c r="H77" s="186"/>
      <c r="I77" s="186"/>
      <c r="J77" s="187">
        <f>J421</f>
        <v>0</v>
      </c>
      <c r="K77" s="128"/>
      <c r="L77" s="188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4"/>
      <c r="C78" s="128"/>
      <c r="D78" s="185" t="s">
        <v>949</v>
      </c>
      <c r="E78" s="186"/>
      <c r="F78" s="186"/>
      <c r="G78" s="186"/>
      <c r="H78" s="186"/>
      <c r="I78" s="186"/>
      <c r="J78" s="187">
        <f>J481</f>
        <v>0</v>
      </c>
      <c r="K78" s="128"/>
      <c r="L78" s="188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4"/>
      <c r="C79" s="128"/>
      <c r="D79" s="185" t="s">
        <v>1803</v>
      </c>
      <c r="E79" s="186"/>
      <c r="F79" s="186"/>
      <c r="G79" s="186"/>
      <c r="H79" s="186"/>
      <c r="I79" s="186"/>
      <c r="J79" s="187">
        <f>J620</f>
        <v>0</v>
      </c>
      <c r="K79" s="128"/>
      <c r="L79" s="188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4"/>
      <c r="C80" s="128"/>
      <c r="D80" s="185" t="s">
        <v>953</v>
      </c>
      <c r="E80" s="186"/>
      <c r="F80" s="186"/>
      <c r="G80" s="186"/>
      <c r="H80" s="186"/>
      <c r="I80" s="186"/>
      <c r="J80" s="187">
        <f>J631</f>
        <v>0</v>
      </c>
      <c r="K80" s="128"/>
      <c r="L80" s="188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9" customFormat="1" ht="24.96" customHeight="1">
      <c r="A81" s="9"/>
      <c r="B81" s="178"/>
      <c r="C81" s="179"/>
      <c r="D81" s="180" t="s">
        <v>136</v>
      </c>
      <c r="E81" s="181"/>
      <c r="F81" s="181"/>
      <c r="G81" s="181"/>
      <c r="H81" s="181"/>
      <c r="I81" s="181"/>
      <c r="J81" s="182">
        <f>J650</f>
        <v>0</v>
      </c>
      <c r="K81" s="179"/>
      <c r="L81" s="183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</row>
    <row r="82" s="10" customFormat="1" ht="19.92" customHeight="1">
      <c r="A82" s="10"/>
      <c r="B82" s="184"/>
      <c r="C82" s="128"/>
      <c r="D82" s="185" t="s">
        <v>137</v>
      </c>
      <c r="E82" s="186"/>
      <c r="F82" s="186"/>
      <c r="G82" s="186"/>
      <c r="H82" s="186"/>
      <c r="I82" s="186"/>
      <c r="J82" s="187">
        <f>J651</f>
        <v>0</v>
      </c>
      <c r="K82" s="128"/>
      <c r="L82" s="188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2" customFormat="1" ht="21.84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62"/>
      <c r="C84" s="63"/>
      <c r="D84" s="63"/>
      <c r="E84" s="63"/>
      <c r="F84" s="63"/>
      <c r="G84" s="63"/>
      <c r="H84" s="63"/>
      <c r="I84" s="63"/>
      <c r="J84" s="63"/>
      <c r="K84" s="6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8" s="2" customFormat="1" ht="6.96" customHeight="1">
      <c r="A88" s="41"/>
      <c r="B88" s="64"/>
      <c r="C88" s="65"/>
      <c r="D88" s="65"/>
      <c r="E88" s="65"/>
      <c r="F88" s="65"/>
      <c r="G88" s="65"/>
      <c r="H88" s="65"/>
      <c r="I88" s="65"/>
      <c r="J88" s="65"/>
      <c r="K88" s="65"/>
      <c r="L88" s="148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24.96" customHeight="1">
      <c r="A89" s="41"/>
      <c r="B89" s="42"/>
      <c r="C89" s="26" t="s">
        <v>143</v>
      </c>
      <c r="D89" s="43"/>
      <c r="E89" s="43"/>
      <c r="F89" s="43"/>
      <c r="G89" s="43"/>
      <c r="H89" s="43"/>
      <c r="I89" s="43"/>
      <c r="J89" s="43"/>
      <c r="K89" s="43"/>
      <c r="L89" s="148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8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2" customHeight="1">
      <c r="A91" s="41"/>
      <c r="B91" s="42"/>
      <c r="C91" s="35" t="s">
        <v>16</v>
      </c>
      <c r="D91" s="43"/>
      <c r="E91" s="43"/>
      <c r="F91" s="43"/>
      <c r="G91" s="43"/>
      <c r="H91" s="43"/>
      <c r="I91" s="43"/>
      <c r="J91" s="43"/>
      <c r="K91" s="43"/>
      <c r="L91" s="148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6.5" customHeight="1">
      <c r="A92" s="41"/>
      <c r="B92" s="42"/>
      <c r="C92" s="43"/>
      <c r="D92" s="43"/>
      <c r="E92" s="173" t="str">
        <f>E7</f>
        <v>Jáchymov - parkoviště v ulici Mathesiova</v>
      </c>
      <c r="F92" s="35"/>
      <c r="G92" s="35"/>
      <c r="H92" s="35"/>
      <c r="I92" s="43"/>
      <c r="J92" s="43"/>
      <c r="K92" s="43"/>
      <c r="L92" s="148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1" customFormat="1" ht="12" customHeight="1">
      <c r="B93" s="24"/>
      <c r="C93" s="35" t="s">
        <v>128</v>
      </c>
      <c r="D93" s="25"/>
      <c r="E93" s="25"/>
      <c r="F93" s="25"/>
      <c r="G93" s="25"/>
      <c r="H93" s="25"/>
      <c r="I93" s="25"/>
      <c r="J93" s="25"/>
      <c r="K93" s="25"/>
      <c r="L93" s="23"/>
    </row>
    <row r="94" s="2" customFormat="1" ht="16.5" customHeight="1">
      <c r="A94" s="41"/>
      <c r="B94" s="42"/>
      <c r="C94" s="43"/>
      <c r="D94" s="43"/>
      <c r="E94" s="173" t="s">
        <v>928</v>
      </c>
      <c r="F94" s="43"/>
      <c r="G94" s="43"/>
      <c r="H94" s="43"/>
      <c r="I94" s="43"/>
      <c r="J94" s="43"/>
      <c r="K94" s="43"/>
      <c r="L94" s="148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2" customHeight="1">
      <c r="A95" s="41"/>
      <c r="B95" s="42"/>
      <c r="C95" s="35" t="s">
        <v>130</v>
      </c>
      <c r="D95" s="43"/>
      <c r="E95" s="43"/>
      <c r="F95" s="43"/>
      <c r="G95" s="43"/>
      <c r="H95" s="43"/>
      <c r="I95" s="43"/>
      <c r="J95" s="43"/>
      <c r="K95" s="43"/>
      <c r="L95" s="148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6.5" customHeight="1">
      <c r="A96" s="41"/>
      <c r="B96" s="42"/>
      <c r="C96" s="43"/>
      <c r="D96" s="43"/>
      <c r="E96" s="72" t="str">
        <f>E11</f>
        <v>SO 701.3 - Zdravotně technické instalace</v>
      </c>
      <c r="F96" s="43"/>
      <c r="G96" s="43"/>
      <c r="H96" s="43"/>
      <c r="I96" s="43"/>
      <c r="J96" s="43"/>
      <c r="K96" s="43"/>
      <c r="L96" s="148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6.96" customHeight="1">
      <c r="A97" s="41"/>
      <c r="B97" s="42"/>
      <c r="C97" s="43"/>
      <c r="D97" s="43"/>
      <c r="E97" s="43"/>
      <c r="F97" s="43"/>
      <c r="G97" s="43"/>
      <c r="H97" s="43"/>
      <c r="I97" s="43"/>
      <c r="J97" s="43"/>
      <c r="K97" s="43"/>
      <c r="L97" s="148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2" customHeight="1">
      <c r="A98" s="41"/>
      <c r="B98" s="42"/>
      <c r="C98" s="35" t="s">
        <v>21</v>
      </c>
      <c r="D98" s="43"/>
      <c r="E98" s="43"/>
      <c r="F98" s="30" t="str">
        <f>F14</f>
        <v xml:space="preserve"> </v>
      </c>
      <c r="G98" s="43"/>
      <c r="H98" s="43"/>
      <c r="I98" s="35" t="s">
        <v>23</v>
      </c>
      <c r="J98" s="75" t="str">
        <f>IF(J14="","",J14)</f>
        <v>29. 5. 2025</v>
      </c>
      <c r="K98" s="43"/>
      <c r="L98" s="148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6.96" customHeight="1">
      <c r="A99" s="41"/>
      <c r="B99" s="42"/>
      <c r="C99" s="43"/>
      <c r="D99" s="43"/>
      <c r="E99" s="43"/>
      <c r="F99" s="43"/>
      <c r="G99" s="43"/>
      <c r="H99" s="43"/>
      <c r="I99" s="43"/>
      <c r="J99" s="43"/>
      <c r="K99" s="43"/>
      <c r="L99" s="148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25.65" customHeight="1">
      <c r="A100" s="41"/>
      <c r="B100" s="42"/>
      <c r="C100" s="35" t="s">
        <v>25</v>
      </c>
      <c r="D100" s="43"/>
      <c r="E100" s="43"/>
      <c r="F100" s="30" t="str">
        <f>E17</f>
        <v>Město Jáchymov</v>
      </c>
      <c r="G100" s="43"/>
      <c r="H100" s="43"/>
      <c r="I100" s="35" t="s">
        <v>30</v>
      </c>
      <c r="J100" s="39" t="str">
        <f>E23</f>
        <v>Ing. Michaela Pelikánová</v>
      </c>
      <c r="K100" s="43"/>
      <c r="L100" s="148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15.15" customHeight="1">
      <c r="A101" s="41"/>
      <c r="B101" s="42"/>
      <c r="C101" s="35" t="s">
        <v>28</v>
      </c>
      <c r="D101" s="43"/>
      <c r="E101" s="43"/>
      <c r="F101" s="30" t="str">
        <f>IF(E20="","",E20)</f>
        <v>Vyplň údaj</v>
      </c>
      <c r="G101" s="43"/>
      <c r="H101" s="43"/>
      <c r="I101" s="35" t="s">
        <v>33</v>
      </c>
      <c r="J101" s="39" t="str">
        <f>E26</f>
        <v>Bc. Martin Frous</v>
      </c>
      <c r="K101" s="43"/>
      <c r="L101" s="148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10.32" customHeight="1">
      <c r="A102" s="41"/>
      <c r="B102" s="42"/>
      <c r="C102" s="43"/>
      <c r="D102" s="43"/>
      <c r="E102" s="43"/>
      <c r="F102" s="43"/>
      <c r="G102" s="43"/>
      <c r="H102" s="43"/>
      <c r="I102" s="43"/>
      <c r="J102" s="43"/>
      <c r="K102" s="43"/>
      <c r="L102" s="148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11" customFormat="1" ht="29.28" customHeight="1">
      <c r="A103" s="189"/>
      <c r="B103" s="190"/>
      <c r="C103" s="191" t="s">
        <v>144</v>
      </c>
      <c r="D103" s="192" t="s">
        <v>56</v>
      </c>
      <c r="E103" s="192" t="s">
        <v>52</v>
      </c>
      <c r="F103" s="192" t="s">
        <v>53</v>
      </c>
      <c r="G103" s="192" t="s">
        <v>145</v>
      </c>
      <c r="H103" s="192" t="s">
        <v>146</v>
      </c>
      <c r="I103" s="192" t="s">
        <v>147</v>
      </c>
      <c r="J103" s="192" t="s">
        <v>134</v>
      </c>
      <c r="K103" s="193" t="s">
        <v>148</v>
      </c>
      <c r="L103" s="194"/>
      <c r="M103" s="95" t="s">
        <v>19</v>
      </c>
      <c r="N103" s="96" t="s">
        <v>41</v>
      </c>
      <c r="O103" s="96" t="s">
        <v>149</v>
      </c>
      <c r="P103" s="96" t="s">
        <v>150</v>
      </c>
      <c r="Q103" s="96" t="s">
        <v>151</v>
      </c>
      <c r="R103" s="96" t="s">
        <v>152</v>
      </c>
      <c r="S103" s="96" t="s">
        <v>153</v>
      </c>
      <c r="T103" s="97" t="s">
        <v>154</v>
      </c>
      <c r="U103" s="189"/>
      <c r="V103" s="189"/>
      <c r="W103" s="189"/>
      <c r="X103" s="189"/>
      <c r="Y103" s="189"/>
      <c r="Z103" s="189"/>
      <c r="AA103" s="189"/>
      <c r="AB103" s="189"/>
      <c r="AC103" s="189"/>
      <c r="AD103" s="189"/>
      <c r="AE103" s="189"/>
    </row>
    <row r="104" s="2" customFormat="1" ht="22.8" customHeight="1">
      <c r="A104" s="41"/>
      <c r="B104" s="42"/>
      <c r="C104" s="102" t="s">
        <v>155</v>
      </c>
      <c r="D104" s="43"/>
      <c r="E104" s="43"/>
      <c r="F104" s="43"/>
      <c r="G104" s="43"/>
      <c r="H104" s="43"/>
      <c r="I104" s="43"/>
      <c r="J104" s="195">
        <f>BK104</f>
        <v>0</v>
      </c>
      <c r="K104" s="43"/>
      <c r="L104" s="47"/>
      <c r="M104" s="98"/>
      <c r="N104" s="196"/>
      <c r="O104" s="99"/>
      <c r="P104" s="197">
        <f>P105+P381+P650</f>
        <v>0</v>
      </c>
      <c r="Q104" s="99"/>
      <c r="R104" s="197">
        <f>R105+R381+R650</f>
        <v>88.730918700000004</v>
      </c>
      <c r="S104" s="99"/>
      <c r="T104" s="198">
        <f>T105+T381+T650</f>
        <v>5.3871999999999991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70</v>
      </c>
      <c r="AU104" s="20" t="s">
        <v>135</v>
      </c>
      <c r="BK104" s="199">
        <f>BK105+BK381+BK650</f>
        <v>0</v>
      </c>
    </row>
    <row r="105" s="12" customFormat="1" ht="25.92" customHeight="1">
      <c r="A105" s="12"/>
      <c r="B105" s="200"/>
      <c r="C105" s="201"/>
      <c r="D105" s="202" t="s">
        <v>70</v>
      </c>
      <c r="E105" s="203" t="s">
        <v>249</v>
      </c>
      <c r="F105" s="203" t="s">
        <v>250</v>
      </c>
      <c r="G105" s="201"/>
      <c r="H105" s="201"/>
      <c r="I105" s="204"/>
      <c r="J105" s="205">
        <f>BK105</f>
        <v>0</v>
      </c>
      <c r="K105" s="201"/>
      <c r="L105" s="206"/>
      <c r="M105" s="207"/>
      <c r="N105" s="208"/>
      <c r="O105" s="208"/>
      <c r="P105" s="209">
        <f>P106+P217+P238+P253+P269+P274+P348+P364+P378</f>
        <v>0</v>
      </c>
      <c r="Q105" s="208"/>
      <c r="R105" s="209">
        <f>R106+R217+R238+R253+R269+R274+R348+R364+R378</f>
        <v>88.449093099999999</v>
      </c>
      <c r="S105" s="208"/>
      <c r="T105" s="210">
        <f>T106+T217+T238+T253+T269+T274+T348+T364+T378</f>
        <v>5.3871999999999991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1" t="s">
        <v>78</v>
      </c>
      <c r="AT105" s="212" t="s">
        <v>70</v>
      </c>
      <c r="AU105" s="212" t="s">
        <v>71</v>
      </c>
      <c r="AY105" s="211" t="s">
        <v>158</v>
      </c>
      <c r="BK105" s="213">
        <f>BK106+BK217+BK238+BK253+BK269+BK274+BK348+BK364+BK378</f>
        <v>0</v>
      </c>
    </row>
    <row r="106" s="12" customFormat="1" ht="22.8" customHeight="1">
      <c r="A106" s="12"/>
      <c r="B106" s="200"/>
      <c r="C106" s="201"/>
      <c r="D106" s="202" t="s">
        <v>70</v>
      </c>
      <c r="E106" s="214" t="s">
        <v>78</v>
      </c>
      <c r="F106" s="214" t="s">
        <v>251</v>
      </c>
      <c r="G106" s="201"/>
      <c r="H106" s="201"/>
      <c r="I106" s="204"/>
      <c r="J106" s="215">
        <f>BK106</f>
        <v>0</v>
      </c>
      <c r="K106" s="201"/>
      <c r="L106" s="206"/>
      <c r="M106" s="207"/>
      <c r="N106" s="208"/>
      <c r="O106" s="208"/>
      <c r="P106" s="209">
        <f>SUM(P107:P216)</f>
        <v>0</v>
      </c>
      <c r="Q106" s="208"/>
      <c r="R106" s="209">
        <f>SUM(R107:R216)</f>
        <v>47.049560640000003</v>
      </c>
      <c r="S106" s="208"/>
      <c r="T106" s="210">
        <f>SUM(T107:T216)</f>
        <v>5.0489999999999995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1" t="s">
        <v>78</v>
      </c>
      <c r="AT106" s="212" t="s">
        <v>70</v>
      </c>
      <c r="AU106" s="212" t="s">
        <v>78</v>
      </c>
      <c r="AY106" s="211" t="s">
        <v>158</v>
      </c>
      <c r="BK106" s="213">
        <f>SUM(BK107:BK216)</f>
        <v>0</v>
      </c>
    </row>
    <row r="107" s="2" customFormat="1" ht="37.8" customHeight="1">
      <c r="A107" s="41"/>
      <c r="B107" s="42"/>
      <c r="C107" s="216" t="s">
        <v>78</v>
      </c>
      <c r="D107" s="216" t="s">
        <v>161</v>
      </c>
      <c r="E107" s="217" t="s">
        <v>1804</v>
      </c>
      <c r="F107" s="218" t="s">
        <v>1805</v>
      </c>
      <c r="G107" s="219" t="s">
        <v>295</v>
      </c>
      <c r="H107" s="220">
        <v>9.9000000000000004</v>
      </c>
      <c r="I107" s="221"/>
      <c r="J107" s="222">
        <f>ROUND(I107*H107,2)</f>
        <v>0</v>
      </c>
      <c r="K107" s="218" t="s">
        <v>219</v>
      </c>
      <c r="L107" s="47"/>
      <c r="M107" s="223" t="s">
        <v>19</v>
      </c>
      <c r="N107" s="224" t="s">
        <v>42</v>
      </c>
      <c r="O107" s="87"/>
      <c r="P107" s="225">
        <f>O107*H107</f>
        <v>0</v>
      </c>
      <c r="Q107" s="225">
        <v>0</v>
      </c>
      <c r="R107" s="225">
        <f>Q107*H107</f>
        <v>0</v>
      </c>
      <c r="S107" s="225">
        <v>0.28999999999999998</v>
      </c>
      <c r="T107" s="226">
        <f>S107*H107</f>
        <v>2.871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7" t="s">
        <v>173</v>
      </c>
      <c r="AT107" s="227" t="s">
        <v>161</v>
      </c>
      <c r="AU107" s="227" t="s">
        <v>80</v>
      </c>
      <c r="AY107" s="20" t="s">
        <v>158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20" t="s">
        <v>78</v>
      </c>
      <c r="BK107" s="228">
        <f>ROUND(I107*H107,2)</f>
        <v>0</v>
      </c>
      <c r="BL107" s="20" t="s">
        <v>173</v>
      </c>
      <c r="BM107" s="227" t="s">
        <v>1806</v>
      </c>
    </row>
    <row r="108" s="2" customFormat="1">
      <c r="A108" s="41"/>
      <c r="B108" s="42"/>
      <c r="C108" s="43"/>
      <c r="D108" s="229" t="s">
        <v>221</v>
      </c>
      <c r="E108" s="43"/>
      <c r="F108" s="230" t="s">
        <v>1807</v>
      </c>
      <c r="G108" s="43"/>
      <c r="H108" s="43"/>
      <c r="I108" s="231"/>
      <c r="J108" s="43"/>
      <c r="K108" s="43"/>
      <c r="L108" s="47"/>
      <c r="M108" s="232"/>
      <c r="N108" s="233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221</v>
      </c>
      <c r="AU108" s="20" t="s">
        <v>80</v>
      </c>
    </row>
    <row r="109" s="14" customFormat="1">
      <c r="A109" s="14"/>
      <c r="B109" s="250"/>
      <c r="C109" s="251"/>
      <c r="D109" s="241" t="s">
        <v>257</v>
      </c>
      <c r="E109" s="252" t="s">
        <v>19</v>
      </c>
      <c r="F109" s="253" t="s">
        <v>1808</v>
      </c>
      <c r="G109" s="251"/>
      <c r="H109" s="254">
        <v>3.7999999999999998</v>
      </c>
      <c r="I109" s="255"/>
      <c r="J109" s="251"/>
      <c r="K109" s="251"/>
      <c r="L109" s="256"/>
      <c r="M109" s="257"/>
      <c r="N109" s="258"/>
      <c r="O109" s="258"/>
      <c r="P109" s="258"/>
      <c r="Q109" s="258"/>
      <c r="R109" s="258"/>
      <c r="S109" s="258"/>
      <c r="T109" s="259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60" t="s">
        <v>257</v>
      </c>
      <c r="AU109" s="260" t="s">
        <v>80</v>
      </c>
      <c r="AV109" s="14" t="s">
        <v>80</v>
      </c>
      <c r="AW109" s="14" t="s">
        <v>32</v>
      </c>
      <c r="AX109" s="14" t="s">
        <v>71</v>
      </c>
      <c r="AY109" s="260" t="s">
        <v>158</v>
      </c>
    </row>
    <row r="110" s="14" customFormat="1">
      <c r="A110" s="14"/>
      <c r="B110" s="250"/>
      <c r="C110" s="251"/>
      <c r="D110" s="241" t="s">
        <v>257</v>
      </c>
      <c r="E110" s="252" t="s">
        <v>19</v>
      </c>
      <c r="F110" s="253" t="s">
        <v>1809</v>
      </c>
      <c r="G110" s="251"/>
      <c r="H110" s="254">
        <v>6.0999999999999996</v>
      </c>
      <c r="I110" s="255"/>
      <c r="J110" s="251"/>
      <c r="K110" s="251"/>
      <c r="L110" s="256"/>
      <c r="M110" s="257"/>
      <c r="N110" s="258"/>
      <c r="O110" s="258"/>
      <c r="P110" s="258"/>
      <c r="Q110" s="258"/>
      <c r="R110" s="258"/>
      <c r="S110" s="258"/>
      <c r="T110" s="259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60" t="s">
        <v>257</v>
      </c>
      <c r="AU110" s="260" t="s">
        <v>80</v>
      </c>
      <c r="AV110" s="14" t="s">
        <v>80</v>
      </c>
      <c r="AW110" s="14" t="s">
        <v>32</v>
      </c>
      <c r="AX110" s="14" t="s">
        <v>71</v>
      </c>
      <c r="AY110" s="260" t="s">
        <v>158</v>
      </c>
    </row>
    <row r="111" s="15" customFormat="1">
      <c r="A111" s="15"/>
      <c r="B111" s="261"/>
      <c r="C111" s="262"/>
      <c r="D111" s="241" t="s">
        <v>257</v>
      </c>
      <c r="E111" s="263" t="s">
        <v>19</v>
      </c>
      <c r="F111" s="264" t="s">
        <v>268</v>
      </c>
      <c r="G111" s="262"/>
      <c r="H111" s="265">
        <v>9.8999999999999986</v>
      </c>
      <c r="I111" s="266"/>
      <c r="J111" s="262"/>
      <c r="K111" s="262"/>
      <c r="L111" s="267"/>
      <c r="M111" s="268"/>
      <c r="N111" s="269"/>
      <c r="O111" s="269"/>
      <c r="P111" s="269"/>
      <c r="Q111" s="269"/>
      <c r="R111" s="269"/>
      <c r="S111" s="269"/>
      <c r="T111" s="270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71" t="s">
        <v>257</v>
      </c>
      <c r="AU111" s="271" t="s">
        <v>80</v>
      </c>
      <c r="AV111" s="15" t="s">
        <v>173</v>
      </c>
      <c r="AW111" s="15" t="s">
        <v>32</v>
      </c>
      <c r="AX111" s="15" t="s">
        <v>78</v>
      </c>
      <c r="AY111" s="271" t="s">
        <v>158</v>
      </c>
    </row>
    <row r="112" s="2" customFormat="1" ht="37.8" customHeight="1">
      <c r="A112" s="41"/>
      <c r="B112" s="42"/>
      <c r="C112" s="216" t="s">
        <v>80</v>
      </c>
      <c r="D112" s="216" t="s">
        <v>161</v>
      </c>
      <c r="E112" s="217" t="s">
        <v>1810</v>
      </c>
      <c r="F112" s="218" t="s">
        <v>1811</v>
      </c>
      <c r="G112" s="219" t="s">
        <v>295</v>
      </c>
      <c r="H112" s="220">
        <v>9.9000000000000004</v>
      </c>
      <c r="I112" s="221"/>
      <c r="J112" s="222">
        <f>ROUND(I112*H112,2)</f>
        <v>0</v>
      </c>
      <c r="K112" s="218" t="s">
        <v>219</v>
      </c>
      <c r="L112" s="47"/>
      <c r="M112" s="223" t="s">
        <v>19</v>
      </c>
      <c r="N112" s="224" t="s">
        <v>42</v>
      </c>
      <c r="O112" s="87"/>
      <c r="P112" s="225">
        <f>O112*H112</f>
        <v>0</v>
      </c>
      <c r="Q112" s="225">
        <v>0</v>
      </c>
      <c r="R112" s="225">
        <f>Q112*H112</f>
        <v>0</v>
      </c>
      <c r="S112" s="225">
        <v>0.22</v>
      </c>
      <c r="T112" s="226">
        <f>S112*H112</f>
        <v>2.1779999999999999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7" t="s">
        <v>173</v>
      </c>
      <c r="AT112" s="227" t="s">
        <v>161</v>
      </c>
      <c r="AU112" s="227" t="s">
        <v>80</v>
      </c>
      <c r="AY112" s="20" t="s">
        <v>158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20" t="s">
        <v>78</v>
      </c>
      <c r="BK112" s="228">
        <f>ROUND(I112*H112,2)</f>
        <v>0</v>
      </c>
      <c r="BL112" s="20" t="s">
        <v>173</v>
      </c>
      <c r="BM112" s="227" t="s">
        <v>1812</v>
      </c>
    </row>
    <row r="113" s="2" customFormat="1">
      <c r="A113" s="41"/>
      <c r="B113" s="42"/>
      <c r="C113" s="43"/>
      <c r="D113" s="229" t="s">
        <v>221</v>
      </c>
      <c r="E113" s="43"/>
      <c r="F113" s="230" t="s">
        <v>1813</v>
      </c>
      <c r="G113" s="43"/>
      <c r="H113" s="43"/>
      <c r="I113" s="231"/>
      <c r="J113" s="43"/>
      <c r="K113" s="43"/>
      <c r="L113" s="47"/>
      <c r="M113" s="232"/>
      <c r="N113" s="233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221</v>
      </c>
      <c r="AU113" s="20" t="s">
        <v>80</v>
      </c>
    </row>
    <row r="114" s="14" customFormat="1">
      <c r="A114" s="14"/>
      <c r="B114" s="250"/>
      <c r="C114" s="251"/>
      <c r="D114" s="241" t="s">
        <v>257</v>
      </c>
      <c r="E114" s="252" t="s">
        <v>19</v>
      </c>
      <c r="F114" s="253" t="s">
        <v>1808</v>
      </c>
      <c r="G114" s="251"/>
      <c r="H114" s="254">
        <v>3.7999999999999998</v>
      </c>
      <c r="I114" s="255"/>
      <c r="J114" s="251"/>
      <c r="K114" s="251"/>
      <c r="L114" s="256"/>
      <c r="M114" s="257"/>
      <c r="N114" s="258"/>
      <c r="O114" s="258"/>
      <c r="P114" s="258"/>
      <c r="Q114" s="258"/>
      <c r="R114" s="258"/>
      <c r="S114" s="258"/>
      <c r="T114" s="259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60" t="s">
        <v>257</v>
      </c>
      <c r="AU114" s="260" t="s">
        <v>80</v>
      </c>
      <c r="AV114" s="14" t="s">
        <v>80</v>
      </c>
      <c r="AW114" s="14" t="s">
        <v>32</v>
      </c>
      <c r="AX114" s="14" t="s">
        <v>71</v>
      </c>
      <c r="AY114" s="260" t="s">
        <v>158</v>
      </c>
    </row>
    <row r="115" s="14" customFormat="1">
      <c r="A115" s="14"/>
      <c r="B115" s="250"/>
      <c r="C115" s="251"/>
      <c r="D115" s="241" t="s">
        <v>257</v>
      </c>
      <c r="E115" s="252" t="s">
        <v>19</v>
      </c>
      <c r="F115" s="253" t="s">
        <v>1809</v>
      </c>
      <c r="G115" s="251"/>
      <c r="H115" s="254">
        <v>6.0999999999999996</v>
      </c>
      <c r="I115" s="255"/>
      <c r="J115" s="251"/>
      <c r="K115" s="251"/>
      <c r="L115" s="256"/>
      <c r="M115" s="257"/>
      <c r="N115" s="258"/>
      <c r="O115" s="258"/>
      <c r="P115" s="258"/>
      <c r="Q115" s="258"/>
      <c r="R115" s="258"/>
      <c r="S115" s="258"/>
      <c r="T115" s="259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60" t="s">
        <v>257</v>
      </c>
      <c r="AU115" s="260" t="s">
        <v>80</v>
      </c>
      <c r="AV115" s="14" t="s">
        <v>80</v>
      </c>
      <c r="AW115" s="14" t="s">
        <v>32</v>
      </c>
      <c r="AX115" s="14" t="s">
        <v>71</v>
      </c>
      <c r="AY115" s="260" t="s">
        <v>158</v>
      </c>
    </row>
    <row r="116" s="15" customFormat="1">
      <c r="A116" s="15"/>
      <c r="B116" s="261"/>
      <c r="C116" s="262"/>
      <c r="D116" s="241" t="s">
        <v>257</v>
      </c>
      <c r="E116" s="263" t="s">
        <v>19</v>
      </c>
      <c r="F116" s="264" t="s">
        <v>268</v>
      </c>
      <c r="G116" s="262"/>
      <c r="H116" s="265">
        <v>9.8999999999999986</v>
      </c>
      <c r="I116" s="266"/>
      <c r="J116" s="262"/>
      <c r="K116" s="262"/>
      <c r="L116" s="267"/>
      <c r="M116" s="268"/>
      <c r="N116" s="269"/>
      <c r="O116" s="269"/>
      <c r="P116" s="269"/>
      <c r="Q116" s="269"/>
      <c r="R116" s="269"/>
      <c r="S116" s="269"/>
      <c r="T116" s="270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71" t="s">
        <v>257</v>
      </c>
      <c r="AU116" s="271" t="s">
        <v>80</v>
      </c>
      <c r="AV116" s="15" t="s">
        <v>173</v>
      </c>
      <c r="AW116" s="15" t="s">
        <v>32</v>
      </c>
      <c r="AX116" s="15" t="s">
        <v>78</v>
      </c>
      <c r="AY116" s="271" t="s">
        <v>158</v>
      </c>
    </row>
    <row r="117" s="2" customFormat="1" ht="24.15" customHeight="1">
      <c r="A117" s="41"/>
      <c r="B117" s="42"/>
      <c r="C117" s="216" t="s">
        <v>119</v>
      </c>
      <c r="D117" s="216" t="s">
        <v>161</v>
      </c>
      <c r="E117" s="217" t="s">
        <v>1814</v>
      </c>
      <c r="F117" s="218" t="s">
        <v>1815</v>
      </c>
      <c r="G117" s="219" t="s">
        <v>254</v>
      </c>
      <c r="H117" s="220">
        <v>14.945</v>
      </c>
      <c r="I117" s="221"/>
      <c r="J117" s="222">
        <f>ROUND(I117*H117,2)</f>
        <v>0</v>
      </c>
      <c r="K117" s="218" t="s">
        <v>219</v>
      </c>
      <c r="L117" s="47"/>
      <c r="M117" s="223" t="s">
        <v>19</v>
      </c>
      <c r="N117" s="224" t="s">
        <v>42</v>
      </c>
      <c r="O117" s="87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7" t="s">
        <v>173</v>
      </c>
      <c r="AT117" s="227" t="s">
        <v>161</v>
      </c>
      <c r="AU117" s="227" t="s">
        <v>80</v>
      </c>
      <c r="AY117" s="20" t="s">
        <v>158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20" t="s">
        <v>78</v>
      </c>
      <c r="BK117" s="228">
        <f>ROUND(I117*H117,2)</f>
        <v>0</v>
      </c>
      <c r="BL117" s="20" t="s">
        <v>173</v>
      </c>
      <c r="BM117" s="227" t="s">
        <v>1816</v>
      </c>
    </row>
    <row r="118" s="2" customFormat="1">
      <c r="A118" s="41"/>
      <c r="B118" s="42"/>
      <c r="C118" s="43"/>
      <c r="D118" s="229" t="s">
        <v>221</v>
      </c>
      <c r="E118" s="43"/>
      <c r="F118" s="230" t="s">
        <v>1817</v>
      </c>
      <c r="G118" s="43"/>
      <c r="H118" s="43"/>
      <c r="I118" s="231"/>
      <c r="J118" s="43"/>
      <c r="K118" s="43"/>
      <c r="L118" s="47"/>
      <c r="M118" s="232"/>
      <c r="N118" s="233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221</v>
      </c>
      <c r="AU118" s="20" t="s">
        <v>80</v>
      </c>
    </row>
    <row r="119" s="14" customFormat="1">
      <c r="A119" s="14"/>
      <c r="B119" s="250"/>
      <c r="C119" s="251"/>
      <c r="D119" s="241" t="s">
        <v>257</v>
      </c>
      <c r="E119" s="252" t="s">
        <v>19</v>
      </c>
      <c r="F119" s="253" t="s">
        <v>1818</v>
      </c>
      <c r="G119" s="251"/>
      <c r="H119" s="254">
        <v>14.945</v>
      </c>
      <c r="I119" s="255"/>
      <c r="J119" s="251"/>
      <c r="K119" s="251"/>
      <c r="L119" s="256"/>
      <c r="M119" s="257"/>
      <c r="N119" s="258"/>
      <c r="O119" s="258"/>
      <c r="P119" s="258"/>
      <c r="Q119" s="258"/>
      <c r="R119" s="258"/>
      <c r="S119" s="258"/>
      <c r="T119" s="259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60" t="s">
        <v>257</v>
      </c>
      <c r="AU119" s="260" t="s">
        <v>80</v>
      </c>
      <c r="AV119" s="14" t="s">
        <v>80</v>
      </c>
      <c r="AW119" s="14" t="s">
        <v>32</v>
      </c>
      <c r="AX119" s="14" t="s">
        <v>71</v>
      </c>
      <c r="AY119" s="260" t="s">
        <v>158</v>
      </c>
    </row>
    <row r="120" s="15" customFormat="1">
      <c r="A120" s="15"/>
      <c r="B120" s="261"/>
      <c r="C120" s="262"/>
      <c r="D120" s="241" t="s">
        <v>257</v>
      </c>
      <c r="E120" s="263" t="s">
        <v>19</v>
      </c>
      <c r="F120" s="264" t="s">
        <v>268</v>
      </c>
      <c r="G120" s="262"/>
      <c r="H120" s="265">
        <v>14.945</v>
      </c>
      <c r="I120" s="266"/>
      <c r="J120" s="262"/>
      <c r="K120" s="262"/>
      <c r="L120" s="267"/>
      <c r="M120" s="268"/>
      <c r="N120" s="269"/>
      <c r="O120" s="269"/>
      <c r="P120" s="269"/>
      <c r="Q120" s="269"/>
      <c r="R120" s="269"/>
      <c r="S120" s="269"/>
      <c r="T120" s="270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71" t="s">
        <v>257</v>
      </c>
      <c r="AU120" s="271" t="s">
        <v>80</v>
      </c>
      <c r="AV120" s="15" t="s">
        <v>173</v>
      </c>
      <c r="AW120" s="15" t="s">
        <v>32</v>
      </c>
      <c r="AX120" s="15" t="s">
        <v>78</v>
      </c>
      <c r="AY120" s="271" t="s">
        <v>158</v>
      </c>
    </row>
    <row r="121" s="2" customFormat="1" ht="24.15" customHeight="1">
      <c r="A121" s="41"/>
      <c r="B121" s="42"/>
      <c r="C121" s="216" t="s">
        <v>173</v>
      </c>
      <c r="D121" s="216" t="s">
        <v>161</v>
      </c>
      <c r="E121" s="217" t="s">
        <v>1819</v>
      </c>
      <c r="F121" s="218" t="s">
        <v>1820</v>
      </c>
      <c r="G121" s="219" t="s">
        <v>254</v>
      </c>
      <c r="H121" s="220">
        <v>14.327999999999999</v>
      </c>
      <c r="I121" s="221"/>
      <c r="J121" s="222">
        <f>ROUND(I121*H121,2)</f>
        <v>0</v>
      </c>
      <c r="K121" s="218" t="s">
        <v>219</v>
      </c>
      <c r="L121" s="47"/>
      <c r="M121" s="223" t="s">
        <v>19</v>
      </c>
      <c r="N121" s="224" t="s">
        <v>42</v>
      </c>
      <c r="O121" s="87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7" t="s">
        <v>173</v>
      </c>
      <c r="AT121" s="227" t="s">
        <v>161</v>
      </c>
      <c r="AU121" s="227" t="s">
        <v>80</v>
      </c>
      <c r="AY121" s="20" t="s">
        <v>158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20" t="s">
        <v>78</v>
      </c>
      <c r="BK121" s="228">
        <f>ROUND(I121*H121,2)</f>
        <v>0</v>
      </c>
      <c r="BL121" s="20" t="s">
        <v>173</v>
      </c>
      <c r="BM121" s="227" t="s">
        <v>1821</v>
      </c>
    </row>
    <row r="122" s="2" customFormat="1">
      <c r="A122" s="41"/>
      <c r="B122" s="42"/>
      <c r="C122" s="43"/>
      <c r="D122" s="229" t="s">
        <v>221</v>
      </c>
      <c r="E122" s="43"/>
      <c r="F122" s="230" t="s">
        <v>1822</v>
      </c>
      <c r="G122" s="43"/>
      <c r="H122" s="43"/>
      <c r="I122" s="231"/>
      <c r="J122" s="43"/>
      <c r="K122" s="43"/>
      <c r="L122" s="47"/>
      <c r="M122" s="232"/>
      <c r="N122" s="233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221</v>
      </c>
      <c r="AU122" s="20" t="s">
        <v>80</v>
      </c>
    </row>
    <row r="123" s="14" customFormat="1">
      <c r="A123" s="14"/>
      <c r="B123" s="250"/>
      <c r="C123" s="251"/>
      <c r="D123" s="241" t="s">
        <v>257</v>
      </c>
      <c r="E123" s="252" t="s">
        <v>19</v>
      </c>
      <c r="F123" s="253" t="s">
        <v>1823</v>
      </c>
      <c r="G123" s="251"/>
      <c r="H123" s="254">
        <v>3.6480000000000001</v>
      </c>
      <c r="I123" s="255"/>
      <c r="J123" s="251"/>
      <c r="K123" s="251"/>
      <c r="L123" s="256"/>
      <c r="M123" s="257"/>
      <c r="N123" s="258"/>
      <c r="O123" s="258"/>
      <c r="P123" s="258"/>
      <c r="Q123" s="258"/>
      <c r="R123" s="258"/>
      <c r="S123" s="258"/>
      <c r="T123" s="259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60" t="s">
        <v>257</v>
      </c>
      <c r="AU123" s="260" t="s">
        <v>80</v>
      </c>
      <c r="AV123" s="14" t="s">
        <v>80</v>
      </c>
      <c r="AW123" s="14" t="s">
        <v>32</v>
      </c>
      <c r="AX123" s="14" t="s">
        <v>71</v>
      </c>
      <c r="AY123" s="260" t="s">
        <v>158</v>
      </c>
    </row>
    <row r="124" s="14" customFormat="1">
      <c r="A124" s="14"/>
      <c r="B124" s="250"/>
      <c r="C124" s="251"/>
      <c r="D124" s="241" t="s">
        <v>257</v>
      </c>
      <c r="E124" s="252" t="s">
        <v>19</v>
      </c>
      <c r="F124" s="253" t="s">
        <v>1824</v>
      </c>
      <c r="G124" s="251"/>
      <c r="H124" s="254">
        <v>1.536</v>
      </c>
      <c r="I124" s="255"/>
      <c r="J124" s="251"/>
      <c r="K124" s="251"/>
      <c r="L124" s="256"/>
      <c r="M124" s="257"/>
      <c r="N124" s="258"/>
      <c r="O124" s="258"/>
      <c r="P124" s="258"/>
      <c r="Q124" s="258"/>
      <c r="R124" s="258"/>
      <c r="S124" s="258"/>
      <c r="T124" s="259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60" t="s">
        <v>257</v>
      </c>
      <c r="AU124" s="260" t="s">
        <v>80</v>
      </c>
      <c r="AV124" s="14" t="s">
        <v>80</v>
      </c>
      <c r="AW124" s="14" t="s">
        <v>32</v>
      </c>
      <c r="AX124" s="14" t="s">
        <v>71</v>
      </c>
      <c r="AY124" s="260" t="s">
        <v>158</v>
      </c>
    </row>
    <row r="125" s="14" customFormat="1">
      <c r="A125" s="14"/>
      <c r="B125" s="250"/>
      <c r="C125" s="251"/>
      <c r="D125" s="241" t="s">
        <v>257</v>
      </c>
      <c r="E125" s="252" t="s">
        <v>19</v>
      </c>
      <c r="F125" s="253" t="s">
        <v>1825</v>
      </c>
      <c r="G125" s="251"/>
      <c r="H125" s="254">
        <v>3.456</v>
      </c>
      <c r="I125" s="255"/>
      <c r="J125" s="251"/>
      <c r="K125" s="251"/>
      <c r="L125" s="256"/>
      <c r="M125" s="257"/>
      <c r="N125" s="258"/>
      <c r="O125" s="258"/>
      <c r="P125" s="258"/>
      <c r="Q125" s="258"/>
      <c r="R125" s="258"/>
      <c r="S125" s="258"/>
      <c r="T125" s="259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60" t="s">
        <v>257</v>
      </c>
      <c r="AU125" s="260" t="s">
        <v>80</v>
      </c>
      <c r="AV125" s="14" t="s">
        <v>80</v>
      </c>
      <c r="AW125" s="14" t="s">
        <v>32</v>
      </c>
      <c r="AX125" s="14" t="s">
        <v>71</v>
      </c>
      <c r="AY125" s="260" t="s">
        <v>158</v>
      </c>
    </row>
    <row r="126" s="14" customFormat="1">
      <c r="A126" s="14"/>
      <c r="B126" s="250"/>
      <c r="C126" s="251"/>
      <c r="D126" s="241" t="s">
        <v>257</v>
      </c>
      <c r="E126" s="252" t="s">
        <v>19</v>
      </c>
      <c r="F126" s="253" t="s">
        <v>1826</v>
      </c>
      <c r="G126" s="251"/>
      <c r="H126" s="254">
        <v>1.1519999999999999</v>
      </c>
      <c r="I126" s="255"/>
      <c r="J126" s="251"/>
      <c r="K126" s="251"/>
      <c r="L126" s="256"/>
      <c r="M126" s="257"/>
      <c r="N126" s="258"/>
      <c r="O126" s="258"/>
      <c r="P126" s="258"/>
      <c r="Q126" s="258"/>
      <c r="R126" s="258"/>
      <c r="S126" s="258"/>
      <c r="T126" s="259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60" t="s">
        <v>257</v>
      </c>
      <c r="AU126" s="260" t="s">
        <v>80</v>
      </c>
      <c r="AV126" s="14" t="s">
        <v>80</v>
      </c>
      <c r="AW126" s="14" t="s">
        <v>32</v>
      </c>
      <c r="AX126" s="14" t="s">
        <v>71</v>
      </c>
      <c r="AY126" s="260" t="s">
        <v>158</v>
      </c>
    </row>
    <row r="127" s="14" customFormat="1">
      <c r="A127" s="14"/>
      <c r="B127" s="250"/>
      <c r="C127" s="251"/>
      <c r="D127" s="241" t="s">
        <v>257</v>
      </c>
      <c r="E127" s="252" t="s">
        <v>19</v>
      </c>
      <c r="F127" s="253" t="s">
        <v>1827</v>
      </c>
      <c r="G127" s="251"/>
      <c r="H127" s="254">
        <v>1.0560000000000001</v>
      </c>
      <c r="I127" s="255"/>
      <c r="J127" s="251"/>
      <c r="K127" s="251"/>
      <c r="L127" s="256"/>
      <c r="M127" s="257"/>
      <c r="N127" s="258"/>
      <c r="O127" s="258"/>
      <c r="P127" s="258"/>
      <c r="Q127" s="258"/>
      <c r="R127" s="258"/>
      <c r="S127" s="258"/>
      <c r="T127" s="259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60" t="s">
        <v>257</v>
      </c>
      <c r="AU127" s="260" t="s">
        <v>80</v>
      </c>
      <c r="AV127" s="14" t="s">
        <v>80</v>
      </c>
      <c r="AW127" s="14" t="s">
        <v>32</v>
      </c>
      <c r="AX127" s="14" t="s">
        <v>71</v>
      </c>
      <c r="AY127" s="260" t="s">
        <v>158</v>
      </c>
    </row>
    <row r="128" s="14" customFormat="1">
      <c r="A128" s="14"/>
      <c r="B128" s="250"/>
      <c r="C128" s="251"/>
      <c r="D128" s="241" t="s">
        <v>257</v>
      </c>
      <c r="E128" s="252" t="s">
        <v>19</v>
      </c>
      <c r="F128" s="253" t="s">
        <v>1828</v>
      </c>
      <c r="G128" s="251"/>
      <c r="H128" s="254">
        <v>0.67200000000000004</v>
      </c>
      <c r="I128" s="255"/>
      <c r="J128" s="251"/>
      <c r="K128" s="251"/>
      <c r="L128" s="256"/>
      <c r="M128" s="257"/>
      <c r="N128" s="258"/>
      <c r="O128" s="258"/>
      <c r="P128" s="258"/>
      <c r="Q128" s="258"/>
      <c r="R128" s="258"/>
      <c r="S128" s="258"/>
      <c r="T128" s="259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60" t="s">
        <v>257</v>
      </c>
      <c r="AU128" s="260" t="s">
        <v>80</v>
      </c>
      <c r="AV128" s="14" t="s">
        <v>80</v>
      </c>
      <c r="AW128" s="14" t="s">
        <v>32</v>
      </c>
      <c r="AX128" s="14" t="s">
        <v>71</v>
      </c>
      <c r="AY128" s="260" t="s">
        <v>158</v>
      </c>
    </row>
    <row r="129" s="14" customFormat="1">
      <c r="A129" s="14"/>
      <c r="B129" s="250"/>
      <c r="C129" s="251"/>
      <c r="D129" s="241" t="s">
        <v>257</v>
      </c>
      <c r="E129" s="252" t="s">
        <v>19</v>
      </c>
      <c r="F129" s="253" t="s">
        <v>1829</v>
      </c>
      <c r="G129" s="251"/>
      <c r="H129" s="254">
        <v>2.8079999999999998</v>
      </c>
      <c r="I129" s="255"/>
      <c r="J129" s="251"/>
      <c r="K129" s="251"/>
      <c r="L129" s="256"/>
      <c r="M129" s="257"/>
      <c r="N129" s="258"/>
      <c r="O129" s="258"/>
      <c r="P129" s="258"/>
      <c r="Q129" s="258"/>
      <c r="R129" s="258"/>
      <c r="S129" s="258"/>
      <c r="T129" s="259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60" t="s">
        <v>257</v>
      </c>
      <c r="AU129" s="260" t="s">
        <v>80</v>
      </c>
      <c r="AV129" s="14" t="s">
        <v>80</v>
      </c>
      <c r="AW129" s="14" t="s">
        <v>32</v>
      </c>
      <c r="AX129" s="14" t="s">
        <v>71</v>
      </c>
      <c r="AY129" s="260" t="s">
        <v>158</v>
      </c>
    </row>
    <row r="130" s="15" customFormat="1">
      <c r="A130" s="15"/>
      <c r="B130" s="261"/>
      <c r="C130" s="262"/>
      <c r="D130" s="241" t="s">
        <v>257</v>
      </c>
      <c r="E130" s="263" t="s">
        <v>19</v>
      </c>
      <c r="F130" s="264" t="s">
        <v>268</v>
      </c>
      <c r="G130" s="262"/>
      <c r="H130" s="265">
        <v>14.327999999999999</v>
      </c>
      <c r="I130" s="266"/>
      <c r="J130" s="262"/>
      <c r="K130" s="262"/>
      <c r="L130" s="267"/>
      <c r="M130" s="268"/>
      <c r="N130" s="269"/>
      <c r="O130" s="269"/>
      <c r="P130" s="269"/>
      <c r="Q130" s="269"/>
      <c r="R130" s="269"/>
      <c r="S130" s="269"/>
      <c r="T130" s="270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71" t="s">
        <v>257</v>
      </c>
      <c r="AU130" s="271" t="s">
        <v>80</v>
      </c>
      <c r="AV130" s="15" t="s">
        <v>173</v>
      </c>
      <c r="AW130" s="15" t="s">
        <v>32</v>
      </c>
      <c r="AX130" s="15" t="s">
        <v>78</v>
      </c>
      <c r="AY130" s="271" t="s">
        <v>158</v>
      </c>
    </row>
    <row r="131" s="2" customFormat="1" ht="24.15" customHeight="1">
      <c r="A131" s="41"/>
      <c r="B131" s="42"/>
      <c r="C131" s="216" t="s">
        <v>157</v>
      </c>
      <c r="D131" s="216" t="s">
        <v>161</v>
      </c>
      <c r="E131" s="217" t="s">
        <v>1830</v>
      </c>
      <c r="F131" s="218" t="s">
        <v>1831</v>
      </c>
      <c r="G131" s="219" t="s">
        <v>254</v>
      </c>
      <c r="H131" s="220">
        <v>36.649999999999999</v>
      </c>
      <c r="I131" s="221"/>
      <c r="J131" s="222">
        <f>ROUND(I131*H131,2)</f>
        <v>0</v>
      </c>
      <c r="K131" s="218" t="s">
        <v>219</v>
      </c>
      <c r="L131" s="47"/>
      <c r="M131" s="223" t="s">
        <v>19</v>
      </c>
      <c r="N131" s="224" t="s">
        <v>42</v>
      </c>
      <c r="O131" s="87"/>
      <c r="P131" s="225">
        <f>O131*H131</f>
        <v>0</v>
      </c>
      <c r="Q131" s="225">
        <v>0</v>
      </c>
      <c r="R131" s="225">
        <f>Q131*H131</f>
        <v>0</v>
      </c>
      <c r="S131" s="225">
        <v>0</v>
      </c>
      <c r="T131" s="226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7" t="s">
        <v>173</v>
      </c>
      <c r="AT131" s="227" t="s">
        <v>161</v>
      </c>
      <c r="AU131" s="227" t="s">
        <v>80</v>
      </c>
      <c r="AY131" s="20" t="s">
        <v>158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20" t="s">
        <v>78</v>
      </c>
      <c r="BK131" s="228">
        <f>ROUND(I131*H131,2)</f>
        <v>0</v>
      </c>
      <c r="BL131" s="20" t="s">
        <v>173</v>
      </c>
      <c r="BM131" s="227" t="s">
        <v>1832</v>
      </c>
    </row>
    <row r="132" s="2" customFormat="1">
      <c r="A132" s="41"/>
      <c r="B132" s="42"/>
      <c r="C132" s="43"/>
      <c r="D132" s="229" t="s">
        <v>221</v>
      </c>
      <c r="E132" s="43"/>
      <c r="F132" s="230" t="s">
        <v>1833</v>
      </c>
      <c r="G132" s="43"/>
      <c r="H132" s="43"/>
      <c r="I132" s="231"/>
      <c r="J132" s="43"/>
      <c r="K132" s="43"/>
      <c r="L132" s="47"/>
      <c r="M132" s="232"/>
      <c r="N132" s="233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221</v>
      </c>
      <c r="AU132" s="20" t="s">
        <v>80</v>
      </c>
    </row>
    <row r="133" s="14" customFormat="1">
      <c r="A133" s="14"/>
      <c r="B133" s="250"/>
      <c r="C133" s="251"/>
      <c r="D133" s="241" t="s">
        <v>257</v>
      </c>
      <c r="E133" s="252" t="s">
        <v>19</v>
      </c>
      <c r="F133" s="253" t="s">
        <v>1834</v>
      </c>
      <c r="G133" s="251"/>
      <c r="H133" s="254">
        <v>3.3599999999999999</v>
      </c>
      <c r="I133" s="255"/>
      <c r="J133" s="251"/>
      <c r="K133" s="251"/>
      <c r="L133" s="256"/>
      <c r="M133" s="257"/>
      <c r="N133" s="258"/>
      <c r="O133" s="258"/>
      <c r="P133" s="258"/>
      <c r="Q133" s="258"/>
      <c r="R133" s="258"/>
      <c r="S133" s="258"/>
      <c r="T133" s="259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60" t="s">
        <v>257</v>
      </c>
      <c r="AU133" s="260" t="s">
        <v>80</v>
      </c>
      <c r="AV133" s="14" t="s">
        <v>80</v>
      </c>
      <c r="AW133" s="14" t="s">
        <v>32</v>
      </c>
      <c r="AX133" s="14" t="s">
        <v>71</v>
      </c>
      <c r="AY133" s="260" t="s">
        <v>158</v>
      </c>
    </row>
    <row r="134" s="14" customFormat="1">
      <c r="A134" s="14"/>
      <c r="B134" s="250"/>
      <c r="C134" s="251"/>
      <c r="D134" s="241" t="s">
        <v>257</v>
      </c>
      <c r="E134" s="252" t="s">
        <v>19</v>
      </c>
      <c r="F134" s="253" t="s">
        <v>1835</v>
      </c>
      <c r="G134" s="251"/>
      <c r="H134" s="254">
        <v>30.289999999999999</v>
      </c>
      <c r="I134" s="255"/>
      <c r="J134" s="251"/>
      <c r="K134" s="251"/>
      <c r="L134" s="256"/>
      <c r="M134" s="257"/>
      <c r="N134" s="258"/>
      <c r="O134" s="258"/>
      <c r="P134" s="258"/>
      <c r="Q134" s="258"/>
      <c r="R134" s="258"/>
      <c r="S134" s="258"/>
      <c r="T134" s="259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60" t="s">
        <v>257</v>
      </c>
      <c r="AU134" s="260" t="s">
        <v>80</v>
      </c>
      <c r="AV134" s="14" t="s">
        <v>80</v>
      </c>
      <c r="AW134" s="14" t="s">
        <v>32</v>
      </c>
      <c r="AX134" s="14" t="s">
        <v>71</v>
      </c>
      <c r="AY134" s="260" t="s">
        <v>158</v>
      </c>
    </row>
    <row r="135" s="14" customFormat="1">
      <c r="A135" s="14"/>
      <c r="B135" s="250"/>
      <c r="C135" s="251"/>
      <c r="D135" s="241" t="s">
        <v>257</v>
      </c>
      <c r="E135" s="252" t="s">
        <v>19</v>
      </c>
      <c r="F135" s="253" t="s">
        <v>1836</v>
      </c>
      <c r="G135" s="251"/>
      <c r="H135" s="254">
        <v>3</v>
      </c>
      <c r="I135" s="255"/>
      <c r="J135" s="251"/>
      <c r="K135" s="251"/>
      <c r="L135" s="256"/>
      <c r="M135" s="257"/>
      <c r="N135" s="258"/>
      <c r="O135" s="258"/>
      <c r="P135" s="258"/>
      <c r="Q135" s="258"/>
      <c r="R135" s="258"/>
      <c r="S135" s="258"/>
      <c r="T135" s="259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60" t="s">
        <v>257</v>
      </c>
      <c r="AU135" s="260" t="s">
        <v>80</v>
      </c>
      <c r="AV135" s="14" t="s">
        <v>80</v>
      </c>
      <c r="AW135" s="14" t="s">
        <v>32</v>
      </c>
      <c r="AX135" s="14" t="s">
        <v>71</v>
      </c>
      <c r="AY135" s="260" t="s">
        <v>158</v>
      </c>
    </row>
    <row r="136" s="15" customFormat="1">
      <c r="A136" s="15"/>
      <c r="B136" s="261"/>
      <c r="C136" s="262"/>
      <c r="D136" s="241" t="s">
        <v>257</v>
      </c>
      <c r="E136" s="263" t="s">
        <v>19</v>
      </c>
      <c r="F136" s="264" t="s">
        <v>268</v>
      </c>
      <c r="G136" s="262"/>
      <c r="H136" s="265">
        <v>36.649999999999999</v>
      </c>
      <c r="I136" s="266"/>
      <c r="J136" s="262"/>
      <c r="K136" s="262"/>
      <c r="L136" s="267"/>
      <c r="M136" s="268"/>
      <c r="N136" s="269"/>
      <c r="O136" s="269"/>
      <c r="P136" s="269"/>
      <c r="Q136" s="269"/>
      <c r="R136" s="269"/>
      <c r="S136" s="269"/>
      <c r="T136" s="270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71" t="s">
        <v>257</v>
      </c>
      <c r="AU136" s="271" t="s">
        <v>80</v>
      </c>
      <c r="AV136" s="15" t="s">
        <v>173</v>
      </c>
      <c r="AW136" s="15" t="s">
        <v>32</v>
      </c>
      <c r="AX136" s="15" t="s">
        <v>78</v>
      </c>
      <c r="AY136" s="271" t="s">
        <v>158</v>
      </c>
    </row>
    <row r="137" s="2" customFormat="1" ht="24.15" customHeight="1">
      <c r="A137" s="41"/>
      <c r="B137" s="42"/>
      <c r="C137" s="216" t="s">
        <v>182</v>
      </c>
      <c r="D137" s="216" t="s">
        <v>161</v>
      </c>
      <c r="E137" s="217" t="s">
        <v>1837</v>
      </c>
      <c r="F137" s="218" t="s">
        <v>1838</v>
      </c>
      <c r="G137" s="219" t="s">
        <v>254</v>
      </c>
      <c r="H137" s="220">
        <v>43.520000000000003</v>
      </c>
      <c r="I137" s="221"/>
      <c r="J137" s="222">
        <f>ROUND(I137*H137,2)</f>
        <v>0</v>
      </c>
      <c r="K137" s="218" t="s">
        <v>219</v>
      </c>
      <c r="L137" s="47"/>
      <c r="M137" s="223" t="s">
        <v>19</v>
      </c>
      <c r="N137" s="224" t="s">
        <v>42</v>
      </c>
      <c r="O137" s="87"/>
      <c r="P137" s="225">
        <f>O137*H137</f>
        <v>0</v>
      </c>
      <c r="Q137" s="225">
        <v>0</v>
      </c>
      <c r="R137" s="225">
        <f>Q137*H137</f>
        <v>0</v>
      </c>
      <c r="S137" s="225">
        <v>0</v>
      </c>
      <c r="T137" s="226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7" t="s">
        <v>173</v>
      </c>
      <c r="AT137" s="227" t="s">
        <v>161</v>
      </c>
      <c r="AU137" s="227" t="s">
        <v>80</v>
      </c>
      <c r="AY137" s="20" t="s">
        <v>158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20" t="s">
        <v>78</v>
      </c>
      <c r="BK137" s="228">
        <f>ROUND(I137*H137,2)</f>
        <v>0</v>
      </c>
      <c r="BL137" s="20" t="s">
        <v>173</v>
      </c>
      <c r="BM137" s="227" t="s">
        <v>1839</v>
      </c>
    </row>
    <row r="138" s="2" customFormat="1">
      <c r="A138" s="41"/>
      <c r="B138" s="42"/>
      <c r="C138" s="43"/>
      <c r="D138" s="229" t="s">
        <v>221</v>
      </c>
      <c r="E138" s="43"/>
      <c r="F138" s="230" t="s">
        <v>1840</v>
      </c>
      <c r="G138" s="43"/>
      <c r="H138" s="43"/>
      <c r="I138" s="231"/>
      <c r="J138" s="43"/>
      <c r="K138" s="43"/>
      <c r="L138" s="47"/>
      <c r="M138" s="232"/>
      <c r="N138" s="233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221</v>
      </c>
      <c r="AU138" s="20" t="s">
        <v>80</v>
      </c>
    </row>
    <row r="139" s="14" customFormat="1">
      <c r="A139" s="14"/>
      <c r="B139" s="250"/>
      <c r="C139" s="251"/>
      <c r="D139" s="241" t="s">
        <v>257</v>
      </c>
      <c r="E139" s="252" t="s">
        <v>19</v>
      </c>
      <c r="F139" s="253" t="s">
        <v>1841</v>
      </c>
      <c r="G139" s="251"/>
      <c r="H139" s="254">
        <v>43.520000000000003</v>
      </c>
      <c r="I139" s="255"/>
      <c r="J139" s="251"/>
      <c r="K139" s="251"/>
      <c r="L139" s="256"/>
      <c r="M139" s="257"/>
      <c r="N139" s="258"/>
      <c r="O139" s="258"/>
      <c r="P139" s="258"/>
      <c r="Q139" s="258"/>
      <c r="R139" s="258"/>
      <c r="S139" s="258"/>
      <c r="T139" s="259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60" t="s">
        <v>257</v>
      </c>
      <c r="AU139" s="260" t="s">
        <v>80</v>
      </c>
      <c r="AV139" s="14" t="s">
        <v>80</v>
      </c>
      <c r="AW139" s="14" t="s">
        <v>32</v>
      </c>
      <c r="AX139" s="14" t="s">
        <v>71</v>
      </c>
      <c r="AY139" s="260" t="s">
        <v>158</v>
      </c>
    </row>
    <row r="140" s="15" customFormat="1">
      <c r="A140" s="15"/>
      <c r="B140" s="261"/>
      <c r="C140" s="262"/>
      <c r="D140" s="241" t="s">
        <v>257</v>
      </c>
      <c r="E140" s="263" t="s">
        <v>19</v>
      </c>
      <c r="F140" s="264" t="s">
        <v>268</v>
      </c>
      <c r="G140" s="262"/>
      <c r="H140" s="265">
        <v>43.520000000000003</v>
      </c>
      <c r="I140" s="266"/>
      <c r="J140" s="262"/>
      <c r="K140" s="262"/>
      <c r="L140" s="267"/>
      <c r="M140" s="268"/>
      <c r="N140" s="269"/>
      <c r="O140" s="269"/>
      <c r="P140" s="269"/>
      <c r="Q140" s="269"/>
      <c r="R140" s="269"/>
      <c r="S140" s="269"/>
      <c r="T140" s="270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71" t="s">
        <v>257</v>
      </c>
      <c r="AU140" s="271" t="s">
        <v>80</v>
      </c>
      <c r="AV140" s="15" t="s">
        <v>173</v>
      </c>
      <c r="AW140" s="15" t="s">
        <v>32</v>
      </c>
      <c r="AX140" s="15" t="s">
        <v>78</v>
      </c>
      <c r="AY140" s="271" t="s">
        <v>158</v>
      </c>
    </row>
    <row r="141" s="2" customFormat="1" ht="24.15" customHeight="1">
      <c r="A141" s="41"/>
      <c r="B141" s="42"/>
      <c r="C141" s="216" t="s">
        <v>186</v>
      </c>
      <c r="D141" s="216" t="s">
        <v>161</v>
      </c>
      <c r="E141" s="217" t="s">
        <v>1842</v>
      </c>
      <c r="F141" s="218" t="s">
        <v>1843</v>
      </c>
      <c r="G141" s="219" t="s">
        <v>254</v>
      </c>
      <c r="H141" s="220">
        <v>109.443</v>
      </c>
      <c r="I141" s="221"/>
      <c r="J141" s="222">
        <f>ROUND(I141*H141,2)</f>
        <v>0</v>
      </c>
      <c r="K141" s="218" t="s">
        <v>219</v>
      </c>
      <c r="L141" s="47"/>
      <c r="M141" s="223" t="s">
        <v>19</v>
      </c>
      <c r="N141" s="224" t="s">
        <v>42</v>
      </c>
      <c r="O141" s="87"/>
      <c r="P141" s="225">
        <f>O141*H141</f>
        <v>0</v>
      </c>
      <c r="Q141" s="225">
        <v>0</v>
      </c>
      <c r="R141" s="225">
        <f>Q141*H141</f>
        <v>0</v>
      </c>
      <c r="S141" s="225">
        <v>0</v>
      </c>
      <c r="T141" s="226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7" t="s">
        <v>173</v>
      </c>
      <c r="AT141" s="227" t="s">
        <v>161</v>
      </c>
      <c r="AU141" s="227" t="s">
        <v>80</v>
      </c>
      <c r="AY141" s="20" t="s">
        <v>158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20" t="s">
        <v>78</v>
      </c>
      <c r="BK141" s="228">
        <f>ROUND(I141*H141,2)</f>
        <v>0</v>
      </c>
      <c r="BL141" s="20" t="s">
        <v>173</v>
      </c>
      <c r="BM141" s="227" t="s">
        <v>1844</v>
      </c>
    </row>
    <row r="142" s="2" customFormat="1">
      <c r="A142" s="41"/>
      <c r="B142" s="42"/>
      <c r="C142" s="43"/>
      <c r="D142" s="229" t="s">
        <v>221</v>
      </c>
      <c r="E142" s="43"/>
      <c r="F142" s="230" t="s">
        <v>1845</v>
      </c>
      <c r="G142" s="43"/>
      <c r="H142" s="43"/>
      <c r="I142" s="231"/>
      <c r="J142" s="43"/>
      <c r="K142" s="43"/>
      <c r="L142" s="47"/>
      <c r="M142" s="232"/>
      <c r="N142" s="233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221</v>
      </c>
      <c r="AU142" s="20" t="s">
        <v>80</v>
      </c>
    </row>
    <row r="143" s="2" customFormat="1" ht="16.5" customHeight="1">
      <c r="A143" s="41"/>
      <c r="B143" s="42"/>
      <c r="C143" s="216" t="s">
        <v>190</v>
      </c>
      <c r="D143" s="216" t="s">
        <v>161</v>
      </c>
      <c r="E143" s="217" t="s">
        <v>1846</v>
      </c>
      <c r="F143" s="218" t="s">
        <v>1847</v>
      </c>
      <c r="G143" s="219" t="s">
        <v>295</v>
      </c>
      <c r="H143" s="220">
        <v>87.040000000000006</v>
      </c>
      <c r="I143" s="221"/>
      <c r="J143" s="222">
        <f>ROUND(I143*H143,2)</f>
        <v>0</v>
      </c>
      <c r="K143" s="218" t="s">
        <v>219</v>
      </c>
      <c r="L143" s="47"/>
      <c r="M143" s="223" t="s">
        <v>19</v>
      </c>
      <c r="N143" s="224" t="s">
        <v>42</v>
      </c>
      <c r="O143" s="87"/>
      <c r="P143" s="225">
        <f>O143*H143</f>
        <v>0</v>
      </c>
      <c r="Q143" s="225">
        <v>0.00069999999999999999</v>
      </c>
      <c r="R143" s="225">
        <f>Q143*H143</f>
        <v>0.060928000000000003</v>
      </c>
      <c r="S143" s="225">
        <v>0</v>
      </c>
      <c r="T143" s="226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7" t="s">
        <v>173</v>
      </c>
      <c r="AT143" s="227" t="s">
        <v>161</v>
      </c>
      <c r="AU143" s="227" t="s">
        <v>80</v>
      </c>
      <c r="AY143" s="20" t="s">
        <v>158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20" t="s">
        <v>78</v>
      </c>
      <c r="BK143" s="228">
        <f>ROUND(I143*H143,2)</f>
        <v>0</v>
      </c>
      <c r="BL143" s="20" t="s">
        <v>173</v>
      </c>
      <c r="BM143" s="227" t="s">
        <v>1848</v>
      </c>
    </row>
    <row r="144" s="2" customFormat="1">
      <c r="A144" s="41"/>
      <c r="B144" s="42"/>
      <c r="C144" s="43"/>
      <c r="D144" s="229" t="s">
        <v>221</v>
      </c>
      <c r="E144" s="43"/>
      <c r="F144" s="230" t="s">
        <v>1849</v>
      </c>
      <c r="G144" s="43"/>
      <c r="H144" s="43"/>
      <c r="I144" s="231"/>
      <c r="J144" s="43"/>
      <c r="K144" s="43"/>
      <c r="L144" s="47"/>
      <c r="M144" s="232"/>
      <c r="N144" s="233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221</v>
      </c>
      <c r="AU144" s="20" t="s">
        <v>80</v>
      </c>
    </row>
    <row r="145" s="14" customFormat="1">
      <c r="A145" s="14"/>
      <c r="B145" s="250"/>
      <c r="C145" s="251"/>
      <c r="D145" s="241" t="s">
        <v>257</v>
      </c>
      <c r="E145" s="252" t="s">
        <v>19</v>
      </c>
      <c r="F145" s="253" t="s">
        <v>1850</v>
      </c>
      <c r="G145" s="251"/>
      <c r="H145" s="254">
        <v>87.040000000000006</v>
      </c>
      <c r="I145" s="255"/>
      <c r="J145" s="251"/>
      <c r="K145" s="251"/>
      <c r="L145" s="256"/>
      <c r="M145" s="257"/>
      <c r="N145" s="258"/>
      <c r="O145" s="258"/>
      <c r="P145" s="258"/>
      <c r="Q145" s="258"/>
      <c r="R145" s="258"/>
      <c r="S145" s="258"/>
      <c r="T145" s="25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0" t="s">
        <v>257</v>
      </c>
      <c r="AU145" s="260" t="s">
        <v>80</v>
      </c>
      <c r="AV145" s="14" t="s">
        <v>80</v>
      </c>
      <c r="AW145" s="14" t="s">
        <v>32</v>
      </c>
      <c r="AX145" s="14" t="s">
        <v>71</v>
      </c>
      <c r="AY145" s="260" t="s">
        <v>158</v>
      </c>
    </row>
    <row r="146" s="15" customFormat="1">
      <c r="A146" s="15"/>
      <c r="B146" s="261"/>
      <c r="C146" s="262"/>
      <c r="D146" s="241" t="s">
        <v>257</v>
      </c>
      <c r="E146" s="263" t="s">
        <v>19</v>
      </c>
      <c r="F146" s="264" t="s">
        <v>268</v>
      </c>
      <c r="G146" s="262"/>
      <c r="H146" s="265">
        <v>87.040000000000006</v>
      </c>
      <c r="I146" s="266"/>
      <c r="J146" s="262"/>
      <c r="K146" s="262"/>
      <c r="L146" s="267"/>
      <c r="M146" s="268"/>
      <c r="N146" s="269"/>
      <c r="O146" s="269"/>
      <c r="P146" s="269"/>
      <c r="Q146" s="269"/>
      <c r="R146" s="269"/>
      <c r="S146" s="269"/>
      <c r="T146" s="270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71" t="s">
        <v>257</v>
      </c>
      <c r="AU146" s="271" t="s">
        <v>80</v>
      </c>
      <c r="AV146" s="15" t="s">
        <v>173</v>
      </c>
      <c r="AW146" s="15" t="s">
        <v>32</v>
      </c>
      <c r="AX146" s="15" t="s">
        <v>78</v>
      </c>
      <c r="AY146" s="271" t="s">
        <v>158</v>
      </c>
    </row>
    <row r="147" s="2" customFormat="1" ht="24.15" customHeight="1">
      <c r="A147" s="41"/>
      <c r="B147" s="42"/>
      <c r="C147" s="216" t="s">
        <v>196</v>
      </c>
      <c r="D147" s="216" t="s">
        <v>161</v>
      </c>
      <c r="E147" s="217" t="s">
        <v>1851</v>
      </c>
      <c r="F147" s="218" t="s">
        <v>1852</v>
      </c>
      <c r="G147" s="219" t="s">
        <v>295</v>
      </c>
      <c r="H147" s="220">
        <v>87.040000000000006</v>
      </c>
      <c r="I147" s="221"/>
      <c r="J147" s="222">
        <f>ROUND(I147*H147,2)</f>
        <v>0</v>
      </c>
      <c r="K147" s="218" t="s">
        <v>219</v>
      </c>
      <c r="L147" s="47"/>
      <c r="M147" s="223" t="s">
        <v>19</v>
      </c>
      <c r="N147" s="224" t="s">
        <v>42</v>
      </c>
      <c r="O147" s="87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7" t="s">
        <v>173</v>
      </c>
      <c r="AT147" s="227" t="s">
        <v>161</v>
      </c>
      <c r="AU147" s="227" t="s">
        <v>80</v>
      </c>
      <c r="AY147" s="20" t="s">
        <v>158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20" t="s">
        <v>78</v>
      </c>
      <c r="BK147" s="228">
        <f>ROUND(I147*H147,2)</f>
        <v>0</v>
      </c>
      <c r="BL147" s="20" t="s">
        <v>173</v>
      </c>
      <c r="BM147" s="227" t="s">
        <v>1853</v>
      </c>
    </row>
    <row r="148" s="2" customFormat="1">
      <c r="A148" s="41"/>
      <c r="B148" s="42"/>
      <c r="C148" s="43"/>
      <c r="D148" s="229" t="s">
        <v>221</v>
      </c>
      <c r="E148" s="43"/>
      <c r="F148" s="230" t="s">
        <v>1854</v>
      </c>
      <c r="G148" s="43"/>
      <c r="H148" s="43"/>
      <c r="I148" s="231"/>
      <c r="J148" s="43"/>
      <c r="K148" s="43"/>
      <c r="L148" s="47"/>
      <c r="M148" s="232"/>
      <c r="N148" s="233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221</v>
      </c>
      <c r="AU148" s="20" t="s">
        <v>80</v>
      </c>
    </row>
    <row r="149" s="2" customFormat="1" ht="21.75" customHeight="1">
      <c r="A149" s="41"/>
      <c r="B149" s="42"/>
      <c r="C149" s="216" t="s">
        <v>201</v>
      </c>
      <c r="D149" s="216" t="s">
        <v>161</v>
      </c>
      <c r="E149" s="217" t="s">
        <v>1855</v>
      </c>
      <c r="F149" s="218" t="s">
        <v>1856</v>
      </c>
      <c r="G149" s="219" t="s">
        <v>254</v>
      </c>
      <c r="H149" s="220">
        <v>43.520000000000003</v>
      </c>
      <c r="I149" s="221"/>
      <c r="J149" s="222">
        <f>ROUND(I149*H149,2)</f>
        <v>0</v>
      </c>
      <c r="K149" s="218" t="s">
        <v>219</v>
      </c>
      <c r="L149" s="47"/>
      <c r="M149" s="223" t="s">
        <v>19</v>
      </c>
      <c r="N149" s="224" t="s">
        <v>42</v>
      </c>
      <c r="O149" s="87"/>
      <c r="P149" s="225">
        <f>O149*H149</f>
        <v>0</v>
      </c>
      <c r="Q149" s="225">
        <v>0.00046000000000000001</v>
      </c>
      <c r="R149" s="225">
        <f>Q149*H149</f>
        <v>0.020019200000000001</v>
      </c>
      <c r="S149" s="225">
        <v>0</v>
      </c>
      <c r="T149" s="226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7" t="s">
        <v>173</v>
      </c>
      <c r="AT149" s="227" t="s">
        <v>161</v>
      </c>
      <c r="AU149" s="227" t="s">
        <v>80</v>
      </c>
      <c r="AY149" s="20" t="s">
        <v>158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20" t="s">
        <v>78</v>
      </c>
      <c r="BK149" s="228">
        <f>ROUND(I149*H149,2)</f>
        <v>0</v>
      </c>
      <c r="BL149" s="20" t="s">
        <v>173</v>
      </c>
      <c r="BM149" s="227" t="s">
        <v>1857</v>
      </c>
    </row>
    <row r="150" s="2" customFormat="1">
      <c r="A150" s="41"/>
      <c r="B150" s="42"/>
      <c r="C150" s="43"/>
      <c r="D150" s="229" t="s">
        <v>221</v>
      </c>
      <c r="E150" s="43"/>
      <c r="F150" s="230" t="s">
        <v>1858</v>
      </c>
      <c r="G150" s="43"/>
      <c r="H150" s="43"/>
      <c r="I150" s="231"/>
      <c r="J150" s="43"/>
      <c r="K150" s="43"/>
      <c r="L150" s="47"/>
      <c r="M150" s="232"/>
      <c r="N150" s="233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221</v>
      </c>
      <c r="AU150" s="20" t="s">
        <v>80</v>
      </c>
    </row>
    <row r="151" s="14" customFormat="1">
      <c r="A151" s="14"/>
      <c r="B151" s="250"/>
      <c r="C151" s="251"/>
      <c r="D151" s="241" t="s">
        <v>257</v>
      </c>
      <c r="E151" s="252" t="s">
        <v>19</v>
      </c>
      <c r="F151" s="253" t="s">
        <v>1841</v>
      </c>
      <c r="G151" s="251"/>
      <c r="H151" s="254">
        <v>43.520000000000003</v>
      </c>
      <c r="I151" s="255"/>
      <c r="J151" s="251"/>
      <c r="K151" s="251"/>
      <c r="L151" s="256"/>
      <c r="M151" s="257"/>
      <c r="N151" s="258"/>
      <c r="O151" s="258"/>
      <c r="P151" s="258"/>
      <c r="Q151" s="258"/>
      <c r="R151" s="258"/>
      <c r="S151" s="258"/>
      <c r="T151" s="259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60" t="s">
        <v>257</v>
      </c>
      <c r="AU151" s="260" t="s">
        <v>80</v>
      </c>
      <c r="AV151" s="14" t="s">
        <v>80</v>
      </c>
      <c r="AW151" s="14" t="s">
        <v>32</v>
      </c>
      <c r="AX151" s="14" t="s">
        <v>71</v>
      </c>
      <c r="AY151" s="260" t="s">
        <v>158</v>
      </c>
    </row>
    <row r="152" s="15" customFormat="1">
      <c r="A152" s="15"/>
      <c r="B152" s="261"/>
      <c r="C152" s="262"/>
      <c r="D152" s="241" t="s">
        <v>257</v>
      </c>
      <c r="E152" s="263" t="s">
        <v>19</v>
      </c>
      <c r="F152" s="264" t="s">
        <v>268</v>
      </c>
      <c r="G152" s="262"/>
      <c r="H152" s="265">
        <v>43.520000000000003</v>
      </c>
      <c r="I152" s="266"/>
      <c r="J152" s="262"/>
      <c r="K152" s="262"/>
      <c r="L152" s="267"/>
      <c r="M152" s="268"/>
      <c r="N152" s="269"/>
      <c r="O152" s="269"/>
      <c r="P152" s="269"/>
      <c r="Q152" s="269"/>
      <c r="R152" s="269"/>
      <c r="S152" s="269"/>
      <c r="T152" s="270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T152" s="271" t="s">
        <v>257</v>
      </c>
      <c r="AU152" s="271" t="s">
        <v>80</v>
      </c>
      <c r="AV152" s="15" t="s">
        <v>173</v>
      </c>
      <c r="AW152" s="15" t="s">
        <v>32</v>
      </c>
      <c r="AX152" s="15" t="s">
        <v>78</v>
      </c>
      <c r="AY152" s="271" t="s">
        <v>158</v>
      </c>
    </row>
    <row r="153" s="2" customFormat="1" ht="24.15" customHeight="1">
      <c r="A153" s="41"/>
      <c r="B153" s="42"/>
      <c r="C153" s="216" t="s">
        <v>205</v>
      </c>
      <c r="D153" s="216" t="s">
        <v>161</v>
      </c>
      <c r="E153" s="217" t="s">
        <v>1859</v>
      </c>
      <c r="F153" s="218" t="s">
        <v>1860</v>
      </c>
      <c r="G153" s="219" t="s">
        <v>254</v>
      </c>
      <c r="H153" s="220">
        <v>43.520000000000003</v>
      </c>
      <c r="I153" s="221"/>
      <c r="J153" s="222">
        <f>ROUND(I153*H153,2)</f>
        <v>0</v>
      </c>
      <c r="K153" s="218" t="s">
        <v>219</v>
      </c>
      <c r="L153" s="47"/>
      <c r="M153" s="223" t="s">
        <v>19</v>
      </c>
      <c r="N153" s="224" t="s">
        <v>42</v>
      </c>
      <c r="O153" s="87"/>
      <c r="P153" s="225">
        <f>O153*H153</f>
        <v>0</v>
      </c>
      <c r="Q153" s="225">
        <v>0</v>
      </c>
      <c r="R153" s="225">
        <f>Q153*H153</f>
        <v>0</v>
      </c>
      <c r="S153" s="225">
        <v>0</v>
      </c>
      <c r="T153" s="226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7" t="s">
        <v>173</v>
      </c>
      <c r="AT153" s="227" t="s">
        <v>161</v>
      </c>
      <c r="AU153" s="227" t="s">
        <v>80</v>
      </c>
      <c r="AY153" s="20" t="s">
        <v>158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20" t="s">
        <v>78</v>
      </c>
      <c r="BK153" s="228">
        <f>ROUND(I153*H153,2)</f>
        <v>0</v>
      </c>
      <c r="BL153" s="20" t="s">
        <v>173</v>
      </c>
      <c r="BM153" s="227" t="s">
        <v>1861</v>
      </c>
    </row>
    <row r="154" s="2" customFormat="1">
      <c r="A154" s="41"/>
      <c r="B154" s="42"/>
      <c r="C154" s="43"/>
      <c r="D154" s="229" t="s">
        <v>221</v>
      </c>
      <c r="E154" s="43"/>
      <c r="F154" s="230" t="s">
        <v>1862</v>
      </c>
      <c r="G154" s="43"/>
      <c r="H154" s="43"/>
      <c r="I154" s="231"/>
      <c r="J154" s="43"/>
      <c r="K154" s="43"/>
      <c r="L154" s="47"/>
      <c r="M154" s="232"/>
      <c r="N154" s="233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221</v>
      </c>
      <c r="AU154" s="20" t="s">
        <v>80</v>
      </c>
    </row>
    <row r="155" s="2" customFormat="1" ht="16.5" customHeight="1">
      <c r="A155" s="41"/>
      <c r="B155" s="42"/>
      <c r="C155" s="216" t="s">
        <v>8</v>
      </c>
      <c r="D155" s="216" t="s">
        <v>161</v>
      </c>
      <c r="E155" s="217" t="s">
        <v>1863</v>
      </c>
      <c r="F155" s="218" t="s">
        <v>1864</v>
      </c>
      <c r="G155" s="219" t="s">
        <v>295</v>
      </c>
      <c r="H155" s="220">
        <v>22.68</v>
      </c>
      <c r="I155" s="221"/>
      <c r="J155" s="222">
        <f>ROUND(I155*H155,2)</f>
        <v>0</v>
      </c>
      <c r="K155" s="218" t="s">
        <v>219</v>
      </c>
      <c r="L155" s="47"/>
      <c r="M155" s="223" t="s">
        <v>19</v>
      </c>
      <c r="N155" s="224" t="s">
        <v>42</v>
      </c>
      <c r="O155" s="87"/>
      <c r="P155" s="225">
        <f>O155*H155</f>
        <v>0</v>
      </c>
      <c r="Q155" s="225">
        <v>0.00149</v>
      </c>
      <c r="R155" s="225">
        <f>Q155*H155</f>
        <v>0.033793200000000002</v>
      </c>
      <c r="S155" s="225">
        <v>0</v>
      </c>
      <c r="T155" s="226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7" t="s">
        <v>173</v>
      </c>
      <c r="AT155" s="227" t="s">
        <v>161</v>
      </c>
      <c r="AU155" s="227" t="s">
        <v>80</v>
      </c>
      <c r="AY155" s="20" t="s">
        <v>158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20" t="s">
        <v>78</v>
      </c>
      <c r="BK155" s="228">
        <f>ROUND(I155*H155,2)</f>
        <v>0</v>
      </c>
      <c r="BL155" s="20" t="s">
        <v>173</v>
      </c>
      <c r="BM155" s="227" t="s">
        <v>1865</v>
      </c>
    </row>
    <row r="156" s="2" customFormat="1">
      <c r="A156" s="41"/>
      <c r="B156" s="42"/>
      <c r="C156" s="43"/>
      <c r="D156" s="229" t="s">
        <v>221</v>
      </c>
      <c r="E156" s="43"/>
      <c r="F156" s="230" t="s">
        <v>1866</v>
      </c>
      <c r="G156" s="43"/>
      <c r="H156" s="43"/>
      <c r="I156" s="231"/>
      <c r="J156" s="43"/>
      <c r="K156" s="43"/>
      <c r="L156" s="47"/>
      <c r="M156" s="232"/>
      <c r="N156" s="233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221</v>
      </c>
      <c r="AU156" s="20" t="s">
        <v>80</v>
      </c>
    </row>
    <row r="157" s="14" customFormat="1">
      <c r="A157" s="14"/>
      <c r="B157" s="250"/>
      <c r="C157" s="251"/>
      <c r="D157" s="241" t="s">
        <v>257</v>
      </c>
      <c r="E157" s="252" t="s">
        <v>19</v>
      </c>
      <c r="F157" s="253" t="s">
        <v>1867</v>
      </c>
      <c r="G157" s="251"/>
      <c r="H157" s="254">
        <v>22.68</v>
      </c>
      <c r="I157" s="255"/>
      <c r="J157" s="251"/>
      <c r="K157" s="251"/>
      <c r="L157" s="256"/>
      <c r="M157" s="257"/>
      <c r="N157" s="258"/>
      <c r="O157" s="258"/>
      <c r="P157" s="258"/>
      <c r="Q157" s="258"/>
      <c r="R157" s="258"/>
      <c r="S157" s="258"/>
      <c r="T157" s="259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60" t="s">
        <v>257</v>
      </c>
      <c r="AU157" s="260" t="s">
        <v>80</v>
      </c>
      <c r="AV157" s="14" t="s">
        <v>80</v>
      </c>
      <c r="AW157" s="14" t="s">
        <v>32</v>
      </c>
      <c r="AX157" s="14" t="s">
        <v>71</v>
      </c>
      <c r="AY157" s="260" t="s">
        <v>158</v>
      </c>
    </row>
    <row r="158" s="15" customFormat="1">
      <c r="A158" s="15"/>
      <c r="B158" s="261"/>
      <c r="C158" s="262"/>
      <c r="D158" s="241" t="s">
        <v>257</v>
      </c>
      <c r="E158" s="263" t="s">
        <v>19</v>
      </c>
      <c r="F158" s="264" t="s">
        <v>268</v>
      </c>
      <c r="G158" s="262"/>
      <c r="H158" s="265">
        <v>22.68</v>
      </c>
      <c r="I158" s="266"/>
      <c r="J158" s="262"/>
      <c r="K158" s="262"/>
      <c r="L158" s="267"/>
      <c r="M158" s="268"/>
      <c r="N158" s="269"/>
      <c r="O158" s="269"/>
      <c r="P158" s="269"/>
      <c r="Q158" s="269"/>
      <c r="R158" s="269"/>
      <c r="S158" s="269"/>
      <c r="T158" s="270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T158" s="271" t="s">
        <v>257</v>
      </c>
      <c r="AU158" s="271" t="s">
        <v>80</v>
      </c>
      <c r="AV158" s="15" t="s">
        <v>173</v>
      </c>
      <c r="AW158" s="15" t="s">
        <v>32</v>
      </c>
      <c r="AX158" s="15" t="s">
        <v>78</v>
      </c>
      <c r="AY158" s="271" t="s">
        <v>158</v>
      </c>
    </row>
    <row r="159" s="2" customFormat="1" ht="24.15" customHeight="1">
      <c r="A159" s="41"/>
      <c r="B159" s="42"/>
      <c r="C159" s="216" t="s">
        <v>216</v>
      </c>
      <c r="D159" s="216" t="s">
        <v>161</v>
      </c>
      <c r="E159" s="217" t="s">
        <v>1868</v>
      </c>
      <c r="F159" s="218" t="s">
        <v>1869</v>
      </c>
      <c r="G159" s="219" t="s">
        <v>295</v>
      </c>
      <c r="H159" s="220">
        <v>22.68</v>
      </c>
      <c r="I159" s="221"/>
      <c r="J159" s="222">
        <f>ROUND(I159*H159,2)</f>
        <v>0</v>
      </c>
      <c r="K159" s="218" t="s">
        <v>219</v>
      </c>
      <c r="L159" s="47"/>
      <c r="M159" s="223" t="s">
        <v>19</v>
      </c>
      <c r="N159" s="224" t="s">
        <v>42</v>
      </c>
      <c r="O159" s="87"/>
      <c r="P159" s="225">
        <f>O159*H159</f>
        <v>0</v>
      </c>
      <c r="Q159" s="225">
        <v>0</v>
      </c>
      <c r="R159" s="225">
        <f>Q159*H159</f>
        <v>0</v>
      </c>
      <c r="S159" s="225">
        <v>0</v>
      </c>
      <c r="T159" s="226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7" t="s">
        <v>173</v>
      </c>
      <c r="AT159" s="227" t="s">
        <v>161</v>
      </c>
      <c r="AU159" s="227" t="s">
        <v>80</v>
      </c>
      <c r="AY159" s="20" t="s">
        <v>158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20" t="s">
        <v>78</v>
      </c>
      <c r="BK159" s="228">
        <f>ROUND(I159*H159,2)</f>
        <v>0</v>
      </c>
      <c r="BL159" s="20" t="s">
        <v>173</v>
      </c>
      <c r="BM159" s="227" t="s">
        <v>1870</v>
      </c>
    </row>
    <row r="160" s="2" customFormat="1">
      <c r="A160" s="41"/>
      <c r="B160" s="42"/>
      <c r="C160" s="43"/>
      <c r="D160" s="229" t="s">
        <v>221</v>
      </c>
      <c r="E160" s="43"/>
      <c r="F160" s="230" t="s">
        <v>1871</v>
      </c>
      <c r="G160" s="43"/>
      <c r="H160" s="43"/>
      <c r="I160" s="231"/>
      <c r="J160" s="43"/>
      <c r="K160" s="43"/>
      <c r="L160" s="47"/>
      <c r="M160" s="232"/>
      <c r="N160" s="233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221</v>
      </c>
      <c r="AU160" s="20" t="s">
        <v>80</v>
      </c>
    </row>
    <row r="161" s="2" customFormat="1" ht="21.75" customHeight="1">
      <c r="A161" s="41"/>
      <c r="B161" s="42"/>
      <c r="C161" s="216" t="s">
        <v>223</v>
      </c>
      <c r="D161" s="216" t="s">
        <v>161</v>
      </c>
      <c r="E161" s="217" t="s">
        <v>1872</v>
      </c>
      <c r="F161" s="218" t="s">
        <v>1873</v>
      </c>
      <c r="G161" s="219" t="s">
        <v>254</v>
      </c>
      <c r="H161" s="220">
        <v>15.308999999999999</v>
      </c>
      <c r="I161" s="221"/>
      <c r="J161" s="222">
        <f>ROUND(I161*H161,2)</f>
        <v>0</v>
      </c>
      <c r="K161" s="218" t="s">
        <v>219</v>
      </c>
      <c r="L161" s="47"/>
      <c r="M161" s="223" t="s">
        <v>19</v>
      </c>
      <c r="N161" s="224" t="s">
        <v>42</v>
      </c>
      <c r="O161" s="87"/>
      <c r="P161" s="225">
        <f>O161*H161</f>
        <v>0</v>
      </c>
      <c r="Q161" s="225">
        <v>0.0013600000000000001</v>
      </c>
      <c r="R161" s="225">
        <f>Q161*H161</f>
        <v>0.02082024</v>
      </c>
      <c r="S161" s="225">
        <v>0</v>
      </c>
      <c r="T161" s="226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7" t="s">
        <v>173</v>
      </c>
      <c r="AT161" s="227" t="s">
        <v>161</v>
      </c>
      <c r="AU161" s="227" t="s">
        <v>80</v>
      </c>
      <c r="AY161" s="20" t="s">
        <v>158</v>
      </c>
      <c r="BE161" s="228">
        <f>IF(N161="základní",J161,0)</f>
        <v>0</v>
      </c>
      <c r="BF161" s="228">
        <f>IF(N161="snížená",J161,0)</f>
        <v>0</v>
      </c>
      <c r="BG161" s="228">
        <f>IF(N161="zákl. přenesená",J161,0)</f>
        <v>0</v>
      </c>
      <c r="BH161" s="228">
        <f>IF(N161="sníž. přenesená",J161,0)</f>
        <v>0</v>
      </c>
      <c r="BI161" s="228">
        <f>IF(N161="nulová",J161,0)</f>
        <v>0</v>
      </c>
      <c r="BJ161" s="20" t="s">
        <v>78</v>
      </c>
      <c r="BK161" s="228">
        <f>ROUND(I161*H161,2)</f>
        <v>0</v>
      </c>
      <c r="BL161" s="20" t="s">
        <v>173</v>
      </c>
      <c r="BM161" s="227" t="s">
        <v>1874</v>
      </c>
    </row>
    <row r="162" s="2" customFormat="1">
      <c r="A162" s="41"/>
      <c r="B162" s="42"/>
      <c r="C162" s="43"/>
      <c r="D162" s="229" t="s">
        <v>221</v>
      </c>
      <c r="E162" s="43"/>
      <c r="F162" s="230" t="s">
        <v>1875</v>
      </c>
      <c r="G162" s="43"/>
      <c r="H162" s="43"/>
      <c r="I162" s="231"/>
      <c r="J162" s="43"/>
      <c r="K162" s="43"/>
      <c r="L162" s="47"/>
      <c r="M162" s="232"/>
      <c r="N162" s="233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221</v>
      </c>
      <c r="AU162" s="20" t="s">
        <v>80</v>
      </c>
    </row>
    <row r="163" s="14" customFormat="1">
      <c r="A163" s="14"/>
      <c r="B163" s="250"/>
      <c r="C163" s="251"/>
      <c r="D163" s="241" t="s">
        <v>257</v>
      </c>
      <c r="E163" s="252" t="s">
        <v>19</v>
      </c>
      <c r="F163" s="253" t="s">
        <v>1876</v>
      </c>
      <c r="G163" s="251"/>
      <c r="H163" s="254">
        <v>15.308999999999999</v>
      </c>
      <c r="I163" s="255"/>
      <c r="J163" s="251"/>
      <c r="K163" s="251"/>
      <c r="L163" s="256"/>
      <c r="M163" s="257"/>
      <c r="N163" s="258"/>
      <c r="O163" s="258"/>
      <c r="P163" s="258"/>
      <c r="Q163" s="258"/>
      <c r="R163" s="258"/>
      <c r="S163" s="258"/>
      <c r="T163" s="259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60" t="s">
        <v>257</v>
      </c>
      <c r="AU163" s="260" t="s">
        <v>80</v>
      </c>
      <c r="AV163" s="14" t="s">
        <v>80</v>
      </c>
      <c r="AW163" s="14" t="s">
        <v>32</v>
      </c>
      <c r="AX163" s="14" t="s">
        <v>71</v>
      </c>
      <c r="AY163" s="260" t="s">
        <v>158</v>
      </c>
    </row>
    <row r="164" s="15" customFormat="1">
      <c r="A164" s="15"/>
      <c r="B164" s="261"/>
      <c r="C164" s="262"/>
      <c r="D164" s="241" t="s">
        <v>257</v>
      </c>
      <c r="E164" s="263" t="s">
        <v>19</v>
      </c>
      <c r="F164" s="264" t="s">
        <v>268</v>
      </c>
      <c r="G164" s="262"/>
      <c r="H164" s="265">
        <v>15.308999999999999</v>
      </c>
      <c r="I164" s="266"/>
      <c r="J164" s="262"/>
      <c r="K164" s="262"/>
      <c r="L164" s="267"/>
      <c r="M164" s="268"/>
      <c r="N164" s="269"/>
      <c r="O164" s="269"/>
      <c r="P164" s="269"/>
      <c r="Q164" s="269"/>
      <c r="R164" s="269"/>
      <c r="S164" s="269"/>
      <c r="T164" s="270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71" t="s">
        <v>257</v>
      </c>
      <c r="AU164" s="271" t="s">
        <v>80</v>
      </c>
      <c r="AV164" s="15" t="s">
        <v>173</v>
      </c>
      <c r="AW164" s="15" t="s">
        <v>32</v>
      </c>
      <c r="AX164" s="15" t="s">
        <v>78</v>
      </c>
      <c r="AY164" s="271" t="s">
        <v>158</v>
      </c>
    </row>
    <row r="165" s="2" customFormat="1" ht="24.15" customHeight="1">
      <c r="A165" s="41"/>
      <c r="B165" s="42"/>
      <c r="C165" s="216" t="s">
        <v>229</v>
      </c>
      <c r="D165" s="216" t="s">
        <v>161</v>
      </c>
      <c r="E165" s="217" t="s">
        <v>1877</v>
      </c>
      <c r="F165" s="218" t="s">
        <v>1878</v>
      </c>
      <c r="G165" s="219" t="s">
        <v>254</v>
      </c>
      <c r="H165" s="220">
        <v>15.308999999999999</v>
      </c>
      <c r="I165" s="221"/>
      <c r="J165" s="222">
        <f>ROUND(I165*H165,2)</f>
        <v>0</v>
      </c>
      <c r="K165" s="218" t="s">
        <v>219</v>
      </c>
      <c r="L165" s="47"/>
      <c r="M165" s="223" t="s">
        <v>19</v>
      </c>
      <c r="N165" s="224" t="s">
        <v>42</v>
      </c>
      <c r="O165" s="87"/>
      <c r="P165" s="225">
        <f>O165*H165</f>
        <v>0</v>
      </c>
      <c r="Q165" s="225">
        <v>0</v>
      </c>
      <c r="R165" s="225">
        <f>Q165*H165</f>
        <v>0</v>
      </c>
      <c r="S165" s="225">
        <v>0</v>
      </c>
      <c r="T165" s="226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7" t="s">
        <v>173</v>
      </c>
      <c r="AT165" s="227" t="s">
        <v>161</v>
      </c>
      <c r="AU165" s="227" t="s">
        <v>80</v>
      </c>
      <c r="AY165" s="20" t="s">
        <v>158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20" t="s">
        <v>78</v>
      </c>
      <c r="BK165" s="228">
        <f>ROUND(I165*H165,2)</f>
        <v>0</v>
      </c>
      <c r="BL165" s="20" t="s">
        <v>173</v>
      </c>
      <c r="BM165" s="227" t="s">
        <v>1879</v>
      </c>
    </row>
    <row r="166" s="2" customFormat="1">
      <c r="A166" s="41"/>
      <c r="B166" s="42"/>
      <c r="C166" s="43"/>
      <c r="D166" s="229" t="s">
        <v>221</v>
      </c>
      <c r="E166" s="43"/>
      <c r="F166" s="230" t="s">
        <v>1880</v>
      </c>
      <c r="G166" s="43"/>
      <c r="H166" s="43"/>
      <c r="I166" s="231"/>
      <c r="J166" s="43"/>
      <c r="K166" s="43"/>
      <c r="L166" s="47"/>
      <c r="M166" s="232"/>
      <c r="N166" s="233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221</v>
      </c>
      <c r="AU166" s="20" t="s">
        <v>80</v>
      </c>
    </row>
    <row r="167" s="2" customFormat="1" ht="37.8" customHeight="1">
      <c r="A167" s="41"/>
      <c r="B167" s="42"/>
      <c r="C167" s="216" t="s">
        <v>338</v>
      </c>
      <c r="D167" s="216" t="s">
        <v>161</v>
      </c>
      <c r="E167" s="217" t="s">
        <v>1881</v>
      </c>
      <c r="F167" s="218" t="s">
        <v>1882</v>
      </c>
      <c r="G167" s="219" t="s">
        <v>254</v>
      </c>
      <c r="H167" s="220">
        <v>43.280999999999999</v>
      </c>
      <c r="I167" s="221"/>
      <c r="J167" s="222">
        <f>ROUND(I167*H167,2)</f>
        <v>0</v>
      </c>
      <c r="K167" s="218" t="s">
        <v>219</v>
      </c>
      <c r="L167" s="47"/>
      <c r="M167" s="223" t="s">
        <v>19</v>
      </c>
      <c r="N167" s="224" t="s">
        <v>42</v>
      </c>
      <c r="O167" s="87"/>
      <c r="P167" s="225">
        <f>O167*H167</f>
        <v>0</v>
      </c>
      <c r="Q167" s="225">
        <v>0</v>
      </c>
      <c r="R167" s="225">
        <f>Q167*H167</f>
        <v>0</v>
      </c>
      <c r="S167" s="225">
        <v>0</v>
      </c>
      <c r="T167" s="226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7" t="s">
        <v>173</v>
      </c>
      <c r="AT167" s="227" t="s">
        <v>161</v>
      </c>
      <c r="AU167" s="227" t="s">
        <v>80</v>
      </c>
      <c r="AY167" s="20" t="s">
        <v>158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20" t="s">
        <v>78</v>
      </c>
      <c r="BK167" s="228">
        <f>ROUND(I167*H167,2)</f>
        <v>0</v>
      </c>
      <c r="BL167" s="20" t="s">
        <v>173</v>
      </c>
      <c r="BM167" s="227" t="s">
        <v>1883</v>
      </c>
    </row>
    <row r="168" s="2" customFormat="1">
      <c r="A168" s="41"/>
      <c r="B168" s="42"/>
      <c r="C168" s="43"/>
      <c r="D168" s="229" t="s">
        <v>221</v>
      </c>
      <c r="E168" s="43"/>
      <c r="F168" s="230" t="s">
        <v>1884</v>
      </c>
      <c r="G168" s="43"/>
      <c r="H168" s="43"/>
      <c r="I168" s="231"/>
      <c r="J168" s="43"/>
      <c r="K168" s="43"/>
      <c r="L168" s="47"/>
      <c r="M168" s="232"/>
      <c r="N168" s="233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221</v>
      </c>
      <c r="AU168" s="20" t="s">
        <v>80</v>
      </c>
    </row>
    <row r="169" s="14" customFormat="1">
      <c r="A169" s="14"/>
      <c r="B169" s="250"/>
      <c r="C169" s="251"/>
      <c r="D169" s="241" t="s">
        <v>257</v>
      </c>
      <c r="E169" s="252" t="s">
        <v>19</v>
      </c>
      <c r="F169" s="253" t="s">
        <v>1885</v>
      </c>
      <c r="G169" s="251"/>
      <c r="H169" s="254">
        <v>43.280999999999999</v>
      </c>
      <c r="I169" s="255"/>
      <c r="J169" s="251"/>
      <c r="K169" s="251"/>
      <c r="L169" s="256"/>
      <c r="M169" s="257"/>
      <c r="N169" s="258"/>
      <c r="O169" s="258"/>
      <c r="P169" s="258"/>
      <c r="Q169" s="258"/>
      <c r="R169" s="258"/>
      <c r="S169" s="258"/>
      <c r="T169" s="259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60" t="s">
        <v>257</v>
      </c>
      <c r="AU169" s="260" t="s">
        <v>80</v>
      </c>
      <c r="AV169" s="14" t="s">
        <v>80</v>
      </c>
      <c r="AW169" s="14" t="s">
        <v>32</v>
      </c>
      <c r="AX169" s="14" t="s">
        <v>71</v>
      </c>
      <c r="AY169" s="260" t="s">
        <v>158</v>
      </c>
    </row>
    <row r="170" s="15" customFormat="1">
      <c r="A170" s="15"/>
      <c r="B170" s="261"/>
      <c r="C170" s="262"/>
      <c r="D170" s="241" t="s">
        <v>257</v>
      </c>
      <c r="E170" s="263" t="s">
        <v>19</v>
      </c>
      <c r="F170" s="264" t="s">
        <v>268</v>
      </c>
      <c r="G170" s="262"/>
      <c r="H170" s="265">
        <v>43.280999999999999</v>
      </c>
      <c r="I170" s="266"/>
      <c r="J170" s="262"/>
      <c r="K170" s="262"/>
      <c r="L170" s="267"/>
      <c r="M170" s="268"/>
      <c r="N170" s="269"/>
      <c r="O170" s="269"/>
      <c r="P170" s="269"/>
      <c r="Q170" s="269"/>
      <c r="R170" s="269"/>
      <c r="S170" s="269"/>
      <c r="T170" s="270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71" t="s">
        <v>257</v>
      </c>
      <c r="AU170" s="271" t="s">
        <v>80</v>
      </c>
      <c r="AV170" s="15" t="s">
        <v>173</v>
      </c>
      <c r="AW170" s="15" t="s">
        <v>32</v>
      </c>
      <c r="AX170" s="15" t="s">
        <v>78</v>
      </c>
      <c r="AY170" s="271" t="s">
        <v>158</v>
      </c>
    </row>
    <row r="171" s="2" customFormat="1" ht="37.8" customHeight="1">
      <c r="A171" s="41"/>
      <c r="B171" s="42"/>
      <c r="C171" s="216" t="s">
        <v>342</v>
      </c>
      <c r="D171" s="216" t="s">
        <v>161</v>
      </c>
      <c r="E171" s="217" t="s">
        <v>1886</v>
      </c>
      <c r="F171" s="218" t="s">
        <v>1887</v>
      </c>
      <c r="G171" s="219" t="s">
        <v>254</v>
      </c>
      <c r="H171" s="220">
        <v>432.81</v>
      </c>
      <c r="I171" s="221"/>
      <c r="J171" s="222">
        <f>ROUND(I171*H171,2)</f>
        <v>0</v>
      </c>
      <c r="K171" s="218" t="s">
        <v>219</v>
      </c>
      <c r="L171" s="47"/>
      <c r="M171" s="223" t="s">
        <v>19</v>
      </c>
      <c r="N171" s="224" t="s">
        <v>42</v>
      </c>
      <c r="O171" s="87"/>
      <c r="P171" s="225">
        <f>O171*H171</f>
        <v>0</v>
      </c>
      <c r="Q171" s="225">
        <v>0</v>
      </c>
      <c r="R171" s="225">
        <f>Q171*H171</f>
        <v>0</v>
      </c>
      <c r="S171" s="225">
        <v>0</v>
      </c>
      <c r="T171" s="226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7" t="s">
        <v>173</v>
      </c>
      <c r="AT171" s="227" t="s">
        <v>161</v>
      </c>
      <c r="AU171" s="227" t="s">
        <v>80</v>
      </c>
      <c r="AY171" s="20" t="s">
        <v>158</v>
      </c>
      <c r="BE171" s="228">
        <f>IF(N171="základní",J171,0)</f>
        <v>0</v>
      </c>
      <c r="BF171" s="228">
        <f>IF(N171="snížená",J171,0)</f>
        <v>0</v>
      </c>
      <c r="BG171" s="228">
        <f>IF(N171="zákl. přenesená",J171,0)</f>
        <v>0</v>
      </c>
      <c r="BH171" s="228">
        <f>IF(N171="sníž. přenesená",J171,0)</f>
        <v>0</v>
      </c>
      <c r="BI171" s="228">
        <f>IF(N171="nulová",J171,0)</f>
        <v>0</v>
      </c>
      <c r="BJ171" s="20" t="s">
        <v>78</v>
      </c>
      <c r="BK171" s="228">
        <f>ROUND(I171*H171,2)</f>
        <v>0</v>
      </c>
      <c r="BL171" s="20" t="s">
        <v>173</v>
      </c>
      <c r="BM171" s="227" t="s">
        <v>1888</v>
      </c>
    </row>
    <row r="172" s="2" customFormat="1">
      <c r="A172" s="41"/>
      <c r="B172" s="42"/>
      <c r="C172" s="43"/>
      <c r="D172" s="229" t="s">
        <v>221</v>
      </c>
      <c r="E172" s="43"/>
      <c r="F172" s="230" t="s">
        <v>1889</v>
      </c>
      <c r="G172" s="43"/>
      <c r="H172" s="43"/>
      <c r="I172" s="231"/>
      <c r="J172" s="43"/>
      <c r="K172" s="43"/>
      <c r="L172" s="47"/>
      <c r="M172" s="232"/>
      <c r="N172" s="233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221</v>
      </c>
      <c r="AU172" s="20" t="s">
        <v>80</v>
      </c>
    </row>
    <row r="173" s="14" customFormat="1">
      <c r="A173" s="14"/>
      <c r="B173" s="250"/>
      <c r="C173" s="251"/>
      <c r="D173" s="241" t="s">
        <v>257</v>
      </c>
      <c r="E173" s="252" t="s">
        <v>19</v>
      </c>
      <c r="F173" s="253" t="s">
        <v>1890</v>
      </c>
      <c r="G173" s="251"/>
      <c r="H173" s="254">
        <v>432.81</v>
      </c>
      <c r="I173" s="255"/>
      <c r="J173" s="251"/>
      <c r="K173" s="251"/>
      <c r="L173" s="256"/>
      <c r="M173" s="257"/>
      <c r="N173" s="258"/>
      <c r="O173" s="258"/>
      <c r="P173" s="258"/>
      <c r="Q173" s="258"/>
      <c r="R173" s="258"/>
      <c r="S173" s="258"/>
      <c r="T173" s="259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0" t="s">
        <v>257</v>
      </c>
      <c r="AU173" s="260" t="s">
        <v>80</v>
      </c>
      <c r="AV173" s="14" t="s">
        <v>80</v>
      </c>
      <c r="AW173" s="14" t="s">
        <v>32</v>
      </c>
      <c r="AX173" s="14" t="s">
        <v>78</v>
      </c>
      <c r="AY173" s="260" t="s">
        <v>158</v>
      </c>
    </row>
    <row r="174" s="2" customFormat="1" ht="24.15" customHeight="1">
      <c r="A174" s="41"/>
      <c r="B174" s="42"/>
      <c r="C174" s="216" t="s">
        <v>346</v>
      </c>
      <c r="D174" s="216" t="s">
        <v>161</v>
      </c>
      <c r="E174" s="217" t="s">
        <v>1891</v>
      </c>
      <c r="F174" s="218" t="s">
        <v>1892</v>
      </c>
      <c r="G174" s="219" t="s">
        <v>254</v>
      </c>
      <c r="H174" s="220">
        <v>43.280999999999999</v>
      </c>
      <c r="I174" s="221"/>
      <c r="J174" s="222">
        <f>ROUND(I174*H174,2)</f>
        <v>0</v>
      </c>
      <c r="K174" s="218" t="s">
        <v>219</v>
      </c>
      <c r="L174" s="47"/>
      <c r="M174" s="223" t="s">
        <v>19</v>
      </c>
      <c r="N174" s="224" t="s">
        <v>42</v>
      </c>
      <c r="O174" s="87"/>
      <c r="P174" s="225">
        <f>O174*H174</f>
        <v>0</v>
      </c>
      <c r="Q174" s="225">
        <v>0</v>
      </c>
      <c r="R174" s="225">
        <f>Q174*H174</f>
        <v>0</v>
      </c>
      <c r="S174" s="225">
        <v>0</v>
      </c>
      <c r="T174" s="226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7" t="s">
        <v>173</v>
      </c>
      <c r="AT174" s="227" t="s">
        <v>161</v>
      </c>
      <c r="AU174" s="227" t="s">
        <v>80</v>
      </c>
      <c r="AY174" s="20" t="s">
        <v>158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20" t="s">
        <v>78</v>
      </c>
      <c r="BK174" s="228">
        <f>ROUND(I174*H174,2)</f>
        <v>0</v>
      </c>
      <c r="BL174" s="20" t="s">
        <v>173</v>
      </c>
      <c r="BM174" s="227" t="s">
        <v>1893</v>
      </c>
    </row>
    <row r="175" s="2" customFormat="1">
      <c r="A175" s="41"/>
      <c r="B175" s="42"/>
      <c r="C175" s="43"/>
      <c r="D175" s="229" t="s">
        <v>221</v>
      </c>
      <c r="E175" s="43"/>
      <c r="F175" s="230" t="s">
        <v>1894</v>
      </c>
      <c r="G175" s="43"/>
      <c r="H175" s="43"/>
      <c r="I175" s="231"/>
      <c r="J175" s="43"/>
      <c r="K175" s="43"/>
      <c r="L175" s="47"/>
      <c r="M175" s="232"/>
      <c r="N175" s="233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221</v>
      </c>
      <c r="AU175" s="20" t="s">
        <v>80</v>
      </c>
    </row>
    <row r="176" s="2" customFormat="1" ht="24.15" customHeight="1">
      <c r="A176" s="41"/>
      <c r="B176" s="42"/>
      <c r="C176" s="216" t="s">
        <v>301</v>
      </c>
      <c r="D176" s="216" t="s">
        <v>161</v>
      </c>
      <c r="E176" s="217" t="s">
        <v>283</v>
      </c>
      <c r="F176" s="218" t="s">
        <v>284</v>
      </c>
      <c r="G176" s="219" t="s">
        <v>285</v>
      </c>
      <c r="H176" s="220">
        <v>86.561999999999998</v>
      </c>
      <c r="I176" s="221"/>
      <c r="J176" s="222">
        <f>ROUND(I176*H176,2)</f>
        <v>0</v>
      </c>
      <c r="K176" s="218" t="s">
        <v>219</v>
      </c>
      <c r="L176" s="47"/>
      <c r="M176" s="223" t="s">
        <v>19</v>
      </c>
      <c r="N176" s="224" t="s">
        <v>42</v>
      </c>
      <c r="O176" s="87"/>
      <c r="P176" s="225">
        <f>O176*H176</f>
        <v>0</v>
      </c>
      <c r="Q176" s="225">
        <v>0</v>
      </c>
      <c r="R176" s="225">
        <f>Q176*H176</f>
        <v>0</v>
      </c>
      <c r="S176" s="225">
        <v>0</v>
      </c>
      <c r="T176" s="226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7" t="s">
        <v>173</v>
      </c>
      <c r="AT176" s="227" t="s">
        <v>161</v>
      </c>
      <c r="AU176" s="227" t="s">
        <v>80</v>
      </c>
      <c r="AY176" s="20" t="s">
        <v>158</v>
      </c>
      <c r="BE176" s="228">
        <f>IF(N176="základní",J176,0)</f>
        <v>0</v>
      </c>
      <c r="BF176" s="228">
        <f>IF(N176="snížená",J176,0)</f>
        <v>0</v>
      </c>
      <c r="BG176" s="228">
        <f>IF(N176="zákl. přenesená",J176,0)</f>
        <v>0</v>
      </c>
      <c r="BH176" s="228">
        <f>IF(N176="sníž. přenesená",J176,0)</f>
        <v>0</v>
      </c>
      <c r="BI176" s="228">
        <f>IF(N176="nulová",J176,0)</f>
        <v>0</v>
      </c>
      <c r="BJ176" s="20" t="s">
        <v>78</v>
      </c>
      <c r="BK176" s="228">
        <f>ROUND(I176*H176,2)</f>
        <v>0</v>
      </c>
      <c r="BL176" s="20" t="s">
        <v>173</v>
      </c>
      <c r="BM176" s="227" t="s">
        <v>1895</v>
      </c>
    </row>
    <row r="177" s="2" customFormat="1">
      <c r="A177" s="41"/>
      <c r="B177" s="42"/>
      <c r="C177" s="43"/>
      <c r="D177" s="229" t="s">
        <v>221</v>
      </c>
      <c r="E177" s="43"/>
      <c r="F177" s="230" t="s">
        <v>287</v>
      </c>
      <c r="G177" s="43"/>
      <c r="H177" s="43"/>
      <c r="I177" s="231"/>
      <c r="J177" s="43"/>
      <c r="K177" s="43"/>
      <c r="L177" s="47"/>
      <c r="M177" s="232"/>
      <c r="N177" s="233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221</v>
      </c>
      <c r="AU177" s="20" t="s">
        <v>80</v>
      </c>
    </row>
    <row r="178" s="14" customFormat="1">
      <c r="A178" s="14"/>
      <c r="B178" s="250"/>
      <c r="C178" s="251"/>
      <c r="D178" s="241" t="s">
        <v>257</v>
      </c>
      <c r="E178" s="252" t="s">
        <v>19</v>
      </c>
      <c r="F178" s="253" t="s">
        <v>1896</v>
      </c>
      <c r="G178" s="251"/>
      <c r="H178" s="254">
        <v>86.561999999999998</v>
      </c>
      <c r="I178" s="255"/>
      <c r="J178" s="251"/>
      <c r="K178" s="251"/>
      <c r="L178" s="256"/>
      <c r="M178" s="257"/>
      <c r="N178" s="258"/>
      <c r="O178" s="258"/>
      <c r="P178" s="258"/>
      <c r="Q178" s="258"/>
      <c r="R178" s="258"/>
      <c r="S178" s="258"/>
      <c r="T178" s="259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60" t="s">
        <v>257</v>
      </c>
      <c r="AU178" s="260" t="s">
        <v>80</v>
      </c>
      <c r="AV178" s="14" t="s">
        <v>80</v>
      </c>
      <c r="AW178" s="14" t="s">
        <v>32</v>
      </c>
      <c r="AX178" s="14" t="s">
        <v>78</v>
      </c>
      <c r="AY178" s="260" t="s">
        <v>158</v>
      </c>
    </row>
    <row r="179" s="2" customFormat="1" ht="24.15" customHeight="1">
      <c r="A179" s="41"/>
      <c r="B179" s="42"/>
      <c r="C179" s="216" t="s">
        <v>354</v>
      </c>
      <c r="D179" s="216" t="s">
        <v>161</v>
      </c>
      <c r="E179" s="217" t="s">
        <v>279</v>
      </c>
      <c r="F179" s="218" t="s">
        <v>280</v>
      </c>
      <c r="G179" s="219" t="s">
        <v>254</v>
      </c>
      <c r="H179" s="220">
        <v>43.280999999999999</v>
      </c>
      <c r="I179" s="221"/>
      <c r="J179" s="222">
        <f>ROUND(I179*H179,2)</f>
        <v>0</v>
      </c>
      <c r="K179" s="218" t="s">
        <v>219</v>
      </c>
      <c r="L179" s="47"/>
      <c r="M179" s="223" t="s">
        <v>19</v>
      </c>
      <c r="N179" s="224" t="s">
        <v>42</v>
      </c>
      <c r="O179" s="87"/>
      <c r="P179" s="225">
        <f>O179*H179</f>
        <v>0</v>
      </c>
      <c r="Q179" s="225">
        <v>0</v>
      </c>
      <c r="R179" s="225">
        <f>Q179*H179</f>
        <v>0</v>
      </c>
      <c r="S179" s="225">
        <v>0</v>
      </c>
      <c r="T179" s="226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7" t="s">
        <v>173</v>
      </c>
      <c r="AT179" s="227" t="s">
        <v>161</v>
      </c>
      <c r="AU179" s="227" t="s">
        <v>80</v>
      </c>
      <c r="AY179" s="20" t="s">
        <v>158</v>
      </c>
      <c r="BE179" s="228">
        <f>IF(N179="základní",J179,0)</f>
        <v>0</v>
      </c>
      <c r="BF179" s="228">
        <f>IF(N179="snížená",J179,0)</f>
        <v>0</v>
      </c>
      <c r="BG179" s="228">
        <f>IF(N179="zákl. přenesená",J179,0)</f>
        <v>0</v>
      </c>
      <c r="BH179" s="228">
        <f>IF(N179="sníž. přenesená",J179,0)</f>
        <v>0</v>
      </c>
      <c r="BI179" s="228">
        <f>IF(N179="nulová",J179,0)</f>
        <v>0</v>
      </c>
      <c r="BJ179" s="20" t="s">
        <v>78</v>
      </c>
      <c r="BK179" s="228">
        <f>ROUND(I179*H179,2)</f>
        <v>0</v>
      </c>
      <c r="BL179" s="20" t="s">
        <v>173</v>
      </c>
      <c r="BM179" s="227" t="s">
        <v>1897</v>
      </c>
    </row>
    <row r="180" s="2" customFormat="1">
      <c r="A180" s="41"/>
      <c r="B180" s="42"/>
      <c r="C180" s="43"/>
      <c r="D180" s="229" t="s">
        <v>221</v>
      </c>
      <c r="E180" s="43"/>
      <c r="F180" s="230" t="s">
        <v>282</v>
      </c>
      <c r="G180" s="43"/>
      <c r="H180" s="43"/>
      <c r="I180" s="231"/>
      <c r="J180" s="43"/>
      <c r="K180" s="43"/>
      <c r="L180" s="47"/>
      <c r="M180" s="232"/>
      <c r="N180" s="233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221</v>
      </c>
      <c r="AU180" s="20" t="s">
        <v>80</v>
      </c>
    </row>
    <row r="181" s="2" customFormat="1" ht="24.15" customHeight="1">
      <c r="A181" s="41"/>
      <c r="B181" s="42"/>
      <c r="C181" s="216" t="s">
        <v>7</v>
      </c>
      <c r="D181" s="216" t="s">
        <v>161</v>
      </c>
      <c r="E181" s="217" t="s">
        <v>970</v>
      </c>
      <c r="F181" s="218" t="s">
        <v>971</v>
      </c>
      <c r="G181" s="219" t="s">
        <v>254</v>
      </c>
      <c r="H181" s="220">
        <v>66.162000000000006</v>
      </c>
      <c r="I181" s="221"/>
      <c r="J181" s="222">
        <f>ROUND(I181*H181,2)</f>
        <v>0</v>
      </c>
      <c r="K181" s="218" t="s">
        <v>219</v>
      </c>
      <c r="L181" s="47"/>
      <c r="M181" s="223" t="s">
        <v>19</v>
      </c>
      <c r="N181" s="224" t="s">
        <v>42</v>
      </c>
      <c r="O181" s="87"/>
      <c r="P181" s="225">
        <f>O181*H181</f>
        <v>0</v>
      </c>
      <c r="Q181" s="225">
        <v>0</v>
      </c>
      <c r="R181" s="225">
        <f>Q181*H181</f>
        <v>0</v>
      </c>
      <c r="S181" s="225">
        <v>0</v>
      </c>
      <c r="T181" s="226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7" t="s">
        <v>173</v>
      </c>
      <c r="AT181" s="227" t="s">
        <v>161</v>
      </c>
      <c r="AU181" s="227" t="s">
        <v>80</v>
      </c>
      <c r="AY181" s="20" t="s">
        <v>158</v>
      </c>
      <c r="BE181" s="228">
        <f>IF(N181="základní",J181,0)</f>
        <v>0</v>
      </c>
      <c r="BF181" s="228">
        <f>IF(N181="snížená",J181,0)</f>
        <v>0</v>
      </c>
      <c r="BG181" s="228">
        <f>IF(N181="zákl. přenesená",J181,0)</f>
        <v>0</v>
      </c>
      <c r="BH181" s="228">
        <f>IF(N181="sníž. přenesená",J181,0)</f>
        <v>0</v>
      </c>
      <c r="BI181" s="228">
        <f>IF(N181="nulová",J181,0)</f>
        <v>0</v>
      </c>
      <c r="BJ181" s="20" t="s">
        <v>78</v>
      </c>
      <c r="BK181" s="228">
        <f>ROUND(I181*H181,2)</f>
        <v>0</v>
      </c>
      <c r="BL181" s="20" t="s">
        <v>173</v>
      </c>
      <c r="BM181" s="227" t="s">
        <v>1898</v>
      </c>
    </row>
    <row r="182" s="2" customFormat="1">
      <c r="A182" s="41"/>
      <c r="B182" s="42"/>
      <c r="C182" s="43"/>
      <c r="D182" s="229" t="s">
        <v>221</v>
      </c>
      <c r="E182" s="43"/>
      <c r="F182" s="230" t="s">
        <v>973</v>
      </c>
      <c r="G182" s="43"/>
      <c r="H182" s="43"/>
      <c r="I182" s="231"/>
      <c r="J182" s="43"/>
      <c r="K182" s="43"/>
      <c r="L182" s="47"/>
      <c r="M182" s="232"/>
      <c r="N182" s="233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221</v>
      </c>
      <c r="AU182" s="20" t="s">
        <v>80</v>
      </c>
    </row>
    <row r="183" s="14" customFormat="1">
      <c r="A183" s="14"/>
      <c r="B183" s="250"/>
      <c r="C183" s="251"/>
      <c r="D183" s="241" t="s">
        <v>257</v>
      </c>
      <c r="E183" s="252" t="s">
        <v>19</v>
      </c>
      <c r="F183" s="253" t="s">
        <v>1899</v>
      </c>
      <c r="G183" s="251"/>
      <c r="H183" s="254">
        <v>66.162000000000006</v>
      </c>
      <c r="I183" s="255"/>
      <c r="J183" s="251"/>
      <c r="K183" s="251"/>
      <c r="L183" s="256"/>
      <c r="M183" s="257"/>
      <c r="N183" s="258"/>
      <c r="O183" s="258"/>
      <c r="P183" s="258"/>
      <c r="Q183" s="258"/>
      <c r="R183" s="258"/>
      <c r="S183" s="258"/>
      <c r="T183" s="259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0" t="s">
        <v>257</v>
      </c>
      <c r="AU183" s="260" t="s">
        <v>80</v>
      </c>
      <c r="AV183" s="14" t="s">
        <v>80</v>
      </c>
      <c r="AW183" s="14" t="s">
        <v>32</v>
      </c>
      <c r="AX183" s="14" t="s">
        <v>71</v>
      </c>
      <c r="AY183" s="260" t="s">
        <v>158</v>
      </c>
    </row>
    <row r="184" s="15" customFormat="1">
      <c r="A184" s="15"/>
      <c r="B184" s="261"/>
      <c r="C184" s="262"/>
      <c r="D184" s="241" t="s">
        <v>257</v>
      </c>
      <c r="E184" s="263" t="s">
        <v>19</v>
      </c>
      <c r="F184" s="264" t="s">
        <v>268</v>
      </c>
      <c r="G184" s="262"/>
      <c r="H184" s="265">
        <v>66.162000000000006</v>
      </c>
      <c r="I184" s="266"/>
      <c r="J184" s="262"/>
      <c r="K184" s="262"/>
      <c r="L184" s="267"/>
      <c r="M184" s="268"/>
      <c r="N184" s="269"/>
      <c r="O184" s="269"/>
      <c r="P184" s="269"/>
      <c r="Q184" s="269"/>
      <c r="R184" s="269"/>
      <c r="S184" s="269"/>
      <c r="T184" s="270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71" t="s">
        <v>257</v>
      </c>
      <c r="AU184" s="271" t="s">
        <v>80</v>
      </c>
      <c r="AV184" s="15" t="s">
        <v>173</v>
      </c>
      <c r="AW184" s="15" t="s">
        <v>32</v>
      </c>
      <c r="AX184" s="15" t="s">
        <v>78</v>
      </c>
      <c r="AY184" s="271" t="s">
        <v>158</v>
      </c>
    </row>
    <row r="185" s="2" customFormat="1" ht="37.8" customHeight="1">
      <c r="A185" s="41"/>
      <c r="B185" s="42"/>
      <c r="C185" s="216" t="s">
        <v>364</v>
      </c>
      <c r="D185" s="216" t="s">
        <v>161</v>
      </c>
      <c r="E185" s="217" t="s">
        <v>1900</v>
      </c>
      <c r="F185" s="218" t="s">
        <v>1901</v>
      </c>
      <c r="G185" s="219" t="s">
        <v>254</v>
      </c>
      <c r="H185" s="220">
        <v>23.457000000000001</v>
      </c>
      <c r="I185" s="221"/>
      <c r="J185" s="222">
        <f>ROUND(I185*H185,2)</f>
        <v>0</v>
      </c>
      <c r="K185" s="218" t="s">
        <v>219</v>
      </c>
      <c r="L185" s="47"/>
      <c r="M185" s="223" t="s">
        <v>19</v>
      </c>
      <c r="N185" s="224" t="s">
        <v>42</v>
      </c>
      <c r="O185" s="87"/>
      <c r="P185" s="225">
        <f>O185*H185</f>
        <v>0</v>
      </c>
      <c r="Q185" s="225">
        <v>0</v>
      </c>
      <c r="R185" s="225">
        <f>Q185*H185</f>
        <v>0</v>
      </c>
      <c r="S185" s="225">
        <v>0</v>
      </c>
      <c r="T185" s="226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7" t="s">
        <v>173</v>
      </c>
      <c r="AT185" s="227" t="s">
        <v>161</v>
      </c>
      <c r="AU185" s="227" t="s">
        <v>80</v>
      </c>
      <c r="AY185" s="20" t="s">
        <v>158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20" t="s">
        <v>78</v>
      </c>
      <c r="BK185" s="228">
        <f>ROUND(I185*H185,2)</f>
        <v>0</v>
      </c>
      <c r="BL185" s="20" t="s">
        <v>173</v>
      </c>
      <c r="BM185" s="227" t="s">
        <v>1902</v>
      </c>
    </row>
    <row r="186" s="2" customFormat="1">
      <c r="A186" s="41"/>
      <c r="B186" s="42"/>
      <c r="C186" s="43"/>
      <c r="D186" s="229" t="s">
        <v>221</v>
      </c>
      <c r="E186" s="43"/>
      <c r="F186" s="230" t="s">
        <v>1903</v>
      </c>
      <c r="G186" s="43"/>
      <c r="H186" s="43"/>
      <c r="I186" s="231"/>
      <c r="J186" s="43"/>
      <c r="K186" s="43"/>
      <c r="L186" s="47"/>
      <c r="M186" s="232"/>
      <c r="N186" s="233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221</v>
      </c>
      <c r="AU186" s="20" t="s">
        <v>80</v>
      </c>
    </row>
    <row r="187" s="14" customFormat="1">
      <c r="A187" s="14"/>
      <c r="B187" s="250"/>
      <c r="C187" s="251"/>
      <c r="D187" s="241" t="s">
        <v>257</v>
      </c>
      <c r="E187" s="252" t="s">
        <v>19</v>
      </c>
      <c r="F187" s="253" t="s">
        <v>1904</v>
      </c>
      <c r="G187" s="251"/>
      <c r="H187" s="254">
        <v>1.0640000000000001</v>
      </c>
      <c r="I187" s="255"/>
      <c r="J187" s="251"/>
      <c r="K187" s="251"/>
      <c r="L187" s="256"/>
      <c r="M187" s="257"/>
      <c r="N187" s="258"/>
      <c r="O187" s="258"/>
      <c r="P187" s="258"/>
      <c r="Q187" s="258"/>
      <c r="R187" s="258"/>
      <c r="S187" s="258"/>
      <c r="T187" s="259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60" t="s">
        <v>257</v>
      </c>
      <c r="AU187" s="260" t="s">
        <v>80</v>
      </c>
      <c r="AV187" s="14" t="s">
        <v>80</v>
      </c>
      <c r="AW187" s="14" t="s">
        <v>32</v>
      </c>
      <c r="AX187" s="14" t="s">
        <v>71</v>
      </c>
      <c r="AY187" s="260" t="s">
        <v>158</v>
      </c>
    </row>
    <row r="188" s="14" customFormat="1">
      <c r="A188" s="14"/>
      <c r="B188" s="250"/>
      <c r="C188" s="251"/>
      <c r="D188" s="241" t="s">
        <v>257</v>
      </c>
      <c r="E188" s="252" t="s">
        <v>19</v>
      </c>
      <c r="F188" s="253" t="s">
        <v>1905</v>
      </c>
      <c r="G188" s="251"/>
      <c r="H188" s="254">
        <v>0.44800000000000001</v>
      </c>
      <c r="I188" s="255"/>
      <c r="J188" s="251"/>
      <c r="K188" s="251"/>
      <c r="L188" s="256"/>
      <c r="M188" s="257"/>
      <c r="N188" s="258"/>
      <c r="O188" s="258"/>
      <c r="P188" s="258"/>
      <c r="Q188" s="258"/>
      <c r="R188" s="258"/>
      <c r="S188" s="258"/>
      <c r="T188" s="259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0" t="s">
        <v>257</v>
      </c>
      <c r="AU188" s="260" t="s">
        <v>80</v>
      </c>
      <c r="AV188" s="14" t="s">
        <v>80</v>
      </c>
      <c r="AW188" s="14" t="s">
        <v>32</v>
      </c>
      <c r="AX188" s="14" t="s">
        <v>71</v>
      </c>
      <c r="AY188" s="260" t="s">
        <v>158</v>
      </c>
    </row>
    <row r="189" s="14" customFormat="1">
      <c r="A189" s="14"/>
      <c r="B189" s="250"/>
      <c r="C189" s="251"/>
      <c r="D189" s="241" t="s">
        <v>257</v>
      </c>
      <c r="E189" s="252" t="s">
        <v>19</v>
      </c>
      <c r="F189" s="253" t="s">
        <v>1906</v>
      </c>
      <c r="G189" s="251"/>
      <c r="H189" s="254">
        <v>1.008</v>
      </c>
      <c r="I189" s="255"/>
      <c r="J189" s="251"/>
      <c r="K189" s="251"/>
      <c r="L189" s="256"/>
      <c r="M189" s="257"/>
      <c r="N189" s="258"/>
      <c r="O189" s="258"/>
      <c r="P189" s="258"/>
      <c r="Q189" s="258"/>
      <c r="R189" s="258"/>
      <c r="S189" s="258"/>
      <c r="T189" s="259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0" t="s">
        <v>257</v>
      </c>
      <c r="AU189" s="260" t="s">
        <v>80</v>
      </c>
      <c r="AV189" s="14" t="s">
        <v>80</v>
      </c>
      <c r="AW189" s="14" t="s">
        <v>32</v>
      </c>
      <c r="AX189" s="14" t="s">
        <v>71</v>
      </c>
      <c r="AY189" s="260" t="s">
        <v>158</v>
      </c>
    </row>
    <row r="190" s="14" customFormat="1">
      <c r="A190" s="14"/>
      <c r="B190" s="250"/>
      <c r="C190" s="251"/>
      <c r="D190" s="241" t="s">
        <v>257</v>
      </c>
      <c r="E190" s="252" t="s">
        <v>19</v>
      </c>
      <c r="F190" s="253" t="s">
        <v>1907</v>
      </c>
      <c r="G190" s="251"/>
      <c r="H190" s="254">
        <v>0.33600000000000002</v>
      </c>
      <c r="I190" s="255"/>
      <c r="J190" s="251"/>
      <c r="K190" s="251"/>
      <c r="L190" s="256"/>
      <c r="M190" s="257"/>
      <c r="N190" s="258"/>
      <c r="O190" s="258"/>
      <c r="P190" s="258"/>
      <c r="Q190" s="258"/>
      <c r="R190" s="258"/>
      <c r="S190" s="258"/>
      <c r="T190" s="259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60" t="s">
        <v>257</v>
      </c>
      <c r="AU190" s="260" t="s">
        <v>80</v>
      </c>
      <c r="AV190" s="14" t="s">
        <v>80</v>
      </c>
      <c r="AW190" s="14" t="s">
        <v>32</v>
      </c>
      <c r="AX190" s="14" t="s">
        <v>71</v>
      </c>
      <c r="AY190" s="260" t="s">
        <v>158</v>
      </c>
    </row>
    <row r="191" s="14" customFormat="1">
      <c r="A191" s="14"/>
      <c r="B191" s="250"/>
      <c r="C191" s="251"/>
      <c r="D191" s="241" t="s">
        <v>257</v>
      </c>
      <c r="E191" s="252" t="s">
        <v>19</v>
      </c>
      <c r="F191" s="253" t="s">
        <v>1908</v>
      </c>
      <c r="G191" s="251"/>
      <c r="H191" s="254">
        <v>0.308</v>
      </c>
      <c r="I191" s="255"/>
      <c r="J191" s="251"/>
      <c r="K191" s="251"/>
      <c r="L191" s="256"/>
      <c r="M191" s="257"/>
      <c r="N191" s="258"/>
      <c r="O191" s="258"/>
      <c r="P191" s="258"/>
      <c r="Q191" s="258"/>
      <c r="R191" s="258"/>
      <c r="S191" s="258"/>
      <c r="T191" s="259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60" t="s">
        <v>257</v>
      </c>
      <c r="AU191" s="260" t="s">
        <v>80</v>
      </c>
      <c r="AV191" s="14" t="s">
        <v>80</v>
      </c>
      <c r="AW191" s="14" t="s">
        <v>32</v>
      </c>
      <c r="AX191" s="14" t="s">
        <v>71</v>
      </c>
      <c r="AY191" s="260" t="s">
        <v>158</v>
      </c>
    </row>
    <row r="192" s="14" customFormat="1">
      <c r="A192" s="14"/>
      <c r="B192" s="250"/>
      <c r="C192" s="251"/>
      <c r="D192" s="241" t="s">
        <v>257</v>
      </c>
      <c r="E192" s="252" t="s">
        <v>19</v>
      </c>
      <c r="F192" s="253" t="s">
        <v>1909</v>
      </c>
      <c r="G192" s="251"/>
      <c r="H192" s="254">
        <v>0.19600000000000001</v>
      </c>
      <c r="I192" s="255"/>
      <c r="J192" s="251"/>
      <c r="K192" s="251"/>
      <c r="L192" s="256"/>
      <c r="M192" s="257"/>
      <c r="N192" s="258"/>
      <c r="O192" s="258"/>
      <c r="P192" s="258"/>
      <c r="Q192" s="258"/>
      <c r="R192" s="258"/>
      <c r="S192" s="258"/>
      <c r="T192" s="259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0" t="s">
        <v>257</v>
      </c>
      <c r="AU192" s="260" t="s">
        <v>80</v>
      </c>
      <c r="AV192" s="14" t="s">
        <v>80</v>
      </c>
      <c r="AW192" s="14" t="s">
        <v>32</v>
      </c>
      <c r="AX192" s="14" t="s">
        <v>71</v>
      </c>
      <c r="AY192" s="260" t="s">
        <v>158</v>
      </c>
    </row>
    <row r="193" s="14" customFormat="1">
      <c r="A193" s="14"/>
      <c r="B193" s="250"/>
      <c r="C193" s="251"/>
      <c r="D193" s="241" t="s">
        <v>257</v>
      </c>
      <c r="E193" s="252" t="s">
        <v>19</v>
      </c>
      <c r="F193" s="253" t="s">
        <v>1910</v>
      </c>
      <c r="G193" s="251"/>
      <c r="H193" s="254">
        <v>1.0920000000000001</v>
      </c>
      <c r="I193" s="255"/>
      <c r="J193" s="251"/>
      <c r="K193" s="251"/>
      <c r="L193" s="256"/>
      <c r="M193" s="257"/>
      <c r="N193" s="258"/>
      <c r="O193" s="258"/>
      <c r="P193" s="258"/>
      <c r="Q193" s="258"/>
      <c r="R193" s="258"/>
      <c r="S193" s="258"/>
      <c r="T193" s="259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60" t="s">
        <v>257</v>
      </c>
      <c r="AU193" s="260" t="s">
        <v>80</v>
      </c>
      <c r="AV193" s="14" t="s">
        <v>80</v>
      </c>
      <c r="AW193" s="14" t="s">
        <v>32</v>
      </c>
      <c r="AX193" s="14" t="s">
        <v>71</v>
      </c>
      <c r="AY193" s="260" t="s">
        <v>158</v>
      </c>
    </row>
    <row r="194" s="14" customFormat="1">
      <c r="A194" s="14"/>
      <c r="B194" s="250"/>
      <c r="C194" s="251"/>
      <c r="D194" s="241" t="s">
        <v>257</v>
      </c>
      <c r="E194" s="252" t="s">
        <v>19</v>
      </c>
      <c r="F194" s="253" t="s">
        <v>1911</v>
      </c>
      <c r="G194" s="251"/>
      <c r="H194" s="254">
        <v>0.83999999999999997</v>
      </c>
      <c r="I194" s="255"/>
      <c r="J194" s="251"/>
      <c r="K194" s="251"/>
      <c r="L194" s="256"/>
      <c r="M194" s="257"/>
      <c r="N194" s="258"/>
      <c r="O194" s="258"/>
      <c r="P194" s="258"/>
      <c r="Q194" s="258"/>
      <c r="R194" s="258"/>
      <c r="S194" s="258"/>
      <c r="T194" s="259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0" t="s">
        <v>257</v>
      </c>
      <c r="AU194" s="260" t="s">
        <v>80</v>
      </c>
      <c r="AV194" s="14" t="s">
        <v>80</v>
      </c>
      <c r="AW194" s="14" t="s">
        <v>32</v>
      </c>
      <c r="AX194" s="14" t="s">
        <v>71</v>
      </c>
      <c r="AY194" s="260" t="s">
        <v>158</v>
      </c>
    </row>
    <row r="195" s="14" customFormat="1">
      <c r="A195" s="14"/>
      <c r="B195" s="250"/>
      <c r="C195" s="251"/>
      <c r="D195" s="241" t="s">
        <v>257</v>
      </c>
      <c r="E195" s="252" t="s">
        <v>19</v>
      </c>
      <c r="F195" s="253" t="s">
        <v>1912</v>
      </c>
      <c r="G195" s="251"/>
      <c r="H195" s="254">
        <v>8.1549999999999994</v>
      </c>
      <c r="I195" s="255"/>
      <c r="J195" s="251"/>
      <c r="K195" s="251"/>
      <c r="L195" s="256"/>
      <c r="M195" s="257"/>
      <c r="N195" s="258"/>
      <c r="O195" s="258"/>
      <c r="P195" s="258"/>
      <c r="Q195" s="258"/>
      <c r="R195" s="258"/>
      <c r="S195" s="258"/>
      <c r="T195" s="259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0" t="s">
        <v>257</v>
      </c>
      <c r="AU195" s="260" t="s">
        <v>80</v>
      </c>
      <c r="AV195" s="14" t="s">
        <v>80</v>
      </c>
      <c r="AW195" s="14" t="s">
        <v>32</v>
      </c>
      <c r="AX195" s="14" t="s">
        <v>71</v>
      </c>
      <c r="AY195" s="260" t="s">
        <v>158</v>
      </c>
    </row>
    <row r="196" s="14" customFormat="1">
      <c r="A196" s="14"/>
      <c r="B196" s="250"/>
      <c r="C196" s="251"/>
      <c r="D196" s="241" t="s">
        <v>257</v>
      </c>
      <c r="E196" s="252" t="s">
        <v>19</v>
      </c>
      <c r="F196" s="253" t="s">
        <v>1913</v>
      </c>
      <c r="G196" s="251"/>
      <c r="H196" s="254">
        <v>8.9600000000000009</v>
      </c>
      <c r="I196" s="255"/>
      <c r="J196" s="251"/>
      <c r="K196" s="251"/>
      <c r="L196" s="256"/>
      <c r="M196" s="257"/>
      <c r="N196" s="258"/>
      <c r="O196" s="258"/>
      <c r="P196" s="258"/>
      <c r="Q196" s="258"/>
      <c r="R196" s="258"/>
      <c r="S196" s="258"/>
      <c r="T196" s="259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60" t="s">
        <v>257</v>
      </c>
      <c r="AU196" s="260" t="s">
        <v>80</v>
      </c>
      <c r="AV196" s="14" t="s">
        <v>80</v>
      </c>
      <c r="AW196" s="14" t="s">
        <v>32</v>
      </c>
      <c r="AX196" s="14" t="s">
        <v>71</v>
      </c>
      <c r="AY196" s="260" t="s">
        <v>158</v>
      </c>
    </row>
    <row r="197" s="14" customFormat="1">
      <c r="A197" s="14"/>
      <c r="B197" s="250"/>
      <c r="C197" s="251"/>
      <c r="D197" s="241" t="s">
        <v>257</v>
      </c>
      <c r="E197" s="252" t="s">
        <v>19</v>
      </c>
      <c r="F197" s="253" t="s">
        <v>1914</v>
      </c>
      <c r="G197" s="251"/>
      <c r="H197" s="254">
        <v>1.05</v>
      </c>
      <c r="I197" s="255"/>
      <c r="J197" s="251"/>
      <c r="K197" s="251"/>
      <c r="L197" s="256"/>
      <c r="M197" s="257"/>
      <c r="N197" s="258"/>
      <c r="O197" s="258"/>
      <c r="P197" s="258"/>
      <c r="Q197" s="258"/>
      <c r="R197" s="258"/>
      <c r="S197" s="258"/>
      <c r="T197" s="259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0" t="s">
        <v>257</v>
      </c>
      <c r="AU197" s="260" t="s">
        <v>80</v>
      </c>
      <c r="AV197" s="14" t="s">
        <v>80</v>
      </c>
      <c r="AW197" s="14" t="s">
        <v>32</v>
      </c>
      <c r="AX197" s="14" t="s">
        <v>71</v>
      </c>
      <c r="AY197" s="260" t="s">
        <v>158</v>
      </c>
    </row>
    <row r="198" s="15" customFormat="1">
      <c r="A198" s="15"/>
      <c r="B198" s="261"/>
      <c r="C198" s="262"/>
      <c r="D198" s="241" t="s">
        <v>257</v>
      </c>
      <c r="E198" s="263" t="s">
        <v>19</v>
      </c>
      <c r="F198" s="264" t="s">
        <v>268</v>
      </c>
      <c r="G198" s="262"/>
      <c r="H198" s="265">
        <v>23.457000000000001</v>
      </c>
      <c r="I198" s="266"/>
      <c r="J198" s="262"/>
      <c r="K198" s="262"/>
      <c r="L198" s="267"/>
      <c r="M198" s="268"/>
      <c r="N198" s="269"/>
      <c r="O198" s="269"/>
      <c r="P198" s="269"/>
      <c r="Q198" s="269"/>
      <c r="R198" s="269"/>
      <c r="S198" s="269"/>
      <c r="T198" s="270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71" t="s">
        <v>257</v>
      </c>
      <c r="AU198" s="271" t="s">
        <v>80</v>
      </c>
      <c r="AV198" s="15" t="s">
        <v>173</v>
      </c>
      <c r="AW198" s="15" t="s">
        <v>32</v>
      </c>
      <c r="AX198" s="15" t="s">
        <v>78</v>
      </c>
      <c r="AY198" s="271" t="s">
        <v>158</v>
      </c>
    </row>
    <row r="199" s="2" customFormat="1" ht="16.5" customHeight="1">
      <c r="A199" s="41"/>
      <c r="B199" s="42"/>
      <c r="C199" s="272" t="s">
        <v>370</v>
      </c>
      <c r="D199" s="272" t="s">
        <v>312</v>
      </c>
      <c r="E199" s="273" t="s">
        <v>1915</v>
      </c>
      <c r="F199" s="274" t="s">
        <v>1916</v>
      </c>
      <c r="G199" s="275" t="s">
        <v>285</v>
      </c>
      <c r="H199" s="276">
        <v>46.914000000000001</v>
      </c>
      <c r="I199" s="277"/>
      <c r="J199" s="278">
        <f>ROUND(I199*H199,2)</f>
        <v>0</v>
      </c>
      <c r="K199" s="274" t="s">
        <v>219</v>
      </c>
      <c r="L199" s="279"/>
      <c r="M199" s="280" t="s">
        <v>19</v>
      </c>
      <c r="N199" s="281" t="s">
        <v>42</v>
      </c>
      <c r="O199" s="87"/>
      <c r="P199" s="225">
        <f>O199*H199</f>
        <v>0</v>
      </c>
      <c r="Q199" s="225">
        <v>1</v>
      </c>
      <c r="R199" s="225">
        <f>Q199*H199</f>
        <v>46.914000000000001</v>
      </c>
      <c r="S199" s="225">
        <v>0</v>
      </c>
      <c r="T199" s="226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7" t="s">
        <v>190</v>
      </c>
      <c r="AT199" s="227" t="s">
        <v>312</v>
      </c>
      <c r="AU199" s="227" t="s">
        <v>80</v>
      </c>
      <c r="AY199" s="20" t="s">
        <v>158</v>
      </c>
      <c r="BE199" s="228">
        <f>IF(N199="základní",J199,0)</f>
        <v>0</v>
      </c>
      <c r="BF199" s="228">
        <f>IF(N199="snížená",J199,0)</f>
        <v>0</v>
      </c>
      <c r="BG199" s="228">
        <f>IF(N199="zákl. přenesená",J199,0)</f>
        <v>0</v>
      </c>
      <c r="BH199" s="228">
        <f>IF(N199="sníž. přenesená",J199,0)</f>
        <v>0</v>
      </c>
      <c r="BI199" s="228">
        <f>IF(N199="nulová",J199,0)</f>
        <v>0</v>
      </c>
      <c r="BJ199" s="20" t="s">
        <v>78</v>
      </c>
      <c r="BK199" s="228">
        <f>ROUND(I199*H199,2)</f>
        <v>0</v>
      </c>
      <c r="BL199" s="20" t="s">
        <v>173</v>
      </c>
      <c r="BM199" s="227" t="s">
        <v>1917</v>
      </c>
    </row>
    <row r="200" s="14" customFormat="1">
      <c r="A200" s="14"/>
      <c r="B200" s="250"/>
      <c r="C200" s="251"/>
      <c r="D200" s="241" t="s">
        <v>257</v>
      </c>
      <c r="E200" s="252" t="s">
        <v>19</v>
      </c>
      <c r="F200" s="253" t="s">
        <v>1918</v>
      </c>
      <c r="G200" s="251"/>
      <c r="H200" s="254">
        <v>23.457000000000001</v>
      </c>
      <c r="I200" s="255"/>
      <c r="J200" s="251"/>
      <c r="K200" s="251"/>
      <c r="L200" s="256"/>
      <c r="M200" s="257"/>
      <c r="N200" s="258"/>
      <c r="O200" s="258"/>
      <c r="P200" s="258"/>
      <c r="Q200" s="258"/>
      <c r="R200" s="258"/>
      <c r="S200" s="258"/>
      <c r="T200" s="259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60" t="s">
        <v>257</v>
      </c>
      <c r="AU200" s="260" t="s">
        <v>80</v>
      </c>
      <c r="AV200" s="14" t="s">
        <v>80</v>
      </c>
      <c r="AW200" s="14" t="s">
        <v>32</v>
      </c>
      <c r="AX200" s="14" t="s">
        <v>71</v>
      </c>
      <c r="AY200" s="260" t="s">
        <v>158</v>
      </c>
    </row>
    <row r="201" s="14" customFormat="1">
      <c r="A201" s="14"/>
      <c r="B201" s="250"/>
      <c r="C201" s="251"/>
      <c r="D201" s="241" t="s">
        <v>257</v>
      </c>
      <c r="E201" s="252" t="s">
        <v>19</v>
      </c>
      <c r="F201" s="253" t="s">
        <v>1919</v>
      </c>
      <c r="G201" s="251"/>
      <c r="H201" s="254">
        <v>46.914000000000001</v>
      </c>
      <c r="I201" s="255"/>
      <c r="J201" s="251"/>
      <c r="K201" s="251"/>
      <c r="L201" s="256"/>
      <c r="M201" s="257"/>
      <c r="N201" s="258"/>
      <c r="O201" s="258"/>
      <c r="P201" s="258"/>
      <c r="Q201" s="258"/>
      <c r="R201" s="258"/>
      <c r="S201" s="258"/>
      <c r="T201" s="259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0" t="s">
        <v>257</v>
      </c>
      <c r="AU201" s="260" t="s">
        <v>80</v>
      </c>
      <c r="AV201" s="14" t="s">
        <v>80</v>
      </c>
      <c r="AW201" s="14" t="s">
        <v>32</v>
      </c>
      <c r="AX201" s="14" t="s">
        <v>78</v>
      </c>
      <c r="AY201" s="260" t="s">
        <v>158</v>
      </c>
    </row>
    <row r="202" s="2" customFormat="1" ht="21.75" customHeight="1">
      <c r="A202" s="41"/>
      <c r="B202" s="42"/>
      <c r="C202" s="216" t="s">
        <v>376</v>
      </c>
      <c r="D202" s="216" t="s">
        <v>161</v>
      </c>
      <c r="E202" s="217" t="s">
        <v>1920</v>
      </c>
      <c r="F202" s="218" t="s">
        <v>1921</v>
      </c>
      <c r="G202" s="219" t="s">
        <v>295</v>
      </c>
      <c r="H202" s="220">
        <v>75.780000000000001</v>
      </c>
      <c r="I202" s="221"/>
      <c r="J202" s="222">
        <f>ROUND(I202*H202,2)</f>
        <v>0</v>
      </c>
      <c r="K202" s="218" t="s">
        <v>219</v>
      </c>
      <c r="L202" s="47"/>
      <c r="M202" s="223" t="s">
        <v>19</v>
      </c>
      <c r="N202" s="224" t="s">
        <v>42</v>
      </c>
      <c r="O202" s="87"/>
      <c r="P202" s="225">
        <f>O202*H202</f>
        <v>0</v>
      </c>
      <c r="Q202" s="225">
        <v>0</v>
      </c>
      <c r="R202" s="225">
        <f>Q202*H202</f>
        <v>0</v>
      </c>
      <c r="S202" s="225">
        <v>0</v>
      </c>
      <c r="T202" s="226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7" t="s">
        <v>173</v>
      </c>
      <c r="AT202" s="227" t="s">
        <v>161</v>
      </c>
      <c r="AU202" s="227" t="s">
        <v>80</v>
      </c>
      <c r="AY202" s="20" t="s">
        <v>158</v>
      </c>
      <c r="BE202" s="228">
        <f>IF(N202="základní",J202,0)</f>
        <v>0</v>
      </c>
      <c r="BF202" s="228">
        <f>IF(N202="snížená",J202,0)</f>
        <v>0</v>
      </c>
      <c r="BG202" s="228">
        <f>IF(N202="zákl. přenesená",J202,0)</f>
        <v>0</v>
      </c>
      <c r="BH202" s="228">
        <f>IF(N202="sníž. přenesená",J202,0)</f>
        <v>0</v>
      </c>
      <c r="BI202" s="228">
        <f>IF(N202="nulová",J202,0)</f>
        <v>0</v>
      </c>
      <c r="BJ202" s="20" t="s">
        <v>78</v>
      </c>
      <c r="BK202" s="228">
        <f>ROUND(I202*H202,2)</f>
        <v>0</v>
      </c>
      <c r="BL202" s="20" t="s">
        <v>173</v>
      </c>
      <c r="BM202" s="227" t="s">
        <v>1922</v>
      </c>
    </row>
    <row r="203" s="2" customFormat="1">
      <c r="A203" s="41"/>
      <c r="B203" s="42"/>
      <c r="C203" s="43"/>
      <c r="D203" s="229" t="s">
        <v>221</v>
      </c>
      <c r="E203" s="43"/>
      <c r="F203" s="230" t="s">
        <v>1923</v>
      </c>
      <c r="G203" s="43"/>
      <c r="H203" s="43"/>
      <c r="I203" s="231"/>
      <c r="J203" s="43"/>
      <c r="K203" s="43"/>
      <c r="L203" s="47"/>
      <c r="M203" s="232"/>
      <c r="N203" s="233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221</v>
      </c>
      <c r="AU203" s="20" t="s">
        <v>80</v>
      </c>
    </row>
    <row r="204" s="14" customFormat="1">
      <c r="A204" s="14"/>
      <c r="B204" s="250"/>
      <c r="C204" s="251"/>
      <c r="D204" s="241" t="s">
        <v>257</v>
      </c>
      <c r="E204" s="252" t="s">
        <v>19</v>
      </c>
      <c r="F204" s="253" t="s">
        <v>1924</v>
      </c>
      <c r="G204" s="251"/>
      <c r="H204" s="254">
        <v>3.04</v>
      </c>
      <c r="I204" s="255"/>
      <c r="J204" s="251"/>
      <c r="K204" s="251"/>
      <c r="L204" s="256"/>
      <c r="M204" s="257"/>
      <c r="N204" s="258"/>
      <c r="O204" s="258"/>
      <c r="P204" s="258"/>
      <c r="Q204" s="258"/>
      <c r="R204" s="258"/>
      <c r="S204" s="258"/>
      <c r="T204" s="259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60" t="s">
        <v>257</v>
      </c>
      <c r="AU204" s="260" t="s">
        <v>80</v>
      </c>
      <c r="AV204" s="14" t="s">
        <v>80</v>
      </c>
      <c r="AW204" s="14" t="s">
        <v>32</v>
      </c>
      <c r="AX204" s="14" t="s">
        <v>71</v>
      </c>
      <c r="AY204" s="260" t="s">
        <v>158</v>
      </c>
    </row>
    <row r="205" s="14" customFormat="1">
      <c r="A205" s="14"/>
      <c r="B205" s="250"/>
      <c r="C205" s="251"/>
      <c r="D205" s="241" t="s">
        <v>257</v>
      </c>
      <c r="E205" s="252" t="s">
        <v>19</v>
      </c>
      <c r="F205" s="253" t="s">
        <v>1925</v>
      </c>
      <c r="G205" s="251"/>
      <c r="H205" s="254">
        <v>1.28</v>
      </c>
      <c r="I205" s="255"/>
      <c r="J205" s="251"/>
      <c r="K205" s="251"/>
      <c r="L205" s="256"/>
      <c r="M205" s="257"/>
      <c r="N205" s="258"/>
      <c r="O205" s="258"/>
      <c r="P205" s="258"/>
      <c r="Q205" s="258"/>
      <c r="R205" s="258"/>
      <c r="S205" s="258"/>
      <c r="T205" s="259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60" t="s">
        <v>257</v>
      </c>
      <c r="AU205" s="260" t="s">
        <v>80</v>
      </c>
      <c r="AV205" s="14" t="s">
        <v>80</v>
      </c>
      <c r="AW205" s="14" t="s">
        <v>32</v>
      </c>
      <c r="AX205" s="14" t="s">
        <v>71</v>
      </c>
      <c r="AY205" s="260" t="s">
        <v>158</v>
      </c>
    </row>
    <row r="206" s="14" customFormat="1">
      <c r="A206" s="14"/>
      <c r="B206" s="250"/>
      <c r="C206" s="251"/>
      <c r="D206" s="241" t="s">
        <v>257</v>
      </c>
      <c r="E206" s="252" t="s">
        <v>19</v>
      </c>
      <c r="F206" s="253" t="s">
        <v>1926</v>
      </c>
      <c r="G206" s="251"/>
      <c r="H206" s="254">
        <v>2.8799999999999999</v>
      </c>
      <c r="I206" s="255"/>
      <c r="J206" s="251"/>
      <c r="K206" s="251"/>
      <c r="L206" s="256"/>
      <c r="M206" s="257"/>
      <c r="N206" s="258"/>
      <c r="O206" s="258"/>
      <c r="P206" s="258"/>
      <c r="Q206" s="258"/>
      <c r="R206" s="258"/>
      <c r="S206" s="258"/>
      <c r="T206" s="259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0" t="s">
        <v>257</v>
      </c>
      <c r="AU206" s="260" t="s">
        <v>80</v>
      </c>
      <c r="AV206" s="14" t="s">
        <v>80</v>
      </c>
      <c r="AW206" s="14" t="s">
        <v>32</v>
      </c>
      <c r="AX206" s="14" t="s">
        <v>71</v>
      </c>
      <c r="AY206" s="260" t="s">
        <v>158</v>
      </c>
    </row>
    <row r="207" s="14" customFormat="1">
      <c r="A207" s="14"/>
      <c r="B207" s="250"/>
      <c r="C207" s="251"/>
      <c r="D207" s="241" t="s">
        <v>257</v>
      </c>
      <c r="E207" s="252" t="s">
        <v>19</v>
      </c>
      <c r="F207" s="253" t="s">
        <v>1927</v>
      </c>
      <c r="G207" s="251"/>
      <c r="H207" s="254">
        <v>0.95999999999999996</v>
      </c>
      <c r="I207" s="255"/>
      <c r="J207" s="251"/>
      <c r="K207" s="251"/>
      <c r="L207" s="256"/>
      <c r="M207" s="257"/>
      <c r="N207" s="258"/>
      <c r="O207" s="258"/>
      <c r="P207" s="258"/>
      <c r="Q207" s="258"/>
      <c r="R207" s="258"/>
      <c r="S207" s="258"/>
      <c r="T207" s="259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60" t="s">
        <v>257</v>
      </c>
      <c r="AU207" s="260" t="s">
        <v>80</v>
      </c>
      <c r="AV207" s="14" t="s">
        <v>80</v>
      </c>
      <c r="AW207" s="14" t="s">
        <v>32</v>
      </c>
      <c r="AX207" s="14" t="s">
        <v>71</v>
      </c>
      <c r="AY207" s="260" t="s">
        <v>158</v>
      </c>
    </row>
    <row r="208" s="14" customFormat="1">
      <c r="A208" s="14"/>
      <c r="B208" s="250"/>
      <c r="C208" s="251"/>
      <c r="D208" s="241" t="s">
        <v>257</v>
      </c>
      <c r="E208" s="252" t="s">
        <v>19</v>
      </c>
      <c r="F208" s="253" t="s">
        <v>1928</v>
      </c>
      <c r="G208" s="251"/>
      <c r="H208" s="254">
        <v>0.88</v>
      </c>
      <c r="I208" s="255"/>
      <c r="J208" s="251"/>
      <c r="K208" s="251"/>
      <c r="L208" s="256"/>
      <c r="M208" s="257"/>
      <c r="N208" s="258"/>
      <c r="O208" s="258"/>
      <c r="P208" s="258"/>
      <c r="Q208" s="258"/>
      <c r="R208" s="258"/>
      <c r="S208" s="258"/>
      <c r="T208" s="259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0" t="s">
        <v>257</v>
      </c>
      <c r="AU208" s="260" t="s">
        <v>80</v>
      </c>
      <c r="AV208" s="14" t="s">
        <v>80</v>
      </c>
      <c r="AW208" s="14" t="s">
        <v>32</v>
      </c>
      <c r="AX208" s="14" t="s">
        <v>71</v>
      </c>
      <c r="AY208" s="260" t="s">
        <v>158</v>
      </c>
    </row>
    <row r="209" s="14" customFormat="1">
      <c r="A209" s="14"/>
      <c r="B209" s="250"/>
      <c r="C209" s="251"/>
      <c r="D209" s="241" t="s">
        <v>257</v>
      </c>
      <c r="E209" s="252" t="s">
        <v>19</v>
      </c>
      <c r="F209" s="253" t="s">
        <v>1929</v>
      </c>
      <c r="G209" s="251"/>
      <c r="H209" s="254">
        <v>0.56000000000000005</v>
      </c>
      <c r="I209" s="255"/>
      <c r="J209" s="251"/>
      <c r="K209" s="251"/>
      <c r="L209" s="256"/>
      <c r="M209" s="257"/>
      <c r="N209" s="258"/>
      <c r="O209" s="258"/>
      <c r="P209" s="258"/>
      <c r="Q209" s="258"/>
      <c r="R209" s="258"/>
      <c r="S209" s="258"/>
      <c r="T209" s="259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0" t="s">
        <v>257</v>
      </c>
      <c r="AU209" s="260" t="s">
        <v>80</v>
      </c>
      <c r="AV209" s="14" t="s">
        <v>80</v>
      </c>
      <c r="AW209" s="14" t="s">
        <v>32</v>
      </c>
      <c r="AX209" s="14" t="s">
        <v>71</v>
      </c>
      <c r="AY209" s="260" t="s">
        <v>158</v>
      </c>
    </row>
    <row r="210" s="14" customFormat="1">
      <c r="A210" s="14"/>
      <c r="B210" s="250"/>
      <c r="C210" s="251"/>
      <c r="D210" s="241" t="s">
        <v>257</v>
      </c>
      <c r="E210" s="252" t="s">
        <v>19</v>
      </c>
      <c r="F210" s="253" t="s">
        <v>1926</v>
      </c>
      <c r="G210" s="251"/>
      <c r="H210" s="254">
        <v>2.8799999999999999</v>
      </c>
      <c r="I210" s="255"/>
      <c r="J210" s="251"/>
      <c r="K210" s="251"/>
      <c r="L210" s="256"/>
      <c r="M210" s="257"/>
      <c r="N210" s="258"/>
      <c r="O210" s="258"/>
      <c r="P210" s="258"/>
      <c r="Q210" s="258"/>
      <c r="R210" s="258"/>
      <c r="S210" s="258"/>
      <c r="T210" s="259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60" t="s">
        <v>257</v>
      </c>
      <c r="AU210" s="260" t="s">
        <v>80</v>
      </c>
      <c r="AV210" s="14" t="s">
        <v>80</v>
      </c>
      <c r="AW210" s="14" t="s">
        <v>32</v>
      </c>
      <c r="AX210" s="14" t="s">
        <v>71</v>
      </c>
      <c r="AY210" s="260" t="s">
        <v>158</v>
      </c>
    </row>
    <row r="211" s="14" customFormat="1">
      <c r="A211" s="14"/>
      <c r="B211" s="250"/>
      <c r="C211" s="251"/>
      <c r="D211" s="241" t="s">
        <v>257</v>
      </c>
      <c r="E211" s="252" t="s">
        <v>19</v>
      </c>
      <c r="F211" s="253" t="s">
        <v>1930</v>
      </c>
      <c r="G211" s="251"/>
      <c r="H211" s="254">
        <v>2.3999999999999999</v>
      </c>
      <c r="I211" s="255"/>
      <c r="J211" s="251"/>
      <c r="K211" s="251"/>
      <c r="L211" s="256"/>
      <c r="M211" s="257"/>
      <c r="N211" s="258"/>
      <c r="O211" s="258"/>
      <c r="P211" s="258"/>
      <c r="Q211" s="258"/>
      <c r="R211" s="258"/>
      <c r="S211" s="258"/>
      <c r="T211" s="259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0" t="s">
        <v>257</v>
      </c>
      <c r="AU211" s="260" t="s">
        <v>80</v>
      </c>
      <c r="AV211" s="14" t="s">
        <v>80</v>
      </c>
      <c r="AW211" s="14" t="s">
        <v>32</v>
      </c>
      <c r="AX211" s="14" t="s">
        <v>71</v>
      </c>
      <c r="AY211" s="260" t="s">
        <v>158</v>
      </c>
    </row>
    <row r="212" s="14" customFormat="1">
      <c r="A212" s="14"/>
      <c r="B212" s="250"/>
      <c r="C212" s="251"/>
      <c r="D212" s="241" t="s">
        <v>257</v>
      </c>
      <c r="E212" s="252" t="s">
        <v>19</v>
      </c>
      <c r="F212" s="253" t="s">
        <v>1931</v>
      </c>
      <c r="G212" s="251"/>
      <c r="H212" s="254">
        <v>23.300000000000001</v>
      </c>
      <c r="I212" s="255"/>
      <c r="J212" s="251"/>
      <c r="K212" s="251"/>
      <c r="L212" s="256"/>
      <c r="M212" s="257"/>
      <c r="N212" s="258"/>
      <c r="O212" s="258"/>
      <c r="P212" s="258"/>
      <c r="Q212" s="258"/>
      <c r="R212" s="258"/>
      <c r="S212" s="258"/>
      <c r="T212" s="259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0" t="s">
        <v>257</v>
      </c>
      <c r="AU212" s="260" t="s">
        <v>80</v>
      </c>
      <c r="AV212" s="14" t="s">
        <v>80</v>
      </c>
      <c r="AW212" s="14" t="s">
        <v>32</v>
      </c>
      <c r="AX212" s="14" t="s">
        <v>71</v>
      </c>
      <c r="AY212" s="260" t="s">
        <v>158</v>
      </c>
    </row>
    <row r="213" s="14" customFormat="1">
      <c r="A213" s="14"/>
      <c r="B213" s="250"/>
      <c r="C213" s="251"/>
      <c r="D213" s="241" t="s">
        <v>257</v>
      </c>
      <c r="E213" s="252" t="s">
        <v>19</v>
      </c>
      <c r="F213" s="253" t="s">
        <v>1932</v>
      </c>
      <c r="G213" s="251"/>
      <c r="H213" s="254">
        <v>25.600000000000001</v>
      </c>
      <c r="I213" s="255"/>
      <c r="J213" s="251"/>
      <c r="K213" s="251"/>
      <c r="L213" s="256"/>
      <c r="M213" s="257"/>
      <c r="N213" s="258"/>
      <c r="O213" s="258"/>
      <c r="P213" s="258"/>
      <c r="Q213" s="258"/>
      <c r="R213" s="258"/>
      <c r="S213" s="258"/>
      <c r="T213" s="259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0" t="s">
        <v>257</v>
      </c>
      <c r="AU213" s="260" t="s">
        <v>80</v>
      </c>
      <c r="AV213" s="14" t="s">
        <v>80</v>
      </c>
      <c r="AW213" s="14" t="s">
        <v>32</v>
      </c>
      <c r="AX213" s="14" t="s">
        <v>71</v>
      </c>
      <c r="AY213" s="260" t="s">
        <v>158</v>
      </c>
    </row>
    <row r="214" s="14" customFormat="1">
      <c r="A214" s="14"/>
      <c r="B214" s="250"/>
      <c r="C214" s="251"/>
      <c r="D214" s="241" t="s">
        <v>257</v>
      </c>
      <c r="E214" s="252" t="s">
        <v>19</v>
      </c>
      <c r="F214" s="253" t="s">
        <v>1933</v>
      </c>
      <c r="G214" s="251"/>
      <c r="H214" s="254">
        <v>3</v>
      </c>
      <c r="I214" s="255"/>
      <c r="J214" s="251"/>
      <c r="K214" s="251"/>
      <c r="L214" s="256"/>
      <c r="M214" s="257"/>
      <c r="N214" s="258"/>
      <c r="O214" s="258"/>
      <c r="P214" s="258"/>
      <c r="Q214" s="258"/>
      <c r="R214" s="258"/>
      <c r="S214" s="258"/>
      <c r="T214" s="259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0" t="s">
        <v>257</v>
      </c>
      <c r="AU214" s="260" t="s">
        <v>80</v>
      </c>
      <c r="AV214" s="14" t="s">
        <v>80</v>
      </c>
      <c r="AW214" s="14" t="s">
        <v>32</v>
      </c>
      <c r="AX214" s="14" t="s">
        <v>71</v>
      </c>
      <c r="AY214" s="260" t="s">
        <v>158</v>
      </c>
    </row>
    <row r="215" s="14" customFormat="1">
      <c r="A215" s="14"/>
      <c r="B215" s="250"/>
      <c r="C215" s="251"/>
      <c r="D215" s="241" t="s">
        <v>257</v>
      </c>
      <c r="E215" s="252" t="s">
        <v>19</v>
      </c>
      <c r="F215" s="253" t="s">
        <v>1934</v>
      </c>
      <c r="G215" s="251"/>
      <c r="H215" s="254">
        <v>9</v>
      </c>
      <c r="I215" s="255"/>
      <c r="J215" s="251"/>
      <c r="K215" s="251"/>
      <c r="L215" s="256"/>
      <c r="M215" s="257"/>
      <c r="N215" s="258"/>
      <c r="O215" s="258"/>
      <c r="P215" s="258"/>
      <c r="Q215" s="258"/>
      <c r="R215" s="258"/>
      <c r="S215" s="258"/>
      <c r="T215" s="259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0" t="s">
        <v>257</v>
      </c>
      <c r="AU215" s="260" t="s">
        <v>80</v>
      </c>
      <c r="AV215" s="14" t="s">
        <v>80</v>
      </c>
      <c r="AW215" s="14" t="s">
        <v>32</v>
      </c>
      <c r="AX215" s="14" t="s">
        <v>71</v>
      </c>
      <c r="AY215" s="260" t="s">
        <v>158</v>
      </c>
    </row>
    <row r="216" s="15" customFormat="1">
      <c r="A216" s="15"/>
      <c r="B216" s="261"/>
      <c r="C216" s="262"/>
      <c r="D216" s="241" t="s">
        <v>257</v>
      </c>
      <c r="E216" s="263" t="s">
        <v>19</v>
      </c>
      <c r="F216" s="264" t="s">
        <v>268</v>
      </c>
      <c r="G216" s="262"/>
      <c r="H216" s="265">
        <v>75.780000000000001</v>
      </c>
      <c r="I216" s="266"/>
      <c r="J216" s="262"/>
      <c r="K216" s="262"/>
      <c r="L216" s="267"/>
      <c r="M216" s="268"/>
      <c r="N216" s="269"/>
      <c r="O216" s="269"/>
      <c r="P216" s="269"/>
      <c r="Q216" s="269"/>
      <c r="R216" s="269"/>
      <c r="S216" s="269"/>
      <c r="T216" s="270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71" t="s">
        <v>257</v>
      </c>
      <c r="AU216" s="271" t="s">
        <v>80</v>
      </c>
      <c r="AV216" s="15" t="s">
        <v>173</v>
      </c>
      <c r="AW216" s="15" t="s">
        <v>32</v>
      </c>
      <c r="AX216" s="15" t="s">
        <v>78</v>
      </c>
      <c r="AY216" s="271" t="s">
        <v>158</v>
      </c>
    </row>
    <row r="217" s="12" customFormat="1" ht="22.8" customHeight="1">
      <c r="A217" s="12"/>
      <c r="B217" s="200"/>
      <c r="C217" s="201"/>
      <c r="D217" s="202" t="s">
        <v>70</v>
      </c>
      <c r="E217" s="214" t="s">
        <v>80</v>
      </c>
      <c r="F217" s="214" t="s">
        <v>353</v>
      </c>
      <c r="G217" s="201"/>
      <c r="H217" s="201"/>
      <c r="I217" s="204"/>
      <c r="J217" s="215">
        <f>BK217</f>
        <v>0</v>
      </c>
      <c r="K217" s="201"/>
      <c r="L217" s="206"/>
      <c r="M217" s="207"/>
      <c r="N217" s="208"/>
      <c r="O217" s="208"/>
      <c r="P217" s="209">
        <f>SUM(P218:P237)</f>
        <v>0</v>
      </c>
      <c r="Q217" s="208"/>
      <c r="R217" s="209">
        <f>SUM(R218:R237)</f>
        <v>17.921411000000003</v>
      </c>
      <c r="S217" s="208"/>
      <c r="T217" s="210">
        <f>SUM(T218:T237)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211" t="s">
        <v>78</v>
      </c>
      <c r="AT217" s="212" t="s">
        <v>70</v>
      </c>
      <c r="AU217" s="212" t="s">
        <v>78</v>
      </c>
      <c r="AY217" s="211" t="s">
        <v>158</v>
      </c>
      <c r="BK217" s="213">
        <f>SUM(BK218:BK237)</f>
        <v>0</v>
      </c>
    </row>
    <row r="218" s="2" customFormat="1" ht="24.15" customHeight="1">
      <c r="A218" s="41"/>
      <c r="B218" s="42"/>
      <c r="C218" s="216" t="s">
        <v>382</v>
      </c>
      <c r="D218" s="216" t="s">
        <v>161</v>
      </c>
      <c r="E218" s="217" t="s">
        <v>377</v>
      </c>
      <c r="F218" s="218" t="s">
        <v>378</v>
      </c>
      <c r="G218" s="219" t="s">
        <v>254</v>
      </c>
      <c r="H218" s="220">
        <v>10.984999999999999</v>
      </c>
      <c r="I218" s="221"/>
      <c r="J218" s="222">
        <f>ROUND(I218*H218,2)</f>
        <v>0</v>
      </c>
      <c r="K218" s="218" t="s">
        <v>219</v>
      </c>
      <c r="L218" s="47"/>
      <c r="M218" s="223" t="s">
        <v>19</v>
      </c>
      <c r="N218" s="224" t="s">
        <v>42</v>
      </c>
      <c r="O218" s="87"/>
      <c r="P218" s="225">
        <f>O218*H218</f>
        <v>0</v>
      </c>
      <c r="Q218" s="225">
        <v>1.6299999999999999</v>
      </c>
      <c r="R218" s="225">
        <f>Q218*H218</f>
        <v>17.905549999999998</v>
      </c>
      <c r="S218" s="225">
        <v>0</v>
      </c>
      <c r="T218" s="226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7" t="s">
        <v>173</v>
      </c>
      <c r="AT218" s="227" t="s">
        <v>161</v>
      </c>
      <c r="AU218" s="227" t="s">
        <v>80</v>
      </c>
      <c r="AY218" s="20" t="s">
        <v>158</v>
      </c>
      <c r="BE218" s="228">
        <f>IF(N218="základní",J218,0)</f>
        <v>0</v>
      </c>
      <c r="BF218" s="228">
        <f>IF(N218="snížená",J218,0)</f>
        <v>0</v>
      </c>
      <c r="BG218" s="228">
        <f>IF(N218="zákl. přenesená",J218,0)</f>
        <v>0</v>
      </c>
      <c r="BH218" s="228">
        <f>IF(N218="sníž. přenesená",J218,0)</f>
        <v>0</v>
      </c>
      <c r="BI218" s="228">
        <f>IF(N218="nulová",J218,0)</f>
        <v>0</v>
      </c>
      <c r="BJ218" s="20" t="s">
        <v>78</v>
      </c>
      <c r="BK218" s="228">
        <f>ROUND(I218*H218,2)</f>
        <v>0</v>
      </c>
      <c r="BL218" s="20" t="s">
        <v>173</v>
      </c>
      <c r="BM218" s="227" t="s">
        <v>1935</v>
      </c>
    </row>
    <row r="219" s="2" customFormat="1">
      <c r="A219" s="41"/>
      <c r="B219" s="42"/>
      <c r="C219" s="43"/>
      <c r="D219" s="229" t="s">
        <v>221</v>
      </c>
      <c r="E219" s="43"/>
      <c r="F219" s="230" t="s">
        <v>380</v>
      </c>
      <c r="G219" s="43"/>
      <c r="H219" s="43"/>
      <c r="I219" s="231"/>
      <c r="J219" s="43"/>
      <c r="K219" s="43"/>
      <c r="L219" s="47"/>
      <c r="M219" s="232"/>
      <c r="N219" s="233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221</v>
      </c>
      <c r="AU219" s="20" t="s">
        <v>80</v>
      </c>
    </row>
    <row r="220" s="13" customFormat="1">
      <c r="A220" s="13"/>
      <c r="B220" s="239"/>
      <c r="C220" s="240"/>
      <c r="D220" s="241" t="s">
        <v>257</v>
      </c>
      <c r="E220" s="242" t="s">
        <v>19</v>
      </c>
      <c r="F220" s="243" t="s">
        <v>1936</v>
      </c>
      <c r="G220" s="240"/>
      <c r="H220" s="242" t="s">
        <v>19</v>
      </c>
      <c r="I220" s="244"/>
      <c r="J220" s="240"/>
      <c r="K220" s="240"/>
      <c r="L220" s="245"/>
      <c r="M220" s="246"/>
      <c r="N220" s="247"/>
      <c r="O220" s="247"/>
      <c r="P220" s="247"/>
      <c r="Q220" s="247"/>
      <c r="R220" s="247"/>
      <c r="S220" s="247"/>
      <c r="T220" s="24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9" t="s">
        <v>257</v>
      </c>
      <c r="AU220" s="249" t="s">
        <v>80</v>
      </c>
      <c r="AV220" s="13" t="s">
        <v>78</v>
      </c>
      <c r="AW220" s="13" t="s">
        <v>32</v>
      </c>
      <c r="AX220" s="13" t="s">
        <v>71</v>
      </c>
      <c r="AY220" s="249" t="s">
        <v>158</v>
      </c>
    </row>
    <row r="221" s="14" customFormat="1">
      <c r="A221" s="14"/>
      <c r="B221" s="250"/>
      <c r="C221" s="251"/>
      <c r="D221" s="241" t="s">
        <v>257</v>
      </c>
      <c r="E221" s="252" t="s">
        <v>19</v>
      </c>
      <c r="F221" s="253" t="s">
        <v>1937</v>
      </c>
      <c r="G221" s="251"/>
      <c r="H221" s="254">
        <v>1.069</v>
      </c>
      <c r="I221" s="255"/>
      <c r="J221" s="251"/>
      <c r="K221" s="251"/>
      <c r="L221" s="256"/>
      <c r="M221" s="257"/>
      <c r="N221" s="258"/>
      <c r="O221" s="258"/>
      <c r="P221" s="258"/>
      <c r="Q221" s="258"/>
      <c r="R221" s="258"/>
      <c r="S221" s="258"/>
      <c r="T221" s="259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0" t="s">
        <v>257</v>
      </c>
      <c r="AU221" s="260" t="s">
        <v>80</v>
      </c>
      <c r="AV221" s="14" t="s">
        <v>80</v>
      </c>
      <c r="AW221" s="14" t="s">
        <v>32</v>
      </c>
      <c r="AX221" s="14" t="s">
        <v>71</v>
      </c>
      <c r="AY221" s="260" t="s">
        <v>158</v>
      </c>
    </row>
    <row r="222" s="14" customFormat="1">
      <c r="A222" s="14"/>
      <c r="B222" s="250"/>
      <c r="C222" s="251"/>
      <c r="D222" s="241" t="s">
        <v>257</v>
      </c>
      <c r="E222" s="252" t="s">
        <v>19</v>
      </c>
      <c r="F222" s="253" t="s">
        <v>1938</v>
      </c>
      <c r="G222" s="251"/>
      <c r="H222" s="254">
        <v>9.9160000000000004</v>
      </c>
      <c r="I222" s="255"/>
      <c r="J222" s="251"/>
      <c r="K222" s="251"/>
      <c r="L222" s="256"/>
      <c r="M222" s="257"/>
      <c r="N222" s="258"/>
      <c r="O222" s="258"/>
      <c r="P222" s="258"/>
      <c r="Q222" s="258"/>
      <c r="R222" s="258"/>
      <c r="S222" s="258"/>
      <c r="T222" s="259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0" t="s">
        <v>257</v>
      </c>
      <c r="AU222" s="260" t="s">
        <v>80</v>
      </c>
      <c r="AV222" s="14" t="s">
        <v>80</v>
      </c>
      <c r="AW222" s="14" t="s">
        <v>32</v>
      </c>
      <c r="AX222" s="14" t="s">
        <v>71</v>
      </c>
      <c r="AY222" s="260" t="s">
        <v>158</v>
      </c>
    </row>
    <row r="223" s="15" customFormat="1">
      <c r="A223" s="15"/>
      <c r="B223" s="261"/>
      <c r="C223" s="262"/>
      <c r="D223" s="241" t="s">
        <v>257</v>
      </c>
      <c r="E223" s="263" t="s">
        <v>19</v>
      </c>
      <c r="F223" s="264" t="s">
        <v>268</v>
      </c>
      <c r="G223" s="262"/>
      <c r="H223" s="265">
        <v>10.984999999999999</v>
      </c>
      <c r="I223" s="266"/>
      <c r="J223" s="262"/>
      <c r="K223" s="262"/>
      <c r="L223" s="267"/>
      <c r="M223" s="268"/>
      <c r="N223" s="269"/>
      <c r="O223" s="269"/>
      <c r="P223" s="269"/>
      <c r="Q223" s="269"/>
      <c r="R223" s="269"/>
      <c r="S223" s="269"/>
      <c r="T223" s="270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71" t="s">
        <v>257</v>
      </c>
      <c r="AU223" s="271" t="s">
        <v>80</v>
      </c>
      <c r="AV223" s="15" t="s">
        <v>173</v>
      </c>
      <c r="AW223" s="15" t="s">
        <v>32</v>
      </c>
      <c r="AX223" s="15" t="s">
        <v>78</v>
      </c>
      <c r="AY223" s="271" t="s">
        <v>158</v>
      </c>
    </row>
    <row r="224" s="2" customFormat="1" ht="24.15" customHeight="1">
      <c r="A224" s="41"/>
      <c r="B224" s="42"/>
      <c r="C224" s="216" t="s">
        <v>387</v>
      </c>
      <c r="D224" s="216" t="s">
        <v>161</v>
      </c>
      <c r="E224" s="217" t="s">
        <v>1939</v>
      </c>
      <c r="F224" s="218" t="s">
        <v>1940</v>
      </c>
      <c r="G224" s="219" t="s">
        <v>295</v>
      </c>
      <c r="H224" s="220">
        <v>21.600000000000001</v>
      </c>
      <c r="I224" s="221"/>
      <c r="J224" s="222">
        <f>ROUND(I224*H224,2)</f>
        <v>0</v>
      </c>
      <c r="K224" s="218" t="s">
        <v>219</v>
      </c>
      <c r="L224" s="47"/>
      <c r="M224" s="223" t="s">
        <v>19</v>
      </c>
      <c r="N224" s="224" t="s">
        <v>42</v>
      </c>
      <c r="O224" s="87"/>
      <c r="P224" s="225">
        <f>O224*H224</f>
        <v>0</v>
      </c>
      <c r="Q224" s="225">
        <v>0.00027</v>
      </c>
      <c r="R224" s="225">
        <f>Q224*H224</f>
        <v>0.0058320000000000004</v>
      </c>
      <c r="S224" s="225">
        <v>0</v>
      </c>
      <c r="T224" s="226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7" t="s">
        <v>173</v>
      </c>
      <c r="AT224" s="227" t="s">
        <v>161</v>
      </c>
      <c r="AU224" s="227" t="s">
        <v>80</v>
      </c>
      <c r="AY224" s="20" t="s">
        <v>158</v>
      </c>
      <c r="BE224" s="228">
        <f>IF(N224="základní",J224,0)</f>
        <v>0</v>
      </c>
      <c r="BF224" s="228">
        <f>IF(N224="snížená",J224,0)</f>
        <v>0</v>
      </c>
      <c r="BG224" s="228">
        <f>IF(N224="zákl. přenesená",J224,0)</f>
        <v>0</v>
      </c>
      <c r="BH224" s="228">
        <f>IF(N224="sníž. přenesená",J224,0)</f>
        <v>0</v>
      </c>
      <c r="BI224" s="228">
        <f>IF(N224="nulová",J224,0)</f>
        <v>0</v>
      </c>
      <c r="BJ224" s="20" t="s">
        <v>78</v>
      </c>
      <c r="BK224" s="228">
        <f>ROUND(I224*H224,2)</f>
        <v>0</v>
      </c>
      <c r="BL224" s="20" t="s">
        <v>173</v>
      </c>
      <c r="BM224" s="227" t="s">
        <v>1941</v>
      </c>
    </row>
    <row r="225" s="2" customFormat="1">
      <c r="A225" s="41"/>
      <c r="B225" s="42"/>
      <c r="C225" s="43"/>
      <c r="D225" s="229" t="s">
        <v>221</v>
      </c>
      <c r="E225" s="43"/>
      <c r="F225" s="230" t="s">
        <v>1942</v>
      </c>
      <c r="G225" s="43"/>
      <c r="H225" s="43"/>
      <c r="I225" s="231"/>
      <c r="J225" s="43"/>
      <c r="K225" s="43"/>
      <c r="L225" s="47"/>
      <c r="M225" s="232"/>
      <c r="N225" s="233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221</v>
      </c>
      <c r="AU225" s="20" t="s">
        <v>80</v>
      </c>
    </row>
    <row r="226" s="14" customFormat="1">
      <c r="A226" s="14"/>
      <c r="B226" s="250"/>
      <c r="C226" s="251"/>
      <c r="D226" s="241" t="s">
        <v>257</v>
      </c>
      <c r="E226" s="252" t="s">
        <v>19</v>
      </c>
      <c r="F226" s="253" t="s">
        <v>1943</v>
      </c>
      <c r="G226" s="251"/>
      <c r="H226" s="254">
        <v>21.600000000000001</v>
      </c>
      <c r="I226" s="255"/>
      <c r="J226" s="251"/>
      <c r="K226" s="251"/>
      <c r="L226" s="256"/>
      <c r="M226" s="257"/>
      <c r="N226" s="258"/>
      <c r="O226" s="258"/>
      <c r="P226" s="258"/>
      <c r="Q226" s="258"/>
      <c r="R226" s="258"/>
      <c r="S226" s="258"/>
      <c r="T226" s="259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60" t="s">
        <v>257</v>
      </c>
      <c r="AU226" s="260" t="s">
        <v>80</v>
      </c>
      <c r="AV226" s="14" t="s">
        <v>80</v>
      </c>
      <c r="AW226" s="14" t="s">
        <v>32</v>
      </c>
      <c r="AX226" s="14" t="s">
        <v>71</v>
      </c>
      <c r="AY226" s="260" t="s">
        <v>158</v>
      </c>
    </row>
    <row r="227" s="15" customFormat="1">
      <c r="A227" s="15"/>
      <c r="B227" s="261"/>
      <c r="C227" s="262"/>
      <c r="D227" s="241" t="s">
        <v>257</v>
      </c>
      <c r="E227" s="263" t="s">
        <v>19</v>
      </c>
      <c r="F227" s="264" t="s">
        <v>268</v>
      </c>
      <c r="G227" s="262"/>
      <c r="H227" s="265">
        <v>21.600000000000001</v>
      </c>
      <c r="I227" s="266"/>
      <c r="J227" s="262"/>
      <c r="K227" s="262"/>
      <c r="L227" s="267"/>
      <c r="M227" s="268"/>
      <c r="N227" s="269"/>
      <c r="O227" s="269"/>
      <c r="P227" s="269"/>
      <c r="Q227" s="269"/>
      <c r="R227" s="269"/>
      <c r="S227" s="269"/>
      <c r="T227" s="270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71" t="s">
        <v>257</v>
      </c>
      <c r="AU227" s="271" t="s">
        <v>80</v>
      </c>
      <c r="AV227" s="15" t="s">
        <v>173</v>
      </c>
      <c r="AW227" s="15" t="s">
        <v>32</v>
      </c>
      <c r="AX227" s="15" t="s">
        <v>78</v>
      </c>
      <c r="AY227" s="271" t="s">
        <v>158</v>
      </c>
    </row>
    <row r="228" s="2" customFormat="1" ht="16.5" customHeight="1">
      <c r="A228" s="41"/>
      <c r="B228" s="42"/>
      <c r="C228" s="272" t="s">
        <v>393</v>
      </c>
      <c r="D228" s="272" t="s">
        <v>312</v>
      </c>
      <c r="E228" s="273" t="s">
        <v>1944</v>
      </c>
      <c r="F228" s="274" t="s">
        <v>1945</v>
      </c>
      <c r="G228" s="275" t="s">
        <v>295</v>
      </c>
      <c r="H228" s="276">
        <v>25.585000000000001</v>
      </c>
      <c r="I228" s="277"/>
      <c r="J228" s="278">
        <f>ROUND(I228*H228,2)</f>
        <v>0</v>
      </c>
      <c r="K228" s="274" t="s">
        <v>219</v>
      </c>
      <c r="L228" s="279"/>
      <c r="M228" s="280" t="s">
        <v>19</v>
      </c>
      <c r="N228" s="281" t="s">
        <v>42</v>
      </c>
      <c r="O228" s="87"/>
      <c r="P228" s="225">
        <f>O228*H228</f>
        <v>0</v>
      </c>
      <c r="Q228" s="225">
        <v>0.00020000000000000001</v>
      </c>
      <c r="R228" s="225">
        <f>Q228*H228</f>
        <v>0.005117</v>
      </c>
      <c r="S228" s="225">
        <v>0</v>
      </c>
      <c r="T228" s="226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7" t="s">
        <v>190</v>
      </c>
      <c r="AT228" s="227" t="s">
        <v>312</v>
      </c>
      <c r="AU228" s="227" t="s">
        <v>80</v>
      </c>
      <c r="AY228" s="20" t="s">
        <v>158</v>
      </c>
      <c r="BE228" s="228">
        <f>IF(N228="základní",J228,0)</f>
        <v>0</v>
      </c>
      <c r="BF228" s="228">
        <f>IF(N228="snížená",J228,0)</f>
        <v>0</v>
      </c>
      <c r="BG228" s="228">
        <f>IF(N228="zákl. přenesená",J228,0)</f>
        <v>0</v>
      </c>
      <c r="BH228" s="228">
        <f>IF(N228="sníž. přenesená",J228,0)</f>
        <v>0</v>
      </c>
      <c r="BI228" s="228">
        <f>IF(N228="nulová",J228,0)</f>
        <v>0</v>
      </c>
      <c r="BJ228" s="20" t="s">
        <v>78</v>
      </c>
      <c r="BK228" s="228">
        <f>ROUND(I228*H228,2)</f>
        <v>0</v>
      </c>
      <c r="BL228" s="20" t="s">
        <v>173</v>
      </c>
      <c r="BM228" s="227" t="s">
        <v>1946</v>
      </c>
    </row>
    <row r="229" s="14" customFormat="1">
      <c r="A229" s="14"/>
      <c r="B229" s="250"/>
      <c r="C229" s="251"/>
      <c r="D229" s="241" t="s">
        <v>257</v>
      </c>
      <c r="E229" s="252" t="s">
        <v>19</v>
      </c>
      <c r="F229" s="253" t="s">
        <v>1947</v>
      </c>
      <c r="G229" s="251"/>
      <c r="H229" s="254">
        <v>21.600000000000001</v>
      </c>
      <c r="I229" s="255"/>
      <c r="J229" s="251"/>
      <c r="K229" s="251"/>
      <c r="L229" s="256"/>
      <c r="M229" s="257"/>
      <c r="N229" s="258"/>
      <c r="O229" s="258"/>
      <c r="P229" s="258"/>
      <c r="Q229" s="258"/>
      <c r="R229" s="258"/>
      <c r="S229" s="258"/>
      <c r="T229" s="259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0" t="s">
        <v>257</v>
      </c>
      <c r="AU229" s="260" t="s">
        <v>80</v>
      </c>
      <c r="AV229" s="14" t="s">
        <v>80</v>
      </c>
      <c r="AW229" s="14" t="s">
        <v>32</v>
      </c>
      <c r="AX229" s="14" t="s">
        <v>71</v>
      </c>
      <c r="AY229" s="260" t="s">
        <v>158</v>
      </c>
    </row>
    <row r="230" s="14" customFormat="1">
      <c r="A230" s="14"/>
      <c r="B230" s="250"/>
      <c r="C230" s="251"/>
      <c r="D230" s="241" t="s">
        <v>257</v>
      </c>
      <c r="E230" s="252" t="s">
        <v>19</v>
      </c>
      <c r="F230" s="253" t="s">
        <v>1948</v>
      </c>
      <c r="G230" s="251"/>
      <c r="H230" s="254">
        <v>25.585000000000001</v>
      </c>
      <c r="I230" s="255"/>
      <c r="J230" s="251"/>
      <c r="K230" s="251"/>
      <c r="L230" s="256"/>
      <c r="M230" s="257"/>
      <c r="N230" s="258"/>
      <c r="O230" s="258"/>
      <c r="P230" s="258"/>
      <c r="Q230" s="258"/>
      <c r="R230" s="258"/>
      <c r="S230" s="258"/>
      <c r="T230" s="259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0" t="s">
        <v>257</v>
      </c>
      <c r="AU230" s="260" t="s">
        <v>80</v>
      </c>
      <c r="AV230" s="14" t="s">
        <v>80</v>
      </c>
      <c r="AW230" s="14" t="s">
        <v>32</v>
      </c>
      <c r="AX230" s="14" t="s">
        <v>78</v>
      </c>
      <c r="AY230" s="260" t="s">
        <v>158</v>
      </c>
    </row>
    <row r="231" s="2" customFormat="1" ht="24.15" customHeight="1">
      <c r="A231" s="41"/>
      <c r="B231" s="42"/>
      <c r="C231" s="216" t="s">
        <v>400</v>
      </c>
      <c r="D231" s="216" t="s">
        <v>161</v>
      </c>
      <c r="E231" s="217" t="s">
        <v>1949</v>
      </c>
      <c r="F231" s="218" t="s">
        <v>1950</v>
      </c>
      <c r="G231" s="219" t="s">
        <v>295</v>
      </c>
      <c r="H231" s="220">
        <v>14.58</v>
      </c>
      <c r="I231" s="221"/>
      <c r="J231" s="222">
        <f>ROUND(I231*H231,2)</f>
        <v>0</v>
      </c>
      <c r="K231" s="218" t="s">
        <v>219</v>
      </c>
      <c r="L231" s="47"/>
      <c r="M231" s="223" t="s">
        <v>19</v>
      </c>
      <c r="N231" s="224" t="s">
        <v>42</v>
      </c>
      <c r="O231" s="87"/>
      <c r="P231" s="225">
        <f>O231*H231</f>
        <v>0</v>
      </c>
      <c r="Q231" s="225">
        <v>0.00010000000000000001</v>
      </c>
      <c r="R231" s="225">
        <f>Q231*H231</f>
        <v>0.0014580000000000001</v>
      </c>
      <c r="S231" s="225">
        <v>0</v>
      </c>
      <c r="T231" s="226">
        <f>S231*H231</f>
        <v>0</v>
      </c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R231" s="227" t="s">
        <v>173</v>
      </c>
      <c r="AT231" s="227" t="s">
        <v>161</v>
      </c>
      <c r="AU231" s="227" t="s">
        <v>80</v>
      </c>
      <c r="AY231" s="20" t="s">
        <v>158</v>
      </c>
      <c r="BE231" s="228">
        <f>IF(N231="základní",J231,0)</f>
        <v>0</v>
      </c>
      <c r="BF231" s="228">
        <f>IF(N231="snížená",J231,0)</f>
        <v>0</v>
      </c>
      <c r="BG231" s="228">
        <f>IF(N231="zákl. přenesená",J231,0)</f>
        <v>0</v>
      </c>
      <c r="BH231" s="228">
        <f>IF(N231="sníž. přenesená",J231,0)</f>
        <v>0</v>
      </c>
      <c r="BI231" s="228">
        <f>IF(N231="nulová",J231,0)</f>
        <v>0</v>
      </c>
      <c r="BJ231" s="20" t="s">
        <v>78</v>
      </c>
      <c r="BK231" s="228">
        <f>ROUND(I231*H231,2)</f>
        <v>0</v>
      </c>
      <c r="BL231" s="20" t="s">
        <v>173</v>
      </c>
      <c r="BM231" s="227" t="s">
        <v>1951</v>
      </c>
    </row>
    <row r="232" s="2" customFormat="1">
      <c r="A232" s="41"/>
      <c r="B232" s="42"/>
      <c r="C232" s="43"/>
      <c r="D232" s="229" t="s">
        <v>221</v>
      </c>
      <c r="E232" s="43"/>
      <c r="F232" s="230" t="s">
        <v>1952</v>
      </c>
      <c r="G232" s="43"/>
      <c r="H232" s="43"/>
      <c r="I232" s="231"/>
      <c r="J232" s="43"/>
      <c r="K232" s="43"/>
      <c r="L232" s="47"/>
      <c r="M232" s="232"/>
      <c r="N232" s="233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221</v>
      </c>
      <c r="AU232" s="20" t="s">
        <v>80</v>
      </c>
    </row>
    <row r="233" s="14" customFormat="1">
      <c r="A233" s="14"/>
      <c r="B233" s="250"/>
      <c r="C233" s="251"/>
      <c r="D233" s="241" t="s">
        <v>257</v>
      </c>
      <c r="E233" s="252" t="s">
        <v>19</v>
      </c>
      <c r="F233" s="253" t="s">
        <v>1953</v>
      </c>
      <c r="G233" s="251"/>
      <c r="H233" s="254">
        <v>14.58</v>
      </c>
      <c r="I233" s="255"/>
      <c r="J233" s="251"/>
      <c r="K233" s="251"/>
      <c r="L233" s="256"/>
      <c r="M233" s="257"/>
      <c r="N233" s="258"/>
      <c r="O233" s="258"/>
      <c r="P233" s="258"/>
      <c r="Q233" s="258"/>
      <c r="R233" s="258"/>
      <c r="S233" s="258"/>
      <c r="T233" s="259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T233" s="260" t="s">
        <v>257</v>
      </c>
      <c r="AU233" s="260" t="s">
        <v>80</v>
      </c>
      <c r="AV233" s="14" t="s">
        <v>80</v>
      </c>
      <c r="AW233" s="14" t="s">
        <v>32</v>
      </c>
      <c r="AX233" s="14" t="s">
        <v>71</v>
      </c>
      <c r="AY233" s="260" t="s">
        <v>158</v>
      </c>
    </row>
    <row r="234" s="15" customFormat="1">
      <c r="A234" s="15"/>
      <c r="B234" s="261"/>
      <c r="C234" s="262"/>
      <c r="D234" s="241" t="s">
        <v>257</v>
      </c>
      <c r="E234" s="263" t="s">
        <v>19</v>
      </c>
      <c r="F234" s="264" t="s">
        <v>268</v>
      </c>
      <c r="G234" s="262"/>
      <c r="H234" s="265">
        <v>14.58</v>
      </c>
      <c r="I234" s="266"/>
      <c r="J234" s="262"/>
      <c r="K234" s="262"/>
      <c r="L234" s="267"/>
      <c r="M234" s="268"/>
      <c r="N234" s="269"/>
      <c r="O234" s="269"/>
      <c r="P234" s="269"/>
      <c r="Q234" s="269"/>
      <c r="R234" s="269"/>
      <c r="S234" s="269"/>
      <c r="T234" s="270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71" t="s">
        <v>257</v>
      </c>
      <c r="AU234" s="271" t="s">
        <v>80</v>
      </c>
      <c r="AV234" s="15" t="s">
        <v>173</v>
      </c>
      <c r="AW234" s="15" t="s">
        <v>32</v>
      </c>
      <c r="AX234" s="15" t="s">
        <v>78</v>
      </c>
      <c r="AY234" s="271" t="s">
        <v>158</v>
      </c>
    </row>
    <row r="235" s="2" customFormat="1" ht="16.5" customHeight="1">
      <c r="A235" s="41"/>
      <c r="B235" s="42"/>
      <c r="C235" s="272" t="s">
        <v>404</v>
      </c>
      <c r="D235" s="272" t="s">
        <v>312</v>
      </c>
      <c r="E235" s="273" t="s">
        <v>1944</v>
      </c>
      <c r="F235" s="274" t="s">
        <v>1945</v>
      </c>
      <c r="G235" s="275" t="s">
        <v>295</v>
      </c>
      <c r="H235" s="276">
        <v>17.27</v>
      </c>
      <c r="I235" s="277"/>
      <c r="J235" s="278">
        <f>ROUND(I235*H235,2)</f>
        <v>0</v>
      </c>
      <c r="K235" s="274" t="s">
        <v>219</v>
      </c>
      <c r="L235" s="279"/>
      <c r="M235" s="280" t="s">
        <v>19</v>
      </c>
      <c r="N235" s="281" t="s">
        <v>42</v>
      </c>
      <c r="O235" s="87"/>
      <c r="P235" s="225">
        <f>O235*H235</f>
        <v>0</v>
      </c>
      <c r="Q235" s="225">
        <v>0.00020000000000000001</v>
      </c>
      <c r="R235" s="225">
        <f>Q235*H235</f>
        <v>0.003454</v>
      </c>
      <c r="S235" s="225">
        <v>0</v>
      </c>
      <c r="T235" s="226">
        <f>S235*H235</f>
        <v>0</v>
      </c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R235" s="227" t="s">
        <v>190</v>
      </c>
      <c r="AT235" s="227" t="s">
        <v>312</v>
      </c>
      <c r="AU235" s="227" t="s">
        <v>80</v>
      </c>
      <c r="AY235" s="20" t="s">
        <v>158</v>
      </c>
      <c r="BE235" s="228">
        <f>IF(N235="základní",J235,0)</f>
        <v>0</v>
      </c>
      <c r="BF235" s="228">
        <f>IF(N235="snížená",J235,0)</f>
        <v>0</v>
      </c>
      <c r="BG235" s="228">
        <f>IF(N235="zákl. přenesená",J235,0)</f>
        <v>0</v>
      </c>
      <c r="BH235" s="228">
        <f>IF(N235="sníž. přenesená",J235,0)</f>
        <v>0</v>
      </c>
      <c r="BI235" s="228">
        <f>IF(N235="nulová",J235,0)</f>
        <v>0</v>
      </c>
      <c r="BJ235" s="20" t="s">
        <v>78</v>
      </c>
      <c r="BK235" s="228">
        <f>ROUND(I235*H235,2)</f>
        <v>0</v>
      </c>
      <c r="BL235" s="20" t="s">
        <v>173</v>
      </c>
      <c r="BM235" s="227" t="s">
        <v>1954</v>
      </c>
    </row>
    <row r="236" s="14" customFormat="1">
      <c r="A236" s="14"/>
      <c r="B236" s="250"/>
      <c r="C236" s="251"/>
      <c r="D236" s="241" t="s">
        <v>257</v>
      </c>
      <c r="E236" s="252" t="s">
        <v>19</v>
      </c>
      <c r="F236" s="253" t="s">
        <v>1955</v>
      </c>
      <c r="G236" s="251"/>
      <c r="H236" s="254">
        <v>14.58</v>
      </c>
      <c r="I236" s="255"/>
      <c r="J236" s="251"/>
      <c r="K236" s="251"/>
      <c r="L236" s="256"/>
      <c r="M236" s="257"/>
      <c r="N236" s="258"/>
      <c r="O236" s="258"/>
      <c r="P236" s="258"/>
      <c r="Q236" s="258"/>
      <c r="R236" s="258"/>
      <c r="S236" s="258"/>
      <c r="T236" s="259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60" t="s">
        <v>257</v>
      </c>
      <c r="AU236" s="260" t="s">
        <v>80</v>
      </c>
      <c r="AV236" s="14" t="s">
        <v>80</v>
      </c>
      <c r="AW236" s="14" t="s">
        <v>32</v>
      </c>
      <c r="AX236" s="14" t="s">
        <v>71</v>
      </c>
      <c r="AY236" s="260" t="s">
        <v>158</v>
      </c>
    </row>
    <row r="237" s="14" customFormat="1">
      <c r="A237" s="14"/>
      <c r="B237" s="250"/>
      <c r="C237" s="251"/>
      <c r="D237" s="241" t="s">
        <v>257</v>
      </c>
      <c r="E237" s="252" t="s">
        <v>19</v>
      </c>
      <c r="F237" s="253" t="s">
        <v>1956</v>
      </c>
      <c r="G237" s="251"/>
      <c r="H237" s="254">
        <v>17.27</v>
      </c>
      <c r="I237" s="255"/>
      <c r="J237" s="251"/>
      <c r="K237" s="251"/>
      <c r="L237" s="256"/>
      <c r="M237" s="257"/>
      <c r="N237" s="258"/>
      <c r="O237" s="258"/>
      <c r="P237" s="258"/>
      <c r="Q237" s="258"/>
      <c r="R237" s="258"/>
      <c r="S237" s="258"/>
      <c r="T237" s="259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60" t="s">
        <v>257</v>
      </c>
      <c r="AU237" s="260" t="s">
        <v>80</v>
      </c>
      <c r="AV237" s="14" t="s">
        <v>80</v>
      </c>
      <c r="AW237" s="14" t="s">
        <v>32</v>
      </c>
      <c r="AX237" s="14" t="s">
        <v>78</v>
      </c>
      <c r="AY237" s="260" t="s">
        <v>158</v>
      </c>
    </row>
    <row r="238" s="12" customFormat="1" ht="22.8" customHeight="1">
      <c r="A238" s="12"/>
      <c r="B238" s="200"/>
      <c r="C238" s="201"/>
      <c r="D238" s="202" t="s">
        <v>70</v>
      </c>
      <c r="E238" s="214" t="s">
        <v>173</v>
      </c>
      <c r="F238" s="214" t="s">
        <v>392</v>
      </c>
      <c r="G238" s="201"/>
      <c r="H238" s="201"/>
      <c r="I238" s="204"/>
      <c r="J238" s="215">
        <f>BK238</f>
        <v>0</v>
      </c>
      <c r="K238" s="201"/>
      <c r="L238" s="206"/>
      <c r="M238" s="207"/>
      <c r="N238" s="208"/>
      <c r="O238" s="208"/>
      <c r="P238" s="209">
        <f>SUM(P239:P252)</f>
        <v>0</v>
      </c>
      <c r="Q238" s="208"/>
      <c r="R238" s="209">
        <f>SUM(R239:R252)</f>
        <v>12.67194054</v>
      </c>
      <c r="S238" s="208"/>
      <c r="T238" s="210">
        <f>SUM(T239:T252)</f>
        <v>0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11" t="s">
        <v>78</v>
      </c>
      <c r="AT238" s="212" t="s">
        <v>70</v>
      </c>
      <c r="AU238" s="212" t="s">
        <v>78</v>
      </c>
      <c r="AY238" s="211" t="s">
        <v>158</v>
      </c>
      <c r="BK238" s="213">
        <f>SUM(BK239:BK252)</f>
        <v>0</v>
      </c>
    </row>
    <row r="239" s="2" customFormat="1" ht="21.75" customHeight="1">
      <c r="A239" s="41"/>
      <c r="B239" s="42"/>
      <c r="C239" s="216" t="s">
        <v>410</v>
      </c>
      <c r="D239" s="216" t="s">
        <v>161</v>
      </c>
      <c r="E239" s="217" t="s">
        <v>1957</v>
      </c>
      <c r="F239" s="218" t="s">
        <v>1958</v>
      </c>
      <c r="G239" s="219" t="s">
        <v>254</v>
      </c>
      <c r="H239" s="220">
        <v>6.702</v>
      </c>
      <c r="I239" s="221"/>
      <c r="J239" s="222">
        <f>ROUND(I239*H239,2)</f>
        <v>0</v>
      </c>
      <c r="K239" s="218" t="s">
        <v>219</v>
      </c>
      <c r="L239" s="47"/>
      <c r="M239" s="223" t="s">
        <v>19</v>
      </c>
      <c r="N239" s="224" t="s">
        <v>42</v>
      </c>
      <c r="O239" s="87"/>
      <c r="P239" s="225">
        <f>O239*H239</f>
        <v>0</v>
      </c>
      <c r="Q239" s="225">
        <v>1.8907700000000001</v>
      </c>
      <c r="R239" s="225">
        <f>Q239*H239</f>
        <v>12.67194054</v>
      </c>
      <c r="S239" s="225">
        <v>0</v>
      </c>
      <c r="T239" s="226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7" t="s">
        <v>173</v>
      </c>
      <c r="AT239" s="227" t="s">
        <v>161</v>
      </c>
      <c r="AU239" s="227" t="s">
        <v>80</v>
      </c>
      <c r="AY239" s="20" t="s">
        <v>158</v>
      </c>
      <c r="BE239" s="228">
        <f>IF(N239="základní",J239,0)</f>
        <v>0</v>
      </c>
      <c r="BF239" s="228">
        <f>IF(N239="snížená",J239,0)</f>
        <v>0</v>
      </c>
      <c r="BG239" s="228">
        <f>IF(N239="zákl. přenesená",J239,0)</f>
        <v>0</v>
      </c>
      <c r="BH239" s="228">
        <f>IF(N239="sníž. přenesená",J239,0)</f>
        <v>0</v>
      </c>
      <c r="BI239" s="228">
        <f>IF(N239="nulová",J239,0)</f>
        <v>0</v>
      </c>
      <c r="BJ239" s="20" t="s">
        <v>78</v>
      </c>
      <c r="BK239" s="228">
        <f>ROUND(I239*H239,2)</f>
        <v>0</v>
      </c>
      <c r="BL239" s="20" t="s">
        <v>173</v>
      </c>
      <c r="BM239" s="227" t="s">
        <v>1959</v>
      </c>
    </row>
    <row r="240" s="2" customFormat="1">
      <c r="A240" s="41"/>
      <c r="B240" s="42"/>
      <c r="C240" s="43"/>
      <c r="D240" s="229" t="s">
        <v>221</v>
      </c>
      <c r="E240" s="43"/>
      <c r="F240" s="230" t="s">
        <v>1960</v>
      </c>
      <c r="G240" s="43"/>
      <c r="H240" s="43"/>
      <c r="I240" s="231"/>
      <c r="J240" s="43"/>
      <c r="K240" s="43"/>
      <c r="L240" s="47"/>
      <c r="M240" s="232"/>
      <c r="N240" s="233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221</v>
      </c>
      <c r="AU240" s="20" t="s">
        <v>80</v>
      </c>
    </row>
    <row r="241" s="14" customFormat="1">
      <c r="A241" s="14"/>
      <c r="B241" s="250"/>
      <c r="C241" s="251"/>
      <c r="D241" s="241" t="s">
        <v>257</v>
      </c>
      <c r="E241" s="252" t="s">
        <v>19</v>
      </c>
      <c r="F241" s="253" t="s">
        <v>1961</v>
      </c>
      <c r="G241" s="251"/>
      <c r="H241" s="254">
        <v>0.30399999999999999</v>
      </c>
      <c r="I241" s="255"/>
      <c r="J241" s="251"/>
      <c r="K241" s="251"/>
      <c r="L241" s="256"/>
      <c r="M241" s="257"/>
      <c r="N241" s="258"/>
      <c r="O241" s="258"/>
      <c r="P241" s="258"/>
      <c r="Q241" s="258"/>
      <c r="R241" s="258"/>
      <c r="S241" s="258"/>
      <c r="T241" s="259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60" t="s">
        <v>257</v>
      </c>
      <c r="AU241" s="260" t="s">
        <v>80</v>
      </c>
      <c r="AV241" s="14" t="s">
        <v>80</v>
      </c>
      <c r="AW241" s="14" t="s">
        <v>32</v>
      </c>
      <c r="AX241" s="14" t="s">
        <v>71</v>
      </c>
      <c r="AY241" s="260" t="s">
        <v>158</v>
      </c>
    </row>
    <row r="242" s="14" customFormat="1">
      <c r="A242" s="14"/>
      <c r="B242" s="250"/>
      <c r="C242" s="251"/>
      <c r="D242" s="241" t="s">
        <v>257</v>
      </c>
      <c r="E242" s="252" t="s">
        <v>19</v>
      </c>
      <c r="F242" s="253" t="s">
        <v>1962</v>
      </c>
      <c r="G242" s="251"/>
      <c r="H242" s="254">
        <v>0.128</v>
      </c>
      <c r="I242" s="255"/>
      <c r="J242" s="251"/>
      <c r="K242" s="251"/>
      <c r="L242" s="256"/>
      <c r="M242" s="257"/>
      <c r="N242" s="258"/>
      <c r="O242" s="258"/>
      <c r="P242" s="258"/>
      <c r="Q242" s="258"/>
      <c r="R242" s="258"/>
      <c r="S242" s="258"/>
      <c r="T242" s="259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0" t="s">
        <v>257</v>
      </c>
      <c r="AU242" s="260" t="s">
        <v>80</v>
      </c>
      <c r="AV242" s="14" t="s">
        <v>80</v>
      </c>
      <c r="AW242" s="14" t="s">
        <v>32</v>
      </c>
      <c r="AX242" s="14" t="s">
        <v>71</v>
      </c>
      <c r="AY242" s="260" t="s">
        <v>158</v>
      </c>
    </row>
    <row r="243" s="14" customFormat="1">
      <c r="A243" s="14"/>
      <c r="B243" s="250"/>
      <c r="C243" s="251"/>
      <c r="D243" s="241" t="s">
        <v>257</v>
      </c>
      <c r="E243" s="252" t="s">
        <v>19</v>
      </c>
      <c r="F243" s="253" t="s">
        <v>1963</v>
      </c>
      <c r="G243" s="251"/>
      <c r="H243" s="254">
        <v>0.28799999999999998</v>
      </c>
      <c r="I243" s="255"/>
      <c r="J243" s="251"/>
      <c r="K243" s="251"/>
      <c r="L243" s="256"/>
      <c r="M243" s="257"/>
      <c r="N243" s="258"/>
      <c r="O243" s="258"/>
      <c r="P243" s="258"/>
      <c r="Q243" s="258"/>
      <c r="R243" s="258"/>
      <c r="S243" s="258"/>
      <c r="T243" s="259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0" t="s">
        <v>257</v>
      </c>
      <c r="AU243" s="260" t="s">
        <v>80</v>
      </c>
      <c r="AV243" s="14" t="s">
        <v>80</v>
      </c>
      <c r="AW243" s="14" t="s">
        <v>32</v>
      </c>
      <c r="AX243" s="14" t="s">
        <v>71</v>
      </c>
      <c r="AY243" s="260" t="s">
        <v>158</v>
      </c>
    </row>
    <row r="244" s="14" customFormat="1">
      <c r="A244" s="14"/>
      <c r="B244" s="250"/>
      <c r="C244" s="251"/>
      <c r="D244" s="241" t="s">
        <v>257</v>
      </c>
      <c r="E244" s="252" t="s">
        <v>19</v>
      </c>
      <c r="F244" s="253" t="s">
        <v>1964</v>
      </c>
      <c r="G244" s="251"/>
      <c r="H244" s="254">
        <v>0.096000000000000002</v>
      </c>
      <c r="I244" s="255"/>
      <c r="J244" s="251"/>
      <c r="K244" s="251"/>
      <c r="L244" s="256"/>
      <c r="M244" s="257"/>
      <c r="N244" s="258"/>
      <c r="O244" s="258"/>
      <c r="P244" s="258"/>
      <c r="Q244" s="258"/>
      <c r="R244" s="258"/>
      <c r="S244" s="258"/>
      <c r="T244" s="259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0" t="s">
        <v>257</v>
      </c>
      <c r="AU244" s="260" t="s">
        <v>80</v>
      </c>
      <c r="AV244" s="14" t="s">
        <v>80</v>
      </c>
      <c r="AW244" s="14" t="s">
        <v>32</v>
      </c>
      <c r="AX244" s="14" t="s">
        <v>71</v>
      </c>
      <c r="AY244" s="260" t="s">
        <v>158</v>
      </c>
    </row>
    <row r="245" s="14" customFormat="1">
      <c r="A245" s="14"/>
      <c r="B245" s="250"/>
      <c r="C245" s="251"/>
      <c r="D245" s="241" t="s">
        <v>257</v>
      </c>
      <c r="E245" s="252" t="s">
        <v>19</v>
      </c>
      <c r="F245" s="253" t="s">
        <v>1965</v>
      </c>
      <c r="G245" s="251"/>
      <c r="H245" s="254">
        <v>0.087999999999999995</v>
      </c>
      <c r="I245" s="255"/>
      <c r="J245" s="251"/>
      <c r="K245" s="251"/>
      <c r="L245" s="256"/>
      <c r="M245" s="257"/>
      <c r="N245" s="258"/>
      <c r="O245" s="258"/>
      <c r="P245" s="258"/>
      <c r="Q245" s="258"/>
      <c r="R245" s="258"/>
      <c r="S245" s="258"/>
      <c r="T245" s="259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0" t="s">
        <v>257</v>
      </c>
      <c r="AU245" s="260" t="s">
        <v>80</v>
      </c>
      <c r="AV245" s="14" t="s">
        <v>80</v>
      </c>
      <c r="AW245" s="14" t="s">
        <v>32</v>
      </c>
      <c r="AX245" s="14" t="s">
        <v>71</v>
      </c>
      <c r="AY245" s="260" t="s">
        <v>158</v>
      </c>
    </row>
    <row r="246" s="14" customFormat="1">
      <c r="A246" s="14"/>
      <c r="B246" s="250"/>
      <c r="C246" s="251"/>
      <c r="D246" s="241" t="s">
        <v>257</v>
      </c>
      <c r="E246" s="252" t="s">
        <v>19</v>
      </c>
      <c r="F246" s="253" t="s">
        <v>1966</v>
      </c>
      <c r="G246" s="251"/>
      <c r="H246" s="254">
        <v>0.056000000000000001</v>
      </c>
      <c r="I246" s="255"/>
      <c r="J246" s="251"/>
      <c r="K246" s="251"/>
      <c r="L246" s="256"/>
      <c r="M246" s="257"/>
      <c r="N246" s="258"/>
      <c r="O246" s="258"/>
      <c r="P246" s="258"/>
      <c r="Q246" s="258"/>
      <c r="R246" s="258"/>
      <c r="S246" s="258"/>
      <c r="T246" s="259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60" t="s">
        <v>257</v>
      </c>
      <c r="AU246" s="260" t="s">
        <v>80</v>
      </c>
      <c r="AV246" s="14" t="s">
        <v>80</v>
      </c>
      <c r="AW246" s="14" t="s">
        <v>32</v>
      </c>
      <c r="AX246" s="14" t="s">
        <v>71</v>
      </c>
      <c r="AY246" s="260" t="s">
        <v>158</v>
      </c>
    </row>
    <row r="247" s="14" customFormat="1">
      <c r="A247" s="14"/>
      <c r="B247" s="250"/>
      <c r="C247" s="251"/>
      <c r="D247" s="241" t="s">
        <v>257</v>
      </c>
      <c r="E247" s="252" t="s">
        <v>19</v>
      </c>
      <c r="F247" s="253" t="s">
        <v>1967</v>
      </c>
      <c r="G247" s="251"/>
      <c r="H247" s="254">
        <v>0.312</v>
      </c>
      <c r="I247" s="255"/>
      <c r="J247" s="251"/>
      <c r="K247" s="251"/>
      <c r="L247" s="256"/>
      <c r="M247" s="257"/>
      <c r="N247" s="258"/>
      <c r="O247" s="258"/>
      <c r="P247" s="258"/>
      <c r="Q247" s="258"/>
      <c r="R247" s="258"/>
      <c r="S247" s="258"/>
      <c r="T247" s="259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60" t="s">
        <v>257</v>
      </c>
      <c r="AU247" s="260" t="s">
        <v>80</v>
      </c>
      <c r="AV247" s="14" t="s">
        <v>80</v>
      </c>
      <c r="AW247" s="14" t="s">
        <v>32</v>
      </c>
      <c r="AX247" s="14" t="s">
        <v>71</v>
      </c>
      <c r="AY247" s="260" t="s">
        <v>158</v>
      </c>
    </row>
    <row r="248" s="14" customFormat="1">
      <c r="A248" s="14"/>
      <c r="B248" s="250"/>
      <c r="C248" s="251"/>
      <c r="D248" s="241" t="s">
        <v>257</v>
      </c>
      <c r="E248" s="252" t="s">
        <v>19</v>
      </c>
      <c r="F248" s="253" t="s">
        <v>1968</v>
      </c>
      <c r="G248" s="251"/>
      <c r="H248" s="254">
        <v>0.23999999999999999</v>
      </c>
      <c r="I248" s="255"/>
      <c r="J248" s="251"/>
      <c r="K248" s="251"/>
      <c r="L248" s="256"/>
      <c r="M248" s="257"/>
      <c r="N248" s="258"/>
      <c r="O248" s="258"/>
      <c r="P248" s="258"/>
      <c r="Q248" s="258"/>
      <c r="R248" s="258"/>
      <c r="S248" s="258"/>
      <c r="T248" s="259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60" t="s">
        <v>257</v>
      </c>
      <c r="AU248" s="260" t="s">
        <v>80</v>
      </c>
      <c r="AV248" s="14" t="s">
        <v>80</v>
      </c>
      <c r="AW248" s="14" t="s">
        <v>32</v>
      </c>
      <c r="AX248" s="14" t="s">
        <v>71</v>
      </c>
      <c r="AY248" s="260" t="s">
        <v>158</v>
      </c>
    </row>
    <row r="249" s="14" customFormat="1">
      <c r="A249" s="14"/>
      <c r="B249" s="250"/>
      <c r="C249" s="251"/>
      <c r="D249" s="241" t="s">
        <v>257</v>
      </c>
      <c r="E249" s="252" t="s">
        <v>19</v>
      </c>
      <c r="F249" s="253" t="s">
        <v>1969</v>
      </c>
      <c r="G249" s="251"/>
      <c r="H249" s="254">
        <v>2.3300000000000001</v>
      </c>
      <c r="I249" s="255"/>
      <c r="J249" s="251"/>
      <c r="K249" s="251"/>
      <c r="L249" s="256"/>
      <c r="M249" s="257"/>
      <c r="N249" s="258"/>
      <c r="O249" s="258"/>
      <c r="P249" s="258"/>
      <c r="Q249" s="258"/>
      <c r="R249" s="258"/>
      <c r="S249" s="258"/>
      <c r="T249" s="259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60" t="s">
        <v>257</v>
      </c>
      <c r="AU249" s="260" t="s">
        <v>80</v>
      </c>
      <c r="AV249" s="14" t="s">
        <v>80</v>
      </c>
      <c r="AW249" s="14" t="s">
        <v>32</v>
      </c>
      <c r="AX249" s="14" t="s">
        <v>71</v>
      </c>
      <c r="AY249" s="260" t="s">
        <v>158</v>
      </c>
    </row>
    <row r="250" s="14" customFormat="1">
      <c r="A250" s="14"/>
      <c r="B250" s="250"/>
      <c r="C250" s="251"/>
      <c r="D250" s="241" t="s">
        <v>257</v>
      </c>
      <c r="E250" s="252" t="s">
        <v>19</v>
      </c>
      <c r="F250" s="253" t="s">
        <v>1970</v>
      </c>
      <c r="G250" s="251"/>
      <c r="H250" s="254">
        <v>2.5600000000000001</v>
      </c>
      <c r="I250" s="255"/>
      <c r="J250" s="251"/>
      <c r="K250" s="251"/>
      <c r="L250" s="256"/>
      <c r="M250" s="257"/>
      <c r="N250" s="258"/>
      <c r="O250" s="258"/>
      <c r="P250" s="258"/>
      <c r="Q250" s="258"/>
      <c r="R250" s="258"/>
      <c r="S250" s="258"/>
      <c r="T250" s="259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60" t="s">
        <v>257</v>
      </c>
      <c r="AU250" s="260" t="s">
        <v>80</v>
      </c>
      <c r="AV250" s="14" t="s">
        <v>80</v>
      </c>
      <c r="AW250" s="14" t="s">
        <v>32</v>
      </c>
      <c r="AX250" s="14" t="s">
        <v>71</v>
      </c>
      <c r="AY250" s="260" t="s">
        <v>158</v>
      </c>
    </row>
    <row r="251" s="14" customFormat="1">
      <c r="A251" s="14"/>
      <c r="B251" s="250"/>
      <c r="C251" s="251"/>
      <c r="D251" s="241" t="s">
        <v>257</v>
      </c>
      <c r="E251" s="252" t="s">
        <v>19</v>
      </c>
      <c r="F251" s="253" t="s">
        <v>1971</v>
      </c>
      <c r="G251" s="251"/>
      <c r="H251" s="254">
        <v>0.29999999999999999</v>
      </c>
      <c r="I251" s="255"/>
      <c r="J251" s="251"/>
      <c r="K251" s="251"/>
      <c r="L251" s="256"/>
      <c r="M251" s="257"/>
      <c r="N251" s="258"/>
      <c r="O251" s="258"/>
      <c r="P251" s="258"/>
      <c r="Q251" s="258"/>
      <c r="R251" s="258"/>
      <c r="S251" s="258"/>
      <c r="T251" s="259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0" t="s">
        <v>257</v>
      </c>
      <c r="AU251" s="260" t="s">
        <v>80</v>
      </c>
      <c r="AV251" s="14" t="s">
        <v>80</v>
      </c>
      <c r="AW251" s="14" t="s">
        <v>32</v>
      </c>
      <c r="AX251" s="14" t="s">
        <v>71</v>
      </c>
      <c r="AY251" s="260" t="s">
        <v>158</v>
      </c>
    </row>
    <row r="252" s="15" customFormat="1">
      <c r="A252" s="15"/>
      <c r="B252" s="261"/>
      <c r="C252" s="262"/>
      <c r="D252" s="241" t="s">
        <v>257</v>
      </c>
      <c r="E252" s="263" t="s">
        <v>19</v>
      </c>
      <c r="F252" s="264" t="s">
        <v>268</v>
      </c>
      <c r="G252" s="262"/>
      <c r="H252" s="265">
        <v>6.702</v>
      </c>
      <c r="I252" s="266"/>
      <c r="J252" s="262"/>
      <c r="K252" s="262"/>
      <c r="L252" s="267"/>
      <c r="M252" s="268"/>
      <c r="N252" s="269"/>
      <c r="O252" s="269"/>
      <c r="P252" s="269"/>
      <c r="Q252" s="269"/>
      <c r="R252" s="269"/>
      <c r="S252" s="269"/>
      <c r="T252" s="270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71" t="s">
        <v>257</v>
      </c>
      <c r="AU252" s="271" t="s">
        <v>80</v>
      </c>
      <c r="AV252" s="15" t="s">
        <v>173</v>
      </c>
      <c r="AW252" s="15" t="s">
        <v>32</v>
      </c>
      <c r="AX252" s="15" t="s">
        <v>78</v>
      </c>
      <c r="AY252" s="271" t="s">
        <v>158</v>
      </c>
    </row>
    <row r="253" s="12" customFormat="1" ht="22.8" customHeight="1">
      <c r="A253" s="12"/>
      <c r="B253" s="200"/>
      <c r="C253" s="201"/>
      <c r="D253" s="202" t="s">
        <v>70</v>
      </c>
      <c r="E253" s="214" t="s">
        <v>157</v>
      </c>
      <c r="F253" s="214" t="s">
        <v>399</v>
      </c>
      <c r="G253" s="201"/>
      <c r="H253" s="201"/>
      <c r="I253" s="204"/>
      <c r="J253" s="215">
        <f>BK253</f>
        <v>0</v>
      </c>
      <c r="K253" s="201"/>
      <c r="L253" s="206"/>
      <c r="M253" s="207"/>
      <c r="N253" s="208"/>
      <c r="O253" s="208"/>
      <c r="P253" s="209">
        <f>SUM(P254:P268)</f>
        <v>0</v>
      </c>
      <c r="Q253" s="208"/>
      <c r="R253" s="209">
        <f>SUM(R254:R268)</f>
        <v>6.3512459999999997</v>
      </c>
      <c r="S253" s="208"/>
      <c r="T253" s="210">
        <f>SUM(T254:T268)</f>
        <v>0</v>
      </c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R253" s="211" t="s">
        <v>78</v>
      </c>
      <c r="AT253" s="212" t="s">
        <v>70</v>
      </c>
      <c r="AU253" s="212" t="s">
        <v>78</v>
      </c>
      <c r="AY253" s="211" t="s">
        <v>158</v>
      </c>
      <c r="BK253" s="213">
        <f>SUM(BK254:BK268)</f>
        <v>0</v>
      </c>
    </row>
    <row r="254" s="2" customFormat="1" ht="24.15" customHeight="1">
      <c r="A254" s="41"/>
      <c r="B254" s="42"/>
      <c r="C254" s="216" t="s">
        <v>415</v>
      </c>
      <c r="D254" s="216" t="s">
        <v>161</v>
      </c>
      <c r="E254" s="217" t="s">
        <v>1972</v>
      </c>
      <c r="F254" s="218" t="s">
        <v>1973</v>
      </c>
      <c r="G254" s="219" t="s">
        <v>295</v>
      </c>
      <c r="H254" s="220">
        <v>9.9000000000000004</v>
      </c>
      <c r="I254" s="221"/>
      <c r="J254" s="222">
        <f>ROUND(I254*H254,2)</f>
        <v>0</v>
      </c>
      <c r="K254" s="218" t="s">
        <v>219</v>
      </c>
      <c r="L254" s="47"/>
      <c r="M254" s="223" t="s">
        <v>19</v>
      </c>
      <c r="N254" s="224" t="s">
        <v>42</v>
      </c>
      <c r="O254" s="87"/>
      <c r="P254" s="225">
        <f>O254*H254</f>
        <v>0</v>
      </c>
      <c r="Q254" s="225">
        <v>0.38</v>
      </c>
      <c r="R254" s="225">
        <f>Q254*H254</f>
        <v>3.762</v>
      </c>
      <c r="S254" s="225">
        <v>0</v>
      </c>
      <c r="T254" s="226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7" t="s">
        <v>173</v>
      </c>
      <c r="AT254" s="227" t="s">
        <v>161</v>
      </c>
      <c r="AU254" s="227" t="s">
        <v>80</v>
      </c>
      <c r="AY254" s="20" t="s">
        <v>158</v>
      </c>
      <c r="BE254" s="228">
        <f>IF(N254="základní",J254,0)</f>
        <v>0</v>
      </c>
      <c r="BF254" s="228">
        <f>IF(N254="snížená",J254,0)</f>
        <v>0</v>
      </c>
      <c r="BG254" s="228">
        <f>IF(N254="zákl. přenesená",J254,0)</f>
        <v>0</v>
      </c>
      <c r="BH254" s="228">
        <f>IF(N254="sníž. přenesená",J254,0)</f>
        <v>0</v>
      </c>
      <c r="BI254" s="228">
        <f>IF(N254="nulová",J254,0)</f>
        <v>0</v>
      </c>
      <c r="BJ254" s="20" t="s">
        <v>78</v>
      </c>
      <c r="BK254" s="228">
        <f>ROUND(I254*H254,2)</f>
        <v>0</v>
      </c>
      <c r="BL254" s="20" t="s">
        <v>173</v>
      </c>
      <c r="BM254" s="227" t="s">
        <v>1974</v>
      </c>
    </row>
    <row r="255" s="2" customFormat="1">
      <c r="A255" s="41"/>
      <c r="B255" s="42"/>
      <c r="C255" s="43"/>
      <c r="D255" s="229" t="s">
        <v>221</v>
      </c>
      <c r="E255" s="43"/>
      <c r="F255" s="230" t="s">
        <v>1975</v>
      </c>
      <c r="G255" s="43"/>
      <c r="H255" s="43"/>
      <c r="I255" s="231"/>
      <c r="J255" s="43"/>
      <c r="K255" s="43"/>
      <c r="L255" s="47"/>
      <c r="M255" s="232"/>
      <c r="N255" s="233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221</v>
      </c>
      <c r="AU255" s="20" t="s">
        <v>80</v>
      </c>
    </row>
    <row r="256" s="14" customFormat="1">
      <c r="A256" s="14"/>
      <c r="B256" s="250"/>
      <c r="C256" s="251"/>
      <c r="D256" s="241" t="s">
        <v>257</v>
      </c>
      <c r="E256" s="252" t="s">
        <v>19</v>
      </c>
      <c r="F256" s="253" t="s">
        <v>1808</v>
      </c>
      <c r="G256" s="251"/>
      <c r="H256" s="254">
        <v>3.7999999999999998</v>
      </c>
      <c r="I256" s="255"/>
      <c r="J256" s="251"/>
      <c r="K256" s="251"/>
      <c r="L256" s="256"/>
      <c r="M256" s="257"/>
      <c r="N256" s="258"/>
      <c r="O256" s="258"/>
      <c r="P256" s="258"/>
      <c r="Q256" s="258"/>
      <c r="R256" s="258"/>
      <c r="S256" s="258"/>
      <c r="T256" s="259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60" t="s">
        <v>257</v>
      </c>
      <c r="AU256" s="260" t="s">
        <v>80</v>
      </c>
      <c r="AV256" s="14" t="s">
        <v>80</v>
      </c>
      <c r="AW256" s="14" t="s">
        <v>32</v>
      </c>
      <c r="AX256" s="14" t="s">
        <v>71</v>
      </c>
      <c r="AY256" s="260" t="s">
        <v>158</v>
      </c>
    </row>
    <row r="257" s="14" customFormat="1">
      <c r="A257" s="14"/>
      <c r="B257" s="250"/>
      <c r="C257" s="251"/>
      <c r="D257" s="241" t="s">
        <v>257</v>
      </c>
      <c r="E257" s="252" t="s">
        <v>19</v>
      </c>
      <c r="F257" s="253" t="s">
        <v>1809</v>
      </c>
      <c r="G257" s="251"/>
      <c r="H257" s="254">
        <v>6.0999999999999996</v>
      </c>
      <c r="I257" s="255"/>
      <c r="J257" s="251"/>
      <c r="K257" s="251"/>
      <c r="L257" s="256"/>
      <c r="M257" s="257"/>
      <c r="N257" s="258"/>
      <c r="O257" s="258"/>
      <c r="P257" s="258"/>
      <c r="Q257" s="258"/>
      <c r="R257" s="258"/>
      <c r="S257" s="258"/>
      <c r="T257" s="259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60" t="s">
        <v>257</v>
      </c>
      <c r="AU257" s="260" t="s">
        <v>80</v>
      </c>
      <c r="AV257" s="14" t="s">
        <v>80</v>
      </c>
      <c r="AW257" s="14" t="s">
        <v>32</v>
      </c>
      <c r="AX257" s="14" t="s">
        <v>71</v>
      </c>
      <c r="AY257" s="260" t="s">
        <v>158</v>
      </c>
    </row>
    <row r="258" s="15" customFormat="1">
      <c r="A258" s="15"/>
      <c r="B258" s="261"/>
      <c r="C258" s="262"/>
      <c r="D258" s="241" t="s">
        <v>257</v>
      </c>
      <c r="E258" s="263" t="s">
        <v>19</v>
      </c>
      <c r="F258" s="264" t="s">
        <v>268</v>
      </c>
      <c r="G258" s="262"/>
      <c r="H258" s="265">
        <v>9.8999999999999986</v>
      </c>
      <c r="I258" s="266"/>
      <c r="J258" s="262"/>
      <c r="K258" s="262"/>
      <c r="L258" s="267"/>
      <c r="M258" s="268"/>
      <c r="N258" s="269"/>
      <c r="O258" s="269"/>
      <c r="P258" s="269"/>
      <c r="Q258" s="269"/>
      <c r="R258" s="269"/>
      <c r="S258" s="269"/>
      <c r="T258" s="270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71" t="s">
        <v>257</v>
      </c>
      <c r="AU258" s="271" t="s">
        <v>80</v>
      </c>
      <c r="AV258" s="15" t="s">
        <v>173</v>
      </c>
      <c r="AW258" s="15" t="s">
        <v>32</v>
      </c>
      <c r="AX258" s="15" t="s">
        <v>78</v>
      </c>
      <c r="AY258" s="271" t="s">
        <v>158</v>
      </c>
    </row>
    <row r="259" s="2" customFormat="1" ht="24.15" customHeight="1">
      <c r="A259" s="41"/>
      <c r="B259" s="42"/>
      <c r="C259" s="216" t="s">
        <v>420</v>
      </c>
      <c r="D259" s="216" t="s">
        <v>161</v>
      </c>
      <c r="E259" s="217" t="s">
        <v>1976</v>
      </c>
      <c r="F259" s="218" t="s">
        <v>1977</v>
      </c>
      <c r="G259" s="219" t="s">
        <v>295</v>
      </c>
      <c r="H259" s="220">
        <v>9.9000000000000004</v>
      </c>
      <c r="I259" s="221"/>
      <c r="J259" s="222">
        <f>ROUND(I259*H259,2)</f>
        <v>0</v>
      </c>
      <c r="K259" s="218" t="s">
        <v>219</v>
      </c>
      <c r="L259" s="47"/>
      <c r="M259" s="223" t="s">
        <v>19</v>
      </c>
      <c r="N259" s="224" t="s">
        <v>42</v>
      </c>
      <c r="O259" s="87"/>
      <c r="P259" s="225">
        <f>O259*H259</f>
        <v>0</v>
      </c>
      <c r="Q259" s="225">
        <v>0.13188</v>
      </c>
      <c r="R259" s="225">
        <f>Q259*H259</f>
        <v>1.305612</v>
      </c>
      <c r="S259" s="225">
        <v>0</v>
      </c>
      <c r="T259" s="226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27" t="s">
        <v>173</v>
      </c>
      <c r="AT259" s="227" t="s">
        <v>161</v>
      </c>
      <c r="AU259" s="227" t="s">
        <v>80</v>
      </c>
      <c r="AY259" s="20" t="s">
        <v>158</v>
      </c>
      <c r="BE259" s="228">
        <f>IF(N259="základní",J259,0)</f>
        <v>0</v>
      </c>
      <c r="BF259" s="228">
        <f>IF(N259="snížená",J259,0)</f>
        <v>0</v>
      </c>
      <c r="BG259" s="228">
        <f>IF(N259="zákl. přenesená",J259,0)</f>
        <v>0</v>
      </c>
      <c r="BH259" s="228">
        <f>IF(N259="sníž. přenesená",J259,0)</f>
        <v>0</v>
      </c>
      <c r="BI259" s="228">
        <f>IF(N259="nulová",J259,0)</f>
        <v>0</v>
      </c>
      <c r="BJ259" s="20" t="s">
        <v>78</v>
      </c>
      <c r="BK259" s="228">
        <f>ROUND(I259*H259,2)</f>
        <v>0</v>
      </c>
      <c r="BL259" s="20" t="s">
        <v>173</v>
      </c>
      <c r="BM259" s="227" t="s">
        <v>1978</v>
      </c>
    </row>
    <row r="260" s="2" customFormat="1">
      <c r="A260" s="41"/>
      <c r="B260" s="42"/>
      <c r="C260" s="43"/>
      <c r="D260" s="229" t="s">
        <v>221</v>
      </c>
      <c r="E260" s="43"/>
      <c r="F260" s="230" t="s">
        <v>1979</v>
      </c>
      <c r="G260" s="43"/>
      <c r="H260" s="43"/>
      <c r="I260" s="231"/>
      <c r="J260" s="43"/>
      <c r="K260" s="43"/>
      <c r="L260" s="47"/>
      <c r="M260" s="232"/>
      <c r="N260" s="233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221</v>
      </c>
      <c r="AU260" s="20" t="s">
        <v>80</v>
      </c>
    </row>
    <row r="261" s="14" customFormat="1">
      <c r="A261" s="14"/>
      <c r="B261" s="250"/>
      <c r="C261" s="251"/>
      <c r="D261" s="241" t="s">
        <v>257</v>
      </c>
      <c r="E261" s="252" t="s">
        <v>19</v>
      </c>
      <c r="F261" s="253" t="s">
        <v>1808</v>
      </c>
      <c r="G261" s="251"/>
      <c r="H261" s="254">
        <v>3.7999999999999998</v>
      </c>
      <c r="I261" s="255"/>
      <c r="J261" s="251"/>
      <c r="K261" s="251"/>
      <c r="L261" s="256"/>
      <c r="M261" s="257"/>
      <c r="N261" s="258"/>
      <c r="O261" s="258"/>
      <c r="P261" s="258"/>
      <c r="Q261" s="258"/>
      <c r="R261" s="258"/>
      <c r="S261" s="258"/>
      <c r="T261" s="259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60" t="s">
        <v>257</v>
      </c>
      <c r="AU261" s="260" t="s">
        <v>80</v>
      </c>
      <c r="AV261" s="14" t="s">
        <v>80</v>
      </c>
      <c r="AW261" s="14" t="s">
        <v>32</v>
      </c>
      <c r="AX261" s="14" t="s">
        <v>71</v>
      </c>
      <c r="AY261" s="260" t="s">
        <v>158</v>
      </c>
    </row>
    <row r="262" s="14" customFormat="1">
      <c r="A262" s="14"/>
      <c r="B262" s="250"/>
      <c r="C262" s="251"/>
      <c r="D262" s="241" t="s">
        <v>257</v>
      </c>
      <c r="E262" s="252" t="s">
        <v>19</v>
      </c>
      <c r="F262" s="253" t="s">
        <v>1809</v>
      </c>
      <c r="G262" s="251"/>
      <c r="H262" s="254">
        <v>6.0999999999999996</v>
      </c>
      <c r="I262" s="255"/>
      <c r="J262" s="251"/>
      <c r="K262" s="251"/>
      <c r="L262" s="256"/>
      <c r="M262" s="257"/>
      <c r="N262" s="258"/>
      <c r="O262" s="258"/>
      <c r="P262" s="258"/>
      <c r="Q262" s="258"/>
      <c r="R262" s="258"/>
      <c r="S262" s="258"/>
      <c r="T262" s="259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0" t="s">
        <v>257</v>
      </c>
      <c r="AU262" s="260" t="s">
        <v>80</v>
      </c>
      <c r="AV262" s="14" t="s">
        <v>80</v>
      </c>
      <c r="AW262" s="14" t="s">
        <v>32</v>
      </c>
      <c r="AX262" s="14" t="s">
        <v>71</v>
      </c>
      <c r="AY262" s="260" t="s">
        <v>158</v>
      </c>
    </row>
    <row r="263" s="15" customFormat="1">
      <c r="A263" s="15"/>
      <c r="B263" s="261"/>
      <c r="C263" s="262"/>
      <c r="D263" s="241" t="s">
        <v>257</v>
      </c>
      <c r="E263" s="263" t="s">
        <v>19</v>
      </c>
      <c r="F263" s="264" t="s">
        <v>268</v>
      </c>
      <c r="G263" s="262"/>
      <c r="H263" s="265">
        <v>9.8999999999999986</v>
      </c>
      <c r="I263" s="266"/>
      <c r="J263" s="262"/>
      <c r="K263" s="262"/>
      <c r="L263" s="267"/>
      <c r="M263" s="268"/>
      <c r="N263" s="269"/>
      <c r="O263" s="269"/>
      <c r="P263" s="269"/>
      <c r="Q263" s="269"/>
      <c r="R263" s="269"/>
      <c r="S263" s="269"/>
      <c r="T263" s="270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71" t="s">
        <v>257</v>
      </c>
      <c r="AU263" s="271" t="s">
        <v>80</v>
      </c>
      <c r="AV263" s="15" t="s">
        <v>173</v>
      </c>
      <c r="AW263" s="15" t="s">
        <v>32</v>
      </c>
      <c r="AX263" s="15" t="s">
        <v>78</v>
      </c>
      <c r="AY263" s="271" t="s">
        <v>158</v>
      </c>
    </row>
    <row r="264" s="2" customFormat="1" ht="24.15" customHeight="1">
      <c r="A264" s="41"/>
      <c r="B264" s="42"/>
      <c r="C264" s="216" t="s">
        <v>425</v>
      </c>
      <c r="D264" s="216" t="s">
        <v>161</v>
      </c>
      <c r="E264" s="217" t="s">
        <v>1980</v>
      </c>
      <c r="F264" s="218" t="s">
        <v>1981</v>
      </c>
      <c r="G264" s="219" t="s">
        <v>295</v>
      </c>
      <c r="H264" s="220">
        <v>9.9000000000000004</v>
      </c>
      <c r="I264" s="221"/>
      <c r="J264" s="222">
        <f>ROUND(I264*H264,2)</f>
        <v>0</v>
      </c>
      <c r="K264" s="218" t="s">
        <v>219</v>
      </c>
      <c r="L264" s="47"/>
      <c r="M264" s="223" t="s">
        <v>19</v>
      </c>
      <c r="N264" s="224" t="s">
        <v>42</v>
      </c>
      <c r="O264" s="87"/>
      <c r="P264" s="225">
        <f>O264*H264</f>
        <v>0</v>
      </c>
      <c r="Q264" s="225">
        <v>0.12966</v>
      </c>
      <c r="R264" s="225">
        <f>Q264*H264</f>
        <v>1.2836339999999999</v>
      </c>
      <c r="S264" s="225">
        <v>0</v>
      </c>
      <c r="T264" s="226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7" t="s">
        <v>173</v>
      </c>
      <c r="AT264" s="227" t="s">
        <v>161</v>
      </c>
      <c r="AU264" s="227" t="s">
        <v>80</v>
      </c>
      <c r="AY264" s="20" t="s">
        <v>158</v>
      </c>
      <c r="BE264" s="228">
        <f>IF(N264="základní",J264,0)</f>
        <v>0</v>
      </c>
      <c r="BF264" s="228">
        <f>IF(N264="snížená",J264,0)</f>
        <v>0</v>
      </c>
      <c r="BG264" s="228">
        <f>IF(N264="zákl. přenesená",J264,0)</f>
        <v>0</v>
      </c>
      <c r="BH264" s="228">
        <f>IF(N264="sníž. přenesená",J264,0)</f>
        <v>0</v>
      </c>
      <c r="BI264" s="228">
        <f>IF(N264="nulová",J264,0)</f>
        <v>0</v>
      </c>
      <c r="BJ264" s="20" t="s">
        <v>78</v>
      </c>
      <c r="BK264" s="228">
        <f>ROUND(I264*H264,2)</f>
        <v>0</v>
      </c>
      <c r="BL264" s="20" t="s">
        <v>173</v>
      </c>
      <c r="BM264" s="227" t="s">
        <v>1982</v>
      </c>
    </row>
    <row r="265" s="2" customFormat="1">
      <c r="A265" s="41"/>
      <c r="B265" s="42"/>
      <c r="C265" s="43"/>
      <c r="D265" s="229" t="s">
        <v>221</v>
      </c>
      <c r="E265" s="43"/>
      <c r="F265" s="230" t="s">
        <v>1983</v>
      </c>
      <c r="G265" s="43"/>
      <c r="H265" s="43"/>
      <c r="I265" s="231"/>
      <c r="J265" s="43"/>
      <c r="K265" s="43"/>
      <c r="L265" s="47"/>
      <c r="M265" s="232"/>
      <c r="N265" s="233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221</v>
      </c>
      <c r="AU265" s="20" t="s">
        <v>80</v>
      </c>
    </row>
    <row r="266" s="14" customFormat="1">
      <c r="A266" s="14"/>
      <c r="B266" s="250"/>
      <c r="C266" s="251"/>
      <c r="D266" s="241" t="s">
        <v>257</v>
      </c>
      <c r="E266" s="252" t="s">
        <v>19</v>
      </c>
      <c r="F266" s="253" t="s">
        <v>1808</v>
      </c>
      <c r="G266" s="251"/>
      <c r="H266" s="254">
        <v>3.7999999999999998</v>
      </c>
      <c r="I266" s="255"/>
      <c r="J266" s="251"/>
      <c r="K266" s="251"/>
      <c r="L266" s="256"/>
      <c r="M266" s="257"/>
      <c r="N266" s="258"/>
      <c r="O266" s="258"/>
      <c r="P266" s="258"/>
      <c r="Q266" s="258"/>
      <c r="R266" s="258"/>
      <c r="S266" s="258"/>
      <c r="T266" s="259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60" t="s">
        <v>257</v>
      </c>
      <c r="AU266" s="260" t="s">
        <v>80</v>
      </c>
      <c r="AV266" s="14" t="s">
        <v>80</v>
      </c>
      <c r="AW266" s="14" t="s">
        <v>32</v>
      </c>
      <c r="AX266" s="14" t="s">
        <v>71</v>
      </c>
      <c r="AY266" s="260" t="s">
        <v>158</v>
      </c>
    </row>
    <row r="267" s="14" customFormat="1">
      <c r="A267" s="14"/>
      <c r="B267" s="250"/>
      <c r="C267" s="251"/>
      <c r="D267" s="241" t="s">
        <v>257</v>
      </c>
      <c r="E267" s="252" t="s">
        <v>19</v>
      </c>
      <c r="F267" s="253" t="s">
        <v>1809</v>
      </c>
      <c r="G267" s="251"/>
      <c r="H267" s="254">
        <v>6.0999999999999996</v>
      </c>
      <c r="I267" s="255"/>
      <c r="J267" s="251"/>
      <c r="K267" s="251"/>
      <c r="L267" s="256"/>
      <c r="M267" s="257"/>
      <c r="N267" s="258"/>
      <c r="O267" s="258"/>
      <c r="P267" s="258"/>
      <c r="Q267" s="258"/>
      <c r="R267" s="258"/>
      <c r="S267" s="258"/>
      <c r="T267" s="259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0" t="s">
        <v>257</v>
      </c>
      <c r="AU267" s="260" t="s">
        <v>80</v>
      </c>
      <c r="AV267" s="14" t="s">
        <v>80</v>
      </c>
      <c r="AW267" s="14" t="s">
        <v>32</v>
      </c>
      <c r="AX267" s="14" t="s">
        <v>71</v>
      </c>
      <c r="AY267" s="260" t="s">
        <v>158</v>
      </c>
    </row>
    <row r="268" s="15" customFormat="1">
      <c r="A268" s="15"/>
      <c r="B268" s="261"/>
      <c r="C268" s="262"/>
      <c r="D268" s="241" t="s">
        <v>257</v>
      </c>
      <c r="E268" s="263" t="s">
        <v>19</v>
      </c>
      <c r="F268" s="264" t="s">
        <v>268</v>
      </c>
      <c r="G268" s="262"/>
      <c r="H268" s="265">
        <v>9.8999999999999986</v>
      </c>
      <c r="I268" s="266"/>
      <c r="J268" s="262"/>
      <c r="K268" s="262"/>
      <c r="L268" s="267"/>
      <c r="M268" s="268"/>
      <c r="N268" s="269"/>
      <c r="O268" s="269"/>
      <c r="P268" s="269"/>
      <c r="Q268" s="269"/>
      <c r="R268" s="269"/>
      <c r="S268" s="269"/>
      <c r="T268" s="270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71" t="s">
        <v>257</v>
      </c>
      <c r="AU268" s="271" t="s">
        <v>80</v>
      </c>
      <c r="AV268" s="15" t="s">
        <v>173</v>
      </c>
      <c r="AW268" s="15" t="s">
        <v>32</v>
      </c>
      <c r="AX268" s="15" t="s">
        <v>78</v>
      </c>
      <c r="AY268" s="271" t="s">
        <v>158</v>
      </c>
    </row>
    <row r="269" s="12" customFormat="1" ht="22.8" customHeight="1">
      <c r="A269" s="12"/>
      <c r="B269" s="200"/>
      <c r="C269" s="201"/>
      <c r="D269" s="202" t="s">
        <v>70</v>
      </c>
      <c r="E269" s="214" t="s">
        <v>182</v>
      </c>
      <c r="F269" s="214" t="s">
        <v>486</v>
      </c>
      <c r="G269" s="201"/>
      <c r="H269" s="201"/>
      <c r="I269" s="204"/>
      <c r="J269" s="215">
        <f>BK269</f>
        <v>0</v>
      </c>
      <c r="K269" s="201"/>
      <c r="L269" s="206"/>
      <c r="M269" s="207"/>
      <c r="N269" s="208"/>
      <c r="O269" s="208"/>
      <c r="P269" s="209">
        <f>SUM(P270:P273)</f>
        <v>0</v>
      </c>
      <c r="Q269" s="208"/>
      <c r="R269" s="209">
        <f>SUM(R270:R273)</f>
        <v>0.177984</v>
      </c>
      <c r="S269" s="208"/>
      <c r="T269" s="210">
        <f>SUM(T270:T273)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1" t="s">
        <v>78</v>
      </c>
      <c r="AT269" s="212" t="s">
        <v>70</v>
      </c>
      <c r="AU269" s="212" t="s">
        <v>78</v>
      </c>
      <c r="AY269" s="211" t="s">
        <v>158</v>
      </c>
      <c r="BK269" s="213">
        <f>SUM(BK270:BK273)</f>
        <v>0</v>
      </c>
    </row>
    <row r="270" s="2" customFormat="1" ht="16.5" customHeight="1">
      <c r="A270" s="41"/>
      <c r="B270" s="42"/>
      <c r="C270" s="216" t="s">
        <v>430</v>
      </c>
      <c r="D270" s="216" t="s">
        <v>161</v>
      </c>
      <c r="E270" s="217" t="s">
        <v>1984</v>
      </c>
      <c r="F270" s="218" t="s">
        <v>1985</v>
      </c>
      <c r="G270" s="219" t="s">
        <v>295</v>
      </c>
      <c r="H270" s="220">
        <v>4.3200000000000003</v>
      </c>
      <c r="I270" s="221"/>
      <c r="J270" s="222">
        <f>ROUND(I270*H270,2)</f>
        <v>0</v>
      </c>
      <c r="K270" s="218" t="s">
        <v>219</v>
      </c>
      <c r="L270" s="47"/>
      <c r="M270" s="223" t="s">
        <v>19</v>
      </c>
      <c r="N270" s="224" t="s">
        <v>42</v>
      </c>
      <c r="O270" s="87"/>
      <c r="P270" s="225">
        <f>O270*H270</f>
        <v>0</v>
      </c>
      <c r="Q270" s="225">
        <v>0.041200000000000001</v>
      </c>
      <c r="R270" s="225">
        <f>Q270*H270</f>
        <v>0.177984</v>
      </c>
      <c r="S270" s="225">
        <v>0</v>
      </c>
      <c r="T270" s="226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7" t="s">
        <v>173</v>
      </c>
      <c r="AT270" s="227" t="s">
        <v>161</v>
      </c>
      <c r="AU270" s="227" t="s">
        <v>80</v>
      </c>
      <c r="AY270" s="20" t="s">
        <v>158</v>
      </c>
      <c r="BE270" s="228">
        <f>IF(N270="základní",J270,0)</f>
        <v>0</v>
      </c>
      <c r="BF270" s="228">
        <f>IF(N270="snížená",J270,0)</f>
        <v>0</v>
      </c>
      <c r="BG270" s="228">
        <f>IF(N270="zákl. přenesená",J270,0)</f>
        <v>0</v>
      </c>
      <c r="BH270" s="228">
        <f>IF(N270="sníž. přenesená",J270,0)</f>
        <v>0</v>
      </c>
      <c r="BI270" s="228">
        <f>IF(N270="nulová",J270,0)</f>
        <v>0</v>
      </c>
      <c r="BJ270" s="20" t="s">
        <v>78</v>
      </c>
      <c r="BK270" s="228">
        <f>ROUND(I270*H270,2)</f>
        <v>0</v>
      </c>
      <c r="BL270" s="20" t="s">
        <v>173</v>
      </c>
      <c r="BM270" s="227" t="s">
        <v>1986</v>
      </c>
    </row>
    <row r="271" s="2" customFormat="1">
      <c r="A271" s="41"/>
      <c r="B271" s="42"/>
      <c r="C271" s="43"/>
      <c r="D271" s="229" t="s">
        <v>221</v>
      </c>
      <c r="E271" s="43"/>
      <c r="F271" s="230" t="s">
        <v>1987</v>
      </c>
      <c r="G271" s="43"/>
      <c r="H271" s="43"/>
      <c r="I271" s="231"/>
      <c r="J271" s="43"/>
      <c r="K271" s="43"/>
      <c r="L271" s="47"/>
      <c r="M271" s="232"/>
      <c r="N271" s="233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221</v>
      </c>
      <c r="AU271" s="20" t="s">
        <v>80</v>
      </c>
    </row>
    <row r="272" s="14" customFormat="1">
      <c r="A272" s="14"/>
      <c r="B272" s="250"/>
      <c r="C272" s="251"/>
      <c r="D272" s="241" t="s">
        <v>257</v>
      </c>
      <c r="E272" s="252" t="s">
        <v>19</v>
      </c>
      <c r="F272" s="253" t="s">
        <v>1988</v>
      </c>
      <c r="G272" s="251"/>
      <c r="H272" s="254">
        <v>4.3200000000000003</v>
      </c>
      <c r="I272" s="255"/>
      <c r="J272" s="251"/>
      <c r="K272" s="251"/>
      <c r="L272" s="256"/>
      <c r="M272" s="257"/>
      <c r="N272" s="258"/>
      <c r="O272" s="258"/>
      <c r="P272" s="258"/>
      <c r="Q272" s="258"/>
      <c r="R272" s="258"/>
      <c r="S272" s="258"/>
      <c r="T272" s="259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0" t="s">
        <v>257</v>
      </c>
      <c r="AU272" s="260" t="s">
        <v>80</v>
      </c>
      <c r="AV272" s="14" t="s">
        <v>80</v>
      </c>
      <c r="AW272" s="14" t="s">
        <v>32</v>
      </c>
      <c r="AX272" s="14" t="s">
        <v>71</v>
      </c>
      <c r="AY272" s="260" t="s">
        <v>158</v>
      </c>
    </row>
    <row r="273" s="15" customFormat="1">
      <c r="A273" s="15"/>
      <c r="B273" s="261"/>
      <c r="C273" s="262"/>
      <c r="D273" s="241" t="s">
        <v>257</v>
      </c>
      <c r="E273" s="263" t="s">
        <v>19</v>
      </c>
      <c r="F273" s="264" t="s">
        <v>268</v>
      </c>
      <c r="G273" s="262"/>
      <c r="H273" s="265">
        <v>4.3200000000000003</v>
      </c>
      <c r="I273" s="266"/>
      <c r="J273" s="262"/>
      <c r="K273" s="262"/>
      <c r="L273" s="267"/>
      <c r="M273" s="268"/>
      <c r="N273" s="269"/>
      <c r="O273" s="269"/>
      <c r="P273" s="269"/>
      <c r="Q273" s="269"/>
      <c r="R273" s="269"/>
      <c r="S273" s="269"/>
      <c r="T273" s="270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71" t="s">
        <v>257</v>
      </c>
      <c r="AU273" s="271" t="s">
        <v>80</v>
      </c>
      <c r="AV273" s="15" t="s">
        <v>173</v>
      </c>
      <c r="AW273" s="15" t="s">
        <v>32</v>
      </c>
      <c r="AX273" s="15" t="s">
        <v>78</v>
      </c>
      <c r="AY273" s="271" t="s">
        <v>158</v>
      </c>
    </row>
    <row r="274" s="12" customFormat="1" ht="22.8" customHeight="1">
      <c r="A274" s="12"/>
      <c r="B274" s="200"/>
      <c r="C274" s="201"/>
      <c r="D274" s="202" t="s">
        <v>70</v>
      </c>
      <c r="E274" s="214" t="s">
        <v>190</v>
      </c>
      <c r="F274" s="214" t="s">
        <v>504</v>
      </c>
      <c r="G274" s="201"/>
      <c r="H274" s="201"/>
      <c r="I274" s="204"/>
      <c r="J274" s="215">
        <f>BK274</f>
        <v>0</v>
      </c>
      <c r="K274" s="201"/>
      <c r="L274" s="206"/>
      <c r="M274" s="207"/>
      <c r="N274" s="208"/>
      <c r="O274" s="208"/>
      <c r="P274" s="209">
        <f>SUM(P275:P347)</f>
        <v>0</v>
      </c>
      <c r="Q274" s="208"/>
      <c r="R274" s="209">
        <f>SUM(R275:R347)</f>
        <v>4.27695092</v>
      </c>
      <c r="S274" s="208"/>
      <c r="T274" s="210">
        <f>SUM(T275:T347)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11" t="s">
        <v>78</v>
      </c>
      <c r="AT274" s="212" t="s">
        <v>70</v>
      </c>
      <c r="AU274" s="212" t="s">
        <v>78</v>
      </c>
      <c r="AY274" s="211" t="s">
        <v>158</v>
      </c>
      <c r="BK274" s="213">
        <f>SUM(BK275:BK347)</f>
        <v>0</v>
      </c>
    </row>
    <row r="275" s="2" customFormat="1" ht="24.15" customHeight="1">
      <c r="A275" s="41"/>
      <c r="B275" s="42"/>
      <c r="C275" s="216" t="s">
        <v>435</v>
      </c>
      <c r="D275" s="216" t="s">
        <v>161</v>
      </c>
      <c r="E275" s="217" t="s">
        <v>1989</v>
      </c>
      <c r="F275" s="218" t="s">
        <v>1990</v>
      </c>
      <c r="G275" s="219" t="s">
        <v>373</v>
      </c>
      <c r="H275" s="220">
        <v>7.7999999999999998</v>
      </c>
      <c r="I275" s="221"/>
      <c r="J275" s="222">
        <f>ROUND(I275*H275,2)</f>
        <v>0</v>
      </c>
      <c r="K275" s="218" t="s">
        <v>219</v>
      </c>
      <c r="L275" s="47"/>
      <c r="M275" s="223" t="s">
        <v>19</v>
      </c>
      <c r="N275" s="224" t="s">
        <v>42</v>
      </c>
      <c r="O275" s="87"/>
      <c r="P275" s="225">
        <f>O275*H275</f>
        <v>0</v>
      </c>
      <c r="Q275" s="225">
        <v>3.0000000000000001E-05</v>
      </c>
      <c r="R275" s="225">
        <f>Q275*H275</f>
        <v>0.000234</v>
      </c>
      <c r="S275" s="225">
        <v>0</v>
      </c>
      <c r="T275" s="226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7" t="s">
        <v>173</v>
      </c>
      <c r="AT275" s="227" t="s">
        <v>161</v>
      </c>
      <c r="AU275" s="227" t="s">
        <v>80</v>
      </c>
      <c r="AY275" s="20" t="s">
        <v>158</v>
      </c>
      <c r="BE275" s="228">
        <f>IF(N275="základní",J275,0)</f>
        <v>0</v>
      </c>
      <c r="BF275" s="228">
        <f>IF(N275="snížená",J275,0)</f>
        <v>0</v>
      </c>
      <c r="BG275" s="228">
        <f>IF(N275="zákl. přenesená",J275,0)</f>
        <v>0</v>
      </c>
      <c r="BH275" s="228">
        <f>IF(N275="sníž. přenesená",J275,0)</f>
        <v>0</v>
      </c>
      <c r="BI275" s="228">
        <f>IF(N275="nulová",J275,0)</f>
        <v>0</v>
      </c>
      <c r="BJ275" s="20" t="s">
        <v>78</v>
      </c>
      <c r="BK275" s="228">
        <f>ROUND(I275*H275,2)</f>
        <v>0</v>
      </c>
      <c r="BL275" s="20" t="s">
        <v>173</v>
      </c>
      <c r="BM275" s="227" t="s">
        <v>1991</v>
      </c>
    </row>
    <row r="276" s="2" customFormat="1">
      <c r="A276" s="41"/>
      <c r="B276" s="42"/>
      <c r="C276" s="43"/>
      <c r="D276" s="229" t="s">
        <v>221</v>
      </c>
      <c r="E276" s="43"/>
      <c r="F276" s="230" t="s">
        <v>1992</v>
      </c>
      <c r="G276" s="43"/>
      <c r="H276" s="43"/>
      <c r="I276" s="231"/>
      <c r="J276" s="43"/>
      <c r="K276" s="43"/>
      <c r="L276" s="47"/>
      <c r="M276" s="232"/>
      <c r="N276" s="233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221</v>
      </c>
      <c r="AU276" s="20" t="s">
        <v>80</v>
      </c>
    </row>
    <row r="277" s="2" customFormat="1" ht="16.5" customHeight="1">
      <c r="A277" s="41"/>
      <c r="B277" s="42"/>
      <c r="C277" s="272" t="s">
        <v>440</v>
      </c>
      <c r="D277" s="272" t="s">
        <v>312</v>
      </c>
      <c r="E277" s="273" t="s">
        <v>1993</v>
      </c>
      <c r="F277" s="274" t="s">
        <v>1994</v>
      </c>
      <c r="G277" s="275" t="s">
        <v>373</v>
      </c>
      <c r="H277" s="276">
        <v>7.9169999999999998</v>
      </c>
      <c r="I277" s="277"/>
      <c r="J277" s="278">
        <f>ROUND(I277*H277,2)</f>
        <v>0</v>
      </c>
      <c r="K277" s="274" t="s">
        <v>219</v>
      </c>
      <c r="L277" s="279"/>
      <c r="M277" s="280" t="s">
        <v>19</v>
      </c>
      <c r="N277" s="281" t="s">
        <v>42</v>
      </c>
      <c r="O277" s="87"/>
      <c r="P277" s="225">
        <f>O277*H277</f>
        <v>0</v>
      </c>
      <c r="Q277" s="225">
        <v>0.024</v>
      </c>
      <c r="R277" s="225">
        <f>Q277*H277</f>
        <v>0.19000800000000001</v>
      </c>
      <c r="S277" s="225">
        <v>0</v>
      </c>
      <c r="T277" s="226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7" t="s">
        <v>190</v>
      </c>
      <c r="AT277" s="227" t="s">
        <v>312</v>
      </c>
      <c r="AU277" s="227" t="s">
        <v>80</v>
      </c>
      <c r="AY277" s="20" t="s">
        <v>158</v>
      </c>
      <c r="BE277" s="228">
        <f>IF(N277="základní",J277,0)</f>
        <v>0</v>
      </c>
      <c r="BF277" s="228">
        <f>IF(N277="snížená",J277,0)</f>
        <v>0</v>
      </c>
      <c r="BG277" s="228">
        <f>IF(N277="zákl. přenesená",J277,0)</f>
        <v>0</v>
      </c>
      <c r="BH277" s="228">
        <f>IF(N277="sníž. přenesená",J277,0)</f>
        <v>0</v>
      </c>
      <c r="BI277" s="228">
        <f>IF(N277="nulová",J277,0)</f>
        <v>0</v>
      </c>
      <c r="BJ277" s="20" t="s">
        <v>78</v>
      </c>
      <c r="BK277" s="228">
        <f>ROUND(I277*H277,2)</f>
        <v>0</v>
      </c>
      <c r="BL277" s="20" t="s">
        <v>173</v>
      </c>
      <c r="BM277" s="227" t="s">
        <v>1995</v>
      </c>
    </row>
    <row r="278" s="14" customFormat="1">
      <c r="A278" s="14"/>
      <c r="B278" s="250"/>
      <c r="C278" s="251"/>
      <c r="D278" s="241" t="s">
        <v>257</v>
      </c>
      <c r="E278" s="252" t="s">
        <v>19</v>
      </c>
      <c r="F278" s="253" t="s">
        <v>1996</v>
      </c>
      <c r="G278" s="251"/>
      <c r="H278" s="254">
        <v>7.7999999999999998</v>
      </c>
      <c r="I278" s="255"/>
      <c r="J278" s="251"/>
      <c r="K278" s="251"/>
      <c r="L278" s="256"/>
      <c r="M278" s="257"/>
      <c r="N278" s="258"/>
      <c r="O278" s="258"/>
      <c r="P278" s="258"/>
      <c r="Q278" s="258"/>
      <c r="R278" s="258"/>
      <c r="S278" s="258"/>
      <c r="T278" s="259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60" t="s">
        <v>257</v>
      </c>
      <c r="AU278" s="260" t="s">
        <v>80</v>
      </c>
      <c r="AV278" s="14" t="s">
        <v>80</v>
      </c>
      <c r="AW278" s="14" t="s">
        <v>32</v>
      </c>
      <c r="AX278" s="14" t="s">
        <v>71</v>
      </c>
      <c r="AY278" s="260" t="s">
        <v>158</v>
      </c>
    </row>
    <row r="279" s="14" customFormat="1">
      <c r="A279" s="14"/>
      <c r="B279" s="250"/>
      <c r="C279" s="251"/>
      <c r="D279" s="241" t="s">
        <v>257</v>
      </c>
      <c r="E279" s="252" t="s">
        <v>19</v>
      </c>
      <c r="F279" s="253" t="s">
        <v>1997</v>
      </c>
      <c r="G279" s="251"/>
      <c r="H279" s="254">
        <v>7.9169999999999998</v>
      </c>
      <c r="I279" s="255"/>
      <c r="J279" s="251"/>
      <c r="K279" s="251"/>
      <c r="L279" s="256"/>
      <c r="M279" s="257"/>
      <c r="N279" s="258"/>
      <c r="O279" s="258"/>
      <c r="P279" s="258"/>
      <c r="Q279" s="258"/>
      <c r="R279" s="258"/>
      <c r="S279" s="258"/>
      <c r="T279" s="259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0" t="s">
        <v>257</v>
      </c>
      <c r="AU279" s="260" t="s">
        <v>80</v>
      </c>
      <c r="AV279" s="14" t="s">
        <v>80</v>
      </c>
      <c r="AW279" s="14" t="s">
        <v>32</v>
      </c>
      <c r="AX279" s="14" t="s">
        <v>78</v>
      </c>
      <c r="AY279" s="260" t="s">
        <v>158</v>
      </c>
    </row>
    <row r="280" s="2" customFormat="1" ht="16.5" customHeight="1">
      <c r="A280" s="41"/>
      <c r="B280" s="42"/>
      <c r="C280" s="216" t="s">
        <v>443</v>
      </c>
      <c r="D280" s="216" t="s">
        <v>161</v>
      </c>
      <c r="E280" s="217" t="s">
        <v>1998</v>
      </c>
      <c r="F280" s="218" t="s">
        <v>1999</v>
      </c>
      <c r="G280" s="219" t="s">
        <v>199</v>
      </c>
      <c r="H280" s="220">
        <v>1</v>
      </c>
      <c r="I280" s="221"/>
      <c r="J280" s="222">
        <f>ROUND(I280*H280,2)</f>
        <v>0</v>
      </c>
      <c r="K280" s="218" t="s">
        <v>219</v>
      </c>
      <c r="L280" s="47"/>
      <c r="M280" s="223" t="s">
        <v>19</v>
      </c>
      <c r="N280" s="224" t="s">
        <v>42</v>
      </c>
      <c r="O280" s="87"/>
      <c r="P280" s="225">
        <f>O280*H280</f>
        <v>0</v>
      </c>
      <c r="Q280" s="225">
        <v>1.7919799999999999</v>
      </c>
      <c r="R280" s="225">
        <f>Q280*H280</f>
        <v>1.7919799999999999</v>
      </c>
      <c r="S280" s="225">
        <v>0</v>
      </c>
      <c r="T280" s="226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7" t="s">
        <v>173</v>
      </c>
      <c r="AT280" s="227" t="s">
        <v>161</v>
      </c>
      <c r="AU280" s="227" t="s">
        <v>80</v>
      </c>
      <c r="AY280" s="20" t="s">
        <v>158</v>
      </c>
      <c r="BE280" s="228">
        <f>IF(N280="základní",J280,0)</f>
        <v>0</v>
      </c>
      <c r="BF280" s="228">
        <f>IF(N280="snížená",J280,0)</f>
        <v>0</v>
      </c>
      <c r="BG280" s="228">
        <f>IF(N280="zákl. přenesená",J280,0)</f>
        <v>0</v>
      </c>
      <c r="BH280" s="228">
        <f>IF(N280="sníž. přenesená",J280,0)</f>
        <v>0</v>
      </c>
      <c r="BI280" s="228">
        <f>IF(N280="nulová",J280,0)</f>
        <v>0</v>
      </c>
      <c r="BJ280" s="20" t="s">
        <v>78</v>
      </c>
      <c r="BK280" s="228">
        <f>ROUND(I280*H280,2)</f>
        <v>0</v>
      </c>
      <c r="BL280" s="20" t="s">
        <v>173</v>
      </c>
      <c r="BM280" s="227" t="s">
        <v>2000</v>
      </c>
    </row>
    <row r="281" s="2" customFormat="1">
      <c r="A281" s="41"/>
      <c r="B281" s="42"/>
      <c r="C281" s="43"/>
      <c r="D281" s="229" t="s">
        <v>221</v>
      </c>
      <c r="E281" s="43"/>
      <c r="F281" s="230" t="s">
        <v>2001</v>
      </c>
      <c r="G281" s="43"/>
      <c r="H281" s="43"/>
      <c r="I281" s="231"/>
      <c r="J281" s="43"/>
      <c r="K281" s="43"/>
      <c r="L281" s="47"/>
      <c r="M281" s="232"/>
      <c r="N281" s="233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221</v>
      </c>
      <c r="AU281" s="20" t="s">
        <v>80</v>
      </c>
    </row>
    <row r="282" s="2" customFormat="1" ht="24.15" customHeight="1">
      <c r="A282" s="41"/>
      <c r="B282" s="42"/>
      <c r="C282" s="216" t="s">
        <v>448</v>
      </c>
      <c r="D282" s="216" t="s">
        <v>161</v>
      </c>
      <c r="E282" s="217" t="s">
        <v>2002</v>
      </c>
      <c r="F282" s="218" t="s">
        <v>2003</v>
      </c>
      <c r="G282" s="219" t="s">
        <v>373</v>
      </c>
      <c r="H282" s="220">
        <v>27.600000000000001</v>
      </c>
      <c r="I282" s="221"/>
      <c r="J282" s="222">
        <f>ROUND(I282*H282,2)</f>
        <v>0</v>
      </c>
      <c r="K282" s="218" t="s">
        <v>219</v>
      </c>
      <c r="L282" s="47"/>
      <c r="M282" s="223" t="s">
        <v>19</v>
      </c>
      <c r="N282" s="224" t="s">
        <v>42</v>
      </c>
      <c r="O282" s="87"/>
      <c r="P282" s="225">
        <f>O282*H282</f>
        <v>0</v>
      </c>
      <c r="Q282" s="225">
        <v>0</v>
      </c>
      <c r="R282" s="225">
        <f>Q282*H282</f>
        <v>0</v>
      </c>
      <c r="S282" s="225">
        <v>0</v>
      </c>
      <c r="T282" s="226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7" t="s">
        <v>173</v>
      </c>
      <c r="AT282" s="227" t="s">
        <v>161</v>
      </c>
      <c r="AU282" s="227" t="s">
        <v>80</v>
      </c>
      <c r="AY282" s="20" t="s">
        <v>158</v>
      </c>
      <c r="BE282" s="228">
        <f>IF(N282="základní",J282,0)</f>
        <v>0</v>
      </c>
      <c r="BF282" s="228">
        <f>IF(N282="snížená",J282,0)</f>
        <v>0</v>
      </c>
      <c r="BG282" s="228">
        <f>IF(N282="zákl. přenesená",J282,0)</f>
        <v>0</v>
      </c>
      <c r="BH282" s="228">
        <f>IF(N282="sníž. přenesená",J282,0)</f>
        <v>0</v>
      </c>
      <c r="BI282" s="228">
        <f>IF(N282="nulová",J282,0)</f>
        <v>0</v>
      </c>
      <c r="BJ282" s="20" t="s">
        <v>78</v>
      </c>
      <c r="BK282" s="228">
        <f>ROUND(I282*H282,2)</f>
        <v>0</v>
      </c>
      <c r="BL282" s="20" t="s">
        <v>173</v>
      </c>
      <c r="BM282" s="227" t="s">
        <v>2004</v>
      </c>
    </row>
    <row r="283" s="2" customFormat="1">
      <c r="A283" s="41"/>
      <c r="B283" s="42"/>
      <c r="C283" s="43"/>
      <c r="D283" s="229" t="s">
        <v>221</v>
      </c>
      <c r="E283" s="43"/>
      <c r="F283" s="230" t="s">
        <v>2005</v>
      </c>
      <c r="G283" s="43"/>
      <c r="H283" s="43"/>
      <c r="I283" s="231"/>
      <c r="J283" s="43"/>
      <c r="K283" s="43"/>
      <c r="L283" s="47"/>
      <c r="M283" s="232"/>
      <c r="N283" s="233"/>
      <c r="O283" s="87"/>
      <c r="P283" s="87"/>
      <c r="Q283" s="87"/>
      <c r="R283" s="87"/>
      <c r="S283" s="87"/>
      <c r="T283" s="88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0" t="s">
        <v>221</v>
      </c>
      <c r="AU283" s="20" t="s">
        <v>80</v>
      </c>
    </row>
    <row r="284" s="2" customFormat="1" ht="16.5" customHeight="1">
      <c r="A284" s="41"/>
      <c r="B284" s="42"/>
      <c r="C284" s="272" t="s">
        <v>453</v>
      </c>
      <c r="D284" s="272" t="s">
        <v>312</v>
      </c>
      <c r="E284" s="273" t="s">
        <v>2006</v>
      </c>
      <c r="F284" s="274" t="s">
        <v>2007</v>
      </c>
      <c r="G284" s="275" t="s">
        <v>373</v>
      </c>
      <c r="H284" s="276">
        <v>27.600000000000001</v>
      </c>
      <c r="I284" s="277"/>
      <c r="J284" s="278">
        <f>ROUND(I284*H284,2)</f>
        <v>0</v>
      </c>
      <c r="K284" s="274" t="s">
        <v>219</v>
      </c>
      <c r="L284" s="279"/>
      <c r="M284" s="280" t="s">
        <v>19</v>
      </c>
      <c r="N284" s="281" t="s">
        <v>42</v>
      </c>
      <c r="O284" s="87"/>
      <c r="P284" s="225">
        <f>O284*H284</f>
        <v>0</v>
      </c>
      <c r="Q284" s="225">
        <v>0.00027</v>
      </c>
      <c r="R284" s="225">
        <f>Q284*H284</f>
        <v>0.0074520000000000003</v>
      </c>
      <c r="S284" s="225">
        <v>0</v>
      </c>
      <c r="T284" s="226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7" t="s">
        <v>190</v>
      </c>
      <c r="AT284" s="227" t="s">
        <v>312</v>
      </c>
      <c r="AU284" s="227" t="s">
        <v>80</v>
      </c>
      <c r="AY284" s="20" t="s">
        <v>158</v>
      </c>
      <c r="BE284" s="228">
        <f>IF(N284="základní",J284,0)</f>
        <v>0</v>
      </c>
      <c r="BF284" s="228">
        <f>IF(N284="snížená",J284,0)</f>
        <v>0</v>
      </c>
      <c r="BG284" s="228">
        <f>IF(N284="zákl. přenesená",J284,0)</f>
        <v>0</v>
      </c>
      <c r="BH284" s="228">
        <f>IF(N284="sníž. přenesená",J284,0)</f>
        <v>0</v>
      </c>
      <c r="BI284" s="228">
        <f>IF(N284="nulová",J284,0)</f>
        <v>0</v>
      </c>
      <c r="BJ284" s="20" t="s">
        <v>78</v>
      </c>
      <c r="BK284" s="228">
        <f>ROUND(I284*H284,2)</f>
        <v>0</v>
      </c>
      <c r="BL284" s="20" t="s">
        <v>173</v>
      </c>
      <c r="BM284" s="227" t="s">
        <v>2008</v>
      </c>
    </row>
    <row r="285" s="14" customFormat="1">
      <c r="A285" s="14"/>
      <c r="B285" s="250"/>
      <c r="C285" s="251"/>
      <c r="D285" s="241" t="s">
        <v>257</v>
      </c>
      <c r="E285" s="252" t="s">
        <v>19</v>
      </c>
      <c r="F285" s="253" t="s">
        <v>2009</v>
      </c>
      <c r="G285" s="251"/>
      <c r="H285" s="254">
        <v>27.600000000000001</v>
      </c>
      <c r="I285" s="255"/>
      <c r="J285" s="251"/>
      <c r="K285" s="251"/>
      <c r="L285" s="256"/>
      <c r="M285" s="257"/>
      <c r="N285" s="258"/>
      <c r="O285" s="258"/>
      <c r="P285" s="258"/>
      <c r="Q285" s="258"/>
      <c r="R285" s="258"/>
      <c r="S285" s="258"/>
      <c r="T285" s="259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60" t="s">
        <v>257</v>
      </c>
      <c r="AU285" s="260" t="s">
        <v>80</v>
      </c>
      <c r="AV285" s="14" t="s">
        <v>80</v>
      </c>
      <c r="AW285" s="14" t="s">
        <v>32</v>
      </c>
      <c r="AX285" s="14" t="s">
        <v>78</v>
      </c>
      <c r="AY285" s="260" t="s">
        <v>158</v>
      </c>
    </row>
    <row r="286" s="2" customFormat="1" ht="16.5" customHeight="1">
      <c r="A286" s="41"/>
      <c r="B286" s="42"/>
      <c r="C286" s="216" t="s">
        <v>457</v>
      </c>
      <c r="D286" s="216" t="s">
        <v>161</v>
      </c>
      <c r="E286" s="217" t="s">
        <v>2010</v>
      </c>
      <c r="F286" s="218" t="s">
        <v>2011</v>
      </c>
      <c r="G286" s="219" t="s">
        <v>373</v>
      </c>
      <c r="H286" s="220">
        <v>3.2000000000000002</v>
      </c>
      <c r="I286" s="221"/>
      <c r="J286" s="222">
        <f>ROUND(I286*H286,2)</f>
        <v>0</v>
      </c>
      <c r="K286" s="218" t="s">
        <v>219</v>
      </c>
      <c r="L286" s="47"/>
      <c r="M286" s="223" t="s">
        <v>19</v>
      </c>
      <c r="N286" s="224" t="s">
        <v>42</v>
      </c>
      <c r="O286" s="87"/>
      <c r="P286" s="225">
        <f>O286*H286</f>
        <v>0</v>
      </c>
      <c r="Q286" s="225">
        <v>1.0000000000000001E-05</v>
      </c>
      <c r="R286" s="225">
        <f>Q286*H286</f>
        <v>3.2000000000000005E-05</v>
      </c>
      <c r="S286" s="225">
        <v>0</v>
      </c>
      <c r="T286" s="226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7" t="s">
        <v>173</v>
      </c>
      <c r="AT286" s="227" t="s">
        <v>161</v>
      </c>
      <c r="AU286" s="227" t="s">
        <v>80</v>
      </c>
      <c r="AY286" s="20" t="s">
        <v>158</v>
      </c>
      <c r="BE286" s="228">
        <f>IF(N286="základní",J286,0)</f>
        <v>0</v>
      </c>
      <c r="BF286" s="228">
        <f>IF(N286="snížená",J286,0)</f>
        <v>0</v>
      </c>
      <c r="BG286" s="228">
        <f>IF(N286="zákl. přenesená",J286,0)</f>
        <v>0</v>
      </c>
      <c r="BH286" s="228">
        <f>IF(N286="sníž. přenesená",J286,0)</f>
        <v>0</v>
      </c>
      <c r="BI286" s="228">
        <f>IF(N286="nulová",J286,0)</f>
        <v>0</v>
      </c>
      <c r="BJ286" s="20" t="s">
        <v>78</v>
      </c>
      <c r="BK286" s="228">
        <f>ROUND(I286*H286,2)</f>
        <v>0</v>
      </c>
      <c r="BL286" s="20" t="s">
        <v>173</v>
      </c>
      <c r="BM286" s="227" t="s">
        <v>2012</v>
      </c>
    </row>
    <row r="287" s="2" customFormat="1">
      <c r="A287" s="41"/>
      <c r="B287" s="42"/>
      <c r="C287" s="43"/>
      <c r="D287" s="229" t="s">
        <v>221</v>
      </c>
      <c r="E287" s="43"/>
      <c r="F287" s="230" t="s">
        <v>2013</v>
      </c>
      <c r="G287" s="43"/>
      <c r="H287" s="43"/>
      <c r="I287" s="231"/>
      <c r="J287" s="43"/>
      <c r="K287" s="43"/>
      <c r="L287" s="47"/>
      <c r="M287" s="232"/>
      <c r="N287" s="233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221</v>
      </c>
      <c r="AU287" s="20" t="s">
        <v>80</v>
      </c>
    </row>
    <row r="288" s="2" customFormat="1" ht="16.5" customHeight="1">
      <c r="A288" s="41"/>
      <c r="B288" s="42"/>
      <c r="C288" s="272" t="s">
        <v>466</v>
      </c>
      <c r="D288" s="272" t="s">
        <v>312</v>
      </c>
      <c r="E288" s="273" t="s">
        <v>2014</v>
      </c>
      <c r="F288" s="274" t="s">
        <v>2015</v>
      </c>
      <c r="G288" s="275" t="s">
        <v>373</v>
      </c>
      <c r="H288" s="276">
        <v>3.2959999999999998</v>
      </c>
      <c r="I288" s="277"/>
      <c r="J288" s="278">
        <f>ROUND(I288*H288,2)</f>
        <v>0</v>
      </c>
      <c r="K288" s="274" t="s">
        <v>219</v>
      </c>
      <c r="L288" s="279"/>
      <c r="M288" s="280" t="s">
        <v>19</v>
      </c>
      <c r="N288" s="281" t="s">
        <v>42</v>
      </c>
      <c r="O288" s="87"/>
      <c r="P288" s="225">
        <f>O288*H288</f>
        <v>0</v>
      </c>
      <c r="Q288" s="225">
        <v>0.0015399999999999999</v>
      </c>
      <c r="R288" s="225">
        <f>Q288*H288</f>
        <v>0.0050758399999999999</v>
      </c>
      <c r="S288" s="225">
        <v>0</v>
      </c>
      <c r="T288" s="226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7" t="s">
        <v>190</v>
      </c>
      <c r="AT288" s="227" t="s">
        <v>312</v>
      </c>
      <c r="AU288" s="227" t="s">
        <v>80</v>
      </c>
      <c r="AY288" s="20" t="s">
        <v>158</v>
      </c>
      <c r="BE288" s="228">
        <f>IF(N288="základní",J288,0)</f>
        <v>0</v>
      </c>
      <c r="BF288" s="228">
        <f>IF(N288="snížená",J288,0)</f>
        <v>0</v>
      </c>
      <c r="BG288" s="228">
        <f>IF(N288="zákl. přenesená",J288,0)</f>
        <v>0</v>
      </c>
      <c r="BH288" s="228">
        <f>IF(N288="sníž. přenesená",J288,0)</f>
        <v>0</v>
      </c>
      <c r="BI288" s="228">
        <f>IF(N288="nulová",J288,0)</f>
        <v>0</v>
      </c>
      <c r="BJ288" s="20" t="s">
        <v>78</v>
      </c>
      <c r="BK288" s="228">
        <f>ROUND(I288*H288,2)</f>
        <v>0</v>
      </c>
      <c r="BL288" s="20" t="s">
        <v>173</v>
      </c>
      <c r="BM288" s="227" t="s">
        <v>2016</v>
      </c>
    </row>
    <row r="289" s="14" customFormat="1">
      <c r="A289" s="14"/>
      <c r="B289" s="250"/>
      <c r="C289" s="251"/>
      <c r="D289" s="241" t="s">
        <v>257</v>
      </c>
      <c r="E289" s="252" t="s">
        <v>19</v>
      </c>
      <c r="F289" s="253" t="s">
        <v>2017</v>
      </c>
      <c r="G289" s="251"/>
      <c r="H289" s="254">
        <v>3.2000000000000002</v>
      </c>
      <c r="I289" s="255"/>
      <c r="J289" s="251"/>
      <c r="K289" s="251"/>
      <c r="L289" s="256"/>
      <c r="M289" s="257"/>
      <c r="N289" s="258"/>
      <c r="O289" s="258"/>
      <c r="P289" s="258"/>
      <c r="Q289" s="258"/>
      <c r="R289" s="258"/>
      <c r="S289" s="258"/>
      <c r="T289" s="259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0" t="s">
        <v>257</v>
      </c>
      <c r="AU289" s="260" t="s">
        <v>80</v>
      </c>
      <c r="AV289" s="14" t="s">
        <v>80</v>
      </c>
      <c r="AW289" s="14" t="s">
        <v>32</v>
      </c>
      <c r="AX289" s="14" t="s">
        <v>71</v>
      </c>
      <c r="AY289" s="260" t="s">
        <v>158</v>
      </c>
    </row>
    <row r="290" s="14" customFormat="1">
      <c r="A290" s="14"/>
      <c r="B290" s="250"/>
      <c r="C290" s="251"/>
      <c r="D290" s="241" t="s">
        <v>257</v>
      </c>
      <c r="E290" s="252" t="s">
        <v>19</v>
      </c>
      <c r="F290" s="253" t="s">
        <v>2018</v>
      </c>
      <c r="G290" s="251"/>
      <c r="H290" s="254">
        <v>3.2959999999999998</v>
      </c>
      <c r="I290" s="255"/>
      <c r="J290" s="251"/>
      <c r="K290" s="251"/>
      <c r="L290" s="256"/>
      <c r="M290" s="257"/>
      <c r="N290" s="258"/>
      <c r="O290" s="258"/>
      <c r="P290" s="258"/>
      <c r="Q290" s="258"/>
      <c r="R290" s="258"/>
      <c r="S290" s="258"/>
      <c r="T290" s="259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60" t="s">
        <v>257</v>
      </c>
      <c r="AU290" s="260" t="s">
        <v>80</v>
      </c>
      <c r="AV290" s="14" t="s">
        <v>80</v>
      </c>
      <c r="AW290" s="14" t="s">
        <v>32</v>
      </c>
      <c r="AX290" s="14" t="s">
        <v>78</v>
      </c>
      <c r="AY290" s="260" t="s">
        <v>158</v>
      </c>
    </row>
    <row r="291" s="2" customFormat="1" ht="16.5" customHeight="1">
      <c r="A291" s="41"/>
      <c r="B291" s="42"/>
      <c r="C291" s="216" t="s">
        <v>471</v>
      </c>
      <c r="D291" s="216" t="s">
        <v>161</v>
      </c>
      <c r="E291" s="217" t="s">
        <v>2019</v>
      </c>
      <c r="F291" s="218" t="s">
        <v>2020</v>
      </c>
      <c r="G291" s="219" t="s">
        <v>373</v>
      </c>
      <c r="H291" s="220">
        <v>20.399999999999999</v>
      </c>
      <c r="I291" s="221"/>
      <c r="J291" s="222">
        <f>ROUND(I291*H291,2)</f>
        <v>0</v>
      </c>
      <c r="K291" s="218" t="s">
        <v>219</v>
      </c>
      <c r="L291" s="47"/>
      <c r="M291" s="223" t="s">
        <v>19</v>
      </c>
      <c r="N291" s="224" t="s">
        <v>42</v>
      </c>
      <c r="O291" s="87"/>
      <c r="P291" s="225">
        <f>O291*H291</f>
        <v>0</v>
      </c>
      <c r="Q291" s="225">
        <v>1.0000000000000001E-05</v>
      </c>
      <c r="R291" s="225">
        <f>Q291*H291</f>
        <v>0.000204</v>
      </c>
      <c r="S291" s="225">
        <v>0</v>
      </c>
      <c r="T291" s="226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7" t="s">
        <v>173</v>
      </c>
      <c r="AT291" s="227" t="s">
        <v>161</v>
      </c>
      <c r="AU291" s="227" t="s">
        <v>80</v>
      </c>
      <c r="AY291" s="20" t="s">
        <v>158</v>
      </c>
      <c r="BE291" s="228">
        <f>IF(N291="základní",J291,0)</f>
        <v>0</v>
      </c>
      <c r="BF291" s="228">
        <f>IF(N291="snížená",J291,0)</f>
        <v>0</v>
      </c>
      <c r="BG291" s="228">
        <f>IF(N291="zákl. přenesená",J291,0)</f>
        <v>0</v>
      </c>
      <c r="BH291" s="228">
        <f>IF(N291="sníž. přenesená",J291,0)</f>
        <v>0</v>
      </c>
      <c r="BI291" s="228">
        <f>IF(N291="nulová",J291,0)</f>
        <v>0</v>
      </c>
      <c r="BJ291" s="20" t="s">
        <v>78</v>
      </c>
      <c r="BK291" s="228">
        <f>ROUND(I291*H291,2)</f>
        <v>0</v>
      </c>
      <c r="BL291" s="20" t="s">
        <v>173</v>
      </c>
      <c r="BM291" s="227" t="s">
        <v>2021</v>
      </c>
    </row>
    <row r="292" s="2" customFormat="1">
      <c r="A292" s="41"/>
      <c r="B292" s="42"/>
      <c r="C292" s="43"/>
      <c r="D292" s="229" t="s">
        <v>221</v>
      </c>
      <c r="E292" s="43"/>
      <c r="F292" s="230" t="s">
        <v>2022</v>
      </c>
      <c r="G292" s="43"/>
      <c r="H292" s="43"/>
      <c r="I292" s="231"/>
      <c r="J292" s="43"/>
      <c r="K292" s="43"/>
      <c r="L292" s="47"/>
      <c r="M292" s="232"/>
      <c r="N292" s="233"/>
      <c r="O292" s="87"/>
      <c r="P292" s="87"/>
      <c r="Q292" s="87"/>
      <c r="R292" s="87"/>
      <c r="S292" s="87"/>
      <c r="T292" s="88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T292" s="20" t="s">
        <v>221</v>
      </c>
      <c r="AU292" s="20" t="s">
        <v>80</v>
      </c>
    </row>
    <row r="293" s="2" customFormat="1" ht="16.5" customHeight="1">
      <c r="A293" s="41"/>
      <c r="B293" s="42"/>
      <c r="C293" s="272" t="s">
        <v>476</v>
      </c>
      <c r="D293" s="272" t="s">
        <v>312</v>
      </c>
      <c r="E293" s="273" t="s">
        <v>2023</v>
      </c>
      <c r="F293" s="274" t="s">
        <v>2024</v>
      </c>
      <c r="G293" s="275" t="s">
        <v>373</v>
      </c>
      <c r="H293" s="276">
        <v>21.012</v>
      </c>
      <c r="I293" s="277"/>
      <c r="J293" s="278">
        <f>ROUND(I293*H293,2)</f>
        <v>0</v>
      </c>
      <c r="K293" s="274" t="s">
        <v>219</v>
      </c>
      <c r="L293" s="279"/>
      <c r="M293" s="280" t="s">
        <v>19</v>
      </c>
      <c r="N293" s="281" t="s">
        <v>42</v>
      </c>
      <c r="O293" s="87"/>
      <c r="P293" s="225">
        <f>O293*H293</f>
        <v>0</v>
      </c>
      <c r="Q293" s="225">
        <v>0.0025899999999999999</v>
      </c>
      <c r="R293" s="225">
        <f>Q293*H293</f>
        <v>0.054421079999999997</v>
      </c>
      <c r="S293" s="225">
        <v>0</v>
      </c>
      <c r="T293" s="226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7" t="s">
        <v>190</v>
      </c>
      <c r="AT293" s="227" t="s">
        <v>312</v>
      </c>
      <c r="AU293" s="227" t="s">
        <v>80</v>
      </c>
      <c r="AY293" s="20" t="s">
        <v>158</v>
      </c>
      <c r="BE293" s="228">
        <f>IF(N293="základní",J293,0)</f>
        <v>0</v>
      </c>
      <c r="BF293" s="228">
        <f>IF(N293="snížená",J293,0)</f>
        <v>0</v>
      </c>
      <c r="BG293" s="228">
        <f>IF(N293="zákl. přenesená",J293,0)</f>
        <v>0</v>
      </c>
      <c r="BH293" s="228">
        <f>IF(N293="sníž. přenesená",J293,0)</f>
        <v>0</v>
      </c>
      <c r="BI293" s="228">
        <f>IF(N293="nulová",J293,0)</f>
        <v>0</v>
      </c>
      <c r="BJ293" s="20" t="s">
        <v>78</v>
      </c>
      <c r="BK293" s="228">
        <f>ROUND(I293*H293,2)</f>
        <v>0</v>
      </c>
      <c r="BL293" s="20" t="s">
        <v>173</v>
      </c>
      <c r="BM293" s="227" t="s">
        <v>2025</v>
      </c>
    </row>
    <row r="294" s="14" customFormat="1">
      <c r="A294" s="14"/>
      <c r="B294" s="250"/>
      <c r="C294" s="251"/>
      <c r="D294" s="241" t="s">
        <v>257</v>
      </c>
      <c r="E294" s="252" t="s">
        <v>19</v>
      </c>
      <c r="F294" s="253" t="s">
        <v>2026</v>
      </c>
      <c r="G294" s="251"/>
      <c r="H294" s="254">
        <v>20.399999999999999</v>
      </c>
      <c r="I294" s="255"/>
      <c r="J294" s="251"/>
      <c r="K294" s="251"/>
      <c r="L294" s="256"/>
      <c r="M294" s="257"/>
      <c r="N294" s="258"/>
      <c r="O294" s="258"/>
      <c r="P294" s="258"/>
      <c r="Q294" s="258"/>
      <c r="R294" s="258"/>
      <c r="S294" s="258"/>
      <c r="T294" s="259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60" t="s">
        <v>257</v>
      </c>
      <c r="AU294" s="260" t="s">
        <v>80</v>
      </c>
      <c r="AV294" s="14" t="s">
        <v>80</v>
      </c>
      <c r="AW294" s="14" t="s">
        <v>32</v>
      </c>
      <c r="AX294" s="14" t="s">
        <v>71</v>
      </c>
      <c r="AY294" s="260" t="s">
        <v>158</v>
      </c>
    </row>
    <row r="295" s="14" customFormat="1">
      <c r="A295" s="14"/>
      <c r="B295" s="250"/>
      <c r="C295" s="251"/>
      <c r="D295" s="241" t="s">
        <v>257</v>
      </c>
      <c r="E295" s="252" t="s">
        <v>19</v>
      </c>
      <c r="F295" s="253" t="s">
        <v>2027</v>
      </c>
      <c r="G295" s="251"/>
      <c r="H295" s="254">
        <v>21.012</v>
      </c>
      <c r="I295" s="255"/>
      <c r="J295" s="251"/>
      <c r="K295" s="251"/>
      <c r="L295" s="256"/>
      <c r="M295" s="257"/>
      <c r="N295" s="258"/>
      <c r="O295" s="258"/>
      <c r="P295" s="258"/>
      <c r="Q295" s="258"/>
      <c r="R295" s="258"/>
      <c r="S295" s="258"/>
      <c r="T295" s="259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0" t="s">
        <v>257</v>
      </c>
      <c r="AU295" s="260" t="s">
        <v>80</v>
      </c>
      <c r="AV295" s="14" t="s">
        <v>80</v>
      </c>
      <c r="AW295" s="14" t="s">
        <v>32</v>
      </c>
      <c r="AX295" s="14" t="s">
        <v>78</v>
      </c>
      <c r="AY295" s="260" t="s">
        <v>158</v>
      </c>
    </row>
    <row r="296" s="2" customFormat="1" ht="24.15" customHeight="1">
      <c r="A296" s="41"/>
      <c r="B296" s="42"/>
      <c r="C296" s="216" t="s">
        <v>481</v>
      </c>
      <c r="D296" s="216" t="s">
        <v>161</v>
      </c>
      <c r="E296" s="217" t="s">
        <v>2028</v>
      </c>
      <c r="F296" s="218" t="s">
        <v>2029</v>
      </c>
      <c r="G296" s="219" t="s">
        <v>199</v>
      </c>
      <c r="H296" s="220">
        <v>5</v>
      </c>
      <c r="I296" s="221"/>
      <c r="J296" s="222">
        <f>ROUND(I296*H296,2)</f>
        <v>0</v>
      </c>
      <c r="K296" s="218" t="s">
        <v>219</v>
      </c>
      <c r="L296" s="47"/>
      <c r="M296" s="223" t="s">
        <v>19</v>
      </c>
      <c r="N296" s="224" t="s">
        <v>42</v>
      </c>
      <c r="O296" s="87"/>
      <c r="P296" s="225">
        <f>O296*H296</f>
        <v>0</v>
      </c>
      <c r="Q296" s="225">
        <v>0</v>
      </c>
      <c r="R296" s="225">
        <f>Q296*H296</f>
        <v>0</v>
      </c>
      <c r="S296" s="225">
        <v>0</v>
      </c>
      <c r="T296" s="226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7" t="s">
        <v>173</v>
      </c>
      <c r="AT296" s="227" t="s">
        <v>161</v>
      </c>
      <c r="AU296" s="227" t="s">
        <v>80</v>
      </c>
      <c r="AY296" s="20" t="s">
        <v>158</v>
      </c>
      <c r="BE296" s="228">
        <f>IF(N296="základní",J296,0)</f>
        <v>0</v>
      </c>
      <c r="BF296" s="228">
        <f>IF(N296="snížená",J296,0)</f>
        <v>0</v>
      </c>
      <c r="BG296" s="228">
        <f>IF(N296="zákl. přenesená",J296,0)</f>
        <v>0</v>
      </c>
      <c r="BH296" s="228">
        <f>IF(N296="sníž. přenesená",J296,0)</f>
        <v>0</v>
      </c>
      <c r="BI296" s="228">
        <f>IF(N296="nulová",J296,0)</f>
        <v>0</v>
      </c>
      <c r="BJ296" s="20" t="s">
        <v>78</v>
      </c>
      <c r="BK296" s="228">
        <f>ROUND(I296*H296,2)</f>
        <v>0</v>
      </c>
      <c r="BL296" s="20" t="s">
        <v>173</v>
      </c>
      <c r="BM296" s="227" t="s">
        <v>2030</v>
      </c>
    </row>
    <row r="297" s="2" customFormat="1">
      <c r="A297" s="41"/>
      <c r="B297" s="42"/>
      <c r="C297" s="43"/>
      <c r="D297" s="229" t="s">
        <v>221</v>
      </c>
      <c r="E297" s="43"/>
      <c r="F297" s="230" t="s">
        <v>2031</v>
      </c>
      <c r="G297" s="43"/>
      <c r="H297" s="43"/>
      <c r="I297" s="231"/>
      <c r="J297" s="43"/>
      <c r="K297" s="43"/>
      <c r="L297" s="47"/>
      <c r="M297" s="232"/>
      <c r="N297" s="233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221</v>
      </c>
      <c r="AU297" s="20" t="s">
        <v>80</v>
      </c>
    </row>
    <row r="298" s="2" customFormat="1" ht="16.5" customHeight="1">
      <c r="A298" s="41"/>
      <c r="B298" s="42"/>
      <c r="C298" s="272" t="s">
        <v>487</v>
      </c>
      <c r="D298" s="272" t="s">
        <v>312</v>
      </c>
      <c r="E298" s="273" t="s">
        <v>2032</v>
      </c>
      <c r="F298" s="274" t="s">
        <v>2033</v>
      </c>
      <c r="G298" s="275" t="s">
        <v>199</v>
      </c>
      <c r="H298" s="276">
        <v>2</v>
      </c>
      <c r="I298" s="277"/>
      <c r="J298" s="278">
        <f>ROUND(I298*H298,2)</f>
        <v>0</v>
      </c>
      <c r="K298" s="274" t="s">
        <v>219</v>
      </c>
      <c r="L298" s="279"/>
      <c r="M298" s="280" t="s">
        <v>19</v>
      </c>
      <c r="N298" s="281" t="s">
        <v>42</v>
      </c>
      <c r="O298" s="87"/>
      <c r="P298" s="225">
        <f>O298*H298</f>
        <v>0</v>
      </c>
      <c r="Q298" s="225">
        <v>5.0000000000000002E-05</v>
      </c>
      <c r="R298" s="225">
        <f>Q298*H298</f>
        <v>0.00010000000000000001</v>
      </c>
      <c r="S298" s="225">
        <v>0</v>
      </c>
      <c r="T298" s="226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7" t="s">
        <v>190</v>
      </c>
      <c r="AT298" s="227" t="s">
        <v>312</v>
      </c>
      <c r="AU298" s="227" t="s">
        <v>80</v>
      </c>
      <c r="AY298" s="20" t="s">
        <v>158</v>
      </c>
      <c r="BE298" s="228">
        <f>IF(N298="základní",J298,0)</f>
        <v>0</v>
      </c>
      <c r="BF298" s="228">
        <f>IF(N298="snížená",J298,0)</f>
        <v>0</v>
      </c>
      <c r="BG298" s="228">
        <f>IF(N298="zákl. přenesená",J298,0)</f>
        <v>0</v>
      </c>
      <c r="BH298" s="228">
        <f>IF(N298="sníž. přenesená",J298,0)</f>
        <v>0</v>
      </c>
      <c r="BI298" s="228">
        <f>IF(N298="nulová",J298,0)</f>
        <v>0</v>
      </c>
      <c r="BJ298" s="20" t="s">
        <v>78</v>
      </c>
      <c r="BK298" s="228">
        <f>ROUND(I298*H298,2)</f>
        <v>0</v>
      </c>
      <c r="BL298" s="20" t="s">
        <v>173</v>
      </c>
      <c r="BM298" s="227" t="s">
        <v>2034</v>
      </c>
    </row>
    <row r="299" s="2" customFormat="1" ht="16.5" customHeight="1">
      <c r="A299" s="41"/>
      <c r="B299" s="42"/>
      <c r="C299" s="272" t="s">
        <v>494</v>
      </c>
      <c r="D299" s="272" t="s">
        <v>312</v>
      </c>
      <c r="E299" s="273" t="s">
        <v>2035</v>
      </c>
      <c r="F299" s="274" t="s">
        <v>2036</v>
      </c>
      <c r="G299" s="275" t="s">
        <v>199</v>
      </c>
      <c r="H299" s="276">
        <v>1</v>
      </c>
      <c r="I299" s="277"/>
      <c r="J299" s="278">
        <f>ROUND(I299*H299,2)</f>
        <v>0</v>
      </c>
      <c r="K299" s="274" t="s">
        <v>2037</v>
      </c>
      <c r="L299" s="279"/>
      <c r="M299" s="280" t="s">
        <v>19</v>
      </c>
      <c r="N299" s="281" t="s">
        <v>42</v>
      </c>
      <c r="O299" s="87"/>
      <c r="P299" s="225">
        <f>O299*H299</f>
        <v>0</v>
      </c>
      <c r="Q299" s="225">
        <v>0.00025999999999999998</v>
      </c>
      <c r="R299" s="225">
        <f>Q299*H299</f>
        <v>0.00025999999999999998</v>
      </c>
      <c r="S299" s="225">
        <v>0</v>
      </c>
      <c r="T299" s="226">
        <f>S299*H299</f>
        <v>0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7" t="s">
        <v>190</v>
      </c>
      <c r="AT299" s="227" t="s">
        <v>312</v>
      </c>
      <c r="AU299" s="227" t="s">
        <v>80</v>
      </c>
      <c r="AY299" s="20" t="s">
        <v>158</v>
      </c>
      <c r="BE299" s="228">
        <f>IF(N299="základní",J299,0)</f>
        <v>0</v>
      </c>
      <c r="BF299" s="228">
        <f>IF(N299="snížená",J299,0)</f>
        <v>0</v>
      </c>
      <c r="BG299" s="228">
        <f>IF(N299="zákl. přenesená",J299,0)</f>
        <v>0</v>
      </c>
      <c r="BH299" s="228">
        <f>IF(N299="sníž. přenesená",J299,0)</f>
        <v>0</v>
      </c>
      <c r="BI299" s="228">
        <f>IF(N299="nulová",J299,0)</f>
        <v>0</v>
      </c>
      <c r="BJ299" s="20" t="s">
        <v>78</v>
      </c>
      <c r="BK299" s="228">
        <f>ROUND(I299*H299,2)</f>
        <v>0</v>
      </c>
      <c r="BL299" s="20" t="s">
        <v>173</v>
      </c>
      <c r="BM299" s="227" t="s">
        <v>2038</v>
      </c>
    </row>
    <row r="300" s="2" customFormat="1" ht="16.5" customHeight="1">
      <c r="A300" s="41"/>
      <c r="B300" s="42"/>
      <c r="C300" s="272" t="s">
        <v>499</v>
      </c>
      <c r="D300" s="272" t="s">
        <v>312</v>
      </c>
      <c r="E300" s="273" t="s">
        <v>2039</v>
      </c>
      <c r="F300" s="274" t="s">
        <v>2040</v>
      </c>
      <c r="G300" s="275" t="s">
        <v>199</v>
      </c>
      <c r="H300" s="276">
        <v>2</v>
      </c>
      <c r="I300" s="277"/>
      <c r="J300" s="278">
        <f>ROUND(I300*H300,2)</f>
        <v>0</v>
      </c>
      <c r="K300" s="274" t="s">
        <v>219</v>
      </c>
      <c r="L300" s="279"/>
      <c r="M300" s="280" t="s">
        <v>19</v>
      </c>
      <c r="N300" s="281" t="s">
        <v>42</v>
      </c>
      <c r="O300" s="87"/>
      <c r="P300" s="225">
        <f>O300*H300</f>
        <v>0</v>
      </c>
      <c r="Q300" s="225">
        <v>0.00025999999999999998</v>
      </c>
      <c r="R300" s="225">
        <f>Q300*H300</f>
        <v>0.00051999999999999995</v>
      </c>
      <c r="S300" s="225">
        <v>0</v>
      </c>
      <c r="T300" s="226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7" t="s">
        <v>190</v>
      </c>
      <c r="AT300" s="227" t="s">
        <v>312</v>
      </c>
      <c r="AU300" s="227" t="s">
        <v>80</v>
      </c>
      <c r="AY300" s="20" t="s">
        <v>158</v>
      </c>
      <c r="BE300" s="228">
        <f>IF(N300="základní",J300,0)</f>
        <v>0</v>
      </c>
      <c r="BF300" s="228">
        <f>IF(N300="snížená",J300,0)</f>
        <v>0</v>
      </c>
      <c r="BG300" s="228">
        <f>IF(N300="zákl. přenesená",J300,0)</f>
        <v>0</v>
      </c>
      <c r="BH300" s="228">
        <f>IF(N300="sníž. přenesená",J300,0)</f>
        <v>0</v>
      </c>
      <c r="BI300" s="228">
        <f>IF(N300="nulová",J300,0)</f>
        <v>0</v>
      </c>
      <c r="BJ300" s="20" t="s">
        <v>78</v>
      </c>
      <c r="BK300" s="228">
        <f>ROUND(I300*H300,2)</f>
        <v>0</v>
      </c>
      <c r="BL300" s="20" t="s">
        <v>173</v>
      </c>
      <c r="BM300" s="227" t="s">
        <v>2041</v>
      </c>
    </row>
    <row r="301" s="2" customFormat="1" ht="24.15" customHeight="1">
      <c r="A301" s="41"/>
      <c r="B301" s="42"/>
      <c r="C301" s="216" t="s">
        <v>505</v>
      </c>
      <c r="D301" s="216" t="s">
        <v>161</v>
      </c>
      <c r="E301" s="217" t="s">
        <v>2042</v>
      </c>
      <c r="F301" s="218" t="s">
        <v>2043</v>
      </c>
      <c r="G301" s="219" t="s">
        <v>199</v>
      </c>
      <c r="H301" s="220">
        <v>1</v>
      </c>
      <c r="I301" s="221"/>
      <c r="J301" s="222">
        <f>ROUND(I301*H301,2)</f>
        <v>0</v>
      </c>
      <c r="K301" s="218" t="s">
        <v>219</v>
      </c>
      <c r="L301" s="47"/>
      <c r="M301" s="223" t="s">
        <v>19</v>
      </c>
      <c r="N301" s="224" t="s">
        <v>42</v>
      </c>
      <c r="O301" s="87"/>
      <c r="P301" s="225">
        <f>O301*H301</f>
        <v>0</v>
      </c>
      <c r="Q301" s="225">
        <v>0</v>
      </c>
      <c r="R301" s="225">
        <f>Q301*H301</f>
        <v>0</v>
      </c>
      <c r="S301" s="225">
        <v>0</v>
      </c>
      <c r="T301" s="226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7" t="s">
        <v>173</v>
      </c>
      <c r="AT301" s="227" t="s">
        <v>161</v>
      </c>
      <c r="AU301" s="227" t="s">
        <v>80</v>
      </c>
      <c r="AY301" s="20" t="s">
        <v>158</v>
      </c>
      <c r="BE301" s="228">
        <f>IF(N301="základní",J301,0)</f>
        <v>0</v>
      </c>
      <c r="BF301" s="228">
        <f>IF(N301="snížená",J301,0)</f>
        <v>0</v>
      </c>
      <c r="BG301" s="228">
        <f>IF(N301="zákl. přenesená",J301,0)</f>
        <v>0</v>
      </c>
      <c r="BH301" s="228">
        <f>IF(N301="sníž. přenesená",J301,0)</f>
        <v>0</v>
      </c>
      <c r="BI301" s="228">
        <f>IF(N301="nulová",J301,0)</f>
        <v>0</v>
      </c>
      <c r="BJ301" s="20" t="s">
        <v>78</v>
      </c>
      <c r="BK301" s="228">
        <f>ROUND(I301*H301,2)</f>
        <v>0</v>
      </c>
      <c r="BL301" s="20" t="s">
        <v>173</v>
      </c>
      <c r="BM301" s="227" t="s">
        <v>2044</v>
      </c>
    </row>
    <row r="302" s="2" customFormat="1">
      <c r="A302" s="41"/>
      <c r="B302" s="42"/>
      <c r="C302" s="43"/>
      <c r="D302" s="229" t="s">
        <v>221</v>
      </c>
      <c r="E302" s="43"/>
      <c r="F302" s="230" t="s">
        <v>2045</v>
      </c>
      <c r="G302" s="43"/>
      <c r="H302" s="43"/>
      <c r="I302" s="231"/>
      <c r="J302" s="43"/>
      <c r="K302" s="43"/>
      <c r="L302" s="47"/>
      <c r="M302" s="232"/>
      <c r="N302" s="233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221</v>
      </c>
      <c r="AU302" s="20" t="s">
        <v>80</v>
      </c>
    </row>
    <row r="303" s="2" customFormat="1" ht="16.5" customHeight="1">
      <c r="A303" s="41"/>
      <c r="B303" s="42"/>
      <c r="C303" s="272" t="s">
        <v>510</v>
      </c>
      <c r="D303" s="272" t="s">
        <v>312</v>
      </c>
      <c r="E303" s="273" t="s">
        <v>2046</v>
      </c>
      <c r="F303" s="274" t="s">
        <v>2047</v>
      </c>
      <c r="G303" s="275" t="s">
        <v>199</v>
      </c>
      <c r="H303" s="276">
        <v>1</v>
      </c>
      <c r="I303" s="277"/>
      <c r="J303" s="278">
        <f>ROUND(I303*H303,2)</f>
        <v>0</v>
      </c>
      <c r="K303" s="274" t="s">
        <v>219</v>
      </c>
      <c r="L303" s="279"/>
      <c r="M303" s="280" t="s">
        <v>19</v>
      </c>
      <c r="N303" s="281" t="s">
        <v>42</v>
      </c>
      <c r="O303" s="87"/>
      <c r="P303" s="225">
        <f>O303*H303</f>
        <v>0</v>
      </c>
      <c r="Q303" s="225">
        <v>0.00034000000000000002</v>
      </c>
      <c r="R303" s="225">
        <f>Q303*H303</f>
        <v>0.00034000000000000002</v>
      </c>
      <c r="S303" s="225">
        <v>0</v>
      </c>
      <c r="T303" s="226">
        <f>S303*H303</f>
        <v>0</v>
      </c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R303" s="227" t="s">
        <v>190</v>
      </c>
      <c r="AT303" s="227" t="s">
        <v>312</v>
      </c>
      <c r="AU303" s="227" t="s">
        <v>80</v>
      </c>
      <c r="AY303" s="20" t="s">
        <v>158</v>
      </c>
      <c r="BE303" s="228">
        <f>IF(N303="základní",J303,0)</f>
        <v>0</v>
      </c>
      <c r="BF303" s="228">
        <f>IF(N303="snížená",J303,0)</f>
        <v>0</v>
      </c>
      <c r="BG303" s="228">
        <f>IF(N303="zákl. přenesená",J303,0)</f>
        <v>0</v>
      </c>
      <c r="BH303" s="228">
        <f>IF(N303="sníž. přenesená",J303,0)</f>
        <v>0</v>
      </c>
      <c r="BI303" s="228">
        <f>IF(N303="nulová",J303,0)</f>
        <v>0</v>
      </c>
      <c r="BJ303" s="20" t="s">
        <v>78</v>
      </c>
      <c r="BK303" s="228">
        <f>ROUND(I303*H303,2)</f>
        <v>0</v>
      </c>
      <c r="BL303" s="20" t="s">
        <v>173</v>
      </c>
      <c r="BM303" s="227" t="s">
        <v>2048</v>
      </c>
    </row>
    <row r="304" s="2" customFormat="1" ht="16.5" customHeight="1">
      <c r="A304" s="41"/>
      <c r="B304" s="42"/>
      <c r="C304" s="216" t="s">
        <v>493</v>
      </c>
      <c r="D304" s="216" t="s">
        <v>161</v>
      </c>
      <c r="E304" s="217" t="s">
        <v>2049</v>
      </c>
      <c r="F304" s="218" t="s">
        <v>2050</v>
      </c>
      <c r="G304" s="219" t="s">
        <v>199</v>
      </c>
      <c r="H304" s="220">
        <v>1</v>
      </c>
      <c r="I304" s="221"/>
      <c r="J304" s="222">
        <f>ROUND(I304*H304,2)</f>
        <v>0</v>
      </c>
      <c r="K304" s="218" t="s">
        <v>219</v>
      </c>
      <c r="L304" s="47"/>
      <c r="M304" s="223" t="s">
        <v>19</v>
      </c>
      <c r="N304" s="224" t="s">
        <v>42</v>
      </c>
      <c r="O304" s="87"/>
      <c r="P304" s="225">
        <f>O304*H304</f>
        <v>0</v>
      </c>
      <c r="Q304" s="225">
        <v>0.00069999999999999999</v>
      </c>
      <c r="R304" s="225">
        <f>Q304*H304</f>
        <v>0.00069999999999999999</v>
      </c>
      <c r="S304" s="225">
        <v>0</v>
      </c>
      <c r="T304" s="226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7" t="s">
        <v>173</v>
      </c>
      <c r="AT304" s="227" t="s">
        <v>161</v>
      </c>
      <c r="AU304" s="227" t="s">
        <v>80</v>
      </c>
      <c r="AY304" s="20" t="s">
        <v>158</v>
      </c>
      <c r="BE304" s="228">
        <f>IF(N304="základní",J304,0)</f>
        <v>0</v>
      </c>
      <c r="BF304" s="228">
        <f>IF(N304="snížená",J304,0)</f>
        <v>0</v>
      </c>
      <c r="BG304" s="228">
        <f>IF(N304="zákl. přenesená",J304,0)</f>
        <v>0</v>
      </c>
      <c r="BH304" s="228">
        <f>IF(N304="sníž. přenesená",J304,0)</f>
        <v>0</v>
      </c>
      <c r="BI304" s="228">
        <f>IF(N304="nulová",J304,0)</f>
        <v>0</v>
      </c>
      <c r="BJ304" s="20" t="s">
        <v>78</v>
      </c>
      <c r="BK304" s="228">
        <f>ROUND(I304*H304,2)</f>
        <v>0</v>
      </c>
      <c r="BL304" s="20" t="s">
        <v>173</v>
      </c>
      <c r="BM304" s="227" t="s">
        <v>2051</v>
      </c>
    </row>
    <row r="305" s="2" customFormat="1">
      <c r="A305" s="41"/>
      <c r="B305" s="42"/>
      <c r="C305" s="43"/>
      <c r="D305" s="229" t="s">
        <v>221</v>
      </c>
      <c r="E305" s="43"/>
      <c r="F305" s="230" t="s">
        <v>2052</v>
      </c>
      <c r="G305" s="43"/>
      <c r="H305" s="43"/>
      <c r="I305" s="231"/>
      <c r="J305" s="43"/>
      <c r="K305" s="43"/>
      <c r="L305" s="47"/>
      <c r="M305" s="232"/>
      <c r="N305" s="233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221</v>
      </c>
      <c r="AU305" s="20" t="s">
        <v>80</v>
      </c>
    </row>
    <row r="306" s="2" customFormat="1" ht="16.5" customHeight="1">
      <c r="A306" s="41"/>
      <c r="B306" s="42"/>
      <c r="C306" s="272" t="s">
        <v>522</v>
      </c>
      <c r="D306" s="272" t="s">
        <v>312</v>
      </c>
      <c r="E306" s="273" t="s">
        <v>2053</v>
      </c>
      <c r="F306" s="274" t="s">
        <v>2054</v>
      </c>
      <c r="G306" s="275" t="s">
        <v>199</v>
      </c>
      <c r="H306" s="276">
        <v>1</v>
      </c>
      <c r="I306" s="277"/>
      <c r="J306" s="278">
        <f>ROUND(I306*H306,2)</f>
        <v>0</v>
      </c>
      <c r="K306" s="274" t="s">
        <v>2037</v>
      </c>
      <c r="L306" s="279"/>
      <c r="M306" s="280" t="s">
        <v>19</v>
      </c>
      <c r="N306" s="281" t="s">
        <v>42</v>
      </c>
      <c r="O306" s="87"/>
      <c r="P306" s="225">
        <f>O306*H306</f>
        <v>0</v>
      </c>
      <c r="Q306" s="225">
        <v>0.0035000000000000001</v>
      </c>
      <c r="R306" s="225">
        <f>Q306*H306</f>
        <v>0.0035000000000000001</v>
      </c>
      <c r="S306" s="225">
        <v>0</v>
      </c>
      <c r="T306" s="226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7" t="s">
        <v>190</v>
      </c>
      <c r="AT306" s="227" t="s">
        <v>312</v>
      </c>
      <c r="AU306" s="227" t="s">
        <v>80</v>
      </c>
      <c r="AY306" s="20" t="s">
        <v>158</v>
      </c>
      <c r="BE306" s="228">
        <f>IF(N306="základní",J306,0)</f>
        <v>0</v>
      </c>
      <c r="BF306" s="228">
        <f>IF(N306="snížená",J306,0)</f>
        <v>0</v>
      </c>
      <c r="BG306" s="228">
        <f>IF(N306="zákl. přenesená",J306,0)</f>
        <v>0</v>
      </c>
      <c r="BH306" s="228">
        <f>IF(N306="sníž. přenesená",J306,0)</f>
        <v>0</v>
      </c>
      <c r="BI306" s="228">
        <f>IF(N306="nulová",J306,0)</f>
        <v>0</v>
      </c>
      <c r="BJ306" s="20" t="s">
        <v>78</v>
      </c>
      <c r="BK306" s="228">
        <f>ROUND(I306*H306,2)</f>
        <v>0</v>
      </c>
      <c r="BL306" s="20" t="s">
        <v>173</v>
      </c>
      <c r="BM306" s="227" t="s">
        <v>2055</v>
      </c>
    </row>
    <row r="307" s="2" customFormat="1" ht="21.75" customHeight="1">
      <c r="A307" s="41"/>
      <c r="B307" s="42"/>
      <c r="C307" s="216" t="s">
        <v>527</v>
      </c>
      <c r="D307" s="216" t="s">
        <v>161</v>
      </c>
      <c r="E307" s="217" t="s">
        <v>2056</v>
      </c>
      <c r="F307" s="218" t="s">
        <v>2057</v>
      </c>
      <c r="G307" s="219" t="s">
        <v>199</v>
      </c>
      <c r="H307" s="220">
        <v>1</v>
      </c>
      <c r="I307" s="221"/>
      <c r="J307" s="222">
        <f>ROUND(I307*H307,2)</f>
        <v>0</v>
      </c>
      <c r="K307" s="218" t="s">
        <v>219</v>
      </c>
      <c r="L307" s="47"/>
      <c r="M307" s="223" t="s">
        <v>19</v>
      </c>
      <c r="N307" s="224" t="s">
        <v>42</v>
      </c>
      <c r="O307" s="87"/>
      <c r="P307" s="225">
        <f>O307*H307</f>
        <v>0</v>
      </c>
      <c r="Q307" s="225">
        <v>0.00016000000000000001</v>
      </c>
      <c r="R307" s="225">
        <f>Q307*H307</f>
        <v>0.00016000000000000001</v>
      </c>
      <c r="S307" s="225">
        <v>0</v>
      </c>
      <c r="T307" s="226">
        <f>S307*H307</f>
        <v>0</v>
      </c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R307" s="227" t="s">
        <v>173</v>
      </c>
      <c r="AT307" s="227" t="s">
        <v>161</v>
      </c>
      <c r="AU307" s="227" t="s">
        <v>80</v>
      </c>
      <c r="AY307" s="20" t="s">
        <v>158</v>
      </c>
      <c r="BE307" s="228">
        <f>IF(N307="základní",J307,0)</f>
        <v>0</v>
      </c>
      <c r="BF307" s="228">
        <f>IF(N307="snížená",J307,0)</f>
        <v>0</v>
      </c>
      <c r="BG307" s="228">
        <f>IF(N307="zákl. přenesená",J307,0)</f>
        <v>0</v>
      </c>
      <c r="BH307" s="228">
        <f>IF(N307="sníž. přenesená",J307,0)</f>
        <v>0</v>
      </c>
      <c r="BI307" s="228">
        <f>IF(N307="nulová",J307,0)</f>
        <v>0</v>
      </c>
      <c r="BJ307" s="20" t="s">
        <v>78</v>
      </c>
      <c r="BK307" s="228">
        <f>ROUND(I307*H307,2)</f>
        <v>0</v>
      </c>
      <c r="BL307" s="20" t="s">
        <v>173</v>
      </c>
      <c r="BM307" s="227" t="s">
        <v>2058</v>
      </c>
    </row>
    <row r="308" s="2" customFormat="1">
      <c r="A308" s="41"/>
      <c r="B308" s="42"/>
      <c r="C308" s="43"/>
      <c r="D308" s="229" t="s">
        <v>221</v>
      </c>
      <c r="E308" s="43"/>
      <c r="F308" s="230" t="s">
        <v>2059</v>
      </c>
      <c r="G308" s="43"/>
      <c r="H308" s="43"/>
      <c r="I308" s="231"/>
      <c r="J308" s="43"/>
      <c r="K308" s="43"/>
      <c r="L308" s="47"/>
      <c r="M308" s="232"/>
      <c r="N308" s="233"/>
      <c r="O308" s="87"/>
      <c r="P308" s="87"/>
      <c r="Q308" s="87"/>
      <c r="R308" s="87"/>
      <c r="S308" s="87"/>
      <c r="T308" s="88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T308" s="20" t="s">
        <v>221</v>
      </c>
      <c r="AU308" s="20" t="s">
        <v>80</v>
      </c>
    </row>
    <row r="309" s="2" customFormat="1" ht="16.5" customHeight="1">
      <c r="A309" s="41"/>
      <c r="B309" s="42"/>
      <c r="C309" s="272" t="s">
        <v>532</v>
      </c>
      <c r="D309" s="272" t="s">
        <v>312</v>
      </c>
      <c r="E309" s="273" t="s">
        <v>2060</v>
      </c>
      <c r="F309" s="274" t="s">
        <v>2061</v>
      </c>
      <c r="G309" s="275" t="s">
        <v>199</v>
      </c>
      <c r="H309" s="276">
        <v>1</v>
      </c>
      <c r="I309" s="277"/>
      <c r="J309" s="278">
        <f>ROUND(I309*H309,2)</f>
        <v>0</v>
      </c>
      <c r="K309" s="274" t="s">
        <v>219</v>
      </c>
      <c r="L309" s="279"/>
      <c r="M309" s="280" t="s">
        <v>19</v>
      </c>
      <c r="N309" s="281" t="s">
        <v>42</v>
      </c>
      <c r="O309" s="87"/>
      <c r="P309" s="225">
        <f>O309*H309</f>
        <v>0</v>
      </c>
      <c r="Q309" s="225">
        <v>0.0038</v>
      </c>
      <c r="R309" s="225">
        <f>Q309*H309</f>
        <v>0.0038</v>
      </c>
      <c r="S309" s="225">
        <v>0</v>
      </c>
      <c r="T309" s="226">
        <f>S309*H309</f>
        <v>0</v>
      </c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R309" s="227" t="s">
        <v>190</v>
      </c>
      <c r="AT309" s="227" t="s">
        <v>312</v>
      </c>
      <c r="AU309" s="227" t="s">
        <v>80</v>
      </c>
      <c r="AY309" s="20" t="s">
        <v>158</v>
      </c>
      <c r="BE309" s="228">
        <f>IF(N309="základní",J309,0)</f>
        <v>0</v>
      </c>
      <c r="BF309" s="228">
        <f>IF(N309="snížená",J309,0)</f>
        <v>0</v>
      </c>
      <c r="BG309" s="228">
        <f>IF(N309="zákl. přenesená",J309,0)</f>
        <v>0</v>
      </c>
      <c r="BH309" s="228">
        <f>IF(N309="sníž. přenesená",J309,0)</f>
        <v>0</v>
      </c>
      <c r="BI309" s="228">
        <f>IF(N309="nulová",J309,0)</f>
        <v>0</v>
      </c>
      <c r="BJ309" s="20" t="s">
        <v>78</v>
      </c>
      <c r="BK309" s="228">
        <f>ROUND(I309*H309,2)</f>
        <v>0</v>
      </c>
      <c r="BL309" s="20" t="s">
        <v>173</v>
      </c>
      <c r="BM309" s="227" t="s">
        <v>2062</v>
      </c>
    </row>
    <row r="310" s="2" customFormat="1" ht="24.15" customHeight="1">
      <c r="A310" s="41"/>
      <c r="B310" s="42"/>
      <c r="C310" s="216" t="s">
        <v>537</v>
      </c>
      <c r="D310" s="216" t="s">
        <v>161</v>
      </c>
      <c r="E310" s="217" t="s">
        <v>2063</v>
      </c>
      <c r="F310" s="218" t="s">
        <v>2064</v>
      </c>
      <c r="G310" s="219" t="s">
        <v>199</v>
      </c>
      <c r="H310" s="220">
        <v>1</v>
      </c>
      <c r="I310" s="221"/>
      <c r="J310" s="222">
        <f>ROUND(I310*H310,2)</f>
        <v>0</v>
      </c>
      <c r="K310" s="218" t="s">
        <v>219</v>
      </c>
      <c r="L310" s="47"/>
      <c r="M310" s="223" t="s">
        <v>19</v>
      </c>
      <c r="N310" s="224" t="s">
        <v>42</v>
      </c>
      <c r="O310" s="87"/>
      <c r="P310" s="225">
        <f>O310*H310</f>
        <v>0</v>
      </c>
      <c r="Q310" s="225">
        <v>0</v>
      </c>
      <c r="R310" s="225">
        <f>Q310*H310</f>
        <v>0</v>
      </c>
      <c r="S310" s="225">
        <v>0</v>
      </c>
      <c r="T310" s="226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7" t="s">
        <v>173</v>
      </c>
      <c r="AT310" s="227" t="s">
        <v>161</v>
      </c>
      <c r="AU310" s="227" t="s">
        <v>80</v>
      </c>
      <c r="AY310" s="20" t="s">
        <v>158</v>
      </c>
      <c r="BE310" s="228">
        <f>IF(N310="základní",J310,0)</f>
        <v>0</v>
      </c>
      <c r="BF310" s="228">
        <f>IF(N310="snížená",J310,0)</f>
        <v>0</v>
      </c>
      <c r="BG310" s="228">
        <f>IF(N310="zákl. přenesená",J310,0)</f>
        <v>0</v>
      </c>
      <c r="BH310" s="228">
        <f>IF(N310="sníž. přenesená",J310,0)</f>
        <v>0</v>
      </c>
      <c r="BI310" s="228">
        <f>IF(N310="nulová",J310,0)</f>
        <v>0</v>
      </c>
      <c r="BJ310" s="20" t="s">
        <v>78</v>
      </c>
      <c r="BK310" s="228">
        <f>ROUND(I310*H310,2)</f>
        <v>0</v>
      </c>
      <c r="BL310" s="20" t="s">
        <v>173</v>
      </c>
      <c r="BM310" s="227" t="s">
        <v>2065</v>
      </c>
    </row>
    <row r="311" s="2" customFormat="1">
      <c r="A311" s="41"/>
      <c r="B311" s="42"/>
      <c r="C311" s="43"/>
      <c r="D311" s="229" t="s">
        <v>221</v>
      </c>
      <c r="E311" s="43"/>
      <c r="F311" s="230" t="s">
        <v>2066</v>
      </c>
      <c r="G311" s="43"/>
      <c r="H311" s="43"/>
      <c r="I311" s="231"/>
      <c r="J311" s="43"/>
      <c r="K311" s="43"/>
      <c r="L311" s="47"/>
      <c r="M311" s="232"/>
      <c r="N311" s="233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221</v>
      </c>
      <c r="AU311" s="20" t="s">
        <v>80</v>
      </c>
    </row>
    <row r="312" s="2" customFormat="1" ht="16.5" customHeight="1">
      <c r="A312" s="41"/>
      <c r="B312" s="42"/>
      <c r="C312" s="272" t="s">
        <v>542</v>
      </c>
      <c r="D312" s="272" t="s">
        <v>312</v>
      </c>
      <c r="E312" s="273" t="s">
        <v>2067</v>
      </c>
      <c r="F312" s="274" t="s">
        <v>2068</v>
      </c>
      <c r="G312" s="275" t="s">
        <v>199</v>
      </c>
      <c r="H312" s="276">
        <v>1</v>
      </c>
      <c r="I312" s="277"/>
      <c r="J312" s="278">
        <f>ROUND(I312*H312,2)</f>
        <v>0</v>
      </c>
      <c r="K312" s="274" t="s">
        <v>219</v>
      </c>
      <c r="L312" s="279"/>
      <c r="M312" s="280" t="s">
        <v>19</v>
      </c>
      <c r="N312" s="281" t="s">
        <v>42</v>
      </c>
      <c r="O312" s="87"/>
      <c r="P312" s="225">
        <f>O312*H312</f>
        <v>0</v>
      </c>
      <c r="Q312" s="225">
        <v>0.0025000000000000001</v>
      </c>
      <c r="R312" s="225">
        <f>Q312*H312</f>
        <v>0.0025000000000000001</v>
      </c>
      <c r="S312" s="225">
        <v>0</v>
      </c>
      <c r="T312" s="226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7" t="s">
        <v>190</v>
      </c>
      <c r="AT312" s="227" t="s">
        <v>312</v>
      </c>
      <c r="AU312" s="227" t="s">
        <v>80</v>
      </c>
      <c r="AY312" s="20" t="s">
        <v>158</v>
      </c>
      <c r="BE312" s="228">
        <f>IF(N312="základní",J312,0)</f>
        <v>0</v>
      </c>
      <c r="BF312" s="228">
        <f>IF(N312="snížená",J312,0)</f>
        <v>0</v>
      </c>
      <c r="BG312" s="228">
        <f>IF(N312="zákl. přenesená",J312,0)</f>
        <v>0</v>
      </c>
      <c r="BH312" s="228">
        <f>IF(N312="sníž. přenesená",J312,0)</f>
        <v>0</v>
      </c>
      <c r="BI312" s="228">
        <f>IF(N312="nulová",J312,0)</f>
        <v>0</v>
      </c>
      <c r="BJ312" s="20" t="s">
        <v>78</v>
      </c>
      <c r="BK312" s="228">
        <f>ROUND(I312*H312,2)</f>
        <v>0</v>
      </c>
      <c r="BL312" s="20" t="s">
        <v>173</v>
      </c>
      <c r="BM312" s="227" t="s">
        <v>2069</v>
      </c>
    </row>
    <row r="313" s="2" customFormat="1" ht="16.5" customHeight="1">
      <c r="A313" s="41"/>
      <c r="B313" s="42"/>
      <c r="C313" s="216" t="s">
        <v>548</v>
      </c>
      <c r="D313" s="216" t="s">
        <v>161</v>
      </c>
      <c r="E313" s="217" t="s">
        <v>2070</v>
      </c>
      <c r="F313" s="218" t="s">
        <v>2071</v>
      </c>
      <c r="G313" s="219" t="s">
        <v>373</v>
      </c>
      <c r="H313" s="220">
        <v>27.600000000000001</v>
      </c>
      <c r="I313" s="221"/>
      <c r="J313" s="222">
        <f>ROUND(I313*H313,2)</f>
        <v>0</v>
      </c>
      <c r="K313" s="218" t="s">
        <v>2037</v>
      </c>
      <c r="L313" s="47"/>
      <c r="M313" s="223" t="s">
        <v>19</v>
      </c>
      <c r="N313" s="224" t="s">
        <v>42</v>
      </c>
      <c r="O313" s="87"/>
      <c r="P313" s="225">
        <f>O313*H313</f>
        <v>0</v>
      </c>
      <c r="Q313" s="225">
        <v>0</v>
      </c>
      <c r="R313" s="225">
        <f>Q313*H313</f>
        <v>0</v>
      </c>
      <c r="S313" s="225">
        <v>0</v>
      </c>
      <c r="T313" s="226">
        <f>S313*H313</f>
        <v>0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7" t="s">
        <v>173</v>
      </c>
      <c r="AT313" s="227" t="s">
        <v>161</v>
      </c>
      <c r="AU313" s="227" t="s">
        <v>80</v>
      </c>
      <c r="AY313" s="20" t="s">
        <v>158</v>
      </c>
      <c r="BE313" s="228">
        <f>IF(N313="základní",J313,0)</f>
        <v>0</v>
      </c>
      <c r="BF313" s="228">
        <f>IF(N313="snížená",J313,0)</f>
        <v>0</v>
      </c>
      <c r="BG313" s="228">
        <f>IF(N313="zákl. přenesená",J313,0)</f>
        <v>0</v>
      </c>
      <c r="BH313" s="228">
        <f>IF(N313="sníž. přenesená",J313,0)</f>
        <v>0</v>
      </c>
      <c r="BI313" s="228">
        <f>IF(N313="nulová",J313,0)</f>
        <v>0</v>
      </c>
      <c r="BJ313" s="20" t="s">
        <v>78</v>
      </c>
      <c r="BK313" s="228">
        <f>ROUND(I313*H313,2)</f>
        <v>0</v>
      </c>
      <c r="BL313" s="20" t="s">
        <v>173</v>
      </c>
      <c r="BM313" s="227" t="s">
        <v>2072</v>
      </c>
    </row>
    <row r="314" s="2" customFormat="1" ht="16.5" customHeight="1">
      <c r="A314" s="41"/>
      <c r="B314" s="42"/>
      <c r="C314" s="216" t="s">
        <v>553</v>
      </c>
      <c r="D314" s="216" t="s">
        <v>161</v>
      </c>
      <c r="E314" s="217" t="s">
        <v>2073</v>
      </c>
      <c r="F314" s="218" t="s">
        <v>2074</v>
      </c>
      <c r="G314" s="219" t="s">
        <v>373</v>
      </c>
      <c r="H314" s="220">
        <v>27.600000000000001</v>
      </c>
      <c r="I314" s="221"/>
      <c r="J314" s="222">
        <f>ROUND(I314*H314,2)</f>
        <v>0</v>
      </c>
      <c r="K314" s="218" t="s">
        <v>219</v>
      </c>
      <c r="L314" s="47"/>
      <c r="M314" s="223" t="s">
        <v>19</v>
      </c>
      <c r="N314" s="224" t="s">
        <v>42</v>
      </c>
      <c r="O314" s="87"/>
      <c r="P314" s="225">
        <f>O314*H314</f>
        <v>0</v>
      </c>
      <c r="Q314" s="225">
        <v>0</v>
      </c>
      <c r="R314" s="225">
        <f>Q314*H314</f>
        <v>0</v>
      </c>
      <c r="S314" s="225">
        <v>0</v>
      </c>
      <c r="T314" s="226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7" t="s">
        <v>173</v>
      </c>
      <c r="AT314" s="227" t="s">
        <v>161</v>
      </c>
      <c r="AU314" s="227" t="s">
        <v>80</v>
      </c>
      <c r="AY314" s="20" t="s">
        <v>158</v>
      </c>
      <c r="BE314" s="228">
        <f>IF(N314="základní",J314,0)</f>
        <v>0</v>
      </c>
      <c r="BF314" s="228">
        <f>IF(N314="snížená",J314,0)</f>
        <v>0</v>
      </c>
      <c r="BG314" s="228">
        <f>IF(N314="zákl. přenesená",J314,0)</f>
        <v>0</v>
      </c>
      <c r="BH314" s="228">
        <f>IF(N314="sníž. přenesená",J314,0)</f>
        <v>0</v>
      </c>
      <c r="BI314" s="228">
        <f>IF(N314="nulová",J314,0)</f>
        <v>0</v>
      </c>
      <c r="BJ314" s="20" t="s">
        <v>78</v>
      </c>
      <c r="BK314" s="228">
        <f>ROUND(I314*H314,2)</f>
        <v>0</v>
      </c>
      <c r="BL314" s="20" t="s">
        <v>173</v>
      </c>
      <c r="BM314" s="227" t="s">
        <v>2075</v>
      </c>
    </row>
    <row r="315" s="2" customFormat="1">
      <c r="A315" s="41"/>
      <c r="B315" s="42"/>
      <c r="C315" s="43"/>
      <c r="D315" s="229" t="s">
        <v>221</v>
      </c>
      <c r="E315" s="43"/>
      <c r="F315" s="230" t="s">
        <v>2076</v>
      </c>
      <c r="G315" s="43"/>
      <c r="H315" s="43"/>
      <c r="I315" s="231"/>
      <c r="J315" s="43"/>
      <c r="K315" s="43"/>
      <c r="L315" s="47"/>
      <c r="M315" s="232"/>
      <c r="N315" s="233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221</v>
      </c>
      <c r="AU315" s="20" t="s">
        <v>80</v>
      </c>
    </row>
    <row r="316" s="2" customFormat="1" ht="16.5" customHeight="1">
      <c r="A316" s="41"/>
      <c r="B316" s="42"/>
      <c r="C316" s="216" t="s">
        <v>558</v>
      </c>
      <c r="D316" s="216" t="s">
        <v>161</v>
      </c>
      <c r="E316" s="217" t="s">
        <v>2077</v>
      </c>
      <c r="F316" s="218" t="s">
        <v>2078</v>
      </c>
      <c r="G316" s="219" t="s">
        <v>373</v>
      </c>
      <c r="H316" s="220">
        <v>31.399999999999999</v>
      </c>
      <c r="I316" s="221"/>
      <c r="J316" s="222">
        <f>ROUND(I316*H316,2)</f>
        <v>0</v>
      </c>
      <c r="K316" s="218" t="s">
        <v>219</v>
      </c>
      <c r="L316" s="47"/>
      <c r="M316" s="223" t="s">
        <v>19</v>
      </c>
      <c r="N316" s="224" t="s">
        <v>42</v>
      </c>
      <c r="O316" s="87"/>
      <c r="P316" s="225">
        <f>O316*H316</f>
        <v>0</v>
      </c>
      <c r="Q316" s="225">
        <v>0</v>
      </c>
      <c r="R316" s="225">
        <f>Q316*H316</f>
        <v>0</v>
      </c>
      <c r="S316" s="225">
        <v>0</v>
      </c>
      <c r="T316" s="226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27" t="s">
        <v>173</v>
      </c>
      <c r="AT316" s="227" t="s">
        <v>161</v>
      </c>
      <c r="AU316" s="227" t="s">
        <v>80</v>
      </c>
      <c r="AY316" s="20" t="s">
        <v>158</v>
      </c>
      <c r="BE316" s="228">
        <f>IF(N316="základní",J316,0)</f>
        <v>0</v>
      </c>
      <c r="BF316" s="228">
        <f>IF(N316="snížená",J316,0)</f>
        <v>0</v>
      </c>
      <c r="BG316" s="228">
        <f>IF(N316="zákl. přenesená",J316,0)</f>
        <v>0</v>
      </c>
      <c r="BH316" s="228">
        <f>IF(N316="sníž. přenesená",J316,0)</f>
        <v>0</v>
      </c>
      <c r="BI316" s="228">
        <f>IF(N316="nulová",J316,0)</f>
        <v>0</v>
      </c>
      <c r="BJ316" s="20" t="s">
        <v>78</v>
      </c>
      <c r="BK316" s="228">
        <f>ROUND(I316*H316,2)</f>
        <v>0</v>
      </c>
      <c r="BL316" s="20" t="s">
        <v>173</v>
      </c>
      <c r="BM316" s="227" t="s">
        <v>2079</v>
      </c>
    </row>
    <row r="317" s="2" customFormat="1">
      <c r="A317" s="41"/>
      <c r="B317" s="42"/>
      <c r="C317" s="43"/>
      <c r="D317" s="229" t="s">
        <v>221</v>
      </c>
      <c r="E317" s="43"/>
      <c r="F317" s="230" t="s">
        <v>2080</v>
      </c>
      <c r="G317" s="43"/>
      <c r="H317" s="43"/>
      <c r="I317" s="231"/>
      <c r="J317" s="43"/>
      <c r="K317" s="43"/>
      <c r="L317" s="47"/>
      <c r="M317" s="232"/>
      <c r="N317" s="233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221</v>
      </c>
      <c r="AU317" s="20" t="s">
        <v>80</v>
      </c>
    </row>
    <row r="318" s="14" customFormat="1">
      <c r="A318" s="14"/>
      <c r="B318" s="250"/>
      <c r="C318" s="251"/>
      <c r="D318" s="241" t="s">
        <v>257</v>
      </c>
      <c r="E318" s="252" t="s">
        <v>19</v>
      </c>
      <c r="F318" s="253" t="s">
        <v>2081</v>
      </c>
      <c r="G318" s="251"/>
      <c r="H318" s="254">
        <v>31.399999999999999</v>
      </c>
      <c r="I318" s="255"/>
      <c r="J318" s="251"/>
      <c r="K318" s="251"/>
      <c r="L318" s="256"/>
      <c r="M318" s="257"/>
      <c r="N318" s="258"/>
      <c r="O318" s="258"/>
      <c r="P318" s="258"/>
      <c r="Q318" s="258"/>
      <c r="R318" s="258"/>
      <c r="S318" s="258"/>
      <c r="T318" s="259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0" t="s">
        <v>257</v>
      </c>
      <c r="AU318" s="260" t="s">
        <v>80</v>
      </c>
      <c r="AV318" s="14" t="s">
        <v>80</v>
      </c>
      <c r="AW318" s="14" t="s">
        <v>32</v>
      </c>
      <c r="AX318" s="14" t="s">
        <v>71</v>
      </c>
      <c r="AY318" s="260" t="s">
        <v>158</v>
      </c>
    </row>
    <row r="319" s="15" customFormat="1">
      <c r="A319" s="15"/>
      <c r="B319" s="261"/>
      <c r="C319" s="262"/>
      <c r="D319" s="241" t="s">
        <v>257</v>
      </c>
      <c r="E319" s="263" t="s">
        <v>19</v>
      </c>
      <c r="F319" s="264" t="s">
        <v>268</v>
      </c>
      <c r="G319" s="262"/>
      <c r="H319" s="265">
        <v>31.399999999999999</v>
      </c>
      <c r="I319" s="266"/>
      <c r="J319" s="262"/>
      <c r="K319" s="262"/>
      <c r="L319" s="267"/>
      <c r="M319" s="268"/>
      <c r="N319" s="269"/>
      <c r="O319" s="269"/>
      <c r="P319" s="269"/>
      <c r="Q319" s="269"/>
      <c r="R319" s="269"/>
      <c r="S319" s="269"/>
      <c r="T319" s="270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271" t="s">
        <v>257</v>
      </c>
      <c r="AU319" s="271" t="s">
        <v>80</v>
      </c>
      <c r="AV319" s="15" t="s">
        <v>173</v>
      </c>
      <c r="AW319" s="15" t="s">
        <v>32</v>
      </c>
      <c r="AX319" s="15" t="s">
        <v>78</v>
      </c>
      <c r="AY319" s="271" t="s">
        <v>158</v>
      </c>
    </row>
    <row r="320" s="2" customFormat="1" ht="16.5" customHeight="1">
      <c r="A320" s="41"/>
      <c r="B320" s="42"/>
      <c r="C320" s="216" t="s">
        <v>562</v>
      </c>
      <c r="D320" s="216" t="s">
        <v>161</v>
      </c>
      <c r="E320" s="217" t="s">
        <v>2082</v>
      </c>
      <c r="F320" s="218" t="s">
        <v>2083</v>
      </c>
      <c r="G320" s="219" t="s">
        <v>199</v>
      </c>
      <c r="H320" s="220">
        <v>2</v>
      </c>
      <c r="I320" s="221"/>
      <c r="J320" s="222">
        <f>ROUND(I320*H320,2)</f>
        <v>0</v>
      </c>
      <c r="K320" s="218" t="s">
        <v>219</v>
      </c>
      <c r="L320" s="47"/>
      <c r="M320" s="223" t="s">
        <v>19</v>
      </c>
      <c r="N320" s="224" t="s">
        <v>42</v>
      </c>
      <c r="O320" s="87"/>
      <c r="P320" s="225">
        <f>O320*H320</f>
        <v>0</v>
      </c>
      <c r="Q320" s="225">
        <v>0.45937</v>
      </c>
      <c r="R320" s="225">
        <f>Q320*H320</f>
        <v>0.91874</v>
      </c>
      <c r="S320" s="225">
        <v>0</v>
      </c>
      <c r="T320" s="226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7" t="s">
        <v>173</v>
      </c>
      <c r="AT320" s="227" t="s">
        <v>161</v>
      </c>
      <c r="AU320" s="227" t="s">
        <v>80</v>
      </c>
      <c r="AY320" s="20" t="s">
        <v>158</v>
      </c>
      <c r="BE320" s="228">
        <f>IF(N320="základní",J320,0)</f>
        <v>0</v>
      </c>
      <c r="BF320" s="228">
        <f>IF(N320="snížená",J320,0)</f>
        <v>0</v>
      </c>
      <c r="BG320" s="228">
        <f>IF(N320="zákl. přenesená",J320,0)</f>
        <v>0</v>
      </c>
      <c r="BH320" s="228">
        <f>IF(N320="sníž. přenesená",J320,0)</f>
        <v>0</v>
      </c>
      <c r="BI320" s="228">
        <f>IF(N320="nulová",J320,0)</f>
        <v>0</v>
      </c>
      <c r="BJ320" s="20" t="s">
        <v>78</v>
      </c>
      <c r="BK320" s="228">
        <f>ROUND(I320*H320,2)</f>
        <v>0</v>
      </c>
      <c r="BL320" s="20" t="s">
        <v>173</v>
      </c>
      <c r="BM320" s="227" t="s">
        <v>2084</v>
      </c>
    </row>
    <row r="321" s="2" customFormat="1">
      <c r="A321" s="41"/>
      <c r="B321" s="42"/>
      <c r="C321" s="43"/>
      <c r="D321" s="229" t="s">
        <v>221</v>
      </c>
      <c r="E321" s="43"/>
      <c r="F321" s="230" t="s">
        <v>2085</v>
      </c>
      <c r="G321" s="43"/>
      <c r="H321" s="43"/>
      <c r="I321" s="231"/>
      <c r="J321" s="43"/>
      <c r="K321" s="43"/>
      <c r="L321" s="47"/>
      <c r="M321" s="232"/>
      <c r="N321" s="233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221</v>
      </c>
      <c r="AU321" s="20" t="s">
        <v>80</v>
      </c>
    </row>
    <row r="322" s="2" customFormat="1" ht="24.15" customHeight="1">
      <c r="A322" s="41"/>
      <c r="B322" s="42"/>
      <c r="C322" s="216" t="s">
        <v>569</v>
      </c>
      <c r="D322" s="216" t="s">
        <v>161</v>
      </c>
      <c r="E322" s="217" t="s">
        <v>2086</v>
      </c>
      <c r="F322" s="218" t="s">
        <v>2087</v>
      </c>
      <c r="G322" s="219" t="s">
        <v>199</v>
      </c>
      <c r="H322" s="220">
        <v>1</v>
      </c>
      <c r="I322" s="221"/>
      <c r="J322" s="222">
        <f>ROUND(I322*H322,2)</f>
        <v>0</v>
      </c>
      <c r="K322" s="218" t="s">
        <v>219</v>
      </c>
      <c r="L322" s="47"/>
      <c r="M322" s="223" t="s">
        <v>19</v>
      </c>
      <c r="N322" s="224" t="s">
        <v>42</v>
      </c>
      <c r="O322" s="87"/>
      <c r="P322" s="225">
        <f>O322*H322</f>
        <v>0</v>
      </c>
      <c r="Q322" s="225">
        <v>0.32169999999999999</v>
      </c>
      <c r="R322" s="225">
        <f>Q322*H322</f>
        <v>0.32169999999999999</v>
      </c>
      <c r="S322" s="225">
        <v>0</v>
      </c>
      <c r="T322" s="226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7" t="s">
        <v>173</v>
      </c>
      <c r="AT322" s="227" t="s">
        <v>161</v>
      </c>
      <c r="AU322" s="227" t="s">
        <v>80</v>
      </c>
      <c r="AY322" s="20" t="s">
        <v>158</v>
      </c>
      <c r="BE322" s="228">
        <f>IF(N322="základní",J322,0)</f>
        <v>0</v>
      </c>
      <c r="BF322" s="228">
        <f>IF(N322="snížená",J322,0)</f>
        <v>0</v>
      </c>
      <c r="BG322" s="228">
        <f>IF(N322="zákl. přenesená",J322,0)</f>
        <v>0</v>
      </c>
      <c r="BH322" s="228">
        <f>IF(N322="sníž. přenesená",J322,0)</f>
        <v>0</v>
      </c>
      <c r="BI322" s="228">
        <f>IF(N322="nulová",J322,0)</f>
        <v>0</v>
      </c>
      <c r="BJ322" s="20" t="s">
        <v>78</v>
      </c>
      <c r="BK322" s="228">
        <f>ROUND(I322*H322,2)</f>
        <v>0</v>
      </c>
      <c r="BL322" s="20" t="s">
        <v>173</v>
      </c>
      <c r="BM322" s="227" t="s">
        <v>2088</v>
      </c>
    </row>
    <row r="323" s="2" customFormat="1">
      <c r="A323" s="41"/>
      <c r="B323" s="42"/>
      <c r="C323" s="43"/>
      <c r="D323" s="229" t="s">
        <v>221</v>
      </c>
      <c r="E323" s="43"/>
      <c r="F323" s="230" t="s">
        <v>2089</v>
      </c>
      <c r="G323" s="43"/>
      <c r="H323" s="43"/>
      <c r="I323" s="231"/>
      <c r="J323" s="43"/>
      <c r="K323" s="43"/>
      <c r="L323" s="47"/>
      <c r="M323" s="232"/>
      <c r="N323" s="233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221</v>
      </c>
      <c r="AU323" s="20" t="s">
        <v>80</v>
      </c>
    </row>
    <row r="324" s="2" customFormat="1" ht="16.5" customHeight="1">
      <c r="A324" s="41"/>
      <c r="B324" s="42"/>
      <c r="C324" s="272" t="s">
        <v>573</v>
      </c>
      <c r="D324" s="272" t="s">
        <v>312</v>
      </c>
      <c r="E324" s="273" t="s">
        <v>2090</v>
      </c>
      <c r="F324" s="274" t="s">
        <v>2091</v>
      </c>
      <c r="G324" s="275" t="s">
        <v>199</v>
      </c>
      <c r="H324" s="276">
        <v>1</v>
      </c>
      <c r="I324" s="277"/>
      <c r="J324" s="278">
        <f>ROUND(I324*H324,2)</f>
        <v>0</v>
      </c>
      <c r="K324" s="274" t="s">
        <v>219</v>
      </c>
      <c r="L324" s="279"/>
      <c r="M324" s="280" t="s">
        <v>19</v>
      </c>
      <c r="N324" s="281" t="s">
        <v>42</v>
      </c>
      <c r="O324" s="87"/>
      <c r="P324" s="225">
        <f>O324*H324</f>
        <v>0</v>
      </c>
      <c r="Q324" s="225">
        <v>0.069000000000000006</v>
      </c>
      <c r="R324" s="225">
        <f>Q324*H324</f>
        <v>0.069000000000000006</v>
      </c>
      <c r="S324" s="225">
        <v>0</v>
      </c>
      <c r="T324" s="226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7" t="s">
        <v>190</v>
      </c>
      <c r="AT324" s="227" t="s">
        <v>312</v>
      </c>
      <c r="AU324" s="227" t="s">
        <v>80</v>
      </c>
      <c r="AY324" s="20" t="s">
        <v>158</v>
      </c>
      <c r="BE324" s="228">
        <f>IF(N324="základní",J324,0)</f>
        <v>0</v>
      </c>
      <c r="BF324" s="228">
        <f>IF(N324="snížená",J324,0)</f>
        <v>0</v>
      </c>
      <c r="BG324" s="228">
        <f>IF(N324="zákl. přenesená",J324,0)</f>
        <v>0</v>
      </c>
      <c r="BH324" s="228">
        <f>IF(N324="sníž. přenesená",J324,0)</f>
        <v>0</v>
      </c>
      <c r="BI324" s="228">
        <f>IF(N324="nulová",J324,0)</f>
        <v>0</v>
      </c>
      <c r="BJ324" s="20" t="s">
        <v>78</v>
      </c>
      <c r="BK324" s="228">
        <f>ROUND(I324*H324,2)</f>
        <v>0</v>
      </c>
      <c r="BL324" s="20" t="s">
        <v>173</v>
      </c>
      <c r="BM324" s="227" t="s">
        <v>2092</v>
      </c>
    </row>
    <row r="325" s="2" customFormat="1" ht="24.15" customHeight="1">
      <c r="A325" s="41"/>
      <c r="B325" s="42"/>
      <c r="C325" s="216" t="s">
        <v>579</v>
      </c>
      <c r="D325" s="216" t="s">
        <v>161</v>
      </c>
      <c r="E325" s="217" t="s">
        <v>2093</v>
      </c>
      <c r="F325" s="218" t="s">
        <v>2094</v>
      </c>
      <c r="G325" s="219" t="s">
        <v>199</v>
      </c>
      <c r="H325" s="220">
        <v>1</v>
      </c>
      <c r="I325" s="221"/>
      <c r="J325" s="222">
        <f>ROUND(I325*H325,2)</f>
        <v>0</v>
      </c>
      <c r="K325" s="218" t="s">
        <v>219</v>
      </c>
      <c r="L325" s="47"/>
      <c r="M325" s="223" t="s">
        <v>19</v>
      </c>
      <c r="N325" s="224" t="s">
        <v>42</v>
      </c>
      <c r="O325" s="87"/>
      <c r="P325" s="225">
        <f>O325*H325</f>
        <v>0</v>
      </c>
      <c r="Q325" s="225">
        <v>0.10546999999999999</v>
      </c>
      <c r="R325" s="225">
        <f>Q325*H325</f>
        <v>0.10546999999999999</v>
      </c>
      <c r="S325" s="225">
        <v>0</v>
      </c>
      <c r="T325" s="226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7" t="s">
        <v>173</v>
      </c>
      <c r="AT325" s="227" t="s">
        <v>161</v>
      </c>
      <c r="AU325" s="227" t="s">
        <v>80</v>
      </c>
      <c r="AY325" s="20" t="s">
        <v>158</v>
      </c>
      <c r="BE325" s="228">
        <f>IF(N325="základní",J325,0)</f>
        <v>0</v>
      </c>
      <c r="BF325" s="228">
        <f>IF(N325="snížená",J325,0)</f>
        <v>0</v>
      </c>
      <c r="BG325" s="228">
        <f>IF(N325="zákl. přenesená",J325,0)</f>
        <v>0</v>
      </c>
      <c r="BH325" s="228">
        <f>IF(N325="sníž. přenesená",J325,0)</f>
        <v>0</v>
      </c>
      <c r="BI325" s="228">
        <f>IF(N325="nulová",J325,0)</f>
        <v>0</v>
      </c>
      <c r="BJ325" s="20" t="s">
        <v>78</v>
      </c>
      <c r="BK325" s="228">
        <f>ROUND(I325*H325,2)</f>
        <v>0</v>
      </c>
      <c r="BL325" s="20" t="s">
        <v>173</v>
      </c>
      <c r="BM325" s="227" t="s">
        <v>2095</v>
      </c>
    </row>
    <row r="326" s="2" customFormat="1">
      <c r="A326" s="41"/>
      <c r="B326" s="42"/>
      <c r="C326" s="43"/>
      <c r="D326" s="229" t="s">
        <v>221</v>
      </c>
      <c r="E326" s="43"/>
      <c r="F326" s="230" t="s">
        <v>2096</v>
      </c>
      <c r="G326" s="43"/>
      <c r="H326" s="43"/>
      <c r="I326" s="231"/>
      <c r="J326" s="43"/>
      <c r="K326" s="43"/>
      <c r="L326" s="47"/>
      <c r="M326" s="232"/>
      <c r="N326" s="233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221</v>
      </c>
      <c r="AU326" s="20" t="s">
        <v>80</v>
      </c>
    </row>
    <row r="327" s="14" customFormat="1">
      <c r="A327" s="14"/>
      <c r="B327" s="250"/>
      <c r="C327" s="251"/>
      <c r="D327" s="241" t="s">
        <v>257</v>
      </c>
      <c r="E327" s="252" t="s">
        <v>19</v>
      </c>
      <c r="F327" s="253" t="s">
        <v>2097</v>
      </c>
      <c r="G327" s="251"/>
      <c r="H327" s="254">
        <v>1</v>
      </c>
      <c r="I327" s="255"/>
      <c r="J327" s="251"/>
      <c r="K327" s="251"/>
      <c r="L327" s="256"/>
      <c r="M327" s="257"/>
      <c r="N327" s="258"/>
      <c r="O327" s="258"/>
      <c r="P327" s="258"/>
      <c r="Q327" s="258"/>
      <c r="R327" s="258"/>
      <c r="S327" s="258"/>
      <c r="T327" s="259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0" t="s">
        <v>257</v>
      </c>
      <c r="AU327" s="260" t="s">
        <v>80</v>
      </c>
      <c r="AV327" s="14" t="s">
        <v>80</v>
      </c>
      <c r="AW327" s="14" t="s">
        <v>32</v>
      </c>
      <c r="AX327" s="14" t="s">
        <v>78</v>
      </c>
      <c r="AY327" s="260" t="s">
        <v>158</v>
      </c>
    </row>
    <row r="328" s="2" customFormat="1" ht="24.15" customHeight="1">
      <c r="A328" s="41"/>
      <c r="B328" s="42"/>
      <c r="C328" s="216" t="s">
        <v>584</v>
      </c>
      <c r="D328" s="216" t="s">
        <v>161</v>
      </c>
      <c r="E328" s="217" t="s">
        <v>2098</v>
      </c>
      <c r="F328" s="218" t="s">
        <v>2099</v>
      </c>
      <c r="G328" s="219" t="s">
        <v>199</v>
      </c>
      <c r="H328" s="220">
        <v>1</v>
      </c>
      <c r="I328" s="221"/>
      <c r="J328" s="222">
        <f>ROUND(I328*H328,2)</f>
        <v>0</v>
      </c>
      <c r="K328" s="218" t="s">
        <v>219</v>
      </c>
      <c r="L328" s="47"/>
      <c r="M328" s="223" t="s">
        <v>19</v>
      </c>
      <c r="N328" s="224" t="s">
        <v>42</v>
      </c>
      <c r="O328" s="87"/>
      <c r="P328" s="225">
        <f>O328*H328</f>
        <v>0</v>
      </c>
      <c r="Q328" s="225">
        <v>0.10661</v>
      </c>
      <c r="R328" s="225">
        <f>Q328*H328</f>
        <v>0.10661</v>
      </c>
      <c r="S328" s="225">
        <v>0</v>
      </c>
      <c r="T328" s="226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7" t="s">
        <v>173</v>
      </c>
      <c r="AT328" s="227" t="s">
        <v>161</v>
      </c>
      <c r="AU328" s="227" t="s">
        <v>80</v>
      </c>
      <c r="AY328" s="20" t="s">
        <v>158</v>
      </c>
      <c r="BE328" s="228">
        <f>IF(N328="základní",J328,0)</f>
        <v>0</v>
      </c>
      <c r="BF328" s="228">
        <f>IF(N328="snížená",J328,0)</f>
        <v>0</v>
      </c>
      <c r="BG328" s="228">
        <f>IF(N328="zákl. přenesená",J328,0)</f>
        <v>0</v>
      </c>
      <c r="BH328" s="228">
        <f>IF(N328="sníž. přenesená",J328,0)</f>
        <v>0</v>
      </c>
      <c r="BI328" s="228">
        <f>IF(N328="nulová",J328,0)</f>
        <v>0</v>
      </c>
      <c r="BJ328" s="20" t="s">
        <v>78</v>
      </c>
      <c r="BK328" s="228">
        <f>ROUND(I328*H328,2)</f>
        <v>0</v>
      </c>
      <c r="BL328" s="20" t="s">
        <v>173</v>
      </c>
      <c r="BM328" s="227" t="s">
        <v>2100</v>
      </c>
    </row>
    <row r="329" s="2" customFormat="1">
      <c r="A329" s="41"/>
      <c r="B329" s="42"/>
      <c r="C329" s="43"/>
      <c r="D329" s="229" t="s">
        <v>221</v>
      </c>
      <c r="E329" s="43"/>
      <c r="F329" s="230" t="s">
        <v>2101</v>
      </c>
      <c r="G329" s="43"/>
      <c r="H329" s="43"/>
      <c r="I329" s="231"/>
      <c r="J329" s="43"/>
      <c r="K329" s="43"/>
      <c r="L329" s="47"/>
      <c r="M329" s="232"/>
      <c r="N329" s="233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221</v>
      </c>
      <c r="AU329" s="20" t="s">
        <v>80</v>
      </c>
    </row>
    <row r="330" s="14" customFormat="1">
      <c r="A330" s="14"/>
      <c r="B330" s="250"/>
      <c r="C330" s="251"/>
      <c r="D330" s="241" t="s">
        <v>257</v>
      </c>
      <c r="E330" s="252" t="s">
        <v>19</v>
      </c>
      <c r="F330" s="253" t="s">
        <v>2102</v>
      </c>
      <c r="G330" s="251"/>
      <c r="H330" s="254">
        <v>1</v>
      </c>
      <c r="I330" s="255"/>
      <c r="J330" s="251"/>
      <c r="K330" s="251"/>
      <c r="L330" s="256"/>
      <c r="M330" s="257"/>
      <c r="N330" s="258"/>
      <c r="O330" s="258"/>
      <c r="P330" s="258"/>
      <c r="Q330" s="258"/>
      <c r="R330" s="258"/>
      <c r="S330" s="258"/>
      <c r="T330" s="259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0" t="s">
        <v>257</v>
      </c>
      <c r="AU330" s="260" t="s">
        <v>80</v>
      </c>
      <c r="AV330" s="14" t="s">
        <v>80</v>
      </c>
      <c r="AW330" s="14" t="s">
        <v>32</v>
      </c>
      <c r="AX330" s="14" t="s">
        <v>78</v>
      </c>
      <c r="AY330" s="260" t="s">
        <v>158</v>
      </c>
    </row>
    <row r="331" s="2" customFormat="1" ht="24.15" customHeight="1">
      <c r="A331" s="41"/>
      <c r="B331" s="42"/>
      <c r="C331" s="216" t="s">
        <v>589</v>
      </c>
      <c r="D331" s="216" t="s">
        <v>161</v>
      </c>
      <c r="E331" s="217" t="s">
        <v>2103</v>
      </c>
      <c r="F331" s="218" t="s">
        <v>2104</v>
      </c>
      <c r="G331" s="219" t="s">
        <v>199</v>
      </c>
      <c r="H331" s="220">
        <v>1</v>
      </c>
      <c r="I331" s="221"/>
      <c r="J331" s="222">
        <f>ROUND(I331*H331,2)</f>
        <v>0</v>
      </c>
      <c r="K331" s="218" t="s">
        <v>219</v>
      </c>
      <c r="L331" s="47"/>
      <c r="M331" s="223" t="s">
        <v>19</v>
      </c>
      <c r="N331" s="224" t="s">
        <v>42</v>
      </c>
      <c r="O331" s="87"/>
      <c r="P331" s="225">
        <f>O331*H331</f>
        <v>0</v>
      </c>
      <c r="Q331" s="225">
        <v>0.012120000000000001</v>
      </c>
      <c r="R331" s="225">
        <f>Q331*H331</f>
        <v>0.012120000000000001</v>
      </c>
      <c r="S331" s="225">
        <v>0</v>
      </c>
      <c r="T331" s="226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27" t="s">
        <v>173</v>
      </c>
      <c r="AT331" s="227" t="s">
        <v>161</v>
      </c>
      <c r="AU331" s="227" t="s">
        <v>80</v>
      </c>
      <c r="AY331" s="20" t="s">
        <v>158</v>
      </c>
      <c r="BE331" s="228">
        <f>IF(N331="základní",J331,0)</f>
        <v>0</v>
      </c>
      <c r="BF331" s="228">
        <f>IF(N331="snížená",J331,0)</f>
        <v>0</v>
      </c>
      <c r="BG331" s="228">
        <f>IF(N331="zákl. přenesená",J331,0)</f>
        <v>0</v>
      </c>
      <c r="BH331" s="228">
        <f>IF(N331="sníž. přenesená",J331,0)</f>
        <v>0</v>
      </c>
      <c r="BI331" s="228">
        <f>IF(N331="nulová",J331,0)</f>
        <v>0</v>
      </c>
      <c r="BJ331" s="20" t="s">
        <v>78</v>
      </c>
      <c r="BK331" s="228">
        <f>ROUND(I331*H331,2)</f>
        <v>0</v>
      </c>
      <c r="BL331" s="20" t="s">
        <v>173</v>
      </c>
      <c r="BM331" s="227" t="s">
        <v>2105</v>
      </c>
    </row>
    <row r="332" s="2" customFormat="1">
      <c r="A332" s="41"/>
      <c r="B332" s="42"/>
      <c r="C332" s="43"/>
      <c r="D332" s="229" t="s">
        <v>221</v>
      </c>
      <c r="E332" s="43"/>
      <c r="F332" s="230" t="s">
        <v>2106</v>
      </c>
      <c r="G332" s="43"/>
      <c r="H332" s="43"/>
      <c r="I332" s="231"/>
      <c r="J332" s="43"/>
      <c r="K332" s="43"/>
      <c r="L332" s="47"/>
      <c r="M332" s="232"/>
      <c r="N332" s="233"/>
      <c r="O332" s="87"/>
      <c r="P332" s="87"/>
      <c r="Q332" s="87"/>
      <c r="R332" s="87"/>
      <c r="S332" s="87"/>
      <c r="T332" s="88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0" t="s">
        <v>221</v>
      </c>
      <c r="AU332" s="20" t="s">
        <v>80</v>
      </c>
    </row>
    <row r="333" s="14" customFormat="1">
      <c r="A333" s="14"/>
      <c r="B333" s="250"/>
      <c r="C333" s="251"/>
      <c r="D333" s="241" t="s">
        <v>257</v>
      </c>
      <c r="E333" s="252" t="s">
        <v>19</v>
      </c>
      <c r="F333" s="253" t="s">
        <v>2102</v>
      </c>
      <c r="G333" s="251"/>
      <c r="H333" s="254">
        <v>1</v>
      </c>
      <c r="I333" s="255"/>
      <c r="J333" s="251"/>
      <c r="K333" s="251"/>
      <c r="L333" s="256"/>
      <c r="M333" s="257"/>
      <c r="N333" s="258"/>
      <c r="O333" s="258"/>
      <c r="P333" s="258"/>
      <c r="Q333" s="258"/>
      <c r="R333" s="258"/>
      <c r="S333" s="258"/>
      <c r="T333" s="259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60" t="s">
        <v>257</v>
      </c>
      <c r="AU333" s="260" t="s">
        <v>80</v>
      </c>
      <c r="AV333" s="14" t="s">
        <v>80</v>
      </c>
      <c r="AW333" s="14" t="s">
        <v>32</v>
      </c>
      <c r="AX333" s="14" t="s">
        <v>78</v>
      </c>
      <c r="AY333" s="260" t="s">
        <v>158</v>
      </c>
    </row>
    <row r="334" s="2" customFormat="1" ht="24.15" customHeight="1">
      <c r="A334" s="41"/>
      <c r="B334" s="42"/>
      <c r="C334" s="216" t="s">
        <v>593</v>
      </c>
      <c r="D334" s="216" t="s">
        <v>161</v>
      </c>
      <c r="E334" s="217" t="s">
        <v>2107</v>
      </c>
      <c r="F334" s="218" t="s">
        <v>2108</v>
      </c>
      <c r="G334" s="219" t="s">
        <v>199</v>
      </c>
      <c r="H334" s="220">
        <v>1</v>
      </c>
      <c r="I334" s="221"/>
      <c r="J334" s="222">
        <f>ROUND(I334*H334,2)</f>
        <v>0</v>
      </c>
      <c r="K334" s="218" t="s">
        <v>219</v>
      </c>
      <c r="L334" s="47"/>
      <c r="M334" s="223" t="s">
        <v>19</v>
      </c>
      <c r="N334" s="224" t="s">
        <v>42</v>
      </c>
      <c r="O334" s="87"/>
      <c r="P334" s="225">
        <f>O334*H334</f>
        <v>0</v>
      </c>
      <c r="Q334" s="225">
        <v>0.024240000000000001</v>
      </c>
      <c r="R334" s="225">
        <f>Q334*H334</f>
        <v>0.024240000000000001</v>
      </c>
      <c r="S334" s="225">
        <v>0</v>
      </c>
      <c r="T334" s="226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7" t="s">
        <v>173</v>
      </c>
      <c r="AT334" s="227" t="s">
        <v>161</v>
      </c>
      <c r="AU334" s="227" t="s">
        <v>80</v>
      </c>
      <c r="AY334" s="20" t="s">
        <v>158</v>
      </c>
      <c r="BE334" s="228">
        <f>IF(N334="základní",J334,0)</f>
        <v>0</v>
      </c>
      <c r="BF334" s="228">
        <f>IF(N334="snížená",J334,0)</f>
        <v>0</v>
      </c>
      <c r="BG334" s="228">
        <f>IF(N334="zákl. přenesená",J334,0)</f>
        <v>0</v>
      </c>
      <c r="BH334" s="228">
        <f>IF(N334="sníž. přenesená",J334,0)</f>
        <v>0</v>
      </c>
      <c r="BI334" s="228">
        <f>IF(N334="nulová",J334,0)</f>
        <v>0</v>
      </c>
      <c r="BJ334" s="20" t="s">
        <v>78</v>
      </c>
      <c r="BK334" s="228">
        <f>ROUND(I334*H334,2)</f>
        <v>0</v>
      </c>
      <c r="BL334" s="20" t="s">
        <v>173</v>
      </c>
      <c r="BM334" s="227" t="s">
        <v>2109</v>
      </c>
    </row>
    <row r="335" s="2" customFormat="1">
      <c r="A335" s="41"/>
      <c r="B335" s="42"/>
      <c r="C335" s="43"/>
      <c r="D335" s="229" t="s">
        <v>221</v>
      </c>
      <c r="E335" s="43"/>
      <c r="F335" s="230" t="s">
        <v>2110</v>
      </c>
      <c r="G335" s="43"/>
      <c r="H335" s="43"/>
      <c r="I335" s="231"/>
      <c r="J335" s="43"/>
      <c r="K335" s="43"/>
      <c r="L335" s="47"/>
      <c r="M335" s="232"/>
      <c r="N335" s="233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221</v>
      </c>
      <c r="AU335" s="20" t="s">
        <v>80</v>
      </c>
    </row>
    <row r="336" s="14" customFormat="1">
      <c r="A336" s="14"/>
      <c r="B336" s="250"/>
      <c r="C336" s="251"/>
      <c r="D336" s="241" t="s">
        <v>257</v>
      </c>
      <c r="E336" s="252" t="s">
        <v>19</v>
      </c>
      <c r="F336" s="253" t="s">
        <v>2097</v>
      </c>
      <c r="G336" s="251"/>
      <c r="H336" s="254">
        <v>1</v>
      </c>
      <c r="I336" s="255"/>
      <c r="J336" s="251"/>
      <c r="K336" s="251"/>
      <c r="L336" s="256"/>
      <c r="M336" s="257"/>
      <c r="N336" s="258"/>
      <c r="O336" s="258"/>
      <c r="P336" s="258"/>
      <c r="Q336" s="258"/>
      <c r="R336" s="258"/>
      <c r="S336" s="258"/>
      <c r="T336" s="259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0" t="s">
        <v>257</v>
      </c>
      <c r="AU336" s="260" t="s">
        <v>80</v>
      </c>
      <c r="AV336" s="14" t="s">
        <v>80</v>
      </c>
      <c r="AW336" s="14" t="s">
        <v>32</v>
      </c>
      <c r="AX336" s="14" t="s">
        <v>78</v>
      </c>
      <c r="AY336" s="260" t="s">
        <v>158</v>
      </c>
    </row>
    <row r="337" s="2" customFormat="1" ht="24.15" customHeight="1">
      <c r="A337" s="41"/>
      <c r="B337" s="42"/>
      <c r="C337" s="216" t="s">
        <v>597</v>
      </c>
      <c r="D337" s="216" t="s">
        <v>161</v>
      </c>
      <c r="E337" s="217" t="s">
        <v>2111</v>
      </c>
      <c r="F337" s="218" t="s">
        <v>2112</v>
      </c>
      <c r="G337" s="219" t="s">
        <v>199</v>
      </c>
      <c r="H337" s="220">
        <v>2</v>
      </c>
      <c r="I337" s="221"/>
      <c r="J337" s="222">
        <f>ROUND(I337*H337,2)</f>
        <v>0</v>
      </c>
      <c r="K337" s="218" t="s">
        <v>219</v>
      </c>
      <c r="L337" s="47"/>
      <c r="M337" s="223" t="s">
        <v>19</v>
      </c>
      <c r="N337" s="224" t="s">
        <v>42</v>
      </c>
      <c r="O337" s="87"/>
      <c r="P337" s="225">
        <f>O337*H337</f>
        <v>0</v>
      </c>
      <c r="Q337" s="225">
        <v>0.21007999999999999</v>
      </c>
      <c r="R337" s="225">
        <f>Q337*H337</f>
        <v>0.42015999999999998</v>
      </c>
      <c r="S337" s="225">
        <v>0</v>
      </c>
      <c r="T337" s="226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7" t="s">
        <v>173</v>
      </c>
      <c r="AT337" s="227" t="s">
        <v>161</v>
      </c>
      <c r="AU337" s="227" t="s">
        <v>80</v>
      </c>
      <c r="AY337" s="20" t="s">
        <v>158</v>
      </c>
      <c r="BE337" s="228">
        <f>IF(N337="základní",J337,0)</f>
        <v>0</v>
      </c>
      <c r="BF337" s="228">
        <f>IF(N337="snížená",J337,0)</f>
        <v>0</v>
      </c>
      <c r="BG337" s="228">
        <f>IF(N337="zákl. přenesená",J337,0)</f>
        <v>0</v>
      </c>
      <c r="BH337" s="228">
        <f>IF(N337="sníž. přenesená",J337,0)</f>
        <v>0</v>
      </c>
      <c r="BI337" s="228">
        <f>IF(N337="nulová",J337,0)</f>
        <v>0</v>
      </c>
      <c r="BJ337" s="20" t="s">
        <v>78</v>
      </c>
      <c r="BK337" s="228">
        <f>ROUND(I337*H337,2)</f>
        <v>0</v>
      </c>
      <c r="BL337" s="20" t="s">
        <v>173</v>
      </c>
      <c r="BM337" s="227" t="s">
        <v>2113</v>
      </c>
    </row>
    <row r="338" s="2" customFormat="1">
      <c r="A338" s="41"/>
      <c r="B338" s="42"/>
      <c r="C338" s="43"/>
      <c r="D338" s="229" t="s">
        <v>221</v>
      </c>
      <c r="E338" s="43"/>
      <c r="F338" s="230" t="s">
        <v>2114</v>
      </c>
      <c r="G338" s="43"/>
      <c r="H338" s="43"/>
      <c r="I338" s="231"/>
      <c r="J338" s="43"/>
      <c r="K338" s="43"/>
      <c r="L338" s="47"/>
      <c r="M338" s="232"/>
      <c r="N338" s="233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221</v>
      </c>
      <c r="AU338" s="20" t="s">
        <v>80</v>
      </c>
    </row>
    <row r="339" s="2" customFormat="1" ht="16.5" customHeight="1">
      <c r="A339" s="41"/>
      <c r="B339" s="42"/>
      <c r="C339" s="216" t="s">
        <v>601</v>
      </c>
      <c r="D339" s="216" t="s">
        <v>161</v>
      </c>
      <c r="E339" s="217" t="s">
        <v>2115</v>
      </c>
      <c r="F339" s="218" t="s">
        <v>2116</v>
      </c>
      <c r="G339" s="219" t="s">
        <v>199</v>
      </c>
      <c r="H339" s="220">
        <v>5</v>
      </c>
      <c r="I339" s="221"/>
      <c r="J339" s="222">
        <f>ROUND(I339*H339,2)</f>
        <v>0</v>
      </c>
      <c r="K339" s="218" t="s">
        <v>219</v>
      </c>
      <c r="L339" s="47"/>
      <c r="M339" s="223" t="s">
        <v>19</v>
      </c>
      <c r="N339" s="224" t="s">
        <v>42</v>
      </c>
      <c r="O339" s="87"/>
      <c r="P339" s="225">
        <f>O339*H339</f>
        <v>0</v>
      </c>
      <c r="Q339" s="225">
        <v>0.00062</v>
      </c>
      <c r="R339" s="225">
        <f>Q339*H339</f>
        <v>0.0030999999999999999</v>
      </c>
      <c r="S339" s="225">
        <v>0</v>
      </c>
      <c r="T339" s="226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227" t="s">
        <v>173</v>
      </c>
      <c r="AT339" s="227" t="s">
        <v>161</v>
      </c>
      <c r="AU339" s="227" t="s">
        <v>80</v>
      </c>
      <c r="AY339" s="20" t="s">
        <v>158</v>
      </c>
      <c r="BE339" s="228">
        <f>IF(N339="základní",J339,0)</f>
        <v>0</v>
      </c>
      <c r="BF339" s="228">
        <f>IF(N339="snížená",J339,0)</f>
        <v>0</v>
      </c>
      <c r="BG339" s="228">
        <f>IF(N339="zákl. přenesená",J339,0)</f>
        <v>0</v>
      </c>
      <c r="BH339" s="228">
        <f>IF(N339="sníž. přenesená",J339,0)</f>
        <v>0</v>
      </c>
      <c r="BI339" s="228">
        <f>IF(N339="nulová",J339,0)</f>
        <v>0</v>
      </c>
      <c r="BJ339" s="20" t="s">
        <v>78</v>
      </c>
      <c r="BK339" s="228">
        <f>ROUND(I339*H339,2)</f>
        <v>0</v>
      </c>
      <c r="BL339" s="20" t="s">
        <v>173</v>
      </c>
      <c r="BM339" s="227" t="s">
        <v>2117</v>
      </c>
    </row>
    <row r="340" s="2" customFormat="1">
      <c r="A340" s="41"/>
      <c r="B340" s="42"/>
      <c r="C340" s="43"/>
      <c r="D340" s="229" t="s">
        <v>221</v>
      </c>
      <c r="E340" s="43"/>
      <c r="F340" s="230" t="s">
        <v>2118</v>
      </c>
      <c r="G340" s="43"/>
      <c r="H340" s="43"/>
      <c r="I340" s="231"/>
      <c r="J340" s="43"/>
      <c r="K340" s="43"/>
      <c r="L340" s="47"/>
      <c r="M340" s="232"/>
      <c r="N340" s="233"/>
      <c r="O340" s="87"/>
      <c r="P340" s="87"/>
      <c r="Q340" s="87"/>
      <c r="R340" s="87"/>
      <c r="S340" s="87"/>
      <c r="T340" s="88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T340" s="20" t="s">
        <v>221</v>
      </c>
      <c r="AU340" s="20" t="s">
        <v>80</v>
      </c>
    </row>
    <row r="341" s="2" customFormat="1" ht="24.15" customHeight="1">
      <c r="A341" s="41"/>
      <c r="B341" s="42"/>
      <c r="C341" s="216" t="s">
        <v>605</v>
      </c>
      <c r="D341" s="216" t="s">
        <v>161</v>
      </c>
      <c r="E341" s="217" t="s">
        <v>2119</v>
      </c>
      <c r="F341" s="218" t="s">
        <v>2120</v>
      </c>
      <c r="G341" s="219" t="s">
        <v>254</v>
      </c>
      <c r="H341" s="220">
        <v>3</v>
      </c>
      <c r="I341" s="221"/>
      <c r="J341" s="222">
        <f>ROUND(I341*H341,2)</f>
        <v>0</v>
      </c>
      <c r="K341" s="218" t="s">
        <v>2037</v>
      </c>
      <c r="L341" s="47"/>
      <c r="M341" s="223" t="s">
        <v>19</v>
      </c>
      <c r="N341" s="224" t="s">
        <v>42</v>
      </c>
      <c r="O341" s="87"/>
      <c r="P341" s="225">
        <f>O341*H341</f>
        <v>0</v>
      </c>
      <c r="Q341" s="225">
        <v>0.058560000000000001</v>
      </c>
      <c r="R341" s="225">
        <f>Q341*H341</f>
        <v>0.17568</v>
      </c>
      <c r="S341" s="225">
        <v>0</v>
      </c>
      <c r="T341" s="226">
        <f>S341*H341</f>
        <v>0</v>
      </c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R341" s="227" t="s">
        <v>173</v>
      </c>
      <c r="AT341" s="227" t="s">
        <v>161</v>
      </c>
      <c r="AU341" s="227" t="s">
        <v>80</v>
      </c>
      <c r="AY341" s="20" t="s">
        <v>158</v>
      </c>
      <c r="BE341" s="228">
        <f>IF(N341="základní",J341,0)</f>
        <v>0</v>
      </c>
      <c r="BF341" s="228">
        <f>IF(N341="snížená",J341,0)</f>
        <v>0</v>
      </c>
      <c r="BG341" s="228">
        <f>IF(N341="zákl. přenesená",J341,0)</f>
        <v>0</v>
      </c>
      <c r="BH341" s="228">
        <f>IF(N341="sníž. přenesená",J341,0)</f>
        <v>0</v>
      </c>
      <c r="BI341" s="228">
        <f>IF(N341="nulová",J341,0)</f>
        <v>0</v>
      </c>
      <c r="BJ341" s="20" t="s">
        <v>78</v>
      </c>
      <c r="BK341" s="228">
        <f>ROUND(I341*H341,2)</f>
        <v>0</v>
      </c>
      <c r="BL341" s="20" t="s">
        <v>173</v>
      </c>
      <c r="BM341" s="227" t="s">
        <v>2121</v>
      </c>
    </row>
    <row r="342" s="2" customFormat="1" ht="16.5" customHeight="1">
      <c r="A342" s="41"/>
      <c r="B342" s="42"/>
      <c r="C342" s="216" t="s">
        <v>611</v>
      </c>
      <c r="D342" s="216" t="s">
        <v>161</v>
      </c>
      <c r="E342" s="217" t="s">
        <v>2122</v>
      </c>
      <c r="F342" s="218" t="s">
        <v>2123</v>
      </c>
      <c r="G342" s="219" t="s">
        <v>199</v>
      </c>
      <c r="H342" s="220">
        <v>1</v>
      </c>
      <c r="I342" s="221"/>
      <c r="J342" s="222">
        <f>ROUND(I342*H342,2)</f>
        <v>0</v>
      </c>
      <c r="K342" s="218" t="s">
        <v>219</v>
      </c>
      <c r="L342" s="47"/>
      <c r="M342" s="223" t="s">
        <v>19</v>
      </c>
      <c r="N342" s="224" t="s">
        <v>42</v>
      </c>
      <c r="O342" s="87"/>
      <c r="P342" s="225">
        <f>O342*H342</f>
        <v>0</v>
      </c>
      <c r="Q342" s="225">
        <v>0.040000000000000001</v>
      </c>
      <c r="R342" s="225">
        <f>Q342*H342</f>
        <v>0.040000000000000001</v>
      </c>
      <c r="S342" s="225">
        <v>0</v>
      </c>
      <c r="T342" s="226">
        <f>S342*H342</f>
        <v>0</v>
      </c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R342" s="227" t="s">
        <v>173</v>
      </c>
      <c r="AT342" s="227" t="s">
        <v>161</v>
      </c>
      <c r="AU342" s="227" t="s">
        <v>80</v>
      </c>
      <c r="AY342" s="20" t="s">
        <v>158</v>
      </c>
      <c r="BE342" s="228">
        <f>IF(N342="základní",J342,0)</f>
        <v>0</v>
      </c>
      <c r="BF342" s="228">
        <f>IF(N342="snížená",J342,0)</f>
        <v>0</v>
      </c>
      <c r="BG342" s="228">
        <f>IF(N342="zákl. přenesená",J342,0)</f>
        <v>0</v>
      </c>
      <c r="BH342" s="228">
        <f>IF(N342="sníž. přenesená",J342,0)</f>
        <v>0</v>
      </c>
      <c r="BI342" s="228">
        <f>IF(N342="nulová",J342,0)</f>
        <v>0</v>
      </c>
      <c r="BJ342" s="20" t="s">
        <v>78</v>
      </c>
      <c r="BK342" s="228">
        <f>ROUND(I342*H342,2)</f>
        <v>0</v>
      </c>
      <c r="BL342" s="20" t="s">
        <v>173</v>
      </c>
      <c r="BM342" s="227" t="s">
        <v>2124</v>
      </c>
    </row>
    <row r="343" s="2" customFormat="1">
      <c r="A343" s="41"/>
      <c r="B343" s="42"/>
      <c r="C343" s="43"/>
      <c r="D343" s="229" t="s">
        <v>221</v>
      </c>
      <c r="E343" s="43"/>
      <c r="F343" s="230" t="s">
        <v>2125</v>
      </c>
      <c r="G343" s="43"/>
      <c r="H343" s="43"/>
      <c r="I343" s="231"/>
      <c r="J343" s="43"/>
      <c r="K343" s="43"/>
      <c r="L343" s="47"/>
      <c r="M343" s="232"/>
      <c r="N343" s="233"/>
      <c r="O343" s="87"/>
      <c r="P343" s="87"/>
      <c r="Q343" s="87"/>
      <c r="R343" s="87"/>
      <c r="S343" s="87"/>
      <c r="T343" s="88"/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T343" s="20" t="s">
        <v>221</v>
      </c>
      <c r="AU343" s="20" t="s">
        <v>80</v>
      </c>
    </row>
    <row r="344" s="2" customFormat="1" ht="16.5" customHeight="1">
      <c r="A344" s="41"/>
      <c r="B344" s="42"/>
      <c r="C344" s="272" t="s">
        <v>618</v>
      </c>
      <c r="D344" s="272" t="s">
        <v>312</v>
      </c>
      <c r="E344" s="273" t="s">
        <v>2126</v>
      </c>
      <c r="F344" s="274" t="s">
        <v>2127</v>
      </c>
      <c r="G344" s="275" t="s">
        <v>199</v>
      </c>
      <c r="H344" s="276">
        <v>1</v>
      </c>
      <c r="I344" s="277"/>
      <c r="J344" s="278">
        <f>ROUND(I344*H344,2)</f>
        <v>0</v>
      </c>
      <c r="K344" s="274" t="s">
        <v>219</v>
      </c>
      <c r="L344" s="279"/>
      <c r="M344" s="280" t="s">
        <v>19</v>
      </c>
      <c r="N344" s="281" t="s">
        <v>42</v>
      </c>
      <c r="O344" s="87"/>
      <c r="P344" s="225">
        <f>O344*H344</f>
        <v>0</v>
      </c>
      <c r="Q344" s="225">
        <v>0.013299999999999999</v>
      </c>
      <c r="R344" s="225">
        <f>Q344*H344</f>
        <v>0.013299999999999999</v>
      </c>
      <c r="S344" s="225">
        <v>0</v>
      </c>
      <c r="T344" s="226">
        <f>S344*H344</f>
        <v>0</v>
      </c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R344" s="227" t="s">
        <v>190</v>
      </c>
      <c r="AT344" s="227" t="s">
        <v>312</v>
      </c>
      <c r="AU344" s="227" t="s">
        <v>80</v>
      </c>
      <c r="AY344" s="20" t="s">
        <v>158</v>
      </c>
      <c r="BE344" s="228">
        <f>IF(N344="základní",J344,0)</f>
        <v>0</v>
      </c>
      <c r="BF344" s="228">
        <f>IF(N344="snížená",J344,0)</f>
        <v>0</v>
      </c>
      <c r="BG344" s="228">
        <f>IF(N344="zákl. přenesená",J344,0)</f>
        <v>0</v>
      </c>
      <c r="BH344" s="228">
        <f>IF(N344="sníž. přenesená",J344,0)</f>
        <v>0</v>
      </c>
      <c r="BI344" s="228">
        <f>IF(N344="nulová",J344,0)</f>
        <v>0</v>
      </c>
      <c r="BJ344" s="20" t="s">
        <v>78</v>
      </c>
      <c r="BK344" s="228">
        <f>ROUND(I344*H344,2)</f>
        <v>0</v>
      </c>
      <c r="BL344" s="20" t="s">
        <v>173</v>
      </c>
      <c r="BM344" s="227" t="s">
        <v>2128</v>
      </c>
    </row>
    <row r="345" s="2" customFormat="1" ht="16.5" customHeight="1">
      <c r="A345" s="41"/>
      <c r="B345" s="42"/>
      <c r="C345" s="272" t="s">
        <v>624</v>
      </c>
      <c r="D345" s="272" t="s">
        <v>312</v>
      </c>
      <c r="E345" s="273" t="s">
        <v>2129</v>
      </c>
      <c r="F345" s="274" t="s">
        <v>2130</v>
      </c>
      <c r="G345" s="275" t="s">
        <v>199</v>
      </c>
      <c r="H345" s="276">
        <v>1</v>
      </c>
      <c r="I345" s="277"/>
      <c r="J345" s="278">
        <f>ROUND(I345*H345,2)</f>
        <v>0</v>
      </c>
      <c r="K345" s="274" t="s">
        <v>219</v>
      </c>
      <c r="L345" s="279"/>
      <c r="M345" s="280" t="s">
        <v>19</v>
      </c>
      <c r="N345" s="281" t="s">
        <v>42</v>
      </c>
      <c r="O345" s="87"/>
      <c r="P345" s="225">
        <f>O345*H345</f>
        <v>0</v>
      </c>
      <c r="Q345" s="225">
        <v>0.00029999999999999997</v>
      </c>
      <c r="R345" s="225">
        <f>Q345*H345</f>
        <v>0.00029999999999999997</v>
      </c>
      <c r="S345" s="225">
        <v>0</v>
      </c>
      <c r="T345" s="226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27" t="s">
        <v>190</v>
      </c>
      <c r="AT345" s="227" t="s">
        <v>312</v>
      </c>
      <c r="AU345" s="227" t="s">
        <v>80</v>
      </c>
      <c r="AY345" s="20" t="s">
        <v>158</v>
      </c>
      <c r="BE345" s="228">
        <f>IF(N345="základní",J345,0)</f>
        <v>0</v>
      </c>
      <c r="BF345" s="228">
        <f>IF(N345="snížená",J345,0)</f>
        <v>0</v>
      </c>
      <c r="BG345" s="228">
        <f>IF(N345="zákl. přenesená",J345,0)</f>
        <v>0</v>
      </c>
      <c r="BH345" s="228">
        <f>IF(N345="sníž. přenesená",J345,0)</f>
        <v>0</v>
      </c>
      <c r="BI345" s="228">
        <f>IF(N345="nulová",J345,0)</f>
        <v>0</v>
      </c>
      <c r="BJ345" s="20" t="s">
        <v>78</v>
      </c>
      <c r="BK345" s="228">
        <f>ROUND(I345*H345,2)</f>
        <v>0</v>
      </c>
      <c r="BL345" s="20" t="s">
        <v>173</v>
      </c>
      <c r="BM345" s="227" t="s">
        <v>2131</v>
      </c>
    </row>
    <row r="346" s="2" customFormat="1" ht="16.5" customHeight="1">
      <c r="A346" s="41"/>
      <c r="B346" s="42"/>
      <c r="C346" s="216" t="s">
        <v>628</v>
      </c>
      <c r="D346" s="216" t="s">
        <v>161</v>
      </c>
      <c r="E346" s="217" t="s">
        <v>2132</v>
      </c>
      <c r="F346" s="218" t="s">
        <v>2133</v>
      </c>
      <c r="G346" s="219" t="s">
        <v>373</v>
      </c>
      <c r="H346" s="220">
        <v>27.600000000000001</v>
      </c>
      <c r="I346" s="221"/>
      <c r="J346" s="222">
        <f>ROUND(I346*H346,2)</f>
        <v>0</v>
      </c>
      <c r="K346" s="218" t="s">
        <v>219</v>
      </c>
      <c r="L346" s="47"/>
      <c r="M346" s="223" t="s">
        <v>19</v>
      </c>
      <c r="N346" s="224" t="s">
        <v>42</v>
      </c>
      <c r="O346" s="87"/>
      <c r="P346" s="225">
        <f>O346*H346</f>
        <v>0</v>
      </c>
      <c r="Q346" s="225">
        <v>0.00019000000000000001</v>
      </c>
      <c r="R346" s="225">
        <f>Q346*H346</f>
        <v>0.0052440000000000004</v>
      </c>
      <c r="S346" s="225">
        <v>0</v>
      </c>
      <c r="T346" s="226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7" t="s">
        <v>173</v>
      </c>
      <c r="AT346" s="227" t="s">
        <v>161</v>
      </c>
      <c r="AU346" s="227" t="s">
        <v>80</v>
      </c>
      <c r="AY346" s="20" t="s">
        <v>158</v>
      </c>
      <c r="BE346" s="228">
        <f>IF(N346="základní",J346,0)</f>
        <v>0</v>
      </c>
      <c r="BF346" s="228">
        <f>IF(N346="snížená",J346,0)</f>
        <v>0</v>
      </c>
      <c r="BG346" s="228">
        <f>IF(N346="zákl. přenesená",J346,0)</f>
        <v>0</v>
      </c>
      <c r="BH346" s="228">
        <f>IF(N346="sníž. přenesená",J346,0)</f>
        <v>0</v>
      </c>
      <c r="BI346" s="228">
        <f>IF(N346="nulová",J346,0)</f>
        <v>0</v>
      </c>
      <c r="BJ346" s="20" t="s">
        <v>78</v>
      </c>
      <c r="BK346" s="228">
        <f>ROUND(I346*H346,2)</f>
        <v>0</v>
      </c>
      <c r="BL346" s="20" t="s">
        <v>173</v>
      </c>
      <c r="BM346" s="227" t="s">
        <v>2134</v>
      </c>
    </row>
    <row r="347" s="2" customFormat="1">
      <c r="A347" s="41"/>
      <c r="B347" s="42"/>
      <c r="C347" s="43"/>
      <c r="D347" s="229" t="s">
        <v>221</v>
      </c>
      <c r="E347" s="43"/>
      <c r="F347" s="230" t="s">
        <v>2135</v>
      </c>
      <c r="G347" s="43"/>
      <c r="H347" s="43"/>
      <c r="I347" s="231"/>
      <c r="J347" s="43"/>
      <c r="K347" s="43"/>
      <c r="L347" s="47"/>
      <c r="M347" s="232"/>
      <c r="N347" s="233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221</v>
      </c>
      <c r="AU347" s="20" t="s">
        <v>80</v>
      </c>
    </row>
    <row r="348" s="12" customFormat="1" ht="22.8" customHeight="1">
      <c r="A348" s="12"/>
      <c r="B348" s="200"/>
      <c r="C348" s="201"/>
      <c r="D348" s="202" t="s">
        <v>70</v>
      </c>
      <c r="E348" s="214" t="s">
        <v>196</v>
      </c>
      <c r="F348" s="214" t="s">
        <v>509</v>
      </c>
      <c r="G348" s="201"/>
      <c r="H348" s="201"/>
      <c r="I348" s="204"/>
      <c r="J348" s="215">
        <f>BK348</f>
        <v>0</v>
      </c>
      <c r="K348" s="201"/>
      <c r="L348" s="206"/>
      <c r="M348" s="207"/>
      <c r="N348" s="208"/>
      <c r="O348" s="208"/>
      <c r="P348" s="209">
        <f>SUM(P349:P363)</f>
        <v>0</v>
      </c>
      <c r="Q348" s="208"/>
      <c r="R348" s="209">
        <f>SUM(R349:R363)</f>
        <v>0</v>
      </c>
      <c r="S348" s="208"/>
      <c r="T348" s="210">
        <f>SUM(T349:T363)</f>
        <v>0.3382</v>
      </c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R348" s="211" t="s">
        <v>78</v>
      </c>
      <c r="AT348" s="212" t="s">
        <v>70</v>
      </c>
      <c r="AU348" s="212" t="s">
        <v>78</v>
      </c>
      <c r="AY348" s="211" t="s">
        <v>158</v>
      </c>
      <c r="BK348" s="213">
        <f>SUM(BK349:BK363)</f>
        <v>0</v>
      </c>
    </row>
    <row r="349" s="2" customFormat="1" ht="16.5" customHeight="1">
      <c r="A349" s="41"/>
      <c r="B349" s="42"/>
      <c r="C349" s="216" t="s">
        <v>637</v>
      </c>
      <c r="D349" s="216" t="s">
        <v>161</v>
      </c>
      <c r="E349" s="217" t="s">
        <v>2136</v>
      </c>
      <c r="F349" s="218" t="s">
        <v>2137</v>
      </c>
      <c r="G349" s="219" t="s">
        <v>373</v>
      </c>
      <c r="H349" s="220">
        <v>21.800000000000001</v>
      </c>
      <c r="I349" s="221"/>
      <c r="J349" s="222">
        <f>ROUND(I349*H349,2)</f>
        <v>0</v>
      </c>
      <c r="K349" s="218" t="s">
        <v>219</v>
      </c>
      <c r="L349" s="47"/>
      <c r="M349" s="223" t="s">
        <v>19</v>
      </c>
      <c r="N349" s="224" t="s">
        <v>42</v>
      </c>
      <c r="O349" s="87"/>
      <c r="P349" s="225">
        <f>O349*H349</f>
        <v>0</v>
      </c>
      <c r="Q349" s="225">
        <v>0</v>
      </c>
      <c r="R349" s="225">
        <f>Q349*H349</f>
        <v>0</v>
      </c>
      <c r="S349" s="225">
        <v>0</v>
      </c>
      <c r="T349" s="226">
        <f>S349*H349</f>
        <v>0</v>
      </c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R349" s="227" t="s">
        <v>173</v>
      </c>
      <c r="AT349" s="227" t="s">
        <v>161</v>
      </c>
      <c r="AU349" s="227" t="s">
        <v>80</v>
      </c>
      <c r="AY349" s="20" t="s">
        <v>158</v>
      </c>
      <c r="BE349" s="228">
        <f>IF(N349="základní",J349,0)</f>
        <v>0</v>
      </c>
      <c r="BF349" s="228">
        <f>IF(N349="snížená",J349,0)</f>
        <v>0</v>
      </c>
      <c r="BG349" s="228">
        <f>IF(N349="zákl. přenesená",J349,0)</f>
        <v>0</v>
      </c>
      <c r="BH349" s="228">
        <f>IF(N349="sníž. přenesená",J349,0)</f>
        <v>0</v>
      </c>
      <c r="BI349" s="228">
        <f>IF(N349="nulová",J349,0)</f>
        <v>0</v>
      </c>
      <c r="BJ349" s="20" t="s">
        <v>78</v>
      </c>
      <c r="BK349" s="228">
        <f>ROUND(I349*H349,2)</f>
        <v>0</v>
      </c>
      <c r="BL349" s="20" t="s">
        <v>173</v>
      </c>
      <c r="BM349" s="227" t="s">
        <v>2138</v>
      </c>
    </row>
    <row r="350" s="2" customFormat="1">
      <c r="A350" s="41"/>
      <c r="B350" s="42"/>
      <c r="C350" s="43"/>
      <c r="D350" s="229" t="s">
        <v>221</v>
      </c>
      <c r="E350" s="43"/>
      <c r="F350" s="230" t="s">
        <v>2139</v>
      </c>
      <c r="G350" s="43"/>
      <c r="H350" s="43"/>
      <c r="I350" s="231"/>
      <c r="J350" s="43"/>
      <c r="K350" s="43"/>
      <c r="L350" s="47"/>
      <c r="M350" s="232"/>
      <c r="N350" s="233"/>
      <c r="O350" s="87"/>
      <c r="P350" s="87"/>
      <c r="Q350" s="87"/>
      <c r="R350" s="87"/>
      <c r="S350" s="87"/>
      <c r="T350" s="88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221</v>
      </c>
      <c r="AU350" s="20" t="s">
        <v>80</v>
      </c>
    </row>
    <row r="351" s="14" customFormat="1">
      <c r="A351" s="14"/>
      <c r="B351" s="250"/>
      <c r="C351" s="251"/>
      <c r="D351" s="241" t="s">
        <v>257</v>
      </c>
      <c r="E351" s="252" t="s">
        <v>19</v>
      </c>
      <c r="F351" s="253" t="s">
        <v>2140</v>
      </c>
      <c r="G351" s="251"/>
      <c r="H351" s="254">
        <v>8.5999999999999996</v>
      </c>
      <c r="I351" s="255"/>
      <c r="J351" s="251"/>
      <c r="K351" s="251"/>
      <c r="L351" s="256"/>
      <c r="M351" s="257"/>
      <c r="N351" s="258"/>
      <c r="O351" s="258"/>
      <c r="P351" s="258"/>
      <c r="Q351" s="258"/>
      <c r="R351" s="258"/>
      <c r="S351" s="258"/>
      <c r="T351" s="259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60" t="s">
        <v>257</v>
      </c>
      <c r="AU351" s="260" t="s">
        <v>80</v>
      </c>
      <c r="AV351" s="14" t="s">
        <v>80</v>
      </c>
      <c r="AW351" s="14" t="s">
        <v>32</v>
      </c>
      <c r="AX351" s="14" t="s">
        <v>71</v>
      </c>
      <c r="AY351" s="260" t="s">
        <v>158</v>
      </c>
    </row>
    <row r="352" s="14" customFormat="1">
      <c r="A352" s="14"/>
      <c r="B352" s="250"/>
      <c r="C352" s="251"/>
      <c r="D352" s="241" t="s">
        <v>257</v>
      </c>
      <c r="E352" s="252" t="s">
        <v>19</v>
      </c>
      <c r="F352" s="253" t="s">
        <v>2141</v>
      </c>
      <c r="G352" s="251"/>
      <c r="H352" s="254">
        <v>13.199999999999999</v>
      </c>
      <c r="I352" s="255"/>
      <c r="J352" s="251"/>
      <c r="K352" s="251"/>
      <c r="L352" s="256"/>
      <c r="M352" s="257"/>
      <c r="N352" s="258"/>
      <c r="O352" s="258"/>
      <c r="P352" s="258"/>
      <c r="Q352" s="258"/>
      <c r="R352" s="258"/>
      <c r="S352" s="258"/>
      <c r="T352" s="259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60" t="s">
        <v>257</v>
      </c>
      <c r="AU352" s="260" t="s">
        <v>80</v>
      </c>
      <c r="AV352" s="14" t="s">
        <v>80</v>
      </c>
      <c r="AW352" s="14" t="s">
        <v>32</v>
      </c>
      <c r="AX352" s="14" t="s">
        <v>71</v>
      </c>
      <c r="AY352" s="260" t="s">
        <v>158</v>
      </c>
    </row>
    <row r="353" s="15" customFormat="1">
      <c r="A353" s="15"/>
      <c r="B353" s="261"/>
      <c r="C353" s="262"/>
      <c r="D353" s="241" t="s">
        <v>257</v>
      </c>
      <c r="E353" s="263" t="s">
        <v>19</v>
      </c>
      <c r="F353" s="264" t="s">
        <v>268</v>
      </c>
      <c r="G353" s="262"/>
      <c r="H353" s="265">
        <v>21.799999999999997</v>
      </c>
      <c r="I353" s="266"/>
      <c r="J353" s="262"/>
      <c r="K353" s="262"/>
      <c r="L353" s="267"/>
      <c r="M353" s="268"/>
      <c r="N353" s="269"/>
      <c r="O353" s="269"/>
      <c r="P353" s="269"/>
      <c r="Q353" s="269"/>
      <c r="R353" s="269"/>
      <c r="S353" s="269"/>
      <c r="T353" s="270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71" t="s">
        <v>257</v>
      </c>
      <c r="AU353" s="271" t="s">
        <v>80</v>
      </c>
      <c r="AV353" s="15" t="s">
        <v>173</v>
      </c>
      <c r="AW353" s="15" t="s">
        <v>32</v>
      </c>
      <c r="AX353" s="15" t="s">
        <v>78</v>
      </c>
      <c r="AY353" s="271" t="s">
        <v>158</v>
      </c>
    </row>
    <row r="354" s="2" customFormat="1" ht="21.75" customHeight="1">
      <c r="A354" s="41"/>
      <c r="B354" s="42"/>
      <c r="C354" s="216" t="s">
        <v>642</v>
      </c>
      <c r="D354" s="216" t="s">
        <v>161</v>
      </c>
      <c r="E354" s="217" t="s">
        <v>2142</v>
      </c>
      <c r="F354" s="218" t="s">
        <v>2143</v>
      </c>
      <c r="G354" s="219" t="s">
        <v>373</v>
      </c>
      <c r="H354" s="220">
        <v>15</v>
      </c>
      <c r="I354" s="221"/>
      <c r="J354" s="222">
        <f>ROUND(I354*H354,2)</f>
        <v>0</v>
      </c>
      <c r="K354" s="218" t="s">
        <v>219</v>
      </c>
      <c r="L354" s="47"/>
      <c r="M354" s="223" t="s">
        <v>19</v>
      </c>
      <c r="N354" s="224" t="s">
        <v>42</v>
      </c>
      <c r="O354" s="87"/>
      <c r="P354" s="225">
        <f>O354*H354</f>
        <v>0</v>
      </c>
      <c r="Q354" s="225">
        <v>0</v>
      </c>
      <c r="R354" s="225">
        <f>Q354*H354</f>
        <v>0</v>
      </c>
      <c r="S354" s="225">
        <v>0.0060000000000000001</v>
      </c>
      <c r="T354" s="226">
        <f>S354*H354</f>
        <v>0.089999999999999997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7" t="s">
        <v>173</v>
      </c>
      <c r="AT354" s="227" t="s">
        <v>161</v>
      </c>
      <c r="AU354" s="227" t="s">
        <v>80</v>
      </c>
      <c r="AY354" s="20" t="s">
        <v>158</v>
      </c>
      <c r="BE354" s="228">
        <f>IF(N354="základní",J354,0)</f>
        <v>0</v>
      </c>
      <c r="BF354" s="228">
        <f>IF(N354="snížená",J354,0)</f>
        <v>0</v>
      </c>
      <c r="BG354" s="228">
        <f>IF(N354="zákl. přenesená",J354,0)</f>
        <v>0</v>
      </c>
      <c r="BH354" s="228">
        <f>IF(N354="sníž. přenesená",J354,0)</f>
        <v>0</v>
      </c>
      <c r="BI354" s="228">
        <f>IF(N354="nulová",J354,0)</f>
        <v>0</v>
      </c>
      <c r="BJ354" s="20" t="s">
        <v>78</v>
      </c>
      <c r="BK354" s="228">
        <f>ROUND(I354*H354,2)</f>
        <v>0</v>
      </c>
      <c r="BL354" s="20" t="s">
        <v>173</v>
      </c>
      <c r="BM354" s="227" t="s">
        <v>2144</v>
      </c>
    </row>
    <row r="355" s="2" customFormat="1">
      <c r="A355" s="41"/>
      <c r="B355" s="42"/>
      <c r="C355" s="43"/>
      <c r="D355" s="229" t="s">
        <v>221</v>
      </c>
      <c r="E355" s="43"/>
      <c r="F355" s="230" t="s">
        <v>2145</v>
      </c>
      <c r="G355" s="43"/>
      <c r="H355" s="43"/>
      <c r="I355" s="231"/>
      <c r="J355" s="43"/>
      <c r="K355" s="43"/>
      <c r="L355" s="47"/>
      <c r="M355" s="232"/>
      <c r="N355" s="233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221</v>
      </c>
      <c r="AU355" s="20" t="s">
        <v>80</v>
      </c>
    </row>
    <row r="356" s="14" customFormat="1">
      <c r="A356" s="14"/>
      <c r="B356" s="250"/>
      <c r="C356" s="251"/>
      <c r="D356" s="241" t="s">
        <v>257</v>
      </c>
      <c r="E356" s="252" t="s">
        <v>19</v>
      </c>
      <c r="F356" s="253" t="s">
        <v>2146</v>
      </c>
      <c r="G356" s="251"/>
      <c r="H356" s="254">
        <v>15</v>
      </c>
      <c r="I356" s="255"/>
      <c r="J356" s="251"/>
      <c r="K356" s="251"/>
      <c r="L356" s="256"/>
      <c r="M356" s="257"/>
      <c r="N356" s="258"/>
      <c r="O356" s="258"/>
      <c r="P356" s="258"/>
      <c r="Q356" s="258"/>
      <c r="R356" s="258"/>
      <c r="S356" s="258"/>
      <c r="T356" s="259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60" t="s">
        <v>257</v>
      </c>
      <c r="AU356" s="260" t="s">
        <v>80</v>
      </c>
      <c r="AV356" s="14" t="s">
        <v>80</v>
      </c>
      <c r="AW356" s="14" t="s">
        <v>32</v>
      </c>
      <c r="AX356" s="14" t="s">
        <v>71</v>
      </c>
      <c r="AY356" s="260" t="s">
        <v>158</v>
      </c>
    </row>
    <row r="357" s="15" customFormat="1">
      <c r="A357" s="15"/>
      <c r="B357" s="261"/>
      <c r="C357" s="262"/>
      <c r="D357" s="241" t="s">
        <v>257</v>
      </c>
      <c r="E357" s="263" t="s">
        <v>19</v>
      </c>
      <c r="F357" s="264" t="s">
        <v>268</v>
      </c>
      <c r="G357" s="262"/>
      <c r="H357" s="265">
        <v>15</v>
      </c>
      <c r="I357" s="266"/>
      <c r="J357" s="262"/>
      <c r="K357" s="262"/>
      <c r="L357" s="267"/>
      <c r="M357" s="268"/>
      <c r="N357" s="269"/>
      <c r="O357" s="269"/>
      <c r="P357" s="269"/>
      <c r="Q357" s="269"/>
      <c r="R357" s="269"/>
      <c r="S357" s="269"/>
      <c r="T357" s="270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T357" s="271" t="s">
        <v>257</v>
      </c>
      <c r="AU357" s="271" t="s">
        <v>80</v>
      </c>
      <c r="AV357" s="15" t="s">
        <v>173</v>
      </c>
      <c r="AW357" s="15" t="s">
        <v>32</v>
      </c>
      <c r="AX357" s="15" t="s">
        <v>78</v>
      </c>
      <c r="AY357" s="271" t="s">
        <v>158</v>
      </c>
    </row>
    <row r="358" s="2" customFormat="1" ht="21.75" customHeight="1">
      <c r="A358" s="41"/>
      <c r="B358" s="42"/>
      <c r="C358" s="216" t="s">
        <v>647</v>
      </c>
      <c r="D358" s="216" t="s">
        <v>161</v>
      </c>
      <c r="E358" s="217" t="s">
        <v>2147</v>
      </c>
      <c r="F358" s="218" t="s">
        <v>2148</v>
      </c>
      <c r="G358" s="219" t="s">
        <v>373</v>
      </c>
      <c r="H358" s="220">
        <v>9.8000000000000007</v>
      </c>
      <c r="I358" s="221"/>
      <c r="J358" s="222">
        <f>ROUND(I358*H358,2)</f>
        <v>0</v>
      </c>
      <c r="K358" s="218" t="s">
        <v>219</v>
      </c>
      <c r="L358" s="47"/>
      <c r="M358" s="223" t="s">
        <v>19</v>
      </c>
      <c r="N358" s="224" t="s">
        <v>42</v>
      </c>
      <c r="O358" s="87"/>
      <c r="P358" s="225">
        <f>O358*H358</f>
        <v>0</v>
      </c>
      <c r="Q358" s="225">
        <v>0</v>
      </c>
      <c r="R358" s="225">
        <f>Q358*H358</f>
        <v>0</v>
      </c>
      <c r="S358" s="225">
        <v>0.0089999999999999993</v>
      </c>
      <c r="T358" s="226">
        <f>S358*H358</f>
        <v>0.088200000000000001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227" t="s">
        <v>173</v>
      </c>
      <c r="AT358" s="227" t="s">
        <v>161</v>
      </c>
      <c r="AU358" s="227" t="s">
        <v>80</v>
      </c>
      <c r="AY358" s="20" t="s">
        <v>158</v>
      </c>
      <c r="BE358" s="228">
        <f>IF(N358="základní",J358,0)</f>
        <v>0</v>
      </c>
      <c r="BF358" s="228">
        <f>IF(N358="snížená",J358,0)</f>
        <v>0</v>
      </c>
      <c r="BG358" s="228">
        <f>IF(N358="zákl. přenesená",J358,0)</f>
        <v>0</v>
      </c>
      <c r="BH358" s="228">
        <f>IF(N358="sníž. přenesená",J358,0)</f>
        <v>0</v>
      </c>
      <c r="BI358" s="228">
        <f>IF(N358="nulová",J358,0)</f>
        <v>0</v>
      </c>
      <c r="BJ358" s="20" t="s">
        <v>78</v>
      </c>
      <c r="BK358" s="228">
        <f>ROUND(I358*H358,2)</f>
        <v>0</v>
      </c>
      <c r="BL358" s="20" t="s">
        <v>173</v>
      </c>
      <c r="BM358" s="227" t="s">
        <v>2149</v>
      </c>
    </row>
    <row r="359" s="2" customFormat="1">
      <c r="A359" s="41"/>
      <c r="B359" s="42"/>
      <c r="C359" s="43"/>
      <c r="D359" s="229" t="s">
        <v>221</v>
      </c>
      <c r="E359" s="43"/>
      <c r="F359" s="230" t="s">
        <v>2150</v>
      </c>
      <c r="G359" s="43"/>
      <c r="H359" s="43"/>
      <c r="I359" s="231"/>
      <c r="J359" s="43"/>
      <c r="K359" s="43"/>
      <c r="L359" s="47"/>
      <c r="M359" s="232"/>
      <c r="N359" s="233"/>
      <c r="O359" s="87"/>
      <c r="P359" s="87"/>
      <c r="Q359" s="87"/>
      <c r="R359" s="87"/>
      <c r="S359" s="87"/>
      <c r="T359" s="88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T359" s="20" t="s">
        <v>221</v>
      </c>
      <c r="AU359" s="20" t="s">
        <v>80</v>
      </c>
    </row>
    <row r="360" s="14" customFormat="1">
      <c r="A360" s="14"/>
      <c r="B360" s="250"/>
      <c r="C360" s="251"/>
      <c r="D360" s="241" t="s">
        <v>257</v>
      </c>
      <c r="E360" s="252" t="s">
        <v>19</v>
      </c>
      <c r="F360" s="253" t="s">
        <v>2151</v>
      </c>
      <c r="G360" s="251"/>
      <c r="H360" s="254">
        <v>9.8000000000000007</v>
      </c>
      <c r="I360" s="255"/>
      <c r="J360" s="251"/>
      <c r="K360" s="251"/>
      <c r="L360" s="256"/>
      <c r="M360" s="257"/>
      <c r="N360" s="258"/>
      <c r="O360" s="258"/>
      <c r="P360" s="258"/>
      <c r="Q360" s="258"/>
      <c r="R360" s="258"/>
      <c r="S360" s="258"/>
      <c r="T360" s="259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0" t="s">
        <v>257</v>
      </c>
      <c r="AU360" s="260" t="s">
        <v>80</v>
      </c>
      <c r="AV360" s="14" t="s">
        <v>80</v>
      </c>
      <c r="AW360" s="14" t="s">
        <v>32</v>
      </c>
      <c r="AX360" s="14" t="s">
        <v>71</v>
      </c>
      <c r="AY360" s="260" t="s">
        <v>158</v>
      </c>
    </row>
    <row r="361" s="15" customFormat="1">
      <c r="A361" s="15"/>
      <c r="B361" s="261"/>
      <c r="C361" s="262"/>
      <c r="D361" s="241" t="s">
        <v>257</v>
      </c>
      <c r="E361" s="263" t="s">
        <v>19</v>
      </c>
      <c r="F361" s="264" t="s">
        <v>268</v>
      </c>
      <c r="G361" s="262"/>
      <c r="H361" s="265">
        <v>9.8000000000000007</v>
      </c>
      <c r="I361" s="266"/>
      <c r="J361" s="262"/>
      <c r="K361" s="262"/>
      <c r="L361" s="267"/>
      <c r="M361" s="268"/>
      <c r="N361" s="269"/>
      <c r="O361" s="269"/>
      <c r="P361" s="269"/>
      <c r="Q361" s="269"/>
      <c r="R361" s="269"/>
      <c r="S361" s="269"/>
      <c r="T361" s="270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T361" s="271" t="s">
        <v>257</v>
      </c>
      <c r="AU361" s="271" t="s">
        <v>80</v>
      </c>
      <c r="AV361" s="15" t="s">
        <v>173</v>
      </c>
      <c r="AW361" s="15" t="s">
        <v>32</v>
      </c>
      <c r="AX361" s="15" t="s">
        <v>78</v>
      </c>
      <c r="AY361" s="271" t="s">
        <v>158</v>
      </c>
    </row>
    <row r="362" s="2" customFormat="1" ht="24.15" customHeight="1">
      <c r="A362" s="41"/>
      <c r="B362" s="42"/>
      <c r="C362" s="216" t="s">
        <v>653</v>
      </c>
      <c r="D362" s="216" t="s">
        <v>161</v>
      </c>
      <c r="E362" s="217" t="s">
        <v>2152</v>
      </c>
      <c r="F362" s="218" t="s">
        <v>2153</v>
      </c>
      <c r="G362" s="219" t="s">
        <v>373</v>
      </c>
      <c r="H362" s="220">
        <v>4</v>
      </c>
      <c r="I362" s="221"/>
      <c r="J362" s="222">
        <f>ROUND(I362*H362,2)</f>
        <v>0</v>
      </c>
      <c r="K362" s="218" t="s">
        <v>219</v>
      </c>
      <c r="L362" s="47"/>
      <c r="M362" s="223" t="s">
        <v>19</v>
      </c>
      <c r="N362" s="224" t="s">
        <v>42</v>
      </c>
      <c r="O362" s="87"/>
      <c r="P362" s="225">
        <f>O362*H362</f>
        <v>0</v>
      </c>
      <c r="Q362" s="225">
        <v>0</v>
      </c>
      <c r="R362" s="225">
        <f>Q362*H362</f>
        <v>0</v>
      </c>
      <c r="S362" s="225">
        <v>0.040000000000000001</v>
      </c>
      <c r="T362" s="226">
        <f>S362*H362</f>
        <v>0.16</v>
      </c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R362" s="227" t="s">
        <v>173</v>
      </c>
      <c r="AT362" s="227" t="s">
        <v>161</v>
      </c>
      <c r="AU362" s="227" t="s">
        <v>80</v>
      </c>
      <c r="AY362" s="20" t="s">
        <v>158</v>
      </c>
      <c r="BE362" s="228">
        <f>IF(N362="základní",J362,0)</f>
        <v>0</v>
      </c>
      <c r="BF362" s="228">
        <f>IF(N362="snížená",J362,0)</f>
        <v>0</v>
      </c>
      <c r="BG362" s="228">
        <f>IF(N362="zákl. přenesená",J362,0)</f>
        <v>0</v>
      </c>
      <c r="BH362" s="228">
        <f>IF(N362="sníž. přenesená",J362,0)</f>
        <v>0</v>
      </c>
      <c r="BI362" s="228">
        <f>IF(N362="nulová",J362,0)</f>
        <v>0</v>
      </c>
      <c r="BJ362" s="20" t="s">
        <v>78</v>
      </c>
      <c r="BK362" s="228">
        <f>ROUND(I362*H362,2)</f>
        <v>0</v>
      </c>
      <c r="BL362" s="20" t="s">
        <v>173</v>
      </c>
      <c r="BM362" s="227" t="s">
        <v>2154</v>
      </c>
    </row>
    <row r="363" s="2" customFormat="1">
      <c r="A363" s="41"/>
      <c r="B363" s="42"/>
      <c r="C363" s="43"/>
      <c r="D363" s="229" t="s">
        <v>221</v>
      </c>
      <c r="E363" s="43"/>
      <c r="F363" s="230" t="s">
        <v>2155</v>
      </c>
      <c r="G363" s="43"/>
      <c r="H363" s="43"/>
      <c r="I363" s="231"/>
      <c r="J363" s="43"/>
      <c r="K363" s="43"/>
      <c r="L363" s="47"/>
      <c r="M363" s="232"/>
      <c r="N363" s="233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221</v>
      </c>
      <c r="AU363" s="20" t="s">
        <v>80</v>
      </c>
    </row>
    <row r="364" s="12" customFormat="1" ht="22.8" customHeight="1">
      <c r="A364" s="12"/>
      <c r="B364" s="200"/>
      <c r="C364" s="201"/>
      <c r="D364" s="202" t="s">
        <v>70</v>
      </c>
      <c r="E364" s="214" t="s">
        <v>609</v>
      </c>
      <c r="F364" s="214" t="s">
        <v>610</v>
      </c>
      <c r="G364" s="201"/>
      <c r="H364" s="201"/>
      <c r="I364" s="204"/>
      <c r="J364" s="215">
        <f>BK364</f>
        <v>0</v>
      </c>
      <c r="K364" s="201"/>
      <c r="L364" s="206"/>
      <c r="M364" s="207"/>
      <c r="N364" s="208"/>
      <c r="O364" s="208"/>
      <c r="P364" s="209">
        <f>SUM(P365:P377)</f>
        <v>0</v>
      </c>
      <c r="Q364" s="208"/>
      <c r="R364" s="209">
        <f>SUM(R365:R377)</f>
        <v>0</v>
      </c>
      <c r="S364" s="208"/>
      <c r="T364" s="210">
        <f>SUM(T365:T377)</f>
        <v>0</v>
      </c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R364" s="211" t="s">
        <v>78</v>
      </c>
      <c r="AT364" s="212" t="s">
        <v>70</v>
      </c>
      <c r="AU364" s="212" t="s">
        <v>78</v>
      </c>
      <c r="AY364" s="211" t="s">
        <v>158</v>
      </c>
      <c r="BK364" s="213">
        <f>SUM(BK365:BK377)</f>
        <v>0</v>
      </c>
    </row>
    <row r="365" s="2" customFormat="1" ht="24.15" customHeight="1">
      <c r="A365" s="41"/>
      <c r="B365" s="42"/>
      <c r="C365" s="216" t="s">
        <v>662</v>
      </c>
      <c r="D365" s="216" t="s">
        <v>161</v>
      </c>
      <c r="E365" s="217" t="s">
        <v>2156</v>
      </c>
      <c r="F365" s="218" t="s">
        <v>2157</v>
      </c>
      <c r="G365" s="219" t="s">
        <v>285</v>
      </c>
      <c r="H365" s="220">
        <v>5.3869999999999996</v>
      </c>
      <c r="I365" s="221"/>
      <c r="J365" s="222">
        <f>ROUND(I365*H365,2)</f>
        <v>0</v>
      </c>
      <c r="K365" s="218" t="s">
        <v>219</v>
      </c>
      <c r="L365" s="47"/>
      <c r="M365" s="223" t="s">
        <v>19</v>
      </c>
      <c r="N365" s="224" t="s">
        <v>42</v>
      </c>
      <c r="O365" s="87"/>
      <c r="P365" s="225">
        <f>O365*H365</f>
        <v>0</v>
      </c>
      <c r="Q365" s="225">
        <v>0</v>
      </c>
      <c r="R365" s="225">
        <f>Q365*H365</f>
        <v>0</v>
      </c>
      <c r="S365" s="225">
        <v>0</v>
      </c>
      <c r="T365" s="226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7" t="s">
        <v>173</v>
      </c>
      <c r="AT365" s="227" t="s">
        <v>161</v>
      </c>
      <c r="AU365" s="227" t="s">
        <v>80</v>
      </c>
      <c r="AY365" s="20" t="s">
        <v>158</v>
      </c>
      <c r="BE365" s="228">
        <f>IF(N365="základní",J365,0)</f>
        <v>0</v>
      </c>
      <c r="BF365" s="228">
        <f>IF(N365="snížená",J365,0)</f>
        <v>0</v>
      </c>
      <c r="BG365" s="228">
        <f>IF(N365="zákl. přenesená",J365,0)</f>
        <v>0</v>
      </c>
      <c r="BH365" s="228">
        <f>IF(N365="sníž. přenesená",J365,0)</f>
        <v>0</v>
      </c>
      <c r="BI365" s="228">
        <f>IF(N365="nulová",J365,0)</f>
        <v>0</v>
      </c>
      <c r="BJ365" s="20" t="s">
        <v>78</v>
      </c>
      <c r="BK365" s="228">
        <f>ROUND(I365*H365,2)</f>
        <v>0</v>
      </c>
      <c r="BL365" s="20" t="s">
        <v>173</v>
      </c>
      <c r="BM365" s="227" t="s">
        <v>2158</v>
      </c>
    </row>
    <row r="366" s="2" customFormat="1">
      <c r="A366" s="41"/>
      <c r="B366" s="42"/>
      <c r="C366" s="43"/>
      <c r="D366" s="229" t="s">
        <v>221</v>
      </c>
      <c r="E366" s="43"/>
      <c r="F366" s="230" t="s">
        <v>2159</v>
      </c>
      <c r="G366" s="43"/>
      <c r="H366" s="43"/>
      <c r="I366" s="231"/>
      <c r="J366" s="43"/>
      <c r="K366" s="43"/>
      <c r="L366" s="47"/>
      <c r="M366" s="232"/>
      <c r="N366" s="233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221</v>
      </c>
      <c r="AU366" s="20" t="s">
        <v>80</v>
      </c>
    </row>
    <row r="367" s="2" customFormat="1" ht="21.75" customHeight="1">
      <c r="A367" s="41"/>
      <c r="B367" s="42"/>
      <c r="C367" s="216" t="s">
        <v>668</v>
      </c>
      <c r="D367" s="216" t="s">
        <v>161</v>
      </c>
      <c r="E367" s="217" t="s">
        <v>612</v>
      </c>
      <c r="F367" s="218" t="s">
        <v>613</v>
      </c>
      <c r="G367" s="219" t="s">
        <v>285</v>
      </c>
      <c r="H367" s="220">
        <v>5.3869999999999996</v>
      </c>
      <c r="I367" s="221"/>
      <c r="J367" s="222">
        <f>ROUND(I367*H367,2)</f>
        <v>0</v>
      </c>
      <c r="K367" s="218" t="s">
        <v>219</v>
      </c>
      <c r="L367" s="47"/>
      <c r="M367" s="223" t="s">
        <v>19</v>
      </c>
      <c r="N367" s="224" t="s">
        <v>42</v>
      </c>
      <c r="O367" s="87"/>
      <c r="P367" s="225">
        <f>O367*H367</f>
        <v>0</v>
      </c>
      <c r="Q367" s="225">
        <v>0</v>
      </c>
      <c r="R367" s="225">
        <f>Q367*H367</f>
        <v>0</v>
      </c>
      <c r="S367" s="225">
        <v>0</v>
      </c>
      <c r="T367" s="226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7" t="s">
        <v>173</v>
      </c>
      <c r="AT367" s="227" t="s">
        <v>161</v>
      </c>
      <c r="AU367" s="227" t="s">
        <v>80</v>
      </c>
      <c r="AY367" s="20" t="s">
        <v>158</v>
      </c>
      <c r="BE367" s="228">
        <f>IF(N367="základní",J367,0)</f>
        <v>0</v>
      </c>
      <c r="BF367" s="228">
        <f>IF(N367="snížená",J367,0)</f>
        <v>0</v>
      </c>
      <c r="BG367" s="228">
        <f>IF(N367="zákl. přenesená",J367,0)</f>
        <v>0</v>
      </c>
      <c r="BH367" s="228">
        <f>IF(N367="sníž. přenesená",J367,0)</f>
        <v>0</v>
      </c>
      <c r="BI367" s="228">
        <f>IF(N367="nulová",J367,0)</f>
        <v>0</v>
      </c>
      <c r="BJ367" s="20" t="s">
        <v>78</v>
      </c>
      <c r="BK367" s="228">
        <f>ROUND(I367*H367,2)</f>
        <v>0</v>
      </c>
      <c r="BL367" s="20" t="s">
        <v>173</v>
      </c>
      <c r="BM367" s="227" t="s">
        <v>2160</v>
      </c>
    </row>
    <row r="368" s="2" customFormat="1">
      <c r="A368" s="41"/>
      <c r="B368" s="42"/>
      <c r="C368" s="43"/>
      <c r="D368" s="229" t="s">
        <v>221</v>
      </c>
      <c r="E368" s="43"/>
      <c r="F368" s="230" t="s">
        <v>615</v>
      </c>
      <c r="G368" s="43"/>
      <c r="H368" s="43"/>
      <c r="I368" s="231"/>
      <c r="J368" s="43"/>
      <c r="K368" s="43"/>
      <c r="L368" s="47"/>
      <c r="M368" s="232"/>
      <c r="N368" s="233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221</v>
      </c>
      <c r="AU368" s="20" t="s">
        <v>80</v>
      </c>
    </row>
    <row r="369" s="2" customFormat="1" ht="24.15" customHeight="1">
      <c r="A369" s="41"/>
      <c r="B369" s="42"/>
      <c r="C369" s="216" t="s">
        <v>748</v>
      </c>
      <c r="D369" s="216" t="s">
        <v>161</v>
      </c>
      <c r="E369" s="217" t="s">
        <v>619</v>
      </c>
      <c r="F369" s="218" t="s">
        <v>620</v>
      </c>
      <c r="G369" s="219" t="s">
        <v>285</v>
      </c>
      <c r="H369" s="220">
        <v>102.35299999999999</v>
      </c>
      <c r="I369" s="221"/>
      <c r="J369" s="222">
        <f>ROUND(I369*H369,2)</f>
        <v>0</v>
      </c>
      <c r="K369" s="218" t="s">
        <v>219</v>
      </c>
      <c r="L369" s="47"/>
      <c r="M369" s="223" t="s">
        <v>19</v>
      </c>
      <c r="N369" s="224" t="s">
        <v>42</v>
      </c>
      <c r="O369" s="87"/>
      <c r="P369" s="225">
        <f>O369*H369</f>
        <v>0</v>
      </c>
      <c r="Q369" s="225">
        <v>0</v>
      </c>
      <c r="R369" s="225">
        <f>Q369*H369</f>
        <v>0</v>
      </c>
      <c r="S369" s="225">
        <v>0</v>
      </c>
      <c r="T369" s="226">
        <f>S369*H369</f>
        <v>0</v>
      </c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R369" s="227" t="s">
        <v>173</v>
      </c>
      <c r="AT369" s="227" t="s">
        <v>161</v>
      </c>
      <c r="AU369" s="227" t="s">
        <v>80</v>
      </c>
      <c r="AY369" s="20" t="s">
        <v>158</v>
      </c>
      <c r="BE369" s="228">
        <f>IF(N369="základní",J369,0)</f>
        <v>0</v>
      </c>
      <c r="BF369" s="228">
        <f>IF(N369="snížená",J369,0)</f>
        <v>0</v>
      </c>
      <c r="BG369" s="228">
        <f>IF(N369="zákl. přenesená",J369,0)</f>
        <v>0</v>
      </c>
      <c r="BH369" s="228">
        <f>IF(N369="sníž. přenesená",J369,0)</f>
        <v>0</v>
      </c>
      <c r="BI369" s="228">
        <f>IF(N369="nulová",J369,0)</f>
        <v>0</v>
      </c>
      <c r="BJ369" s="20" t="s">
        <v>78</v>
      </c>
      <c r="BK369" s="228">
        <f>ROUND(I369*H369,2)</f>
        <v>0</v>
      </c>
      <c r="BL369" s="20" t="s">
        <v>173</v>
      </c>
      <c r="BM369" s="227" t="s">
        <v>2161</v>
      </c>
    </row>
    <row r="370" s="2" customFormat="1">
      <c r="A370" s="41"/>
      <c r="B370" s="42"/>
      <c r="C370" s="43"/>
      <c r="D370" s="229" t="s">
        <v>221</v>
      </c>
      <c r="E370" s="43"/>
      <c r="F370" s="230" t="s">
        <v>622</v>
      </c>
      <c r="G370" s="43"/>
      <c r="H370" s="43"/>
      <c r="I370" s="231"/>
      <c r="J370" s="43"/>
      <c r="K370" s="43"/>
      <c r="L370" s="47"/>
      <c r="M370" s="232"/>
      <c r="N370" s="233"/>
      <c r="O370" s="87"/>
      <c r="P370" s="87"/>
      <c r="Q370" s="87"/>
      <c r="R370" s="87"/>
      <c r="S370" s="87"/>
      <c r="T370" s="88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T370" s="20" t="s">
        <v>221</v>
      </c>
      <c r="AU370" s="20" t="s">
        <v>80</v>
      </c>
    </row>
    <row r="371" s="14" customFormat="1">
      <c r="A371" s="14"/>
      <c r="B371" s="250"/>
      <c r="C371" s="251"/>
      <c r="D371" s="241" t="s">
        <v>257</v>
      </c>
      <c r="E371" s="252" t="s">
        <v>19</v>
      </c>
      <c r="F371" s="253" t="s">
        <v>2162</v>
      </c>
      <c r="G371" s="251"/>
      <c r="H371" s="254">
        <v>102.35299999999999</v>
      </c>
      <c r="I371" s="255"/>
      <c r="J371" s="251"/>
      <c r="K371" s="251"/>
      <c r="L371" s="256"/>
      <c r="M371" s="257"/>
      <c r="N371" s="258"/>
      <c r="O371" s="258"/>
      <c r="P371" s="258"/>
      <c r="Q371" s="258"/>
      <c r="R371" s="258"/>
      <c r="S371" s="258"/>
      <c r="T371" s="259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60" t="s">
        <v>257</v>
      </c>
      <c r="AU371" s="260" t="s">
        <v>80</v>
      </c>
      <c r="AV371" s="14" t="s">
        <v>80</v>
      </c>
      <c r="AW371" s="14" t="s">
        <v>32</v>
      </c>
      <c r="AX371" s="14" t="s">
        <v>78</v>
      </c>
      <c r="AY371" s="260" t="s">
        <v>158</v>
      </c>
    </row>
    <row r="372" s="2" customFormat="1" ht="24.15" customHeight="1">
      <c r="A372" s="41"/>
      <c r="B372" s="42"/>
      <c r="C372" s="216" t="s">
        <v>751</v>
      </c>
      <c r="D372" s="216" t="s">
        <v>161</v>
      </c>
      <c r="E372" s="217" t="s">
        <v>2163</v>
      </c>
      <c r="F372" s="218" t="s">
        <v>2164</v>
      </c>
      <c r="G372" s="219" t="s">
        <v>285</v>
      </c>
      <c r="H372" s="220">
        <v>0.33800000000000002</v>
      </c>
      <c r="I372" s="221"/>
      <c r="J372" s="222">
        <f>ROUND(I372*H372,2)</f>
        <v>0</v>
      </c>
      <c r="K372" s="218" t="s">
        <v>219</v>
      </c>
      <c r="L372" s="47"/>
      <c r="M372" s="223" t="s">
        <v>19</v>
      </c>
      <c r="N372" s="224" t="s">
        <v>42</v>
      </c>
      <c r="O372" s="87"/>
      <c r="P372" s="225">
        <f>O372*H372</f>
        <v>0</v>
      </c>
      <c r="Q372" s="225">
        <v>0</v>
      </c>
      <c r="R372" s="225">
        <f>Q372*H372</f>
        <v>0</v>
      </c>
      <c r="S372" s="225">
        <v>0</v>
      </c>
      <c r="T372" s="226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7" t="s">
        <v>173</v>
      </c>
      <c r="AT372" s="227" t="s">
        <v>161</v>
      </c>
      <c r="AU372" s="227" t="s">
        <v>80</v>
      </c>
      <c r="AY372" s="20" t="s">
        <v>158</v>
      </c>
      <c r="BE372" s="228">
        <f>IF(N372="základní",J372,0)</f>
        <v>0</v>
      </c>
      <c r="BF372" s="228">
        <f>IF(N372="snížená",J372,0)</f>
        <v>0</v>
      </c>
      <c r="BG372" s="228">
        <f>IF(N372="zákl. přenesená",J372,0)</f>
        <v>0</v>
      </c>
      <c r="BH372" s="228">
        <f>IF(N372="sníž. přenesená",J372,0)</f>
        <v>0</v>
      </c>
      <c r="BI372" s="228">
        <f>IF(N372="nulová",J372,0)</f>
        <v>0</v>
      </c>
      <c r="BJ372" s="20" t="s">
        <v>78</v>
      </c>
      <c r="BK372" s="228">
        <f>ROUND(I372*H372,2)</f>
        <v>0</v>
      </c>
      <c r="BL372" s="20" t="s">
        <v>173</v>
      </c>
      <c r="BM372" s="227" t="s">
        <v>2165</v>
      </c>
    </row>
    <row r="373" s="2" customFormat="1">
      <c r="A373" s="41"/>
      <c r="B373" s="42"/>
      <c r="C373" s="43"/>
      <c r="D373" s="229" t="s">
        <v>221</v>
      </c>
      <c r="E373" s="43"/>
      <c r="F373" s="230" t="s">
        <v>2166</v>
      </c>
      <c r="G373" s="43"/>
      <c r="H373" s="43"/>
      <c r="I373" s="231"/>
      <c r="J373" s="43"/>
      <c r="K373" s="43"/>
      <c r="L373" s="47"/>
      <c r="M373" s="232"/>
      <c r="N373" s="233"/>
      <c r="O373" s="87"/>
      <c r="P373" s="87"/>
      <c r="Q373" s="87"/>
      <c r="R373" s="87"/>
      <c r="S373" s="87"/>
      <c r="T373" s="88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T373" s="20" t="s">
        <v>221</v>
      </c>
      <c r="AU373" s="20" t="s">
        <v>80</v>
      </c>
    </row>
    <row r="374" s="2" customFormat="1" ht="24.15" customHeight="1">
      <c r="A374" s="41"/>
      <c r="B374" s="42"/>
      <c r="C374" s="216" t="s">
        <v>754</v>
      </c>
      <c r="D374" s="216" t="s">
        <v>161</v>
      </c>
      <c r="E374" s="217" t="s">
        <v>2167</v>
      </c>
      <c r="F374" s="218" t="s">
        <v>284</v>
      </c>
      <c r="G374" s="219" t="s">
        <v>285</v>
      </c>
      <c r="H374" s="220">
        <v>2.871</v>
      </c>
      <c r="I374" s="221"/>
      <c r="J374" s="222">
        <f>ROUND(I374*H374,2)</f>
        <v>0</v>
      </c>
      <c r="K374" s="218" t="s">
        <v>219</v>
      </c>
      <c r="L374" s="47"/>
      <c r="M374" s="223" t="s">
        <v>19</v>
      </c>
      <c r="N374" s="224" t="s">
        <v>42</v>
      </c>
      <c r="O374" s="87"/>
      <c r="P374" s="225">
        <f>O374*H374</f>
        <v>0</v>
      </c>
      <c r="Q374" s="225">
        <v>0</v>
      </c>
      <c r="R374" s="225">
        <f>Q374*H374</f>
        <v>0</v>
      </c>
      <c r="S374" s="225">
        <v>0</v>
      </c>
      <c r="T374" s="226">
        <f>S374*H374</f>
        <v>0</v>
      </c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R374" s="227" t="s">
        <v>173</v>
      </c>
      <c r="AT374" s="227" t="s">
        <v>161</v>
      </c>
      <c r="AU374" s="227" t="s">
        <v>80</v>
      </c>
      <c r="AY374" s="20" t="s">
        <v>158</v>
      </c>
      <c r="BE374" s="228">
        <f>IF(N374="základní",J374,0)</f>
        <v>0</v>
      </c>
      <c r="BF374" s="228">
        <f>IF(N374="snížená",J374,0)</f>
        <v>0</v>
      </c>
      <c r="BG374" s="228">
        <f>IF(N374="zákl. přenesená",J374,0)</f>
        <v>0</v>
      </c>
      <c r="BH374" s="228">
        <f>IF(N374="sníž. přenesená",J374,0)</f>
        <v>0</v>
      </c>
      <c r="BI374" s="228">
        <f>IF(N374="nulová",J374,0)</f>
        <v>0</v>
      </c>
      <c r="BJ374" s="20" t="s">
        <v>78</v>
      </c>
      <c r="BK374" s="228">
        <f>ROUND(I374*H374,2)</f>
        <v>0</v>
      </c>
      <c r="BL374" s="20" t="s">
        <v>173</v>
      </c>
      <c r="BM374" s="227" t="s">
        <v>2168</v>
      </c>
    </row>
    <row r="375" s="2" customFormat="1">
      <c r="A375" s="41"/>
      <c r="B375" s="42"/>
      <c r="C375" s="43"/>
      <c r="D375" s="229" t="s">
        <v>221</v>
      </c>
      <c r="E375" s="43"/>
      <c r="F375" s="230" t="s">
        <v>2169</v>
      </c>
      <c r="G375" s="43"/>
      <c r="H375" s="43"/>
      <c r="I375" s="231"/>
      <c r="J375" s="43"/>
      <c r="K375" s="43"/>
      <c r="L375" s="47"/>
      <c r="M375" s="232"/>
      <c r="N375" s="233"/>
      <c r="O375" s="87"/>
      <c r="P375" s="87"/>
      <c r="Q375" s="87"/>
      <c r="R375" s="87"/>
      <c r="S375" s="87"/>
      <c r="T375" s="88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T375" s="20" t="s">
        <v>221</v>
      </c>
      <c r="AU375" s="20" t="s">
        <v>80</v>
      </c>
    </row>
    <row r="376" s="2" customFormat="1" ht="24.15" customHeight="1">
      <c r="A376" s="41"/>
      <c r="B376" s="42"/>
      <c r="C376" s="216" t="s">
        <v>757</v>
      </c>
      <c r="D376" s="216" t="s">
        <v>161</v>
      </c>
      <c r="E376" s="217" t="s">
        <v>2170</v>
      </c>
      <c r="F376" s="218" t="s">
        <v>2171</v>
      </c>
      <c r="G376" s="219" t="s">
        <v>285</v>
      </c>
      <c r="H376" s="220">
        <v>2.1779999999999999</v>
      </c>
      <c r="I376" s="221"/>
      <c r="J376" s="222">
        <f>ROUND(I376*H376,2)</f>
        <v>0</v>
      </c>
      <c r="K376" s="218" t="s">
        <v>219</v>
      </c>
      <c r="L376" s="47"/>
      <c r="M376" s="223" t="s">
        <v>19</v>
      </c>
      <c r="N376" s="224" t="s">
        <v>42</v>
      </c>
      <c r="O376" s="87"/>
      <c r="P376" s="225">
        <f>O376*H376</f>
        <v>0</v>
      </c>
      <c r="Q376" s="225">
        <v>0</v>
      </c>
      <c r="R376" s="225">
        <f>Q376*H376</f>
        <v>0</v>
      </c>
      <c r="S376" s="225">
        <v>0</v>
      </c>
      <c r="T376" s="226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7" t="s">
        <v>173</v>
      </c>
      <c r="AT376" s="227" t="s">
        <v>161</v>
      </c>
      <c r="AU376" s="227" t="s">
        <v>80</v>
      </c>
      <c r="AY376" s="20" t="s">
        <v>158</v>
      </c>
      <c r="BE376" s="228">
        <f>IF(N376="základní",J376,0)</f>
        <v>0</v>
      </c>
      <c r="BF376" s="228">
        <f>IF(N376="snížená",J376,0)</f>
        <v>0</v>
      </c>
      <c r="BG376" s="228">
        <f>IF(N376="zákl. přenesená",J376,0)</f>
        <v>0</v>
      </c>
      <c r="BH376" s="228">
        <f>IF(N376="sníž. přenesená",J376,0)</f>
        <v>0</v>
      </c>
      <c r="BI376" s="228">
        <f>IF(N376="nulová",J376,0)</f>
        <v>0</v>
      </c>
      <c r="BJ376" s="20" t="s">
        <v>78</v>
      </c>
      <c r="BK376" s="228">
        <f>ROUND(I376*H376,2)</f>
        <v>0</v>
      </c>
      <c r="BL376" s="20" t="s">
        <v>173</v>
      </c>
      <c r="BM376" s="227" t="s">
        <v>2172</v>
      </c>
    </row>
    <row r="377" s="2" customFormat="1">
      <c r="A377" s="41"/>
      <c r="B377" s="42"/>
      <c r="C377" s="43"/>
      <c r="D377" s="229" t="s">
        <v>221</v>
      </c>
      <c r="E377" s="43"/>
      <c r="F377" s="230" t="s">
        <v>2173</v>
      </c>
      <c r="G377" s="43"/>
      <c r="H377" s="43"/>
      <c r="I377" s="231"/>
      <c r="J377" s="43"/>
      <c r="K377" s="43"/>
      <c r="L377" s="47"/>
      <c r="M377" s="232"/>
      <c r="N377" s="233"/>
      <c r="O377" s="87"/>
      <c r="P377" s="87"/>
      <c r="Q377" s="87"/>
      <c r="R377" s="87"/>
      <c r="S377" s="87"/>
      <c r="T377" s="88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T377" s="20" t="s">
        <v>221</v>
      </c>
      <c r="AU377" s="20" t="s">
        <v>80</v>
      </c>
    </row>
    <row r="378" s="12" customFormat="1" ht="22.8" customHeight="1">
      <c r="A378" s="12"/>
      <c r="B378" s="200"/>
      <c r="C378" s="201"/>
      <c r="D378" s="202" t="s">
        <v>70</v>
      </c>
      <c r="E378" s="214" t="s">
        <v>626</v>
      </c>
      <c r="F378" s="214" t="s">
        <v>627</v>
      </c>
      <c r="G378" s="201"/>
      <c r="H378" s="201"/>
      <c r="I378" s="204"/>
      <c r="J378" s="215">
        <f>BK378</f>
        <v>0</v>
      </c>
      <c r="K378" s="201"/>
      <c r="L378" s="206"/>
      <c r="M378" s="207"/>
      <c r="N378" s="208"/>
      <c r="O378" s="208"/>
      <c r="P378" s="209">
        <f>SUM(P379:P380)</f>
        <v>0</v>
      </c>
      <c r="Q378" s="208"/>
      <c r="R378" s="209">
        <f>SUM(R379:R380)</f>
        <v>0</v>
      </c>
      <c r="S378" s="208"/>
      <c r="T378" s="210">
        <f>SUM(T379:T380)</f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11" t="s">
        <v>78</v>
      </c>
      <c r="AT378" s="212" t="s">
        <v>70</v>
      </c>
      <c r="AU378" s="212" t="s">
        <v>78</v>
      </c>
      <c r="AY378" s="211" t="s">
        <v>158</v>
      </c>
      <c r="BK378" s="213">
        <f>SUM(BK379:BK380)</f>
        <v>0</v>
      </c>
    </row>
    <row r="379" s="2" customFormat="1" ht="37.8" customHeight="1">
      <c r="A379" s="41"/>
      <c r="B379" s="42"/>
      <c r="C379" s="216" t="s">
        <v>761</v>
      </c>
      <c r="D379" s="216" t="s">
        <v>161</v>
      </c>
      <c r="E379" s="217" t="s">
        <v>2174</v>
      </c>
      <c r="F379" s="218" t="s">
        <v>2175</v>
      </c>
      <c r="G379" s="219" t="s">
        <v>285</v>
      </c>
      <c r="H379" s="220">
        <v>88.453999999999994</v>
      </c>
      <c r="I379" s="221"/>
      <c r="J379" s="222">
        <f>ROUND(I379*H379,2)</f>
        <v>0</v>
      </c>
      <c r="K379" s="218" t="s">
        <v>219</v>
      </c>
      <c r="L379" s="47"/>
      <c r="M379" s="223" t="s">
        <v>19</v>
      </c>
      <c r="N379" s="224" t="s">
        <v>42</v>
      </c>
      <c r="O379" s="87"/>
      <c r="P379" s="225">
        <f>O379*H379</f>
        <v>0</v>
      </c>
      <c r="Q379" s="225">
        <v>0</v>
      </c>
      <c r="R379" s="225">
        <f>Q379*H379</f>
        <v>0</v>
      </c>
      <c r="S379" s="225">
        <v>0</v>
      </c>
      <c r="T379" s="226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7" t="s">
        <v>173</v>
      </c>
      <c r="AT379" s="227" t="s">
        <v>161</v>
      </c>
      <c r="AU379" s="227" t="s">
        <v>80</v>
      </c>
      <c r="AY379" s="20" t="s">
        <v>158</v>
      </c>
      <c r="BE379" s="228">
        <f>IF(N379="základní",J379,0)</f>
        <v>0</v>
      </c>
      <c r="BF379" s="228">
        <f>IF(N379="snížená",J379,0)</f>
        <v>0</v>
      </c>
      <c r="BG379" s="228">
        <f>IF(N379="zákl. přenesená",J379,0)</f>
        <v>0</v>
      </c>
      <c r="BH379" s="228">
        <f>IF(N379="sníž. přenesená",J379,0)</f>
        <v>0</v>
      </c>
      <c r="BI379" s="228">
        <f>IF(N379="nulová",J379,0)</f>
        <v>0</v>
      </c>
      <c r="BJ379" s="20" t="s">
        <v>78</v>
      </c>
      <c r="BK379" s="228">
        <f>ROUND(I379*H379,2)</f>
        <v>0</v>
      </c>
      <c r="BL379" s="20" t="s">
        <v>173</v>
      </c>
      <c r="BM379" s="227" t="s">
        <v>2176</v>
      </c>
    </row>
    <row r="380" s="2" customFormat="1">
      <c r="A380" s="41"/>
      <c r="B380" s="42"/>
      <c r="C380" s="43"/>
      <c r="D380" s="229" t="s">
        <v>221</v>
      </c>
      <c r="E380" s="43"/>
      <c r="F380" s="230" t="s">
        <v>2177</v>
      </c>
      <c r="G380" s="43"/>
      <c r="H380" s="43"/>
      <c r="I380" s="231"/>
      <c r="J380" s="43"/>
      <c r="K380" s="43"/>
      <c r="L380" s="47"/>
      <c r="M380" s="232"/>
      <c r="N380" s="233"/>
      <c r="O380" s="87"/>
      <c r="P380" s="87"/>
      <c r="Q380" s="87"/>
      <c r="R380" s="87"/>
      <c r="S380" s="87"/>
      <c r="T380" s="88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T380" s="20" t="s">
        <v>221</v>
      </c>
      <c r="AU380" s="20" t="s">
        <v>80</v>
      </c>
    </row>
    <row r="381" s="12" customFormat="1" ht="25.92" customHeight="1">
      <c r="A381" s="12"/>
      <c r="B381" s="200"/>
      <c r="C381" s="201"/>
      <c r="D381" s="202" t="s">
        <v>70</v>
      </c>
      <c r="E381" s="203" t="s">
        <v>633</v>
      </c>
      <c r="F381" s="203" t="s">
        <v>634</v>
      </c>
      <c r="G381" s="201"/>
      <c r="H381" s="201"/>
      <c r="I381" s="204"/>
      <c r="J381" s="205">
        <f>BK381</f>
        <v>0</v>
      </c>
      <c r="K381" s="201"/>
      <c r="L381" s="206"/>
      <c r="M381" s="207"/>
      <c r="N381" s="208"/>
      <c r="O381" s="208"/>
      <c r="P381" s="209">
        <f>P382+P391+P421+P481+P620+P631</f>
        <v>0</v>
      </c>
      <c r="Q381" s="208"/>
      <c r="R381" s="209">
        <f>R382+R391+R421+R481+R620+R631</f>
        <v>0.28182560000000001</v>
      </c>
      <c r="S381" s="208"/>
      <c r="T381" s="210">
        <f>T382+T391+T421+T481+T620+T631</f>
        <v>0</v>
      </c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R381" s="211" t="s">
        <v>80</v>
      </c>
      <c r="AT381" s="212" t="s">
        <v>70</v>
      </c>
      <c r="AU381" s="212" t="s">
        <v>71</v>
      </c>
      <c r="AY381" s="211" t="s">
        <v>158</v>
      </c>
      <c r="BK381" s="213">
        <f>BK382+BK391+BK421+BK481+BK620+BK631</f>
        <v>0</v>
      </c>
    </row>
    <row r="382" s="12" customFormat="1" ht="22.8" customHeight="1">
      <c r="A382" s="12"/>
      <c r="B382" s="200"/>
      <c r="C382" s="201"/>
      <c r="D382" s="202" t="s">
        <v>70</v>
      </c>
      <c r="E382" s="214" t="s">
        <v>1353</v>
      </c>
      <c r="F382" s="214" t="s">
        <v>1354</v>
      </c>
      <c r="G382" s="201"/>
      <c r="H382" s="201"/>
      <c r="I382" s="204"/>
      <c r="J382" s="215">
        <f>BK382</f>
        <v>0</v>
      </c>
      <c r="K382" s="201"/>
      <c r="L382" s="206"/>
      <c r="M382" s="207"/>
      <c r="N382" s="208"/>
      <c r="O382" s="208"/>
      <c r="P382" s="209">
        <f>SUM(P383:P390)</f>
        <v>0</v>
      </c>
      <c r="Q382" s="208"/>
      <c r="R382" s="209">
        <f>SUM(R383:R390)</f>
        <v>0.0016524000000000001</v>
      </c>
      <c r="S382" s="208"/>
      <c r="T382" s="210">
        <f>SUM(T383:T390)</f>
        <v>0</v>
      </c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R382" s="211" t="s">
        <v>80</v>
      </c>
      <c r="AT382" s="212" t="s">
        <v>70</v>
      </c>
      <c r="AU382" s="212" t="s">
        <v>78</v>
      </c>
      <c r="AY382" s="211" t="s">
        <v>158</v>
      </c>
      <c r="BK382" s="213">
        <f>SUM(BK383:BK390)</f>
        <v>0</v>
      </c>
    </row>
    <row r="383" s="2" customFormat="1" ht="24.15" customHeight="1">
      <c r="A383" s="41"/>
      <c r="B383" s="42"/>
      <c r="C383" s="216" t="s">
        <v>764</v>
      </c>
      <c r="D383" s="216" t="s">
        <v>161</v>
      </c>
      <c r="E383" s="217" t="s">
        <v>2178</v>
      </c>
      <c r="F383" s="218" t="s">
        <v>2179</v>
      </c>
      <c r="G383" s="219" t="s">
        <v>373</v>
      </c>
      <c r="H383" s="220">
        <v>4.5</v>
      </c>
      <c r="I383" s="221"/>
      <c r="J383" s="222">
        <f>ROUND(I383*H383,2)</f>
        <v>0</v>
      </c>
      <c r="K383" s="218" t="s">
        <v>219</v>
      </c>
      <c r="L383" s="47"/>
      <c r="M383" s="223" t="s">
        <v>19</v>
      </c>
      <c r="N383" s="224" t="s">
        <v>42</v>
      </c>
      <c r="O383" s="87"/>
      <c r="P383" s="225">
        <f>O383*H383</f>
        <v>0</v>
      </c>
      <c r="Q383" s="225">
        <v>0</v>
      </c>
      <c r="R383" s="225">
        <f>Q383*H383</f>
        <v>0</v>
      </c>
      <c r="S383" s="225">
        <v>0</v>
      </c>
      <c r="T383" s="226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27" t="s">
        <v>338</v>
      </c>
      <c r="AT383" s="227" t="s">
        <v>161</v>
      </c>
      <c r="AU383" s="227" t="s">
        <v>80</v>
      </c>
      <c r="AY383" s="20" t="s">
        <v>158</v>
      </c>
      <c r="BE383" s="228">
        <f>IF(N383="základní",J383,0)</f>
        <v>0</v>
      </c>
      <c r="BF383" s="228">
        <f>IF(N383="snížená",J383,0)</f>
        <v>0</v>
      </c>
      <c r="BG383" s="228">
        <f>IF(N383="zákl. přenesená",J383,0)</f>
        <v>0</v>
      </c>
      <c r="BH383" s="228">
        <f>IF(N383="sníž. přenesená",J383,0)</f>
        <v>0</v>
      </c>
      <c r="BI383" s="228">
        <f>IF(N383="nulová",J383,0)</f>
        <v>0</v>
      </c>
      <c r="BJ383" s="20" t="s">
        <v>78</v>
      </c>
      <c r="BK383" s="228">
        <f>ROUND(I383*H383,2)</f>
        <v>0</v>
      </c>
      <c r="BL383" s="20" t="s">
        <v>338</v>
      </c>
      <c r="BM383" s="227" t="s">
        <v>2180</v>
      </c>
    </row>
    <row r="384" s="2" customFormat="1">
      <c r="A384" s="41"/>
      <c r="B384" s="42"/>
      <c r="C384" s="43"/>
      <c r="D384" s="229" t="s">
        <v>221</v>
      </c>
      <c r="E384" s="43"/>
      <c r="F384" s="230" t="s">
        <v>2181</v>
      </c>
      <c r="G384" s="43"/>
      <c r="H384" s="43"/>
      <c r="I384" s="231"/>
      <c r="J384" s="43"/>
      <c r="K384" s="43"/>
      <c r="L384" s="47"/>
      <c r="M384" s="232"/>
      <c r="N384" s="233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221</v>
      </c>
      <c r="AU384" s="20" t="s">
        <v>80</v>
      </c>
    </row>
    <row r="385" s="14" customFormat="1">
      <c r="A385" s="14"/>
      <c r="B385" s="250"/>
      <c r="C385" s="251"/>
      <c r="D385" s="241" t="s">
        <v>257</v>
      </c>
      <c r="E385" s="252" t="s">
        <v>19</v>
      </c>
      <c r="F385" s="253" t="s">
        <v>2182</v>
      </c>
      <c r="G385" s="251"/>
      <c r="H385" s="254">
        <v>4.5</v>
      </c>
      <c r="I385" s="255"/>
      <c r="J385" s="251"/>
      <c r="K385" s="251"/>
      <c r="L385" s="256"/>
      <c r="M385" s="257"/>
      <c r="N385" s="258"/>
      <c r="O385" s="258"/>
      <c r="P385" s="258"/>
      <c r="Q385" s="258"/>
      <c r="R385" s="258"/>
      <c r="S385" s="258"/>
      <c r="T385" s="259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0" t="s">
        <v>257</v>
      </c>
      <c r="AU385" s="260" t="s">
        <v>80</v>
      </c>
      <c r="AV385" s="14" t="s">
        <v>80</v>
      </c>
      <c r="AW385" s="14" t="s">
        <v>32</v>
      </c>
      <c r="AX385" s="14" t="s">
        <v>78</v>
      </c>
      <c r="AY385" s="260" t="s">
        <v>158</v>
      </c>
    </row>
    <row r="386" s="2" customFormat="1" ht="21.75" customHeight="1">
      <c r="A386" s="41"/>
      <c r="B386" s="42"/>
      <c r="C386" s="272" t="s">
        <v>465</v>
      </c>
      <c r="D386" s="272" t="s">
        <v>312</v>
      </c>
      <c r="E386" s="273" t="s">
        <v>2183</v>
      </c>
      <c r="F386" s="274" t="s">
        <v>2184</v>
      </c>
      <c r="G386" s="275" t="s">
        <v>373</v>
      </c>
      <c r="H386" s="276">
        <v>4.5899999999999999</v>
      </c>
      <c r="I386" s="277"/>
      <c r="J386" s="278">
        <f>ROUND(I386*H386,2)</f>
        <v>0</v>
      </c>
      <c r="K386" s="274" t="s">
        <v>2037</v>
      </c>
      <c r="L386" s="279"/>
      <c r="M386" s="280" t="s">
        <v>19</v>
      </c>
      <c r="N386" s="281" t="s">
        <v>42</v>
      </c>
      <c r="O386" s="87"/>
      <c r="P386" s="225">
        <f>O386*H386</f>
        <v>0</v>
      </c>
      <c r="Q386" s="225">
        <v>0.00036000000000000002</v>
      </c>
      <c r="R386" s="225">
        <f>Q386*H386</f>
        <v>0.0016524000000000001</v>
      </c>
      <c r="S386" s="225">
        <v>0</v>
      </c>
      <c r="T386" s="226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7" t="s">
        <v>420</v>
      </c>
      <c r="AT386" s="227" t="s">
        <v>312</v>
      </c>
      <c r="AU386" s="227" t="s">
        <v>80</v>
      </c>
      <c r="AY386" s="20" t="s">
        <v>158</v>
      </c>
      <c r="BE386" s="228">
        <f>IF(N386="základní",J386,0)</f>
        <v>0</v>
      </c>
      <c r="BF386" s="228">
        <f>IF(N386="snížená",J386,0)</f>
        <v>0</v>
      </c>
      <c r="BG386" s="228">
        <f>IF(N386="zákl. přenesená",J386,0)</f>
        <v>0</v>
      </c>
      <c r="BH386" s="228">
        <f>IF(N386="sníž. přenesená",J386,0)</f>
        <v>0</v>
      </c>
      <c r="BI386" s="228">
        <f>IF(N386="nulová",J386,0)</f>
        <v>0</v>
      </c>
      <c r="BJ386" s="20" t="s">
        <v>78</v>
      </c>
      <c r="BK386" s="228">
        <f>ROUND(I386*H386,2)</f>
        <v>0</v>
      </c>
      <c r="BL386" s="20" t="s">
        <v>338</v>
      </c>
      <c r="BM386" s="227" t="s">
        <v>2185</v>
      </c>
    </row>
    <row r="387" s="14" customFormat="1">
      <c r="A387" s="14"/>
      <c r="B387" s="250"/>
      <c r="C387" s="251"/>
      <c r="D387" s="241" t="s">
        <v>257</v>
      </c>
      <c r="E387" s="252" t="s">
        <v>19</v>
      </c>
      <c r="F387" s="253" t="s">
        <v>2182</v>
      </c>
      <c r="G387" s="251"/>
      <c r="H387" s="254">
        <v>4.5</v>
      </c>
      <c r="I387" s="255"/>
      <c r="J387" s="251"/>
      <c r="K387" s="251"/>
      <c r="L387" s="256"/>
      <c r="M387" s="257"/>
      <c r="N387" s="258"/>
      <c r="O387" s="258"/>
      <c r="P387" s="258"/>
      <c r="Q387" s="258"/>
      <c r="R387" s="258"/>
      <c r="S387" s="258"/>
      <c r="T387" s="259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0" t="s">
        <v>257</v>
      </c>
      <c r="AU387" s="260" t="s">
        <v>80</v>
      </c>
      <c r="AV387" s="14" t="s">
        <v>80</v>
      </c>
      <c r="AW387" s="14" t="s">
        <v>32</v>
      </c>
      <c r="AX387" s="14" t="s">
        <v>71</v>
      </c>
      <c r="AY387" s="260" t="s">
        <v>158</v>
      </c>
    </row>
    <row r="388" s="14" customFormat="1">
      <c r="A388" s="14"/>
      <c r="B388" s="250"/>
      <c r="C388" s="251"/>
      <c r="D388" s="241" t="s">
        <v>257</v>
      </c>
      <c r="E388" s="252" t="s">
        <v>19</v>
      </c>
      <c r="F388" s="253" t="s">
        <v>2186</v>
      </c>
      <c r="G388" s="251"/>
      <c r="H388" s="254">
        <v>4.5899999999999999</v>
      </c>
      <c r="I388" s="255"/>
      <c r="J388" s="251"/>
      <c r="K388" s="251"/>
      <c r="L388" s="256"/>
      <c r="M388" s="257"/>
      <c r="N388" s="258"/>
      <c r="O388" s="258"/>
      <c r="P388" s="258"/>
      <c r="Q388" s="258"/>
      <c r="R388" s="258"/>
      <c r="S388" s="258"/>
      <c r="T388" s="259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T388" s="260" t="s">
        <v>257</v>
      </c>
      <c r="AU388" s="260" t="s">
        <v>80</v>
      </c>
      <c r="AV388" s="14" t="s">
        <v>80</v>
      </c>
      <c r="AW388" s="14" t="s">
        <v>32</v>
      </c>
      <c r="AX388" s="14" t="s">
        <v>78</v>
      </c>
      <c r="AY388" s="260" t="s">
        <v>158</v>
      </c>
    </row>
    <row r="389" s="2" customFormat="1" ht="33" customHeight="1">
      <c r="A389" s="41"/>
      <c r="B389" s="42"/>
      <c r="C389" s="216" t="s">
        <v>770</v>
      </c>
      <c r="D389" s="216" t="s">
        <v>161</v>
      </c>
      <c r="E389" s="217" t="s">
        <v>2187</v>
      </c>
      <c r="F389" s="218" t="s">
        <v>2188</v>
      </c>
      <c r="G389" s="219" t="s">
        <v>285</v>
      </c>
      <c r="H389" s="220">
        <v>0.002</v>
      </c>
      <c r="I389" s="221"/>
      <c r="J389" s="222">
        <f>ROUND(I389*H389,2)</f>
        <v>0</v>
      </c>
      <c r="K389" s="218" t="s">
        <v>219</v>
      </c>
      <c r="L389" s="47"/>
      <c r="M389" s="223" t="s">
        <v>19</v>
      </c>
      <c r="N389" s="224" t="s">
        <v>42</v>
      </c>
      <c r="O389" s="87"/>
      <c r="P389" s="225">
        <f>O389*H389</f>
        <v>0</v>
      </c>
      <c r="Q389" s="225">
        <v>0</v>
      </c>
      <c r="R389" s="225">
        <f>Q389*H389</f>
        <v>0</v>
      </c>
      <c r="S389" s="225">
        <v>0</v>
      </c>
      <c r="T389" s="226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227" t="s">
        <v>338</v>
      </c>
      <c r="AT389" s="227" t="s">
        <v>161</v>
      </c>
      <c r="AU389" s="227" t="s">
        <v>80</v>
      </c>
      <c r="AY389" s="20" t="s">
        <v>158</v>
      </c>
      <c r="BE389" s="228">
        <f>IF(N389="základní",J389,0)</f>
        <v>0</v>
      </c>
      <c r="BF389" s="228">
        <f>IF(N389="snížená",J389,0)</f>
        <v>0</v>
      </c>
      <c r="BG389" s="228">
        <f>IF(N389="zákl. přenesená",J389,0)</f>
        <v>0</v>
      </c>
      <c r="BH389" s="228">
        <f>IF(N389="sníž. přenesená",J389,0)</f>
        <v>0</v>
      </c>
      <c r="BI389" s="228">
        <f>IF(N389="nulová",J389,0)</f>
        <v>0</v>
      </c>
      <c r="BJ389" s="20" t="s">
        <v>78</v>
      </c>
      <c r="BK389" s="228">
        <f>ROUND(I389*H389,2)</f>
        <v>0</v>
      </c>
      <c r="BL389" s="20" t="s">
        <v>338</v>
      </c>
      <c r="BM389" s="227" t="s">
        <v>2189</v>
      </c>
    </row>
    <row r="390" s="2" customFormat="1">
      <c r="A390" s="41"/>
      <c r="B390" s="42"/>
      <c r="C390" s="43"/>
      <c r="D390" s="229" t="s">
        <v>221</v>
      </c>
      <c r="E390" s="43"/>
      <c r="F390" s="230" t="s">
        <v>2190</v>
      </c>
      <c r="G390" s="43"/>
      <c r="H390" s="43"/>
      <c r="I390" s="231"/>
      <c r="J390" s="43"/>
      <c r="K390" s="43"/>
      <c r="L390" s="47"/>
      <c r="M390" s="232"/>
      <c r="N390" s="233"/>
      <c r="O390" s="87"/>
      <c r="P390" s="87"/>
      <c r="Q390" s="87"/>
      <c r="R390" s="87"/>
      <c r="S390" s="87"/>
      <c r="T390" s="88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0" t="s">
        <v>221</v>
      </c>
      <c r="AU390" s="20" t="s">
        <v>80</v>
      </c>
    </row>
    <row r="391" s="12" customFormat="1" ht="22.8" customHeight="1">
      <c r="A391" s="12"/>
      <c r="B391" s="200"/>
      <c r="C391" s="201"/>
      <c r="D391" s="202" t="s">
        <v>70</v>
      </c>
      <c r="E391" s="214" t="s">
        <v>1407</v>
      </c>
      <c r="F391" s="214" t="s">
        <v>1408</v>
      </c>
      <c r="G391" s="201"/>
      <c r="H391" s="201"/>
      <c r="I391" s="204"/>
      <c r="J391" s="215">
        <f>BK391</f>
        <v>0</v>
      </c>
      <c r="K391" s="201"/>
      <c r="L391" s="206"/>
      <c r="M391" s="207"/>
      <c r="N391" s="208"/>
      <c r="O391" s="208"/>
      <c r="P391" s="209">
        <f>SUM(P392:P420)</f>
        <v>0</v>
      </c>
      <c r="Q391" s="208"/>
      <c r="R391" s="209">
        <f>SUM(R392:R420)</f>
        <v>0.071975999999999998</v>
      </c>
      <c r="S391" s="208"/>
      <c r="T391" s="210">
        <f>SUM(T392:T420)</f>
        <v>0</v>
      </c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R391" s="211" t="s">
        <v>80</v>
      </c>
      <c r="AT391" s="212" t="s">
        <v>70</v>
      </c>
      <c r="AU391" s="212" t="s">
        <v>78</v>
      </c>
      <c r="AY391" s="211" t="s">
        <v>158</v>
      </c>
      <c r="BK391" s="213">
        <f>SUM(BK392:BK420)</f>
        <v>0</v>
      </c>
    </row>
    <row r="392" s="2" customFormat="1" ht="16.5" customHeight="1">
      <c r="A392" s="41"/>
      <c r="B392" s="42"/>
      <c r="C392" s="216" t="s">
        <v>773</v>
      </c>
      <c r="D392" s="216" t="s">
        <v>161</v>
      </c>
      <c r="E392" s="217" t="s">
        <v>2191</v>
      </c>
      <c r="F392" s="218" t="s">
        <v>2192</v>
      </c>
      <c r="G392" s="219" t="s">
        <v>373</v>
      </c>
      <c r="H392" s="220">
        <v>11.699999999999999</v>
      </c>
      <c r="I392" s="221"/>
      <c r="J392" s="222">
        <f>ROUND(I392*H392,2)</f>
        <v>0</v>
      </c>
      <c r="K392" s="218" t="s">
        <v>219</v>
      </c>
      <c r="L392" s="47"/>
      <c r="M392" s="223" t="s">
        <v>19</v>
      </c>
      <c r="N392" s="224" t="s">
        <v>42</v>
      </c>
      <c r="O392" s="87"/>
      <c r="P392" s="225">
        <f>O392*H392</f>
        <v>0</v>
      </c>
      <c r="Q392" s="225">
        <v>0.00142</v>
      </c>
      <c r="R392" s="225">
        <f>Q392*H392</f>
        <v>0.016614</v>
      </c>
      <c r="S392" s="225">
        <v>0</v>
      </c>
      <c r="T392" s="226">
        <f>S392*H392</f>
        <v>0</v>
      </c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R392" s="227" t="s">
        <v>338</v>
      </c>
      <c r="AT392" s="227" t="s">
        <v>161</v>
      </c>
      <c r="AU392" s="227" t="s">
        <v>80</v>
      </c>
      <c r="AY392" s="20" t="s">
        <v>158</v>
      </c>
      <c r="BE392" s="228">
        <f>IF(N392="základní",J392,0)</f>
        <v>0</v>
      </c>
      <c r="BF392" s="228">
        <f>IF(N392="snížená",J392,0)</f>
        <v>0</v>
      </c>
      <c r="BG392" s="228">
        <f>IF(N392="zákl. přenesená",J392,0)</f>
        <v>0</v>
      </c>
      <c r="BH392" s="228">
        <f>IF(N392="sníž. přenesená",J392,0)</f>
        <v>0</v>
      </c>
      <c r="BI392" s="228">
        <f>IF(N392="nulová",J392,0)</f>
        <v>0</v>
      </c>
      <c r="BJ392" s="20" t="s">
        <v>78</v>
      </c>
      <c r="BK392" s="228">
        <f>ROUND(I392*H392,2)</f>
        <v>0</v>
      </c>
      <c r="BL392" s="20" t="s">
        <v>338</v>
      </c>
      <c r="BM392" s="227" t="s">
        <v>2193</v>
      </c>
    </row>
    <row r="393" s="2" customFormat="1">
      <c r="A393" s="41"/>
      <c r="B393" s="42"/>
      <c r="C393" s="43"/>
      <c r="D393" s="229" t="s">
        <v>221</v>
      </c>
      <c r="E393" s="43"/>
      <c r="F393" s="230" t="s">
        <v>2194</v>
      </c>
      <c r="G393" s="43"/>
      <c r="H393" s="43"/>
      <c r="I393" s="231"/>
      <c r="J393" s="43"/>
      <c r="K393" s="43"/>
      <c r="L393" s="47"/>
      <c r="M393" s="232"/>
      <c r="N393" s="233"/>
      <c r="O393" s="87"/>
      <c r="P393" s="87"/>
      <c r="Q393" s="87"/>
      <c r="R393" s="87"/>
      <c r="S393" s="87"/>
      <c r="T393" s="88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T393" s="20" t="s">
        <v>221</v>
      </c>
      <c r="AU393" s="20" t="s">
        <v>80</v>
      </c>
    </row>
    <row r="394" s="2" customFormat="1" ht="16.5" customHeight="1">
      <c r="A394" s="41"/>
      <c r="B394" s="42"/>
      <c r="C394" s="216" t="s">
        <v>788</v>
      </c>
      <c r="D394" s="216" t="s">
        <v>161</v>
      </c>
      <c r="E394" s="217" t="s">
        <v>2195</v>
      </c>
      <c r="F394" s="218" t="s">
        <v>2196</v>
      </c>
      <c r="G394" s="219" t="s">
        <v>373</v>
      </c>
      <c r="H394" s="220">
        <v>9.1999999999999993</v>
      </c>
      <c r="I394" s="221"/>
      <c r="J394" s="222">
        <f>ROUND(I394*H394,2)</f>
        <v>0</v>
      </c>
      <c r="K394" s="218" t="s">
        <v>219</v>
      </c>
      <c r="L394" s="47"/>
      <c r="M394" s="223" t="s">
        <v>19</v>
      </c>
      <c r="N394" s="224" t="s">
        <v>42</v>
      </c>
      <c r="O394" s="87"/>
      <c r="P394" s="225">
        <f>O394*H394</f>
        <v>0</v>
      </c>
      <c r="Q394" s="225">
        <v>0.00197</v>
      </c>
      <c r="R394" s="225">
        <f>Q394*H394</f>
        <v>0.018123999999999998</v>
      </c>
      <c r="S394" s="225">
        <v>0</v>
      </c>
      <c r="T394" s="226">
        <f>S394*H394</f>
        <v>0</v>
      </c>
      <c r="U394" s="41"/>
      <c r="V394" s="41"/>
      <c r="W394" s="41"/>
      <c r="X394" s="41"/>
      <c r="Y394" s="41"/>
      <c r="Z394" s="41"/>
      <c r="AA394" s="41"/>
      <c r="AB394" s="41"/>
      <c r="AC394" s="41"/>
      <c r="AD394" s="41"/>
      <c r="AE394" s="41"/>
      <c r="AR394" s="227" t="s">
        <v>338</v>
      </c>
      <c r="AT394" s="227" t="s">
        <v>161</v>
      </c>
      <c r="AU394" s="227" t="s">
        <v>80</v>
      </c>
      <c r="AY394" s="20" t="s">
        <v>158</v>
      </c>
      <c r="BE394" s="228">
        <f>IF(N394="základní",J394,0)</f>
        <v>0</v>
      </c>
      <c r="BF394" s="228">
        <f>IF(N394="snížená",J394,0)</f>
        <v>0</v>
      </c>
      <c r="BG394" s="228">
        <f>IF(N394="zákl. přenesená",J394,0)</f>
        <v>0</v>
      </c>
      <c r="BH394" s="228">
        <f>IF(N394="sníž. přenesená",J394,0)</f>
        <v>0</v>
      </c>
      <c r="BI394" s="228">
        <f>IF(N394="nulová",J394,0)</f>
        <v>0</v>
      </c>
      <c r="BJ394" s="20" t="s">
        <v>78</v>
      </c>
      <c r="BK394" s="228">
        <f>ROUND(I394*H394,2)</f>
        <v>0</v>
      </c>
      <c r="BL394" s="20" t="s">
        <v>338</v>
      </c>
      <c r="BM394" s="227" t="s">
        <v>2197</v>
      </c>
    </row>
    <row r="395" s="2" customFormat="1">
      <c r="A395" s="41"/>
      <c r="B395" s="42"/>
      <c r="C395" s="43"/>
      <c r="D395" s="229" t="s">
        <v>221</v>
      </c>
      <c r="E395" s="43"/>
      <c r="F395" s="230" t="s">
        <v>2198</v>
      </c>
      <c r="G395" s="43"/>
      <c r="H395" s="43"/>
      <c r="I395" s="231"/>
      <c r="J395" s="43"/>
      <c r="K395" s="43"/>
      <c r="L395" s="47"/>
      <c r="M395" s="232"/>
      <c r="N395" s="233"/>
      <c r="O395" s="87"/>
      <c r="P395" s="87"/>
      <c r="Q395" s="87"/>
      <c r="R395" s="87"/>
      <c r="S395" s="87"/>
      <c r="T395" s="88"/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T395" s="20" t="s">
        <v>221</v>
      </c>
      <c r="AU395" s="20" t="s">
        <v>80</v>
      </c>
    </row>
    <row r="396" s="2" customFormat="1" ht="16.5" customHeight="1">
      <c r="A396" s="41"/>
      <c r="B396" s="42"/>
      <c r="C396" s="216" t="s">
        <v>1364</v>
      </c>
      <c r="D396" s="216" t="s">
        <v>161</v>
      </c>
      <c r="E396" s="217" t="s">
        <v>2199</v>
      </c>
      <c r="F396" s="218" t="s">
        <v>2200</v>
      </c>
      <c r="G396" s="219" t="s">
        <v>373</v>
      </c>
      <c r="H396" s="220">
        <v>7.5999999999999996</v>
      </c>
      <c r="I396" s="221"/>
      <c r="J396" s="222">
        <f>ROUND(I396*H396,2)</f>
        <v>0</v>
      </c>
      <c r="K396" s="218" t="s">
        <v>219</v>
      </c>
      <c r="L396" s="47"/>
      <c r="M396" s="223" t="s">
        <v>19</v>
      </c>
      <c r="N396" s="224" t="s">
        <v>42</v>
      </c>
      <c r="O396" s="87"/>
      <c r="P396" s="225">
        <f>O396*H396</f>
        <v>0</v>
      </c>
      <c r="Q396" s="225">
        <v>0.0030400000000000002</v>
      </c>
      <c r="R396" s="225">
        <f>Q396*H396</f>
        <v>0.023104</v>
      </c>
      <c r="S396" s="225">
        <v>0</v>
      </c>
      <c r="T396" s="226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7" t="s">
        <v>338</v>
      </c>
      <c r="AT396" s="227" t="s">
        <v>161</v>
      </c>
      <c r="AU396" s="227" t="s">
        <v>80</v>
      </c>
      <c r="AY396" s="20" t="s">
        <v>158</v>
      </c>
      <c r="BE396" s="228">
        <f>IF(N396="základní",J396,0)</f>
        <v>0</v>
      </c>
      <c r="BF396" s="228">
        <f>IF(N396="snížená",J396,0)</f>
        <v>0</v>
      </c>
      <c r="BG396" s="228">
        <f>IF(N396="zákl. přenesená",J396,0)</f>
        <v>0</v>
      </c>
      <c r="BH396" s="228">
        <f>IF(N396="sníž. přenesená",J396,0)</f>
        <v>0</v>
      </c>
      <c r="BI396" s="228">
        <f>IF(N396="nulová",J396,0)</f>
        <v>0</v>
      </c>
      <c r="BJ396" s="20" t="s">
        <v>78</v>
      </c>
      <c r="BK396" s="228">
        <f>ROUND(I396*H396,2)</f>
        <v>0</v>
      </c>
      <c r="BL396" s="20" t="s">
        <v>338</v>
      </c>
      <c r="BM396" s="227" t="s">
        <v>2201</v>
      </c>
    </row>
    <row r="397" s="2" customFormat="1">
      <c r="A397" s="41"/>
      <c r="B397" s="42"/>
      <c r="C397" s="43"/>
      <c r="D397" s="229" t="s">
        <v>221</v>
      </c>
      <c r="E397" s="43"/>
      <c r="F397" s="230" t="s">
        <v>2202</v>
      </c>
      <c r="G397" s="43"/>
      <c r="H397" s="43"/>
      <c r="I397" s="231"/>
      <c r="J397" s="43"/>
      <c r="K397" s="43"/>
      <c r="L397" s="47"/>
      <c r="M397" s="232"/>
      <c r="N397" s="233"/>
      <c r="O397" s="87"/>
      <c r="P397" s="87"/>
      <c r="Q397" s="87"/>
      <c r="R397" s="87"/>
      <c r="S397" s="87"/>
      <c r="T397" s="88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0" t="s">
        <v>221</v>
      </c>
      <c r="AU397" s="20" t="s">
        <v>80</v>
      </c>
    </row>
    <row r="398" s="2" customFormat="1" ht="16.5" customHeight="1">
      <c r="A398" s="41"/>
      <c r="B398" s="42"/>
      <c r="C398" s="216" t="s">
        <v>792</v>
      </c>
      <c r="D398" s="216" t="s">
        <v>161</v>
      </c>
      <c r="E398" s="217" t="s">
        <v>2203</v>
      </c>
      <c r="F398" s="218" t="s">
        <v>2204</v>
      </c>
      <c r="G398" s="219" t="s">
        <v>373</v>
      </c>
      <c r="H398" s="220">
        <v>7.2000000000000002</v>
      </c>
      <c r="I398" s="221"/>
      <c r="J398" s="222">
        <f>ROUND(I398*H398,2)</f>
        <v>0</v>
      </c>
      <c r="K398" s="218" t="s">
        <v>219</v>
      </c>
      <c r="L398" s="47"/>
      <c r="M398" s="223" t="s">
        <v>19</v>
      </c>
      <c r="N398" s="224" t="s">
        <v>42</v>
      </c>
      <c r="O398" s="87"/>
      <c r="P398" s="225">
        <f>O398*H398</f>
        <v>0</v>
      </c>
      <c r="Q398" s="225">
        <v>0.0012999999999999999</v>
      </c>
      <c r="R398" s="225">
        <f>Q398*H398</f>
        <v>0.0093600000000000003</v>
      </c>
      <c r="S398" s="225">
        <v>0</v>
      </c>
      <c r="T398" s="226">
        <f>S398*H398</f>
        <v>0</v>
      </c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R398" s="227" t="s">
        <v>338</v>
      </c>
      <c r="AT398" s="227" t="s">
        <v>161</v>
      </c>
      <c r="AU398" s="227" t="s">
        <v>80</v>
      </c>
      <c r="AY398" s="20" t="s">
        <v>158</v>
      </c>
      <c r="BE398" s="228">
        <f>IF(N398="základní",J398,0)</f>
        <v>0</v>
      </c>
      <c r="BF398" s="228">
        <f>IF(N398="snížená",J398,0)</f>
        <v>0</v>
      </c>
      <c r="BG398" s="228">
        <f>IF(N398="zákl. přenesená",J398,0)</f>
        <v>0</v>
      </c>
      <c r="BH398" s="228">
        <f>IF(N398="sníž. přenesená",J398,0)</f>
        <v>0</v>
      </c>
      <c r="BI398" s="228">
        <f>IF(N398="nulová",J398,0)</f>
        <v>0</v>
      </c>
      <c r="BJ398" s="20" t="s">
        <v>78</v>
      </c>
      <c r="BK398" s="228">
        <f>ROUND(I398*H398,2)</f>
        <v>0</v>
      </c>
      <c r="BL398" s="20" t="s">
        <v>338</v>
      </c>
      <c r="BM398" s="227" t="s">
        <v>2205</v>
      </c>
    </row>
    <row r="399" s="2" customFormat="1">
      <c r="A399" s="41"/>
      <c r="B399" s="42"/>
      <c r="C399" s="43"/>
      <c r="D399" s="229" t="s">
        <v>221</v>
      </c>
      <c r="E399" s="43"/>
      <c r="F399" s="230" t="s">
        <v>2206</v>
      </c>
      <c r="G399" s="43"/>
      <c r="H399" s="43"/>
      <c r="I399" s="231"/>
      <c r="J399" s="43"/>
      <c r="K399" s="43"/>
      <c r="L399" s="47"/>
      <c r="M399" s="232"/>
      <c r="N399" s="233"/>
      <c r="O399" s="87"/>
      <c r="P399" s="87"/>
      <c r="Q399" s="87"/>
      <c r="R399" s="87"/>
      <c r="S399" s="87"/>
      <c r="T399" s="88"/>
      <c r="U399" s="41"/>
      <c r="V399" s="41"/>
      <c r="W399" s="41"/>
      <c r="X399" s="41"/>
      <c r="Y399" s="41"/>
      <c r="Z399" s="41"/>
      <c r="AA399" s="41"/>
      <c r="AB399" s="41"/>
      <c r="AC399" s="41"/>
      <c r="AD399" s="41"/>
      <c r="AE399" s="41"/>
      <c r="AT399" s="20" t="s">
        <v>221</v>
      </c>
      <c r="AU399" s="20" t="s">
        <v>80</v>
      </c>
    </row>
    <row r="400" s="2" customFormat="1" ht="16.5" customHeight="1">
      <c r="A400" s="41"/>
      <c r="B400" s="42"/>
      <c r="C400" s="216" t="s">
        <v>1374</v>
      </c>
      <c r="D400" s="216" t="s">
        <v>161</v>
      </c>
      <c r="E400" s="217" t="s">
        <v>2207</v>
      </c>
      <c r="F400" s="218" t="s">
        <v>2208</v>
      </c>
      <c r="G400" s="219" t="s">
        <v>373</v>
      </c>
      <c r="H400" s="220">
        <v>1.3999999999999999</v>
      </c>
      <c r="I400" s="221"/>
      <c r="J400" s="222">
        <f>ROUND(I400*H400,2)</f>
        <v>0</v>
      </c>
      <c r="K400" s="218" t="s">
        <v>219</v>
      </c>
      <c r="L400" s="47"/>
      <c r="M400" s="223" t="s">
        <v>19</v>
      </c>
      <c r="N400" s="224" t="s">
        <v>42</v>
      </c>
      <c r="O400" s="87"/>
      <c r="P400" s="225">
        <f>O400*H400</f>
        <v>0</v>
      </c>
      <c r="Q400" s="225">
        <v>0.00040000000000000002</v>
      </c>
      <c r="R400" s="225">
        <f>Q400*H400</f>
        <v>0.00055999999999999995</v>
      </c>
      <c r="S400" s="225">
        <v>0</v>
      </c>
      <c r="T400" s="226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7" t="s">
        <v>338</v>
      </c>
      <c r="AT400" s="227" t="s">
        <v>161</v>
      </c>
      <c r="AU400" s="227" t="s">
        <v>80</v>
      </c>
      <c r="AY400" s="20" t="s">
        <v>158</v>
      </c>
      <c r="BE400" s="228">
        <f>IF(N400="základní",J400,0)</f>
        <v>0</v>
      </c>
      <c r="BF400" s="228">
        <f>IF(N400="snížená",J400,0)</f>
        <v>0</v>
      </c>
      <c r="BG400" s="228">
        <f>IF(N400="zákl. přenesená",J400,0)</f>
        <v>0</v>
      </c>
      <c r="BH400" s="228">
        <f>IF(N400="sníž. přenesená",J400,0)</f>
        <v>0</v>
      </c>
      <c r="BI400" s="228">
        <f>IF(N400="nulová",J400,0)</f>
        <v>0</v>
      </c>
      <c r="BJ400" s="20" t="s">
        <v>78</v>
      </c>
      <c r="BK400" s="228">
        <f>ROUND(I400*H400,2)</f>
        <v>0</v>
      </c>
      <c r="BL400" s="20" t="s">
        <v>338</v>
      </c>
      <c r="BM400" s="227" t="s">
        <v>2209</v>
      </c>
    </row>
    <row r="401" s="2" customFormat="1">
      <c r="A401" s="41"/>
      <c r="B401" s="42"/>
      <c r="C401" s="43"/>
      <c r="D401" s="229" t="s">
        <v>221</v>
      </c>
      <c r="E401" s="43"/>
      <c r="F401" s="230" t="s">
        <v>2210</v>
      </c>
      <c r="G401" s="43"/>
      <c r="H401" s="43"/>
      <c r="I401" s="231"/>
      <c r="J401" s="43"/>
      <c r="K401" s="43"/>
      <c r="L401" s="47"/>
      <c r="M401" s="232"/>
      <c r="N401" s="233"/>
      <c r="O401" s="87"/>
      <c r="P401" s="87"/>
      <c r="Q401" s="87"/>
      <c r="R401" s="87"/>
      <c r="S401" s="87"/>
      <c r="T401" s="88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T401" s="20" t="s">
        <v>221</v>
      </c>
      <c r="AU401" s="20" t="s">
        <v>80</v>
      </c>
    </row>
    <row r="402" s="2" customFormat="1" ht="16.5" customHeight="1">
      <c r="A402" s="41"/>
      <c r="B402" s="42"/>
      <c r="C402" s="216" t="s">
        <v>796</v>
      </c>
      <c r="D402" s="216" t="s">
        <v>161</v>
      </c>
      <c r="E402" s="217" t="s">
        <v>2211</v>
      </c>
      <c r="F402" s="218" t="s">
        <v>2212</v>
      </c>
      <c r="G402" s="219" t="s">
        <v>373</v>
      </c>
      <c r="H402" s="220">
        <v>4.7999999999999998</v>
      </c>
      <c r="I402" s="221"/>
      <c r="J402" s="222">
        <f>ROUND(I402*H402,2)</f>
        <v>0</v>
      </c>
      <c r="K402" s="218" t="s">
        <v>219</v>
      </c>
      <c r="L402" s="47"/>
      <c r="M402" s="223" t="s">
        <v>19</v>
      </c>
      <c r="N402" s="224" t="s">
        <v>42</v>
      </c>
      <c r="O402" s="87"/>
      <c r="P402" s="225">
        <f>O402*H402</f>
        <v>0</v>
      </c>
      <c r="Q402" s="225">
        <v>0.00042999999999999999</v>
      </c>
      <c r="R402" s="225">
        <f>Q402*H402</f>
        <v>0.0020639999999999999</v>
      </c>
      <c r="S402" s="225">
        <v>0</v>
      </c>
      <c r="T402" s="226">
        <f>S402*H402</f>
        <v>0</v>
      </c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R402" s="227" t="s">
        <v>338</v>
      </c>
      <c r="AT402" s="227" t="s">
        <v>161</v>
      </c>
      <c r="AU402" s="227" t="s">
        <v>80</v>
      </c>
      <c r="AY402" s="20" t="s">
        <v>158</v>
      </c>
      <c r="BE402" s="228">
        <f>IF(N402="základní",J402,0)</f>
        <v>0</v>
      </c>
      <c r="BF402" s="228">
        <f>IF(N402="snížená",J402,0)</f>
        <v>0</v>
      </c>
      <c r="BG402" s="228">
        <f>IF(N402="zákl. přenesená",J402,0)</f>
        <v>0</v>
      </c>
      <c r="BH402" s="228">
        <f>IF(N402="sníž. přenesená",J402,0)</f>
        <v>0</v>
      </c>
      <c r="BI402" s="228">
        <f>IF(N402="nulová",J402,0)</f>
        <v>0</v>
      </c>
      <c r="BJ402" s="20" t="s">
        <v>78</v>
      </c>
      <c r="BK402" s="228">
        <f>ROUND(I402*H402,2)</f>
        <v>0</v>
      </c>
      <c r="BL402" s="20" t="s">
        <v>338</v>
      </c>
      <c r="BM402" s="227" t="s">
        <v>2213</v>
      </c>
    </row>
    <row r="403" s="2" customFormat="1">
      <c r="A403" s="41"/>
      <c r="B403" s="42"/>
      <c r="C403" s="43"/>
      <c r="D403" s="229" t="s">
        <v>221</v>
      </c>
      <c r="E403" s="43"/>
      <c r="F403" s="230" t="s">
        <v>2214</v>
      </c>
      <c r="G403" s="43"/>
      <c r="H403" s="43"/>
      <c r="I403" s="231"/>
      <c r="J403" s="43"/>
      <c r="K403" s="43"/>
      <c r="L403" s="47"/>
      <c r="M403" s="232"/>
      <c r="N403" s="233"/>
      <c r="O403" s="87"/>
      <c r="P403" s="87"/>
      <c r="Q403" s="87"/>
      <c r="R403" s="87"/>
      <c r="S403" s="87"/>
      <c r="T403" s="88"/>
      <c r="U403" s="41"/>
      <c r="V403" s="41"/>
      <c r="W403" s="41"/>
      <c r="X403" s="41"/>
      <c r="Y403" s="41"/>
      <c r="Z403" s="41"/>
      <c r="AA403" s="41"/>
      <c r="AB403" s="41"/>
      <c r="AC403" s="41"/>
      <c r="AD403" s="41"/>
      <c r="AE403" s="41"/>
      <c r="AT403" s="20" t="s">
        <v>221</v>
      </c>
      <c r="AU403" s="20" t="s">
        <v>80</v>
      </c>
    </row>
    <row r="404" s="2" customFormat="1" ht="16.5" customHeight="1">
      <c r="A404" s="41"/>
      <c r="B404" s="42"/>
      <c r="C404" s="216" t="s">
        <v>1385</v>
      </c>
      <c r="D404" s="216" t="s">
        <v>161</v>
      </c>
      <c r="E404" s="217" t="s">
        <v>2215</v>
      </c>
      <c r="F404" s="218" t="s">
        <v>2216</v>
      </c>
      <c r="G404" s="219" t="s">
        <v>373</v>
      </c>
      <c r="H404" s="220">
        <v>1.3</v>
      </c>
      <c r="I404" s="221"/>
      <c r="J404" s="222">
        <f>ROUND(I404*H404,2)</f>
        <v>0</v>
      </c>
      <c r="K404" s="218" t="s">
        <v>219</v>
      </c>
      <c r="L404" s="47"/>
      <c r="M404" s="223" t="s">
        <v>19</v>
      </c>
      <c r="N404" s="224" t="s">
        <v>42</v>
      </c>
      <c r="O404" s="87"/>
      <c r="P404" s="225">
        <f>O404*H404</f>
        <v>0</v>
      </c>
      <c r="Q404" s="225">
        <v>0.00050000000000000001</v>
      </c>
      <c r="R404" s="225">
        <f>Q404*H404</f>
        <v>0.00065000000000000008</v>
      </c>
      <c r="S404" s="225">
        <v>0</v>
      </c>
      <c r="T404" s="226">
        <f>S404*H404</f>
        <v>0</v>
      </c>
      <c r="U404" s="41"/>
      <c r="V404" s="41"/>
      <c r="W404" s="41"/>
      <c r="X404" s="41"/>
      <c r="Y404" s="41"/>
      <c r="Z404" s="41"/>
      <c r="AA404" s="41"/>
      <c r="AB404" s="41"/>
      <c r="AC404" s="41"/>
      <c r="AD404" s="41"/>
      <c r="AE404" s="41"/>
      <c r="AR404" s="227" t="s">
        <v>338</v>
      </c>
      <c r="AT404" s="227" t="s">
        <v>161</v>
      </c>
      <c r="AU404" s="227" t="s">
        <v>80</v>
      </c>
      <c r="AY404" s="20" t="s">
        <v>158</v>
      </c>
      <c r="BE404" s="228">
        <f>IF(N404="základní",J404,0)</f>
        <v>0</v>
      </c>
      <c r="BF404" s="228">
        <f>IF(N404="snížená",J404,0)</f>
        <v>0</v>
      </c>
      <c r="BG404" s="228">
        <f>IF(N404="zákl. přenesená",J404,0)</f>
        <v>0</v>
      </c>
      <c r="BH404" s="228">
        <f>IF(N404="sníž. přenesená",J404,0)</f>
        <v>0</v>
      </c>
      <c r="BI404" s="228">
        <f>IF(N404="nulová",J404,0)</f>
        <v>0</v>
      </c>
      <c r="BJ404" s="20" t="s">
        <v>78</v>
      </c>
      <c r="BK404" s="228">
        <f>ROUND(I404*H404,2)</f>
        <v>0</v>
      </c>
      <c r="BL404" s="20" t="s">
        <v>338</v>
      </c>
      <c r="BM404" s="227" t="s">
        <v>2217</v>
      </c>
    </row>
    <row r="405" s="2" customFormat="1">
      <c r="A405" s="41"/>
      <c r="B405" s="42"/>
      <c r="C405" s="43"/>
      <c r="D405" s="229" t="s">
        <v>221</v>
      </c>
      <c r="E405" s="43"/>
      <c r="F405" s="230" t="s">
        <v>2218</v>
      </c>
      <c r="G405" s="43"/>
      <c r="H405" s="43"/>
      <c r="I405" s="231"/>
      <c r="J405" s="43"/>
      <c r="K405" s="43"/>
      <c r="L405" s="47"/>
      <c r="M405" s="232"/>
      <c r="N405" s="233"/>
      <c r="O405" s="87"/>
      <c r="P405" s="87"/>
      <c r="Q405" s="87"/>
      <c r="R405" s="87"/>
      <c r="S405" s="87"/>
      <c r="T405" s="88"/>
      <c r="U405" s="41"/>
      <c r="V405" s="41"/>
      <c r="W405" s="41"/>
      <c r="X405" s="41"/>
      <c r="Y405" s="41"/>
      <c r="Z405" s="41"/>
      <c r="AA405" s="41"/>
      <c r="AB405" s="41"/>
      <c r="AC405" s="41"/>
      <c r="AD405" s="41"/>
      <c r="AE405" s="41"/>
      <c r="AT405" s="20" t="s">
        <v>221</v>
      </c>
      <c r="AU405" s="20" t="s">
        <v>80</v>
      </c>
    </row>
    <row r="406" s="2" customFormat="1" ht="16.5" customHeight="1">
      <c r="A406" s="41"/>
      <c r="B406" s="42"/>
      <c r="C406" s="216" t="s">
        <v>800</v>
      </c>
      <c r="D406" s="216" t="s">
        <v>161</v>
      </c>
      <c r="E406" s="217" t="s">
        <v>2219</v>
      </c>
      <c r="F406" s="218" t="s">
        <v>2220</v>
      </c>
      <c r="G406" s="219" t="s">
        <v>199</v>
      </c>
      <c r="H406" s="220">
        <v>1</v>
      </c>
      <c r="I406" s="221"/>
      <c r="J406" s="222">
        <f>ROUND(I406*H406,2)</f>
        <v>0</v>
      </c>
      <c r="K406" s="218" t="s">
        <v>219</v>
      </c>
      <c r="L406" s="47"/>
      <c r="M406" s="223" t="s">
        <v>19</v>
      </c>
      <c r="N406" s="224" t="s">
        <v>42</v>
      </c>
      <c r="O406" s="87"/>
      <c r="P406" s="225">
        <f>O406*H406</f>
        <v>0</v>
      </c>
      <c r="Q406" s="225">
        <v>0</v>
      </c>
      <c r="R406" s="225">
        <f>Q406*H406</f>
        <v>0</v>
      </c>
      <c r="S406" s="225">
        <v>0</v>
      </c>
      <c r="T406" s="226">
        <f>S406*H406</f>
        <v>0</v>
      </c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R406" s="227" t="s">
        <v>338</v>
      </c>
      <c r="AT406" s="227" t="s">
        <v>161</v>
      </c>
      <c r="AU406" s="227" t="s">
        <v>80</v>
      </c>
      <c r="AY406" s="20" t="s">
        <v>158</v>
      </c>
      <c r="BE406" s="228">
        <f>IF(N406="základní",J406,0)</f>
        <v>0</v>
      </c>
      <c r="BF406" s="228">
        <f>IF(N406="snížená",J406,0)</f>
        <v>0</v>
      </c>
      <c r="BG406" s="228">
        <f>IF(N406="zákl. přenesená",J406,0)</f>
        <v>0</v>
      </c>
      <c r="BH406" s="228">
        <f>IF(N406="sníž. přenesená",J406,0)</f>
        <v>0</v>
      </c>
      <c r="BI406" s="228">
        <f>IF(N406="nulová",J406,0)</f>
        <v>0</v>
      </c>
      <c r="BJ406" s="20" t="s">
        <v>78</v>
      </c>
      <c r="BK406" s="228">
        <f>ROUND(I406*H406,2)</f>
        <v>0</v>
      </c>
      <c r="BL406" s="20" t="s">
        <v>338</v>
      </c>
      <c r="BM406" s="227" t="s">
        <v>2221</v>
      </c>
    </row>
    <row r="407" s="2" customFormat="1">
      <c r="A407" s="41"/>
      <c r="B407" s="42"/>
      <c r="C407" s="43"/>
      <c r="D407" s="229" t="s">
        <v>221</v>
      </c>
      <c r="E407" s="43"/>
      <c r="F407" s="230" t="s">
        <v>2222</v>
      </c>
      <c r="G407" s="43"/>
      <c r="H407" s="43"/>
      <c r="I407" s="231"/>
      <c r="J407" s="43"/>
      <c r="K407" s="43"/>
      <c r="L407" s="47"/>
      <c r="M407" s="232"/>
      <c r="N407" s="233"/>
      <c r="O407" s="87"/>
      <c r="P407" s="87"/>
      <c r="Q407" s="87"/>
      <c r="R407" s="87"/>
      <c r="S407" s="87"/>
      <c r="T407" s="88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T407" s="20" t="s">
        <v>221</v>
      </c>
      <c r="AU407" s="20" t="s">
        <v>80</v>
      </c>
    </row>
    <row r="408" s="2" customFormat="1" ht="16.5" customHeight="1">
      <c r="A408" s="41"/>
      <c r="B408" s="42"/>
      <c r="C408" s="216" t="s">
        <v>1396</v>
      </c>
      <c r="D408" s="216" t="s">
        <v>161</v>
      </c>
      <c r="E408" s="217" t="s">
        <v>2223</v>
      </c>
      <c r="F408" s="218" t="s">
        <v>2224</v>
      </c>
      <c r="G408" s="219" t="s">
        <v>199</v>
      </c>
      <c r="H408" s="220">
        <v>5</v>
      </c>
      <c r="I408" s="221"/>
      <c r="J408" s="222">
        <f>ROUND(I408*H408,2)</f>
        <v>0</v>
      </c>
      <c r="K408" s="218" t="s">
        <v>219</v>
      </c>
      <c r="L408" s="47"/>
      <c r="M408" s="223" t="s">
        <v>19</v>
      </c>
      <c r="N408" s="224" t="s">
        <v>42</v>
      </c>
      <c r="O408" s="87"/>
      <c r="P408" s="225">
        <f>O408*H408</f>
        <v>0</v>
      </c>
      <c r="Q408" s="225">
        <v>0</v>
      </c>
      <c r="R408" s="225">
        <f>Q408*H408</f>
        <v>0</v>
      </c>
      <c r="S408" s="225">
        <v>0</v>
      </c>
      <c r="T408" s="226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227" t="s">
        <v>338</v>
      </c>
      <c r="AT408" s="227" t="s">
        <v>161</v>
      </c>
      <c r="AU408" s="227" t="s">
        <v>80</v>
      </c>
      <c r="AY408" s="20" t="s">
        <v>158</v>
      </c>
      <c r="BE408" s="228">
        <f>IF(N408="základní",J408,0)</f>
        <v>0</v>
      </c>
      <c r="BF408" s="228">
        <f>IF(N408="snížená",J408,0)</f>
        <v>0</v>
      </c>
      <c r="BG408" s="228">
        <f>IF(N408="zákl. přenesená",J408,0)</f>
        <v>0</v>
      </c>
      <c r="BH408" s="228">
        <f>IF(N408="sníž. přenesená",J408,0)</f>
        <v>0</v>
      </c>
      <c r="BI408" s="228">
        <f>IF(N408="nulová",J408,0)</f>
        <v>0</v>
      </c>
      <c r="BJ408" s="20" t="s">
        <v>78</v>
      </c>
      <c r="BK408" s="228">
        <f>ROUND(I408*H408,2)</f>
        <v>0</v>
      </c>
      <c r="BL408" s="20" t="s">
        <v>338</v>
      </c>
      <c r="BM408" s="227" t="s">
        <v>2225</v>
      </c>
    </row>
    <row r="409" s="2" customFormat="1">
      <c r="A409" s="41"/>
      <c r="B409" s="42"/>
      <c r="C409" s="43"/>
      <c r="D409" s="229" t="s">
        <v>221</v>
      </c>
      <c r="E409" s="43"/>
      <c r="F409" s="230" t="s">
        <v>2226</v>
      </c>
      <c r="G409" s="43"/>
      <c r="H409" s="43"/>
      <c r="I409" s="231"/>
      <c r="J409" s="43"/>
      <c r="K409" s="43"/>
      <c r="L409" s="47"/>
      <c r="M409" s="232"/>
      <c r="N409" s="233"/>
      <c r="O409" s="87"/>
      <c r="P409" s="87"/>
      <c r="Q409" s="87"/>
      <c r="R409" s="87"/>
      <c r="S409" s="87"/>
      <c r="T409" s="88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0" t="s">
        <v>221</v>
      </c>
      <c r="AU409" s="20" t="s">
        <v>80</v>
      </c>
    </row>
    <row r="410" s="2" customFormat="1" ht="16.5" customHeight="1">
      <c r="A410" s="41"/>
      <c r="B410" s="42"/>
      <c r="C410" s="216" t="s">
        <v>804</v>
      </c>
      <c r="D410" s="216" t="s">
        <v>161</v>
      </c>
      <c r="E410" s="217" t="s">
        <v>2227</v>
      </c>
      <c r="F410" s="218" t="s">
        <v>2228</v>
      </c>
      <c r="G410" s="219" t="s">
        <v>199</v>
      </c>
      <c r="H410" s="220">
        <v>8</v>
      </c>
      <c r="I410" s="221"/>
      <c r="J410" s="222">
        <f>ROUND(I410*H410,2)</f>
        <v>0</v>
      </c>
      <c r="K410" s="218" t="s">
        <v>219</v>
      </c>
      <c r="L410" s="47"/>
      <c r="M410" s="223" t="s">
        <v>19</v>
      </c>
      <c r="N410" s="224" t="s">
        <v>42</v>
      </c>
      <c r="O410" s="87"/>
      <c r="P410" s="225">
        <f>O410*H410</f>
        <v>0</v>
      </c>
      <c r="Q410" s="225">
        <v>0</v>
      </c>
      <c r="R410" s="225">
        <f>Q410*H410</f>
        <v>0</v>
      </c>
      <c r="S410" s="225">
        <v>0</v>
      </c>
      <c r="T410" s="226">
        <f>S410*H410</f>
        <v>0</v>
      </c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R410" s="227" t="s">
        <v>338</v>
      </c>
      <c r="AT410" s="227" t="s">
        <v>161</v>
      </c>
      <c r="AU410" s="227" t="s">
        <v>80</v>
      </c>
      <c r="AY410" s="20" t="s">
        <v>158</v>
      </c>
      <c r="BE410" s="228">
        <f>IF(N410="základní",J410,0)</f>
        <v>0</v>
      </c>
      <c r="BF410" s="228">
        <f>IF(N410="snížená",J410,0)</f>
        <v>0</v>
      </c>
      <c r="BG410" s="228">
        <f>IF(N410="zákl. přenesená",J410,0)</f>
        <v>0</v>
      </c>
      <c r="BH410" s="228">
        <f>IF(N410="sníž. přenesená",J410,0)</f>
        <v>0</v>
      </c>
      <c r="BI410" s="228">
        <f>IF(N410="nulová",J410,0)</f>
        <v>0</v>
      </c>
      <c r="BJ410" s="20" t="s">
        <v>78</v>
      </c>
      <c r="BK410" s="228">
        <f>ROUND(I410*H410,2)</f>
        <v>0</v>
      </c>
      <c r="BL410" s="20" t="s">
        <v>338</v>
      </c>
      <c r="BM410" s="227" t="s">
        <v>2229</v>
      </c>
    </row>
    <row r="411" s="2" customFormat="1">
      <c r="A411" s="41"/>
      <c r="B411" s="42"/>
      <c r="C411" s="43"/>
      <c r="D411" s="229" t="s">
        <v>221</v>
      </c>
      <c r="E411" s="43"/>
      <c r="F411" s="230" t="s">
        <v>2230</v>
      </c>
      <c r="G411" s="43"/>
      <c r="H411" s="43"/>
      <c r="I411" s="231"/>
      <c r="J411" s="43"/>
      <c r="K411" s="43"/>
      <c r="L411" s="47"/>
      <c r="M411" s="232"/>
      <c r="N411" s="233"/>
      <c r="O411" s="87"/>
      <c r="P411" s="87"/>
      <c r="Q411" s="87"/>
      <c r="R411" s="87"/>
      <c r="S411" s="87"/>
      <c r="T411" s="88"/>
      <c r="U411" s="41"/>
      <c r="V411" s="41"/>
      <c r="W411" s="41"/>
      <c r="X411" s="41"/>
      <c r="Y411" s="41"/>
      <c r="Z411" s="41"/>
      <c r="AA411" s="41"/>
      <c r="AB411" s="41"/>
      <c r="AC411" s="41"/>
      <c r="AD411" s="41"/>
      <c r="AE411" s="41"/>
      <c r="AT411" s="20" t="s">
        <v>221</v>
      </c>
      <c r="AU411" s="20" t="s">
        <v>80</v>
      </c>
    </row>
    <row r="412" s="2" customFormat="1" ht="16.5" customHeight="1">
      <c r="A412" s="41"/>
      <c r="B412" s="42"/>
      <c r="C412" s="216" t="s">
        <v>1409</v>
      </c>
      <c r="D412" s="216" t="s">
        <v>161</v>
      </c>
      <c r="E412" s="217" t="s">
        <v>2231</v>
      </c>
      <c r="F412" s="218" t="s">
        <v>2232</v>
      </c>
      <c r="G412" s="219" t="s">
        <v>199</v>
      </c>
      <c r="H412" s="220">
        <v>1</v>
      </c>
      <c r="I412" s="221"/>
      <c r="J412" s="222">
        <f>ROUND(I412*H412,2)</f>
        <v>0</v>
      </c>
      <c r="K412" s="218" t="s">
        <v>219</v>
      </c>
      <c r="L412" s="47"/>
      <c r="M412" s="223" t="s">
        <v>19</v>
      </c>
      <c r="N412" s="224" t="s">
        <v>42</v>
      </c>
      <c r="O412" s="87"/>
      <c r="P412" s="225">
        <f>O412*H412</f>
        <v>0</v>
      </c>
      <c r="Q412" s="225">
        <v>6.0000000000000002E-05</v>
      </c>
      <c r="R412" s="225">
        <f>Q412*H412</f>
        <v>6.0000000000000002E-05</v>
      </c>
      <c r="S412" s="225">
        <v>0</v>
      </c>
      <c r="T412" s="226">
        <f>S412*H412</f>
        <v>0</v>
      </c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R412" s="227" t="s">
        <v>338</v>
      </c>
      <c r="AT412" s="227" t="s">
        <v>161</v>
      </c>
      <c r="AU412" s="227" t="s">
        <v>80</v>
      </c>
      <c r="AY412" s="20" t="s">
        <v>158</v>
      </c>
      <c r="BE412" s="228">
        <f>IF(N412="základní",J412,0)</f>
        <v>0</v>
      </c>
      <c r="BF412" s="228">
        <f>IF(N412="snížená",J412,0)</f>
        <v>0</v>
      </c>
      <c r="BG412" s="228">
        <f>IF(N412="zákl. přenesená",J412,0)</f>
        <v>0</v>
      </c>
      <c r="BH412" s="228">
        <f>IF(N412="sníž. přenesená",J412,0)</f>
        <v>0</v>
      </c>
      <c r="BI412" s="228">
        <f>IF(N412="nulová",J412,0)</f>
        <v>0</v>
      </c>
      <c r="BJ412" s="20" t="s">
        <v>78</v>
      </c>
      <c r="BK412" s="228">
        <f>ROUND(I412*H412,2)</f>
        <v>0</v>
      </c>
      <c r="BL412" s="20" t="s">
        <v>338</v>
      </c>
      <c r="BM412" s="227" t="s">
        <v>2233</v>
      </c>
    </row>
    <row r="413" s="2" customFormat="1">
      <c r="A413" s="41"/>
      <c r="B413" s="42"/>
      <c r="C413" s="43"/>
      <c r="D413" s="229" t="s">
        <v>221</v>
      </c>
      <c r="E413" s="43"/>
      <c r="F413" s="230" t="s">
        <v>2234</v>
      </c>
      <c r="G413" s="43"/>
      <c r="H413" s="43"/>
      <c r="I413" s="231"/>
      <c r="J413" s="43"/>
      <c r="K413" s="43"/>
      <c r="L413" s="47"/>
      <c r="M413" s="232"/>
      <c r="N413" s="233"/>
      <c r="O413" s="87"/>
      <c r="P413" s="87"/>
      <c r="Q413" s="87"/>
      <c r="R413" s="87"/>
      <c r="S413" s="87"/>
      <c r="T413" s="88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T413" s="20" t="s">
        <v>221</v>
      </c>
      <c r="AU413" s="20" t="s">
        <v>80</v>
      </c>
    </row>
    <row r="414" s="2" customFormat="1" ht="16.5" customHeight="1">
      <c r="A414" s="41"/>
      <c r="B414" s="42"/>
      <c r="C414" s="272" t="s">
        <v>806</v>
      </c>
      <c r="D414" s="272" t="s">
        <v>312</v>
      </c>
      <c r="E414" s="273" t="s">
        <v>2235</v>
      </c>
      <c r="F414" s="274" t="s">
        <v>2236</v>
      </c>
      <c r="G414" s="275" t="s">
        <v>199</v>
      </c>
      <c r="H414" s="276">
        <v>1</v>
      </c>
      <c r="I414" s="277"/>
      <c r="J414" s="278">
        <f>ROUND(I414*H414,2)</f>
        <v>0</v>
      </c>
      <c r="K414" s="274" t="s">
        <v>219</v>
      </c>
      <c r="L414" s="279"/>
      <c r="M414" s="280" t="s">
        <v>19</v>
      </c>
      <c r="N414" s="281" t="s">
        <v>42</v>
      </c>
      <c r="O414" s="87"/>
      <c r="P414" s="225">
        <f>O414*H414</f>
        <v>0</v>
      </c>
      <c r="Q414" s="225">
        <v>0.00038000000000000002</v>
      </c>
      <c r="R414" s="225">
        <f>Q414*H414</f>
        <v>0.00038000000000000002</v>
      </c>
      <c r="S414" s="225">
        <v>0</v>
      </c>
      <c r="T414" s="226">
        <f>S414*H414</f>
        <v>0</v>
      </c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R414" s="227" t="s">
        <v>420</v>
      </c>
      <c r="AT414" s="227" t="s">
        <v>312</v>
      </c>
      <c r="AU414" s="227" t="s">
        <v>80</v>
      </c>
      <c r="AY414" s="20" t="s">
        <v>158</v>
      </c>
      <c r="BE414" s="228">
        <f>IF(N414="základní",J414,0)</f>
        <v>0</v>
      </c>
      <c r="BF414" s="228">
        <f>IF(N414="snížená",J414,0)</f>
        <v>0</v>
      </c>
      <c r="BG414" s="228">
        <f>IF(N414="zákl. přenesená",J414,0)</f>
        <v>0</v>
      </c>
      <c r="BH414" s="228">
        <f>IF(N414="sníž. přenesená",J414,0)</f>
        <v>0</v>
      </c>
      <c r="BI414" s="228">
        <f>IF(N414="nulová",J414,0)</f>
        <v>0</v>
      </c>
      <c r="BJ414" s="20" t="s">
        <v>78</v>
      </c>
      <c r="BK414" s="228">
        <f>ROUND(I414*H414,2)</f>
        <v>0</v>
      </c>
      <c r="BL414" s="20" t="s">
        <v>338</v>
      </c>
      <c r="BM414" s="227" t="s">
        <v>2237</v>
      </c>
    </row>
    <row r="415" s="2" customFormat="1" ht="16.5" customHeight="1">
      <c r="A415" s="41"/>
      <c r="B415" s="42"/>
      <c r="C415" s="272" t="s">
        <v>1417</v>
      </c>
      <c r="D415" s="272" t="s">
        <v>312</v>
      </c>
      <c r="E415" s="273" t="s">
        <v>2238</v>
      </c>
      <c r="F415" s="274" t="s">
        <v>2239</v>
      </c>
      <c r="G415" s="275" t="s">
        <v>199</v>
      </c>
      <c r="H415" s="276">
        <v>3</v>
      </c>
      <c r="I415" s="277"/>
      <c r="J415" s="278">
        <f>ROUND(I415*H415,2)</f>
        <v>0</v>
      </c>
      <c r="K415" s="274" t="s">
        <v>2037</v>
      </c>
      <c r="L415" s="279"/>
      <c r="M415" s="280" t="s">
        <v>19</v>
      </c>
      <c r="N415" s="281" t="s">
        <v>42</v>
      </c>
      <c r="O415" s="87"/>
      <c r="P415" s="225">
        <f>O415*H415</f>
        <v>0</v>
      </c>
      <c r="Q415" s="225">
        <v>0.00033</v>
      </c>
      <c r="R415" s="225">
        <f>Q415*H415</f>
        <v>0.00098999999999999999</v>
      </c>
      <c r="S415" s="225">
        <v>0</v>
      </c>
      <c r="T415" s="226">
        <f>S415*H415</f>
        <v>0</v>
      </c>
      <c r="U415" s="41"/>
      <c r="V415" s="41"/>
      <c r="W415" s="41"/>
      <c r="X415" s="41"/>
      <c r="Y415" s="41"/>
      <c r="Z415" s="41"/>
      <c r="AA415" s="41"/>
      <c r="AB415" s="41"/>
      <c r="AC415" s="41"/>
      <c r="AD415" s="41"/>
      <c r="AE415" s="41"/>
      <c r="AR415" s="227" t="s">
        <v>420</v>
      </c>
      <c r="AT415" s="227" t="s">
        <v>312</v>
      </c>
      <c r="AU415" s="227" t="s">
        <v>80</v>
      </c>
      <c r="AY415" s="20" t="s">
        <v>158</v>
      </c>
      <c r="BE415" s="228">
        <f>IF(N415="základní",J415,0)</f>
        <v>0</v>
      </c>
      <c r="BF415" s="228">
        <f>IF(N415="snížená",J415,0)</f>
        <v>0</v>
      </c>
      <c r="BG415" s="228">
        <f>IF(N415="zákl. přenesená",J415,0)</f>
        <v>0</v>
      </c>
      <c r="BH415" s="228">
        <f>IF(N415="sníž. přenesená",J415,0)</f>
        <v>0</v>
      </c>
      <c r="BI415" s="228">
        <f>IF(N415="nulová",J415,0)</f>
        <v>0</v>
      </c>
      <c r="BJ415" s="20" t="s">
        <v>78</v>
      </c>
      <c r="BK415" s="228">
        <f>ROUND(I415*H415,2)</f>
        <v>0</v>
      </c>
      <c r="BL415" s="20" t="s">
        <v>338</v>
      </c>
      <c r="BM415" s="227" t="s">
        <v>2240</v>
      </c>
    </row>
    <row r="416" s="2" customFormat="1" ht="16.5" customHeight="1">
      <c r="A416" s="41"/>
      <c r="B416" s="42"/>
      <c r="C416" s="272" t="s">
        <v>810</v>
      </c>
      <c r="D416" s="272" t="s">
        <v>312</v>
      </c>
      <c r="E416" s="273" t="s">
        <v>2241</v>
      </c>
      <c r="F416" s="274" t="s">
        <v>2242</v>
      </c>
      <c r="G416" s="275" t="s">
        <v>199</v>
      </c>
      <c r="H416" s="276">
        <v>1</v>
      </c>
      <c r="I416" s="277"/>
      <c r="J416" s="278">
        <f>ROUND(I416*H416,2)</f>
        <v>0</v>
      </c>
      <c r="K416" s="274" t="s">
        <v>2037</v>
      </c>
      <c r="L416" s="279"/>
      <c r="M416" s="280" t="s">
        <v>19</v>
      </c>
      <c r="N416" s="281" t="s">
        <v>42</v>
      </c>
      <c r="O416" s="87"/>
      <c r="P416" s="225">
        <f>O416*H416</f>
        <v>0</v>
      </c>
      <c r="Q416" s="225">
        <v>6.9999999999999994E-05</v>
      </c>
      <c r="R416" s="225">
        <f>Q416*H416</f>
        <v>6.9999999999999994E-05</v>
      </c>
      <c r="S416" s="225">
        <v>0</v>
      </c>
      <c r="T416" s="226">
        <f>S416*H416</f>
        <v>0</v>
      </c>
      <c r="U416" s="41"/>
      <c r="V416" s="41"/>
      <c r="W416" s="41"/>
      <c r="X416" s="41"/>
      <c r="Y416" s="41"/>
      <c r="Z416" s="41"/>
      <c r="AA416" s="41"/>
      <c r="AB416" s="41"/>
      <c r="AC416" s="41"/>
      <c r="AD416" s="41"/>
      <c r="AE416" s="41"/>
      <c r="AR416" s="227" t="s">
        <v>420</v>
      </c>
      <c r="AT416" s="227" t="s">
        <v>312</v>
      </c>
      <c r="AU416" s="227" t="s">
        <v>80</v>
      </c>
      <c r="AY416" s="20" t="s">
        <v>158</v>
      </c>
      <c r="BE416" s="228">
        <f>IF(N416="základní",J416,0)</f>
        <v>0</v>
      </c>
      <c r="BF416" s="228">
        <f>IF(N416="snížená",J416,0)</f>
        <v>0</v>
      </c>
      <c r="BG416" s="228">
        <f>IF(N416="zákl. přenesená",J416,0)</f>
        <v>0</v>
      </c>
      <c r="BH416" s="228">
        <f>IF(N416="sníž. přenesená",J416,0)</f>
        <v>0</v>
      </c>
      <c r="BI416" s="228">
        <f>IF(N416="nulová",J416,0)</f>
        <v>0</v>
      </c>
      <c r="BJ416" s="20" t="s">
        <v>78</v>
      </c>
      <c r="BK416" s="228">
        <f>ROUND(I416*H416,2)</f>
        <v>0</v>
      </c>
      <c r="BL416" s="20" t="s">
        <v>338</v>
      </c>
      <c r="BM416" s="227" t="s">
        <v>2243</v>
      </c>
    </row>
    <row r="417" s="2" customFormat="1" ht="16.5" customHeight="1">
      <c r="A417" s="41"/>
      <c r="B417" s="42"/>
      <c r="C417" s="216" t="s">
        <v>1427</v>
      </c>
      <c r="D417" s="216" t="s">
        <v>161</v>
      </c>
      <c r="E417" s="217" t="s">
        <v>2244</v>
      </c>
      <c r="F417" s="218" t="s">
        <v>2245</v>
      </c>
      <c r="G417" s="219" t="s">
        <v>373</v>
      </c>
      <c r="H417" s="220">
        <v>43.200000000000003</v>
      </c>
      <c r="I417" s="221"/>
      <c r="J417" s="222">
        <f>ROUND(I417*H417,2)</f>
        <v>0</v>
      </c>
      <c r="K417" s="218" t="s">
        <v>219</v>
      </c>
      <c r="L417" s="47"/>
      <c r="M417" s="223" t="s">
        <v>19</v>
      </c>
      <c r="N417" s="224" t="s">
        <v>42</v>
      </c>
      <c r="O417" s="87"/>
      <c r="P417" s="225">
        <f>O417*H417</f>
        <v>0</v>
      </c>
      <c r="Q417" s="225">
        <v>0</v>
      </c>
      <c r="R417" s="225">
        <f>Q417*H417</f>
        <v>0</v>
      </c>
      <c r="S417" s="225">
        <v>0</v>
      </c>
      <c r="T417" s="226">
        <f>S417*H417</f>
        <v>0</v>
      </c>
      <c r="U417" s="41"/>
      <c r="V417" s="41"/>
      <c r="W417" s="41"/>
      <c r="X417" s="41"/>
      <c r="Y417" s="41"/>
      <c r="Z417" s="41"/>
      <c r="AA417" s="41"/>
      <c r="AB417" s="41"/>
      <c r="AC417" s="41"/>
      <c r="AD417" s="41"/>
      <c r="AE417" s="41"/>
      <c r="AR417" s="227" t="s">
        <v>338</v>
      </c>
      <c r="AT417" s="227" t="s">
        <v>161</v>
      </c>
      <c r="AU417" s="227" t="s">
        <v>80</v>
      </c>
      <c r="AY417" s="20" t="s">
        <v>158</v>
      </c>
      <c r="BE417" s="228">
        <f>IF(N417="základní",J417,0)</f>
        <v>0</v>
      </c>
      <c r="BF417" s="228">
        <f>IF(N417="snížená",J417,0)</f>
        <v>0</v>
      </c>
      <c r="BG417" s="228">
        <f>IF(N417="zákl. přenesená",J417,0)</f>
        <v>0</v>
      </c>
      <c r="BH417" s="228">
        <f>IF(N417="sníž. přenesená",J417,0)</f>
        <v>0</v>
      </c>
      <c r="BI417" s="228">
        <f>IF(N417="nulová",J417,0)</f>
        <v>0</v>
      </c>
      <c r="BJ417" s="20" t="s">
        <v>78</v>
      </c>
      <c r="BK417" s="228">
        <f>ROUND(I417*H417,2)</f>
        <v>0</v>
      </c>
      <c r="BL417" s="20" t="s">
        <v>338</v>
      </c>
      <c r="BM417" s="227" t="s">
        <v>2246</v>
      </c>
    </row>
    <row r="418" s="2" customFormat="1">
      <c r="A418" s="41"/>
      <c r="B418" s="42"/>
      <c r="C418" s="43"/>
      <c r="D418" s="229" t="s">
        <v>221</v>
      </c>
      <c r="E418" s="43"/>
      <c r="F418" s="230" t="s">
        <v>2247</v>
      </c>
      <c r="G418" s="43"/>
      <c r="H418" s="43"/>
      <c r="I418" s="231"/>
      <c r="J418" s="43"/>
      <c r="K418" s="43"/>
      <c r="L418" s="47"/>
      <c r="M418" s="232"/>
      <c r="N418" s="233"/>
      <c r="O418" s="87"/>
      <c r="P418" s="87"/>
      <c r="Q418" s="87"/>
      <c r="R418" s="87"/>
      <c r="S418" s="87"/>
      <c r="T418" s="88"/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T418" s="20" t="s">
        <v>221</v>
      </c>
      <c r="AU418" s="20" t="s">
        <v>80</v>
      </c>
    </row>
    <row r="419" s="2" customFormat="1" ht="24.15" customHeight="1">
      <c r="A419" s="41"/>
      <c r="B419" s="42"/>
      <c r="C419" s="216" t="s">
        <v>814</v>
      </c>
      <c r="D419" s="216" t="s">
        <v>161</v>
      </c>
      <c r="E419" s="217" t="s">
        <v>2248</v>
      </c>
      <c r="F419" s="218" t="s">
        <v>2249</v>
      </c>
      <c r="G419" s="219" t="s">
        <v>285</v>
      </c>
      <c r="H419" s="220">
        <v>0.071999999999999995</v>
      </c>
      <c r="I419" s="221"/>
      <c r="J419" s="222">
        <f>ROUND(I419*H419,2)</f>
        <v>0</v>
      </c>
      <c r="K419" s="218" t="s">
        <v>219</v>
      </c>
      <c r="L419" s="47"/>
      <c r="M419" s="223" t="s">
        <v>19</v>
      </c>
      <c r="N419" s="224" t="s">
        <v>42</v>
      </c>
      <c r="O419" s="87"/>
      <c r="P419" s="225">
        <f>O419*H419</f>
        <v>0</v>
      </c>
      <c r="Q419" s="225">
        <v>0</v>
      </c>
      <c r="R419" s="225">
        <f>Q419*H419</f>
        <v>0</v>
      </c>
      <c r="S419" s="225">
        <v>0</v>
      </c>
      <c r="T419" s="226">
        <f>S419*H419</f>
        <v>0</v>
      </c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R419" s="227" t="s">
        <v>338</v>
      </c>
      <c r="AT419" s="227" t="s">
        <v>161</v>
      </c>
      <c r="AU419" s="227" t="s">
        <v>80</v>
      </c>
      <c r="AY419" s="20" t="s">
        <v>158</v>
      </c>
      <c r="BE419" s="228">
        <f>IF(N419="základní",J419,0)</f>
        <v>0</v>
      </c>
      <c r="BF419" s="228">
        <f>IF(N419="snížená",J419,0)</f>
        <v>0</v>
      </c>
      <c r="BG419" s="228">
        <f>IF(N419="zákl. přenesená",J419,0)</f>
        <v>0</v>
      </c>
      <c r="BH419" s="228">
        <f>IF(N419="sníž. přenesená",J419,0)</f>
        <v>0</v>
      </c>
      <c r="BI419" s="228">
        <f>IF(N419="nulová",J419,0)</f>
        <v>0</v>
      </c>
      <c r="BJ419" s="20" t="s">
        <v>78</v>
      </c>
      <c r="BK419" s="228">
        <f>ROUND(I419*H419,2)</f>
        <v>0</v>
      </c>
      <c r="BL419" s="20" t="s">
        <v>338</v>
      </c>
      <c r="BM419" s="227" t="s">
        <v>2250</v>
      </c>
    </row>
    <row r="420" s="2" customFormat="1">
      <c r="A420" s="41"/>
      <c r="B420" s="42"/>
      <c r="C420" s="43"/>
      <c r="D420" s="229" t="s">
        <v>221</v>
      </c>
      <c r="E420" s="43"/>
      <c r="F420" s="230" t="s">
        <v>2251</v>
      </c>
      <c r="G420" s="43"/>
      <c r="H420" s="43"/>
      <c r="I420" s="231"/>
      <c r="J420" s="43"/>
      <c r="K420" s="43"/>
      <c r="L420" s="47"/>
      <c r="M420" s="232"/>
      <c r="N420" s="233"/>
      <c r="O420" s="87"/>
      <c r="P420" s="87"/>
      <c r="Q420" s="87"/>
      <c r="R420" s="87"/>
      <c r="S420" s="87"/>
      <c r="T420" s="88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T420" s="20" t="s">
        <v>221</v>
      </c>
      <c r="AU420" s="20" t="s">
        <v>80</v>
      </c>
    </row>
    <row r="421" s="12" customFormat="1" ht="22.8" customHeight="1">
      <c r="A421" s="12"/>
      <c r="B421" s="200"/>
      <c r="C421" s="201"/>
      <c r="D421" s="202" t="s">
        <v>70</v>
      </c>
      <c r="E421" s="214" t="s">
        <v>2252</v>
      </c>
      <c r="F421" s="214" t="s">
        <v>2253</v>
      </c>
      <c r="G421" s="201"/>
      <c r="H421" s="201"/>
      <c r="I421" s="204"/>
      <c r="J421" s="215">
        <f>BK421</f>
        <v>0</v>
      </c>
      <c r="K421" s="201"/>
      <c r="L421" s="206"/>
      <c r="M421" s="207"/>
      <c r="N421" s="208"/>
      <c r="O421" s="208"/>
      <c r="P421" s="209">
        <f>SUM(P422:P480)</f>
        <v>0</v>
      </c>
      <c r="Q421" s="208"/>
      <c r="R421" s="209">
        <f>SUM(R422:R480)</f>
        <v>0.029393000000000002</v>
      </c>
      <c r="S421" s="208"/>
      <c r="T421" s="210">
        <f>SUM(T422:T480)</f>
        <v>0</v>
      </c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R421" s="211" t="s">
        <v>80</v>
      </c>
      <c r="AT421" s="212" t="s">
        <v>70</v>
      </c>
      <c r="AU421" s="212" t="s">
        <v>78</v>
      </c>
      <c r="AY421" s="211" t="s">
        <v>158</v>
      </c>
      <c r="BK421" s="213">
        <f>SUM(BK422:BK480)</f>
        <v>0</v>
      </c>
    </row>
    <row r="422" s="2" customFormat="1" ht="21.75" customHeight="1">
      <c r="A422" s="41"/>
      <c r="B422" s="42"/>
      <c r="C422" s="216" t="s">
        <v>778</v>
      </c>
      <c r="D422" s="216" t="s">
        <v>161</v>
      </c>
      <c r="E422" s="217" t="s">
        <v>2254</v>
      </c>
      <c r="F422" s="218" t="s">
        <v>2255</v>
      </c>
      <c r="G422" s="219" t="s">
        <v>373</v>
      </c>
      <c r="H422" s="220">
        <v>9.5999999999999996</v>
      </c>
      <c r="I422" s="221"/>
      <c r="J422" s="222">
        <f>ROUND(I422*H422,2)</f>
        <v>0</v>
      </c>
      <c r="K422" s="218" t="s">
        <v>219</v>
      </c>
      <c r="L422" s="47"/>
      <c r="M422" s="223" t="s">
        <v>19</v>
      </c>
      <c r="N422" s="224" t="s">
        <v>42</v>
      </c>
      <c r="O422" s="87"/>
      <c r="P422" s="225">
        <f>O422*H422</f>
        <v>0</v>
      </c>
      <c r="Q422" s="225">
        <v>0.00075000000000000002</v>
      </c>
      <c r="R422" s="225">
        <f>Q422*H422</f>
        <v>0.0071999999999999998</v>
      </c>
      <c r="S422" s="225">
        <v>0</v>
      </c>
      <c r="T422" s="226">
        <f>S422*H422</f>
        <v>0</v>
      </c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R422" s="227" t="s">
        <v>338</v>
      </c>
      <c r="AT422" s="227" t="s">
        <v>161</v>
      </c>
      <c r="AU422" s="227" t="s">
        <v>80</v>
      </c>
      <c r="AY422" s="20" t="s">
        <v>158</v>
      </c>
      <c r="BE422" s="228">
        <f>IF(N422="základní",J422,0)</f>
        <v>0</v>
      </c>
      <c r="BF422" s="228">
        <f>IF(N422="snížená",J422,0)</f>
        <v>0</v>
      </c>
      <c r="BG422" s="228">
        <f>IF(N422="zákl. přenesená",J422,0)</f>
        <v>0</v>
      </c>
      <c r="BH422" s="228">
        <f>IF(N422="sníž. přenesená",J422,0)</f>
        <v>0</v>
      </c>
      <c r="BI422" s="228">
        <f>IF(N422="nulová",J422,0)</f>
        <v>0</v>
      </c>
      <c r="BJ422" s="20" t="s">
        <v>78</v>
      </c>
      <c r="BK422" s="228">
        <f>ROUND(I422*H422,2)</f>
        <v>0</v>
      </c>
      <c r="BL422" s="20" t="s">
        <v>338</v>
      </c>
      <c r="BM422" s="227" t="s">
        <v>2256</v>
      </c>
    </row>
    <row r="423" s="2" customFormat="1">
      <c r="A423" s="41"/>
      <c r="B423" s="42"/>
      <c r="C423" s="43"/>
      <c r="D423" s="229" t="s">
        <v>221</v>
      </c>
      <c r="E423" s="43"/>
      <c r="F423" s="230" t="s">
        <v>2257</v>
      </c>
      <c r="G423" s="43"/>
      <c r="H423" s="43"/>
      <c r="I423" s="231"/>
      <c r="J423" s="43"/>
      <c r="K423" s="43"/>
      <c r="L423" s="47"/>
      <c r="M423" s="232"/>
      <c r="N423" s="233"/>
      <c r="O423" s="87"/>
      <c r="P423" s="87"/>
      <c r="Q423" s="87"/>
      <c r="R423" s="87"/>
      <c r="S423" s="87"/>
      <c r="T423" s="88"/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T423" s="20" t="s">
        <v>221</v>
      </c>
      <c r="AU423" s="20" t="s">
        <v>80</v>
      </c>
    </row>
    <row r="424" s="14" customFormat="1">
      <c r="A424" s="14"/>
      <c r="B424" s="250"/>
      <c r="C424" s="251"/>
      <c r="D424" s="241" t="s">
        <v>257</v>
      </c>
      <c r="E424" s="252" t="s">
        <v>19</v>
      </c>
      <c r="F424" s="253" t="s">
        <v>2258</v>
      </c>
      <c r="G424" s="251"/>
      <c r="H424" s="254">
        <v>9.5999999999999996</v>
      </c>
      <c r="I424" s="255"/>
      <c r="J424" s="251"/>
      <c r="K424" s="251"/>
      <c r="L424" s="256"/>
      <c r="M424" s="257"/>
      <c r="N424" s="258"/>
      <c r="O424" s="258"/>
      <c r="P424" s="258"/>
      <c r="Q424" s="258"/>
      <c r="R424" s="258"/>
      <c r="S424" s="258"/>
      <c r="T424" s="259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60" t="s">
        <v>257</v>
      </c>
      <c r="AU424" s="260" t="s">
        <v>80</v>
      </c>
      <c r="AV424" s="14" t="s">
        <v>80</v>
      </c>
      <c r="AW424" s="14" t="s">
        <v>32</v>
      </c>
      <c r="AX424" s="14" t="s">
        <v>78</v>
      </c>
      <c r="AY424" s="260" t="s">
        <v>158</v>
      </c>
    </row>
    <row r="425" s="2" customFormat="1" ht="21.75" customHeight="1">
      <c r="A425" s="41"/>
      <c r="B425" s="42"/>
      <c r="C425" s="216" t="s">
        <v>818</v>
      </c>
      <c r="D425" s="216" t="s">
        <v>161</v>
      </c>
      <c r="E425" s="217" t="s">
        <v>2259</v>
      </c>
      <c r="F425" s="218" t="s">
        <v>2260</v>
      </c>
      <c r="G425" s="219" t="s">
        <v>373</v>
      </c>
      <c r="H425" s="220">
        <v>0.59999999999999998</v>
      </c>
      <c r="I425" s="221"/>
      <c r="J425" s="222">
        <f>ROUND(I425*H425,2)</f>
        <v>0</v>
      </c>
      <c r="K425" s="218" t="s">
        <v>219</v>
      </c>
      <c r="L425" s="47"/>
      <c r="M425" s="223" t="s">
        <v>19</v>
      </c>
      <c r="N425" s="224" t="s">
        <v>42</v>
      </c>
      <c r="O425" s="87"/>
      <c r="P425" s="225">
        <f>O425*H425</f>
        <v>0</v>
      </c>
      <c r="Q425" s="225">
        <v>0.00115</v>
      </c>
      <c r="R425" s="225">
        <f>Q425*H425</f>
        <v>0.00068999999999999997</v>
      </c>
      <c r="S425" s="225">
        <v>0</v>
      </c>
      <c r="T425" s="226">
        <f>S425*H425</f>
        <v>0</v>
      </c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R425" s="227" t="s">
        <v>338</v>
      </c>
      <c r="AT425" s="227" t="s">
        <v>161</v>
      </c>
      <c r="AU425" s="227" t="s">
        <v>80</v>
      </c>
      <c r="AY425" s="20" t="s">
        <v>158</v>
      </c>
      <c r="BE425" s="228">
        <f>IF(N425="základní",J425,0)</f>
        <v>0</v>
      </c>
      <c r="BF425" s="228">
        <f>IF(N425="snížená",J425,0)</f>
        <v>0</v>
      </c>
      <c r="BG425" s="228">
        <f>IF(N425="zákl. přenesená",J425,0)</f>
        <v>0</v>
      </c>
      <c r="BH425" s="228">
        <f>IF(N425="sníž. přenesená",J425,0)</f>
        <v>0</v>
      </c>
      <c r="BI425" s="228">
        <f>IF(N425="nulová",J425,0)</f>
        <v>0</v>
      </c>
      <c r="BJ425" s="20" t="s">
        <v>78</v>
      </c>
      <c r="BK425" s="228">
        <f>ROUND(I425*H425,2)</f>
        <v>0</v>
      </c>
      <c r="BL425" s="20" t="s">
        <v>338</v>
      </c>
      <c r="BM425" s="227" t="s">
        <v>2261</v>
      </c>
    </row>
    <row r="426" s="2" customFormat="1">
      <c r="A426" s="41"/>
      <c r="B426" s="42"/>
      <c r="C426" s="43"/>
      <c r="D426" s="229" t="s">
        <v>221</v>
      </c>
      <c r="E426" s="43"/>
      <c r="F426" s="230" t="s">
        <v>2262</v>
      </c>
      <c r="G426" s="43"/>
      <c r="H426" s="43"/>
      <c r="I426" s="231"/>
      <c r="J426" s="43"/>
      <c r="K426" s="43"/>
      <c r="L426" s="47"/>
      <c r="M426" s="232"/>
      <c r="N426" s="233"/>
      <c r="O426" s="87"/>
      <c r="P426" s="87"/>
      <c r="Q426" s="87"/>
      <c r="R426" s="87"/>
      <c r="S426" s="87"/>
      <c r="T426" s="88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T426" s="20" t="s">
        <v>221</v>
      </c>
      <c r="AU426" s="20" t="s">
        <v>80</v>
      </c>
    </row>
    <row r="427" s="14" customFormat="1">
      <c r="A427" s="14"/>
      <c r="B427" s="250"/>
      <c r="C427" s="251"/>
      <c r="D427" s="241" t="s">
        <v>257</v>
      </c>
      <c r="E427" s="252" t="s">
        <v>19</v>
      </c>
      <c r="F427" s="253" t="s">
        <v>2263</v>
      </c>
      <c r="G427" s="251"/>
      <c r="H427" s="254">
        <v>0.59999999999999998</v>
      </c>
      <c r="I427" s="255"/>
      <c r="J427" s="251"/>
      <c r="K427" s="251"/>
      <c r="L427" s="256"/>
      <c r="M427" s="257"/>
      <c r="N427" s="258"/>
      <c r="O427" s="258"/>
      <c r="P427" s="258"/>
      <c r="Q427" s="258"/>
      <c r="R427" s="258"/>
      <c r="S427" s="258"/>
      <c r="T427" s="259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60" t="s">
        <v>257</v>
      </c>
      <c r="AU427" s="260" t="s">
        <v>80</v>
      </c>
      <c r="AV427" s="14" t="s">
        <v>80</v>
      </c>
      <c r="AW427" s="14" t="s">
        <v>32</v>
      </c>
      <c r="AX427" s="14" t="s">
        <v>78</v>
      </c>
      <c r="AY427" s="260" t="s">
        <v>158</v>
      </c>
    </row>
    <row r="428" s="2" customFormat="1" ht="21.75" customHeight="1">
      <c r="A428" s="41"/>
      <c r="B428" s="42"/>
      <c r="C428" s="216" t="s">
        <v>1442</v>
      </c>
      <c r="D428" s="216" t="s">
        <v>161</v>
      </c>
      <c r="E428" s="217" t="s">
        <v>2264</v>
      </c>
      <c r="F428" s="218" t="s">
        <v>2265</v>
      </c>
      <c r="G428" s="219" t="s">
        <v>373</v>
      </c>
      <c r="H428" s="220">
        <v>3.2999999999999998</v>
      </c>
      <c r="I428" s="221"/>
      <c r="J428" s="222">
        <f>ROUND(I428*H428,2)</f>
        <v>0</v>
      </c>
      <c r="K428" s="218" t="s">
        <v>219</v>
      </c>
      <c r="L428" s="47"/>
      <c r="M428" s="223" t="s">
        <v>19</v>
      </c>
      <c r="N428" s="224" t="s">
        <v>42</v>
      </c>
      <c r="O428" s="87"/>
      <c r="P428" s="225">
        <f>O428*H428</f>
        <v>0</v>
      </c>
      <c r="Q428" s="225">
        <v>0.0012999999999999999</v>
      </c>
      <c r="R428" s="225">
        <f>Q428*H428</f>
        <v>0.0042899999999999995</v>
      </c>
      <c r="S428" s="225">
        <v>0</v>
      </c>
      <c r="T428" s="226">
        <f>S428*H428</f>
        <v>0</v>
      </c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R428" s="227" t="s">
        <v>338</v>
      </c>
      <c r="AT428" s="227" t="s">
        <v>161</v>
      </c>
      <c r="AU428" s="227" t="s">
        <v>80</v>
      </c>
      <c r="AY428" s="20" t="s">
        <v>158</v>
      </c>
      <c r="BE428" s="228">
        <f>IF(N428="základní",J428,0)</f>
        <v>0</v>
      </c>
      <c r="BF428" s="228">
        <f>IF(N428="snížená",J428,0)</f>
        <v>0</v>
      </c>
      <c r="BG428" s="228">
        <f>IF(N428="zákl. přenesená",J428,0)</f>
        <v>0</v>
      </c>
      <c r="BH428" s="228">
        <f>IF(N428="sníž. přenesená",J428,0)</f>
        <v>0</v>
      </c>
      <c r="BI428" s="228">
        <f>IF(N428="nulová",J428,0)</f>
        <v>0</v>
      </c>
      <c r="BJ428" s="20" t="s">
        <v>78</v>
      </c>
      <c r="BK428" s="228">
        <f>ROUND(I428*H428,2)</f>
        <v>0</v>
      </c>
      <c r="BL428" s="20" t="s">
        <v>338</v>
      </c>
      <c r="BM428" s="227" t="s">
        <v>2266</v>
      </c>
    </row>
    <row r="429" s="2" customFormat="1">
      <c r="A429" s="41"/>
      <c r="B429" s="42"/>
      <c r="C429" s="43"/>
      <c r="D429" s="229" t="s">
        <v>221</v>
      </c>
      <c r="E429" s="43"/>
      <c r="F429" s="230" t="s">
        <v>2267</v>
      </c>
      <c r="G429" s="43"/>
      <c r="H429" s="43"/>
      <c r="I429" s="231"/>
      <c r="J429" s="43"/>
      <c r="K429" s="43"/>
      <c r="L429" s="47"/>
      <c r="M429" s="232"/>
      <c r="N429" s="233"/>
      <c r="O429" s="87"/>
      <c r="P429" s="87"/>
      <c r="Q429" s="87"/>
      <c r="R429" s="87"/>
      <c r="S429" s="87"/>
      <c r="T429" s="88"/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T429" s="20" t="s">
        <v>221</v>
      </c>
      <c r="AU429" s="20" t="s">
        <v>80</v>
      </c>
    </row>
    <row r="430" s="14" customFormat="1">
      <c r="A430" s="14"/>
      <c r="B430" s="250"/>
      <c r="C430" s="251"/>
      <c r="D430" s="241" t="s">
        <v>257</v>
      </c>
      <c r="E430" s="252" t="s">
        <v>19</v>
      </c>
      <c r="F430" s="253" t="s">
        <v>2268</v>
      </c>
      <c r="G430" s="251"/>
      <c r="H430" s="254">
        <v>2.2999999999999998</v>
      </c>
      <c r="I430" s="255"/>
      <c r="J430" s="251"/>
      <c r="K430" s="251"/>
      <c r="L430" s="256"/>
      <c r="M430" s="257"/>
      <c r="N430" s="258"/>
      <c r="O430" s="258"/>
      <c r="P430" s="258"/>
      <c r="Q430" s="258"/>
      <c r="R430" s="258"/>
      <c r="S430" s="258"/>
      <c r="T430" s="259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60" t="s">
        <v>257</v>
      </c>
      <c r="AU430" s="260" t="s">
        <v>80</v>
      </c>
      <c r="AV430" s="14" t="s">
        <v>80</v>
      </c>
      <c r="AW430" s="14" t="s">
        <v>32</v>
      </c>
      <c r="AX430" s="14" t="s">
        <v>71</v>
      </c>
      <c r="AY430" s="260" t="s">
        <v>158</v>
      </c>
    </row>
    <row r="431" s="14" customFormat="1">
      <c r="A431" s="14"/>
      <c r="B431" s="250"/>
      <c r="C431" s="251"/>
      <c r="D431" s="241" t="s">
        <v>257</v>
      </c>
      <c r="E431" s="252" t="s">
        <v>19</v>
      </c>
      <c r="F431" s="253" t="s">
        <v>2269</v>
      </c>
      <c r="G431" s="251"/>
      <c r="H431" s="254">
        <v>1</v>
      </c>
      <c r="I431" s="255"/>
      <c r="J431" s="251"/>
      <c r="K431" s="251"/>
      <c r="L431" s="256"/>
      <c r="M431" s="257"/>
      <c r="N431" s="258"/>
      <c r="O431" s="258"/>
      <c r="P431" s="258"/>
      <c r="Q431" s="258"/>
      <c r="R431" s="258"/>
      <c r="S431" s="258"/>
      <c r="T431" s="259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T431" s="260" t="s">
        <v>257</v>
      </c>
      <c r="AU431" s="260" t="s">
        <v>80</v>
      </c>
      <c r="AV431" s="14" t="s">
        <v>80</v>
      </c>
      <c r="AW431" s="14" t="s">
        <v>32</v>
      </c>
      <c r="AX431" s="14" t="s">
        <v>71</v>
      </c>
      <c r="AY431" s="260" t="s">
        <v>158</v>
      </c>
    </row>
    <row r="432" s="15" customFormat="1">
      <c r="A432" s="15"/>
      <c r="B432" s="261"/>
      <c r="C432" s="262"/>
      <c r="D432" s="241" t="s">
        <v>257</v>
      </c>
      <c r="E432" s="263" t="s">
        <v>19</v>
      </c>
      <c r="F432" s="264" t="s">
        <v>268</v>
      </c>
      <c r="G432" s="262"/>
      <c r="H432" s="265">
        <v>3.2999999999999998</v>
      </c>
      <c r="I432" s="266"/>
      <c r="J432" s="262"/>
      <c r="K432" s="262"/>
      <c r="L432" s="267"/>
      <c r="M432" s="268"/>
      <c r="N432" s="269"/>
      <c r="O432" s="269"/>
      <c r="P432" s="269"/>
      <c r="Q432" s="269"/>
      <c r="R432" s="269"/>
      <c r="S432" s="269"/>
      <c r="T432" s="270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T432" s="271" t="s">
        <v>257</v>
      </c>
      <c r="AU432" s="271" t="s">
        <v>80</v>
      </c>
      <c r="AV432" s="15" t="s">
        <v>173</v>
      </c>
      <c r="AW432" s="15" t="s">
        <v>32</v>
      </c>
      <c r="AX432" s="15" t="s">
        <v>78</v>
      </c>
      <c r="AY432" s="271" t="s">
        <v>158</v>
      </c>
    </row>
    <row r="433" s="2" customFormat="1" ht="16.5" customHeight="1">
      <c r="A433" s="41"/>
      <c r="B433" s="42"/>
      <c r="C433" s="216" t="s">
        <v>820</v>
      </c>
      <c r="D433" s="216" t="s">
        <v>161</v>
      </c>
      <c r="E433" s="217" t="s">
        <v>2270</v>
      </c>
      <c r="F433" s="218" t="s">
        <v>2271</v>
      </c>
      <c r="G433" s="219" t="s">
        <v>373</v>
      </c>
      <c r="H433" s="220">
        <v>5.4000000000000004</v>
      </c>
      <c r="I433" s="221"/>
      <c r="J433" s="222">
        <f>ROUND(I433*H433,2)</f>
        <v>0</v>
      </c>
      <c r="K433" s="218" t="s">
        <v>219</v>
      </c>
      <c r="L433" s="47"/>
      <c r="M433" s="223" t="s">
        <v>19</v>
      </c>
      <c r="N433" s="224" t="s">
        <v>42</v>
      </c>
      <c r="O433" s="87"/>
      <c r="P433" s="225">
        <f>O433*H433</f>
        <v>0</v>
      </c>
      <c r="Q433" s="225">
        <v>0.00064000000000000005</v>
      </c>
      <c r="R433" s="225">
        <f>Q433*H433</f>
        <v>0.0034560000000000003</v>
      </c>
      <c r="S433" s="225">
        <v>0</v>
      </c>
      <c r="T433" s="226">
        <f>S433*H433</f>
        <v>0</v>
      </c>
      <c r="U433" s="41"/>
      <c r="V433" s="41"/>
      <c r="W433" s="41"/>
      <c r="X433" s="41"/>
      <c r="Y433" s="41"/>
      <c r="Z433" s="41"/>
      <c r="AA433" s="41"/>
      <c r="AB433" s="41"/>
      <c r="AC433" s="41"/>
      <c r="AD433" s="41"/>
      <c r="AE433" s="41"/>
      <c r="AR433" s="227" t="s">
        <v>338</v>
      </c>
      <c r="AT433" s="227" t="s">
        <v>161</v>
      </c>
      <c r="AU433" s="227" t="s">
        <v>80</v>
      </c>
      <c r="AY433" s="20" t="s">
        <v>158</v>
      </c>
      <c r="BE433" s="228">
        <f>IF(N433="základní",J433,0)</f>
        <v>0</v>
      </c>
      <c r="BF433" s="228">
        <f>IF(N433="snížená",J433,0)</f>
        <v>0</v>
      </c>
      <c r="BG433" s="228">
        <f>IF(N433="zákl. přenesená",J433,0)</f>
        <v>0</v>
      </c>
      <c r="BH433" s="228">
        <f>IF(N433="sníž. přenesená",J433,0)</f>
        <v>0</v>
      </c>
      <c r="BI433" s="228">
        <f>IF(N433="nulová",J433,0)</f>
        <v>0</v>
      </c>
      <c r="BJ433" s="20" t="s">
        <v>78</v>
      </c>
      <c r="BK433" s="228">
        <f>ROUND(I433*H433,2)</f>
        <v>0</v>
      </c>
      <c r="BL433" s="20" t="s">
        <v>338</v>
      </c>
      <c r="BM433" s="227" t="s">
        <v>2272</v>
      </c>
    </row>
    <row r="434" s="2" customFormat="1">
      <c r="A434" s="41"/>
      <c r="B434" s="42"/>
      <c r="C434" s="43"/>
      <c r="D434" s="229" t="s">
        <v>221</v>
      </c>
      <c r="E434" s="43"/>
      <c r="F434" s="230" t="s">
        <v>2273</v>
      </c>
      <c r="G434" s="43"/>
      <c r="H434" s="43"/>
      <c r="I434" s="231"/>
      <c r="J434" s="43"/>
      <c r="K434" s="43"/>
      <c r="L434" s="47"/>
      <c r="M434" s="232"/>
      <c r="N434" s="233"/>
      <c r="O434" s="87"/>
      <c r="P434" s="87"/>
      <c r="Q434" s="87"/>
      <c r="R434" s="87"/>
      <c r="S434" s="87"/>
      <c r="T434" s="88"/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T434" s="20" t="s">
        <v>221</v>
      </c>
      <c r="AU434" s="20" t="s">
        <v>80</v>
      </c>
    </row>
    <row r="435" s="14" customFormat="1">
      <c r="A435" s="14"/>
      <c r="B435" s="250"/>
      <c r="C435" s="251"/>
      <c r="D435" s="241" t="s">
        <v>257</v>
      </c>
      <c r="E435" s="252" t="s">
        <v>19</v>
      </c>
      <c r="F435" s="253" t="s">
        <v>2274</v>
      </c>
      <c r="G435" s="251"/>
      <c r="H435" s="254">
        <v>5.4000000000000004</v>
      </c>
      <c r="I435" s="255"/>
      <c r="J435" s="251"/>
      <c r="K435" s="251"/>
      <c r="L435" s="256"/>
      <c r="M435" s="257"/>
      <c r="N435" s="258"/>
      <c r="O435" s="258"/>
      <c r="P435" s="258"/>
      <c r="Q435" s="258"/>
      <c r="R435" s="258"/>
      <c r="S435" s="258"/>
      <c r="T435" s="259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60" t="s">
        <v>257</v>
      </c>
      <c r="AU435" s="260" t="s">
        <v>80</v>
      </c>
      <c r="AV435" s="14" t="s">
        <v>80</v>
      </c>
      <c r="AW435" s="14" t="s">
        <v>32</v>
      </c>
      <c r="AX435" s="14" t="s">
        <v>78</v>
      </c>
      <c r="AY435" s="260" t="s">
        <v>158</v>
      </c>
    </row>
    <row r="436" s="2" customFormat="1" ht="16.5" customHeight="1">
      <c r="A436" s="41"/>
      <c r="B436" s="42"/>
      <c r="C436" s="216" t="s">
        <v>1449</v>
      </c>
      <c r="D436" s="216" t="s">
        <v>161</v>
      </c>
      <c r="E436" s="217" t="s">
        <v>2275</v>
      </c>
      <c r="F436" s="218" t="s">
        <v>2276</v>
      </c>
      <c r="G436" s="219" t="s">
        <v>373</v>
      </c>
      <c r="H436" s="220">
        <v>0.59999999999999998</v>
      </c>
      <c r="I436" s="221"/>
      <c r="J436" s="222">
        <f>ROUND(I436*H436,2)</f>
        <v>0</v>
      </c>
      <c r="K436" s="218" t="s">
        <v>219</v>
      </c>
      <c r="L436" s="47"/>
      <c r="M436" s="223" t="s">
        <v>19</v>
      </c>
      <c r="N436" s="224" t="s">
        <v>42</v>
      </c>
      <c r="O436" s="87"/>
      <c r="P436" s="225">
        <f>O436*H436</f>
        <v>0</v>
      </c>
      <c r="Q436" s="225">
        <v>0.00097999999999999997</v>
      </c>
      <c r="R436" s="225">
        <f>Q436*H436</f>
        <v>0.00058799999999999998</v>
      </c>
      <c r="S436" s="225">
        <v>0</v>
      </c>
      <c r="T436" s="226">
        <f>S436*H436</f>
        <v>0</v>
      </c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R436" s="227" t="s">
        <v>338</v>
      </c>
      <c r="AT436" s="227" t="s">
        <v>161</v>
      </c>
      <c r="AU436" s="227" t="s">
        <v>80</v>
      </c>
      <c r="AY436" s="20" t="s">
        <v>158</v>
      </c>
      <c r="BE436" s="228">
        <f>IF(N436="základní",J436,0)</f>
        <v>0</v>
      </c>
      <c r="BF436" s="228">
        <f>IF(N436="snížená",J436,0)</f>
        <v>0</v>
      </c>
      <c r="BG436" s="228">
        <f>IF(N436="zákl. přenesená",J436,0)</f>
        <v>0</v>
      </c>
      <c r="BH436" s="228">
        <f>IF(N436="sníž. přenesená",J436,0)</f>
        <v>0</v>
      </c>
      <c r="BI436" s="228">
        <f>IF(N436="nulová",J436,0)</f>
        <v>0</v>
      </c>
      <c r="BJ436" s="20" t="s">
        <v>78</v>
      </c>
      <c r="BK436" s="228">
        <f>ROUND(I436*H436,2)</f>
        <v>0</v>
      </c>
      <c r="BL436" s="20" t="s">
        <v>338</v>
      </c>
      <c r="BM436" s="227" t="s">
        <v>2277</v>
      </c>
    </row>
    <row r="437" s="2" customFormat="1">
      <c r="A437" s="41"/>
      <c r="B437" s="42"/>
      <c r="C437" s="43"/>
      <c r="D437" s="229" t="s">
        <v>221</v>
      </c>
      <c r="E437" s="43"/>
      <c r="F437" s="230" t="s">
        <v>2278</v>
      </c>
      <c r="G437" s="43"/>
      <c r="H437" s="43"/>
      <c r="I437" s="231"/>
      <c r="J437" s="43"/>
      <c r="K437" s="43"/>
      <c r="L437" s="47"/>
      <c r="M437" s="232"/>
      <c r="N437" s="233"/>
      <c r="O437" s="87"/>
      <c r="P437" s="87"/>
      <c r="Q437" s="87"/>
      <c r="R437" s="87"/>
      <c r="S437" s="87"/>
      <c r="T437" s="88"/>
      <c r="U437" s="41"/>
      <c r="V437" s="41"/>
      <c r="W437" s="41"/>
      <c r="X437" s="41"/>
      <c r="Y437" s="41"/>
      <c r="Z437" s="41"/>
      <c r="AA437" s="41"/>
      <c r="AB437" s="41"/>
      <c r="AC437" s="41"/>
      <c r="AD437" s="41"/>
      <c r="AE437" s="41"/>
      <c r="AT437" s="20" t="s">
        <v>221</v>
      </c>
      <c r="AU437" s="20" t="s">
        <v>80</v>
      </c>
    </row>
    <row r="438" s="14" customFormat="1">
      <c r="A438" s="14"/>
      <c r="B438" s="250"/>
      <c r="C438" s="251"/>
      <c r="D438" s="241" t="s">
        <v>257</v>
      </c>
      <c r="E438" s="252" t="s">
        <v>19</v>
      </c>
      <c r="F438" s="253" t="s">
        <v>2263</v>
      </c>
      <c r="G438" s="251"/>
      <c r="H438" s="254">
        <v>0.59999999999999998</v>
      </c>
      <c r="I438" s="255"/>
      <c r="J438" s="251"/>
      <c r="K438" s="251"/>
      <c r="L438" s="256"/>
      <c r="M438" s="257"/>
      <c r="N438" s="258"/>
      <c r="O438" s="258"/>
      <c r="P438" s="258"/>
      <c r="Q438" s="258"/>
      <c r="R438" s="258"/>
      <c r="S438" s="258"/>
      <c r="T438" s="259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60" t="s">
        <v>257</v>
      </c>
      <c r="AU438" s="260" t="s">
        <v>80</v>
      </c>
      <c r="AV438" s="14" t="s">
        <v>80</v>
      </c>
      <c r="AW438" s="14" t="s">
        <v>32</v>
      </c>
      <c r="AX438" s="14" t="s">
        <v>78</v>
      </c>
      <c r="AY438" s="260" t="s">
        <v>158</v>
      </c>
    </row>
    <row r="439" s="2" customFormat="1" ht="16.5" customHeight="1">
      <c r="A439" s="41"/>
      <c r="B439" s="42"/>
      <c r="C439" s="216" t="s">
        <v>822</v>
      </c>
      <c r="D439" s="216" t="s">
        <v>161</v>
      </c>
      <c r="E439" s="217" t="s">
        <v>2279</v>
      </c>
      <c r="F439" s="218" t="s">
        <v>2280</v>
      </c>
      <c r="G439" s="219" t="s">
        <v>164</v>
      </c>
      <c r="H439" s="220">
        <v>1</v>
      </c>
      <c r="I439" s="221"/>
      <c r="J439" s="222">
        <f>ROUND(I439*H439,2)</f>
        <v>0</v>
      </c>
      <c r="K439" s="218" t="s">
        <v>219</v>
      </c>
      <c r="L439" s="47"/>
      <c r="M439" s="223" t="s">
        <v>19</v>
      </c>
      <c r="N439" s="224" t="s">
        <v>42</v>
      </c>
      <c r="O439" s="87"/>
      <c r="P439" s="225">
        <f>O439*H439</f>
        <v>0</v>
      </c>
      <c r="Q439" s="225">
        <v>0</v>
      </c>
      <c r="R439" s="225">
        <f>Q439*H439</f>
        <v>0</v>
      </c>
      <c r="S439" s="225">
        <v>0</v>
      </c>
      <c r="T439" s="226">
        <f>S439*H439</f>
        <v>0</v>
      </c>
      <c r="U439" s="41"/>
      <c r="V439" s="41"/>
      <c r="W439" s="41"/>
      <c r="X439" s="41"/>
      <c r="Y439" s="41"/>
      <c r="Z439" s="41"/>
      <c r="AA439" s="41"/>
      <c r="AB439" s="41"/>
      <c r="AC439" s="41"/>
      <c r="AD439" s="41"/>
      <c r="AE439" s="41"/>
      <c r="AR439" s="227" t="s">
        <v>338</v>
      </c>
      <c r="AT439" s="227" t="s">
        <v>161</v>
      </c>
      <c r="AU439" s="227" t="s">
        <v>80</v>
      </c>
      <c r="AY439" s="20" t="s">
        <v>158</v>
      </c>
      <c r="BE439" s="228">
        <f>IF(N439="základní",J439,0)</f>
        <v>0</v>
      </c>
      <c r="BF439" s="228">
        <f>IF(N439="snížená",J439,0)</f>
        <v>0</v>
      </c>
      <c r="BG439" s="228">
        <f>IF(N439="zákl. přenesená",J439,0)</f>
        <v>0</v>
      </c>
      <c r="BH439" s="228">
        <f>IF(N439="sníž. přenesená",J439,0)</f>
        <v>0</v>
      </c>
      <c r="BI439" s="228">
        <f>IF(N439="nulová",J439,0)</f>
        <v>0</v>
      </c>
      <c r="BJ439" s="20" t="s">
        <v>78</v>
      </c>
      <c r="BK439" s="228">
        <f>ROUND(I439*H439,2)</f>
        <v>0</v>
      </c>
      <c r="BL439" s="20" t="s">
        <v>338</v>
      </c>
      <c r="BM439" s="227" t="s">
        <v>2281</v>
      </c>
    </row>
    <row r="440" s="2" customFormat="1">
      <c r="A440" s="41"/>
      <c r="B440" s="42"/>
      <c r="C440" s="43"/>
      <c r="D440" s="229" t="s">
        <v>221</v>
      </c>
      <c r="E440" s="43"/>
      <c r="F440" s="230" t="s">
        <v>2282</v>
      </c>
      <c r="G440" s="43"/>
      <c r="H440" s="43"/>
      <c r="I440" s="231"/>
      <c r="J440" s="43"/>
      <c r="K440" s="43"/>
      <c r="L440" s="47"/>
      <c r="M440" s="232"/>
      <c r="N440" s="233"/>
      <c r="O440" s="87"/>
      <c r="P440" s="87"/>
      <c r="Q440" s="87"/>
      <c r="R440" s="87"/>
      <c r="S440" s="87"/>
      <c r="T440" s="88"/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T440" s="20" t="s">
        <v>221</v>
      </c>
      <c r="AU440" s="20" t="s">
        <v>80</v>
      </c>
    </row>
    <row r="441" s="2" customFormat="1" ht="24.15" customHeight="1">
      <c r="A441" s="41"/>
      <c r="B441" s="42"/>
      <c r="C441" s="216" t="s">
        <v>1457</v>
      </c>
      <c r="D441" s="216" t="s">
        <v>161</v>
      </c>
      <c r="E441" s="217" t="s">
        <v>2283</v>
      </c>
      <c r="F441" s="218" t="s">
        <v>2284</v>
      </c>
      <c r="G441" s="219" t="s">
        <v>164</v>
      </c>
      <c r="H441" s="220">
        <v>1</v>
      </c>
      <c r="I441" s="221"/>
      <c r="J441" s="222">
        <f>ROUND(I441*H441,2)</f>
        <v>0</v>
      </c>
      <c r="K441" s="218" t="s">
        <v>219</v>
      </c>
      <c r="L441" s="47"/>
      <c r="M441" s="223" t="s">
        <v>19</v>
      </c>
      <c r="N441" s="224" t="s">
        <v>42</v>
      </c>
      <c r="O441" s="87"/>
      <c r="P441" s="225">
        <f>O441*H441</f>
        <v>0</v>
      </c>
      <c r="Q441" s="225">
        <v>0</v>
      </c>
      <c r="R441" s="225">
        <f>Q441*H441</f>
        <v>0</v>
      </c>
      <c r="S441" s="225">
        <v>0</v>
      </c>
      <c r="T441" s="226">
        <f>S441*H441</f>
        <v>0</v>
      </c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R441" s="227" t="s">
        <v>338</v>
      </c>
      <c r="AT441" s="227" t="s">
        <v>161</v>
      </c>
      <c r="AU441" s="227" t="s">
        <v>80</v>
      </c>
      <c r="AY441" s="20" t="s">
        <v>158</v>
      </c>
      <c r="BE441" s="228">
        <f>IF(N441="základní",J441,0)</f>
        <v>0</v>
      </c>
      <c r="BF441" s="228">
        <f>IF(N441="snížená",J441,0)</f>
        <v>0</v>
      </c>
      <c r="BG441" s="228">
        <f>IF(N441="zákl. přenesená",J441,0)</f>
        <v>0</v>
      </c>
      <c r="BH441" s="228">
        <f>IF(N441="sníž. přenesená",J441,0)</f>
        <v>0</v>
      </c>
      <c r="BI441" s="228">
        <f>IF(N441="nulová",J441,0)</f>
        <v>0</v>
      </c>
      <c r="BJ441" s="20" t="s">
        <v>78</v>
      </c>
      <c r="BK441" s="228">
        <f>ROUND(I441*H441,2)</f>
        <v>0</v>
      </c>
      <c r="BL441" s="20" t="s">
        <v>338</v>
      </c>
      <c r="BM441" s="227" t="s">
        <v>2285</v>
      </c>
    </row>
    <row r="442" s="2" customFormat="1">
      <c r="A442" s="41"/>
      <c r="B442" s="42"/>
      <c r="C442" s="43"/>
      <c r="D442" s="229" t="s">
        <v>221</v>
      </c>
      <c r="E442" s="43"/>
      <c r="F442" s="230" t="s">
        <v>2286</v>
      </c>
      <c r="G442" s="43"/>
      <c r="H442" s="43"/>
      <c r="I442" s="231"/>
      <c r="J442" s="43"/>
      <c r="K442" s="43"/>
      <c r="L442" s="47"/>
      <c r="M442" s="232"/>
      <c r="N442" s="233"/>
      <c r="O442" s="87"/>
      <c r="P442" s="87"/>
      <c r="Q442" s="87"/>
      <c r="R442" s="87"/>
      <c r="S442" s="87"/>
      <c r="T442" s="88"/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T442" s="20" t="s">
        <v>221</v>
      </c>
      <c r="AU442" s="20" t="s">
        <v>80</v>
      </c>
    </row>
    <row r="443" s="2" customFormat="1" ht="24.15" customHeight="1">
      <c r="A443" s="41"/>
      <c r="B443" s="42"/>
      <c r="C443" s="216" t="s">
        <v>824</v>
      </c>
      <c r="D443" s="216" t="s">
        <v>161</v>
      </c>
      <c r="E443" s="217" t="s">
        <v>2287</v>
      </c>
      <c r="F443" s="218" t="s">
        <v>2288</v>
      </c>
      <c r="G443" s="219" t="s">
        <v>373</v>
      </c>
      <c r="H443" s="220">
        <v>10.199999999999999</v>
      </c>
      <c r="I443" s="221"/>
      <c r="J443" s="222">
        <f>ROUND(I443*H443,2)</f>
        <v>0</v>
      </c>
      <c r="K443" s="218" t="s">
        <v>219</v>
      </c>
      <c r="L443" s="47"/>
      <c r="M443" s="223" t="s">
        <v>19</v>
      </c>
      <c r="N443" s="224" t="s">
        <v>42</v>
      </c>
      <c r="O443" s="87"/>
      <c r="P443" s="225">
        <f>O443*H443</f>
        <v>0</v>
      </c>
      <c r="Q443" s="225">
        <v>4.0000000000000003E-05</v>
      </c>
      <c r="R443" s="225">
        <f>Q443*H443</f>
        <v>0.000408</v>
      </c>
      <c r="S443" s="225">
        <v>0</v>
      </c>
      <c r="T443" s="226">
        <f>S443*H443</f>
        <v>0</v>
      </c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R443" s="227" t="s">
        <v>338</v>
      </c>
      <c r="AT443" s="227" t="s">
        <v>161</v>
      </c>
      <c r="AU443" s="227" t="s">
        <v>80</v>
      </c>
      <c r="AY443" s="20" t="s">
        <v>158</v>
      </c>
      <c r="BE443" s="228">
        <f>IF(N443="základní",J443,0)</f>
        <v>0</v>
      </c>
      <c r="BF443" s="228">
        <f>IF(N443="snížená",J443,0)</f>
        <v>0</v>
      </c>
      <c r="BG443" s="228">
        <f>IF(N443="zákl. přenesená",J443,0)</f>
        <v>0</v>
      </c>
      <c r="BH443" s="228">
        <f>IF(N443="sníž. přenesená",J443,0)</f>
        <v>0</v>
      </c>
      <c r="BI443" s="228">
        <f>IF(N443="nulová",J443,0)</f>
        <v>0</v>
      </c>
      <c r="BJ443" s="20" t="s">
        <v>78</v>
      </c>
      <c r="BK443" s="228">
        <f>ROUND(I443*H443,2)</f>
        <v>0</v>
      </c>
      <c r="BL443" s="20" t="s">
        <v>338</v>
      </c>
      <c r="BM443" s="227" t="s">
        <v>2289</v>
      </c>
    </row>
    <row r="444" s="2" customFormat="1">
      <c r="A444" s="41"/>
      <c r="B444" s="42"/>
      <c r="C444" s="43"/>
      <c r="D444" s="229" t="s">
        <v>221</v>
      </c>
      <c r="E444" s="43"/>
      <c r="F444" s="230" t="s">
        <v>2290</v>
      </c>
      <c r="G444" s="43"/>
      <c r="H444" s="43"/>
      <c r="I444" s="231"/>
      <c r="J444" s="43"/>
      <c r="K444" s="43"/>
      <c r="L444" s="47"/>
      <c r="M444" s="232"/>
      <c r="N444" s="233"/>
      <c r="O444" s="87"/>
      <c r="P444" s="87"/>
      <c r="Q444" s="87"/>
      <c r="R444" s="87"/>
      <c r="S444" s="87"/>
      <c r="T444" s="88"/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T444" s="20" t="s">
        <v>221</v>
      </c>
      <c r="AU444" s="20" t="s">
        <v>80</v>
      </c>
    </row>
    <row r="445" s="14" customFormat="1">
      <c r="A445" s="14"/>
      <c r="B445" s="250"/>
      <c r="C445" s="251"/>
      <c r="D445" s="241" t="s">
        <v>257</v>
      </c>
      <c r="E445" s="252" t="s">
        <v>19</v>
      </c>
      <c r="F445" s="253" t="s">
        <v>2291</v>
      </c>
      <c r="G445" s="251"/>
      <c r="H445" s="254">
        <v>10.199999999999999</v>
      </c>
      <c r="I445" s="255"/>
      <c r="J445" s="251"/>
      <c r="K445" s="251"/>
      <c r="L445" s="256"/>
      <c r="M445" s="257"/>
      <c r="N445" s="258"/>
      <c r="O445" s="258"/>
      <c r="P445" s="258"/>
      <c r="Q445" s="258"/>
      <c r="R445" s="258"/>
      <c r="S445" s="258"/>
      <c r="T445" s="259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60" t="s">
        <v>257</v>
      </c>
      <c r="AU445" s="260" t="s">
        <v>80</v>
      </c>
      <c r="AV445" s="14" t="s">
        <v>80</v>
      </c>
      <c r="AW445" s="14" t="s">
        <v>32</v>
      </c>
      <c r="AX445" s="14" t="s">
        <v>71</v>
      </c>
      <c r="AY445" s="260" t="s">
        <v>158</v>
      </c>
    </row>
    <row r="446" s="15" customFormat="1">
      <c r="A446" s="15"/>
      <c r="B446" s="261"/>
      <c r="C446" s="262"/>
      <c r="D446" s="241" t="s">
        <v>257</v>
      </c>
      <c r="E446" s="263" t="s">
        <v>19</v>
      </c>
      <c r="F446" s="264" t="s">
        <v>268</v>
      </c>
      <c r="G446" s="262"/>
      <c r="H446" s="265">
        <v>10.199999999999999</v>
      </c>
      <c r="I446" s="266"/>
      <c r="J446" s="262"/>
      <c r="K446" s="262"/>
      <c r="L446" s="267"/>
      <c r="M446" s="268"/>
      <c r="N446" s="269"/>
      <c r="O446" s="269"/>
      <c r="P446" s="269"/>
      <c r="Q446" s="269"/>
      <c r="R446" s="269"/>
      <c r="S446" s="269"/>
      <c r="T446" s="270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T446" s="271" t="s">
        <v>257</v>
      </c>
      <c r="AU446" s="271" t="s">
        <v>80</v>
      </c>
      <c r="AV446" s="15" t="s">
        <v>173</v>
      </c>
      <c r="AW446" s="15" t="s">
        <v>32</v>
      </c>
      <c r="AX446" s="15" t="s">
        <v>78</v>
      </c>
      <c r="AY446" s="271" t="s">
        <v>158</v>
      </c>
    </row>
    <row r="447" s="2" customFormat="1" ht="33" customHeight="1">
      <c r="A447" s="41"/>
      <c r="B447" s="42"/>
      <c r="C447" s="216" t="s">
        <v>1465</v>
      </c>
      <c r="D447" s="216" t="s">
        <v>161</v>
      </c>
      <c r="E447" s="217" t="s">
        <v>2292</v>
      </c>
      <c r="F447" s="218" t="s">
        <v>2293</v>
      </c>
      <c r="G447" s="219" t="s">
        <v>373</v>
      </c>
      <c r="H447" s="220">
        <v>3.2999999999999998</v>
      </c>
      <c r="I447" s="221"/>
      <c r="J447" s="222">
        <f>ROUND(I447*H447,2)</f>
        <v>0</v>
      </c>
      <c r="K447" s="218" t="s">
        <v>219</v>
      </c>
      <c r="L447" s="47"/>
      <c r="M447" s="223" t="s">
        <v>19</v>
      </c>
      <c r="N447" s="224" t="s">
        <v>42</v>
      </c>
      <c r="O447" s="87"/>
      <c r="P447" s="225">
        <f>O447*H447</f>
        <v>0</v>
      </c>
      <c r="Q447" s="225">
        <v>8.0000000000000007E-05</v>
      </c>
      <c r="R447" s="225">
        <f>Q447*H447</f>
        <v>0.00026400000000000002</v>
      </c>
      <c r="S447" s="225">
        <v>0</v>
      </c>
      <c r="T447" s="226">
        <f>S447*H447</f>
        <v>0</v>
      </c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R447" s="227" t="s">
        <v>338</v>
      </c>
      <c r="AT447" s="227" t="s">
        <v>161</v>
      </c>
      <c r="AU447" s="227" t="s">
        <v>80</v>
      </c>
      <c r="AY447" s="20" t="s">
        <v>158</v>
      </c>
      <c r="BE447" s="228">
        <f>IF(N447="základní",J447,0)</f>
        <v>0</v>
      </c>
      <c r="BF447" s="228">
        <f>IF(N447="snížená",J447,0)</f>
        <v>0</v>
      </c>
      <c r="BG447" s="228">
        <f>IF(N447="zákl. přenesená",J447,0)</f>
        <v>0</v>
      </c>
      <c r="BH447" s="228">
        <f>IF(N447="sníž. přenesená",J447,0)</f>
        <v>0</v>
      </c>
      <c r="BI447" s="228">
        <f>IF(N447="nulová",J447,0)</f>
        <v>0</v>
      </c>
      <c r="BJ447" s="20" t="s">
        <v>78</v>
      </c>
      <c r="BK447" s="228">
        <f>ROUND(I447*H447,2)</f>
        <v>0</v>
      </c>
      <c r="BL447" s="20" t="s">
        <v>338</v>
      </c>
      <c r="BM447" s="227" t="s">
        <v>2294</v>
      </c>
    </row>
    <row r="448" s="2" customFormat="1">
      <c r="A448" s="41"/>
      <c r="B448" s="42"/>
      <c r="C448" s="43"/>
      <c r="D448" s="229" t="s">
        <v>221</v>
      </c>
      <c r="E448" s="43"/>
      <c r="F448" s="230" t="s">
        <v>2295</v>
      </c>
      <c r="G448" s="43"/>
      <c r="H448" s="43"/>
      <c r="I448" s="231"/>
      <c r="J448" s="43"/>
      <c r="K448" s="43"/>
      <c r="L448" s="47"/>
      <c r="M448" s="232"/>
      <c r="N448" s="233"/>
      <c r="O448" s="87"/>
      <c r="P448" s="87"/>
      <c r="Q448" s="87"/>
      <c r="R448" s="87"/>
      <c r="S448" s="87"/>
      <c r="T448" s="88"/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T448" s="20" t="s">
        <v>221</v>
      </c>
      <c r="AU448" s="20" t="s">
        <v>80</v>
      </c>
    </row>
    <row r="449" s="14" customFormat="1">
      <c r="A449" s="14"/>
      <c r="B449" s="250"/>
      <c r="C449" s="251"/>
      <c r="D449" s="241" t="s">
        <v>257</v>
      </c>
      <c r="E449" s="252" t="s">
        <v>19</v>
      </c>
      <c r="F449" s="253" t="s">
        <v>2296</v>
      </c>
      <c r="G449" s="251"/>
      <c r="H449" s="254">
        <v>3.2999999999999998</v>
      </c>
      <c r="I449" s="255"/>
      <c r="J449" s="251"/>
      <c r="K449" s="251"/>
      <c r="L449" s="256"/>
      <c r="M449" s="257"/>
      <c r="N449" s="258"/>
      <c r="O449" s="258"/>
      <c r="P449" s="258"/>
      <c r="Q449" s="258"/>
      <c r="R449" s="258"/>
      <c r="S449" s="258"/>
      <c r="T449" s="259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60" t="s">
        <v>257</v>
      </c>
      <c r="AU449" s="260" t="s">
        <v>80</v>
      </c>
      <c r="AV449" s="14" t="s">
        <v>80</v>
      </c>
      <c r="AW449" s="14" t="s">
        <v>32</v>
      </c>
      <c r="AX449" s="14" t="s">
        <v>71</v>
      </c>
      <c r="AY449" s="260" t="s">
        <v>158</v>
      </c>
    </row>
    <row r="450" s="15" customFormat="1">
      <c r="A450" s="15"/>
      <c r="B450" s="261"/>
      <c r="C450" s="262"/>
      <c r="D450" s="241" t="s">
        <v>257</v>
      </c>
      <c r="E450" s="263" t="s">
        <v>19</v>
      </c>
      <c r="F450" s="264" t="s">
        <v>268</v>
      </c>
      <c r="G450" s="262"/>
      <c r="H450" s="265">
        <v>3.2999999999999998</v>
      </c>
      <c r="I450" s="266"/>
      <c r="J450" s="262"/>
      <c r="K450" s="262"/>
      <c r="L450" s="267"/>
      <c r="M450" s="268"/>
      <c r="N450" s="269"/>
      <c r="O450" s="269"/>
      <c r="P450" s="269"/>
      <c r="Q450" s="269"/>
      <c r="R450" s="269"/>
      <c r="S450" s="269"/>
      <c r="T450" s="270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71" t="s">
        <v>257</v>
      </c>
      <c r="AU450" s="271" t="s">
        <v>80</v>
      </c>
      <c r="AV450" s="15" t="s">
        <v>173</v>
      </c>
      <c r="AW450" s="15" t="s">
        <v>32</v>
      </c>
      <c r="AX450" s="15" t="s">
        <v>78</v>
      </c>
      <c r="AY450" s="271" t="s">
        <v>158</v>
      </c>
    </row>
    <row r="451" s="2" customFormat="1" ht="24.15" customHeight="1">
      <c r="A451" s="41"/>
      <c r="B451" s="42"/>
      <c r="C451" s="216" t="s">
        <v>828</v>
      </c>
      <c r="D451" s="216" t="s">
        <v>161</v>
      </c>
      <c r="E451" s="217" t="s">
        <v>2297</v>
      </c>
      <c r="F451" s="218" t="s">
        <v>2298</v>
      </c>
      <c r="G451" s="219" t="s">
        <v>373</v>
      </c>
      <c r="H451" s="220">
        <v>5.4000000000000004</v>
      </c>
      <c r="I451" s="221"/>
      <c r="J451" s="222">
        <f>ROUND(I451*H451,2)</f>
        <v>0</v>
      </c>
      <c r="K451" s="218" t="s">
        <v>219</v>
      </c>
      <c r="L451" s="47"/>
      <c r="M451" s="223" t="s">
        <v>19</v>
      </c>
      <c r="N451" s="224" t="s">
        <v>42</v>
      </c>
      <c r="O451" s="87"/>
      <c r="P451" s="225">
        <f>O451*H451</f>
        <v>0</v>
      </c>
      <c r="Q451" s="225">
        <v>0.00034000000000000002</v>
      </c>
      <c r="R451" s="225">
        <f>Q451*H451</f>
        <v>0.0018360000000000002</v>
      </c>
      <c r="S451" s="225">
        <v>0</v>
      </c>
      <c r="T451" s="226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27" t="s">
        <v>338</v>
      </c>
      <c r="AT451" s="227" t="s">
        <v>161</v>
      </c>
      <c r="AU451" s="227" t="s">
        <v>80</v>
      </c>
      <c r="AY451" s="20" t="s">
        <v>158</v>
      </c>
      <c r="BE451" s="228">
        <f>IF(N451="základní",J451,0)</f>
        <v>0</v>
      </c>
      <c r="BF451" s="228">
        <f>IF(N451="snížená",J451,0)</f>
        <v>0</v>
      </c>
      <c r="BG451" s="228">
        <f>IF(N451="zákl. přenesená",J451,0)</f>
        <v>0</v>
      </c>
      <c r="BH451" s="228">
        <f>IF(N451="sníž. přenesená",J451,0)</f>
        <v>0</v>
      </c>
      <c r="BI451" s="228">
        <f>IF(N451="nulová",J451,0)</f>
        <v>0</v>
      </c>
      <c r="BJ451" s="20" t="s">
        <v>78</v>
      </c>
      <c r="BK451" s="228">
        <f>ROUND(I451*H451,2)</f>
        <v>0</v>
      </c>
      <c r="BL451" s="20" t="s">
        <v>338</v>
      </c>
      <c r="BM451" s="227" t="s">
        <v>2299</v>
      </c>
    </row>
    <row r="452" s="2" customFormat="1">
      <c r="A452" s="41"/>
      <c r="B452" s="42"/>
      <c r="C452" s="43"/>
      <c r="D452" s="229" t="s">
        <v>221</v>
      </c>
      <c r="E452" s="43"/>
      <c r="F452" s="230" t="s">
        <v>2300</v>
      </c>
      <c r="G452" s="43"/>
      <c r="H452" s="43"/>
      <c r="I452" s="231"/>
      <c r="J452" s="43"/>
      <c r="K452" s="43"/>
      <c r="L452" s="47"/>
      <c r="M452" s="232"/>
      <c r="N452" s="233"/>
      <c r="O452" s="87"/>
      <c r="P452" s="87"/>
      <c r="Q452" s="87"/>
      <c r="R452" s="87"/>
      <c r="S452" s="87"/>
      <c r="T452" s="88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T452" s="20" t="s">
        <v>221</v>
      </c>
      <c r="AU452" s="20" t="s">
        <v>80</v>
      </c>
    </row>
    <row r="453" s="2" customFormat="1" ht="33" customHeight="1">
      <c r="A453" s="41"/>
      <c r="B453" s="42"/>
      <c r="C453" s="216" t="s">
        <v>1472</v>
      </c>
      <c r="D453" s="216" t="s">
        <v>161</v>
      </c>
      <c r="E453" s="217" t="s">
        <v>2301</v>
      </c>
      <c r="F453" s="218" t="s">
        <v>2302</v>
      </c>
      <c r="G453" s="219" t="s">
        <v>373</v>
      </c>
      <c r="H453" s="220">
        <v>0.59999999999999998</v>
      </c>
      <c r="I453" s="221"/>
      <c r="J453" s="222">
        <f>ROUND(I453*H453,2)</f>
        <v>0</v>
      </c>
      <c r="K453" s="218" t="s">
        <v>219</v>
      </c>
      <c r="L453" s="47"/>
      <c r="M453" s="223" t="s">
        <v>19</v>
      </c>
      <c r="N453" s="224" t="s">
        <v>42</v>
      </c>
      <c r="O453" s="87"/>
      <c r="P453" s="225">
        <f>O453*H453</f>
        <v>0</v>
      </c>
      <c r="Q453" s="225">
        <v>0.00016000000000000001</v>
      </c>
      <c r="R453" s="225">
        <f>Q453*H453</f>
        <v>9.6000000000000002E-05</v>
      </c>
      <c r="S453" s="225">
        <v>0</v>
      </c>
      <c r="T453" s="226">
        <f>S453*H453</f>
        <v>0</v>
      </c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R453" s="227" t="s">
        <v>338</v>
      </c>
      <c r="AT453" s="227" t="s">
        <v>161</v>
      </c>
      <c r="AU453" s="227" t="s">
        <v>80</v>
      </c>
      <c r="AY453" s="20" t="s">
        <v>158</v>
      </c>
      <c r="BE453" s="228">
        <f>IF(N453="základní",J453,0)</f>
        <v>0</v>
      </c>
      <c r="BF453" s="228">
        <f>IF(N453="snížená",J453,0)</f>
        <v>0</v>
      </c>
      <c r="BG453" s="228">
        <f>IF(N453="zákl. přenesená",J453,0)</f>
        <v>0</v>
      </c>
      <c r="BH453" s="228">
        <f>IF(N453="sníž. přenesená",J453,0)</f>
        <v>0</v>
      </c>
      <c r="BI453" s="228">
        <f>IF(N453="nulová",J453,0)</f>
        <v>0</v>
      </c>
      <c r="BJ453" s="20" t="s">
        <v>78</v>
      </c>
      <c r="BK453" s="228">
        <f>ROUND(I453*H453,2)</f>
        <v>0</v>
      </c>
      <c r="BL453" s="20" t="s">
        <v>338</v>
      </c>
      <c r="BM453" s="227" t="s">
        <v>2303</v>
      </c>
    </row>
    <row r="454" s="2" customFormat="1">
      <c r="A454" s="41"/>
      <c r="B454" s="42"/>
      <c r="C454" s="43"/>
      <c r="D454" s="229" t="s">
        <v>221</v>
      </c>
      <c r="E454" s="43"/>
      <c r="F454" s="230" t="s">
        <v>2304</v>
      </c>
      <c r="G454" s="43"/>
      <c r="H454" s="43"/>
      <c r="I454" s="231"/>
      <c r="J454" s="43"/>
      <c r="K454" s="43"/>
      <c r="L454" s="47"/>
      <c r="M454" s="232"/>
      <c r="N454" s="233"/>
      <c r="O454" s="87"/>
      <c r="P454" s="87"/>
      <c r="Q454" s="87"/>
      <c r="R454" s="87"/>
      <c r="S454" s="87"/>
      <c r="T454" s="88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T454" s="20" t="s">
        <v>221</v>
      </c>
      <c r="AU454" s="20" t="s">
        <v>80</v>
      </c>
    </row>
    <row r="455" s="2" customFormat="1" ht="16.5" customHeight="1">
      <c r="A455" s="41"/>
      <c r="B455" s="42"/>
      <c r="C455" s="216" t="s">
        <v>782</v>
      </c>
      <c r="D455" s="216" t="s">
        <v>161</v>
      </c>
      <c r="E455" s="217" t="s">
        <v>2305</v>
      </c>
      <c r="F455" s="218" t="s">
        <v>2306</v>
      </c>
      <c r="G455" s="219" t="s">
        <v>199</v>
      </c>
      <c r="H455" s="220">
        <v>12</v>
      </c>
      <c r="I455" s="221"/>
      <c r="J455" s="222">
        <f>ROUND(I455*H455,2)</f>
        <v>0</v>
      </c>
      <c r="K455" s="218" t="s">
        <v>219</v>
      </c>
      <c r="L455" s="47"/>
      <c r="M455" s="223" t="s">
        <v>19</v>
      </c>
      <c r="N455" s="224" t="s">
        <v>42</v>
      </c>
      <c r="O455" s="87"/>
      <c r="P455" s="225">
        <f>O455*H455</f>
        <v>0</v>
      </c>
      <c r="Q455" s="225">
        <v>0</v>
      </c>
      <c r="R455" s="225">
        <f>Q455*H455</f>
        <v>0</v>
      </c>
      <c r="S455" s="225">
        <v>0</v>
      </c>
      <c r="T455" s="226">
        <f>S455*H455</f>
        <v>0</v>
      </c>
      <c r="U455" s="41"/>
      <c r="V455" s="41"/>
      <c r="W455" s="41"/>
      <c r="X455" s="41"/>
      <c r="Y455" s="41"/>
      <c r="Z455" s="41"/>
      <c r="AA455" s="41"/>
      <c r="AB455" s="41"/>
      <c r="AC455" s="41"/>
      <c r="AD455" s="41"/>
      <c r="AE455" s="41"/>
      <c r="AR455" s="227" t="s">
        <v>338</v>
      </c>
      <c r="AT455" s="227" t="s">
        <v>161</v>
      </c>
      <c r="AU455" s="227" t="s">
        <v>80</v>
      </c>
      <c r="AY455" s="20" t="s">
        <v>158</v>
      </c>
      <c r="BE455" s="228">
        <f>IF(N455="základní",J455,0)</f>
        <v>0</v>
      </c>
      <c r="BF455" s="228">
        <f>IF(N455="snížená",J455,0)</f>
        <v>0</v>
      </c>
      <c r="BG455" s="228">
        <f>IF(N455="zákl. přenesená",J455,0)</f>
        <v>0</v>
      </c>
      <c r="BH455" s="228">
        <f>IF(N455="sníž. přenesená",J455,0)</f>
        <v>0</v>
      </c>
      <c r="BI455" s="228">
        <f>IF(N455="nulová",J455,0)</f>
        <v>0</v>
      </c>
      <c r="BJ455" s="20" t="s">
        <v>78</v>
      </c>
      <c r="BK455" s="228">
        <f>ROUND(I455*H455,2)</f>
        <v>0</v>
      </c>
      <c r="BL455" s="20" t="s">
        <v>338</v>
      </c>
      <c r="BM455" s="227" t="s">
        <v>2307</v>
      </c>
    </row>
    <row r="456" s="2" customFormat="1">
      <c r="A456" s="41"/>
      <c r="B456" s="42"/>
      <c r="C456" s="43"/>
      <c r="D456" s="229" t="s">
        <v>221</v>
      </c>
      <c r="E456" s="43"/>
      <c r="F456" s="230" t="s">
        <v>2308</v>
      </c>
      <c r="G456" s="43"/>
      <c r="H456" s="43"/>
      <c r="I456" s="231"/>
      <c r="J456" s="43"/>
      <c r="K456" s="43"/>
      <c r="L456" s="47"/>
      <c r="M456" s="232"/>
      <c r="N456" s="233"/>
      <c r="O456" s="87"/>
      <c r="P456" s="87"/>
      <c r="Q456" s="87"/>
      <c r="R456" s="87"/>
      <c r="S456" s="87"/>
      <c r="T456" s="88"/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T456" s="20" t="s">
        <v>221</v>
      </c>
      <c r="AU456" s="20" t="s">
        <v>80</v>
      </c>
    </row>
    <row r="457" s="14" customFormat="1">
      <c r="A457" s="14"/>
      <c r="B457" s="250"/>
      <c r="C457" s="251"/>
      <c r="D457" s="241" t="s">
        <v>257</v>
      </c>
      <c r="E457" s="252" t="s">
        <v>19</v>
      </c>
      <c r="F457" s="253" t="s">
        <v>2309</v>
      </c>
      <c r="G457" s="251"/>
      <c r="H457" s="254">
        <v>12</v>
      </c>
      <c r="I457" s="255"/>
      <c r="J457" s="251"/>
      <c r="K457" s="251"/>
      <c r="L457" s="256"/>
      <c r="M457" s="257"/>
      <c r="N457" s="258"/>
      <c r="O457" s="258"/>
      <c r="P457" s="258"/>
      <c r="Q457" s="258"/>
      <c r="R457" s="258"/>
      <c r="S457" s="258"/>
      <c r="T457" s="259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60" t="s">
        <v>257</v>
      </c>
      <c r="AU457" s="260" t="s">
        <v>80</v>
      </c>
      <c r="AV457" s="14" t="s">
        <v>80</v>
      </c>
      <c r="AW457" s="14" t="s">
        <v>32</v>
      </c>
      <c r="AX457" s="14" t="s">
        <v>71</v>
      </c>
      <c r="AY457" s="260" t="s">
        <v>158</v>
      </c>
    </row>
    <row r="458" s="15" customFormat="1">
      <c r="A458" s="15"/>
      <c r="B458" s="261"/>
      <c r="C458" s="262"/>
      <c r="D458" s="241" t="s">
        <v>257</v>
      </c>
      <c r="E458" s="263" t="s">
        <v>19</v>
      </c>
      <c r="F458" s="264" t="s">
        <v>268</v>
      </c>
      <c r="G458" s="262"/>
      <c r="H458" s="265">
        <v>12</v>
      </c>
      <c r="I458" s="266"/>
      <c r="J458" s="262"/>
      <c r="K458" s="262"/>
      <c r="L458" s="267"/>
      <c r="M458" s="268"/>
      <c r="N458" s="269"/>
      <c r="O458" s="269"/>
      <c r="P458" s="269"/>
      <c r="Q458" s="269"/>
      <c r="R458" s="269"/>
      <c r="S458" s="269"/>
      <c r="T458" s="270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T458" s="271" t="s">
        <v>257</v>
      </c>
      <c r="AU458" s="271" t="s">
        <v>80</v>
      </c>
      <c r="AV458" s="15" t="s">
        <v>173</v>
      </c>
      <c r="AW458" s="15" t="s">
        <v>32</v>
      </c>
      <c r="AX458" s="15" t="s">
        <v>78</v>
      </c>
      <c r="AY458" s="271" t="s">
        <v>158</v>
      </c>
    </row>
    <row r="459" s="2" customFormat="1" ht="16.5" customHeight="1">
      <c r="A459" s="41"/>
      <c r="B459" s="42"/>
      <c r="C459" s="216" t="s">
        <v>785</v>
      </c>
      <c r="D459" s="216" t="s">
        <v>161</v>
      </c>
      <c r="E459" s="217" t="s">
        <v>2310</v>
      </c>
      <c r="F459" s="218" t="s">
        <v>2311</v>
      </c>
      <c r="G459" s="219" t="s">
        <v>199</v>
      </c>
      <c r="H459" s="220">
        <v>1</v>
      </c>
      <c r="I459" s="221"/>
      <c r="J459" s="222">
        <f>ROUND(I459*H459,2)</f>
        <v>0</v>
      </c>
      <c r="K459" s="218" t="s">
        <v>219</v>
      </c>
      <c r="L459" s="47"/>
      <c r="M459" s="223" t="s">
        <v>19</v>
      </c>
      <c r="N459" s="224" t="s">
        <v>42</v>
      </c>
      <c r="O459" s="87"/>
      <c r="P459" s="225">
        <f>O459*H459</f>
        <v>0</v>
      </c>
      <c r="Q459" s="225">
        <v>0</v>
      </c>
      <c r="R459" s="225">
        <f>Q459*H459</f>
        <v>0</v>
      </c>
      <c r="S459" s="225">
        <v>0</v>
      </c>
      <c r="T459" s="226">
        <f>S459*H459</f>
        <v>0</v>
      </c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R459" s="227" t="s">
        <v>338</v>
      </c>
      <c r="AT459" s="227" t="s">
        <v>161</v>
      </c>
      <c r="AU459" s="227" t="s">
        <v>80</v>
      </c>
      <c r="AY459" s="20" t="s">
        <v>158</v>
      </c>
      <c r="BE459" s="228">
        <f>IF(N459="základní",J459,0)</f>
        <v>0</v>
      </c>
      <c r="BF459" s="228">
        <f>IF(N459="snížená",J459,0)</f>
        <v>0</v>
      </c>
      <c r="BG459" s="228">
        <f>IF(N459="zákl. přenesená",J459,0)</f>
        <v>0</v>
      </c>
      <c r="BH459" s="228">
        <f>IF(N459="sníž. přenesená",J459,0)</f>
        <v>0</v>
      </c>
      <c r="BI459" s="228">
        <f>IF(N459="nulová",J459,0)</f>
        <v>0</v>
      </c>
      <c r="BJ459" s="20" t="s">
        <v>78</v>
      </c>
      <c r="BK459" s="228">
        <f>ROUND(I459*H459,2)</f>
        <v>0</v>
      </c>
      <c r="BL459" s="20" t="s">
        <v>338</v>
      </c>
      <c r="BM459" s="227" t="s">
        <v>2312</v>
      </c>
    </row>
    <row r="460" s="2" customFormat="1">
      <c r="A460" s="41"/>
      <c r="B460" s="42"/>
      <c r="C460" s="43"/>
      <c r="D460" s="229" t="s">
        <v>221</v>
      </c>
      <c r="E460" s="43"/>
      <c r="F460" s="230" t="s">
        <v>2313</v>
      </c>
      <c r="G460" s="43"/>
      <c r="H460" s="43"/>
      <c r="I460" s="231"/>
      <c r="J460" s="43"/>
      <c r="K460" s="43"/>
      <c r="L460" s="47"/>
      <c r="M460" s="232"/>
      <c r="N460" s="233"/>
      <c r="O460" s="87"/>
      <c r="P460" s="87"/>
      <c r="Q460" s="87"/>
      <c r="R460" s="87"/>
      <c r="S460" s="87"/>
      <c r="T460" s="88"/>
      <c r="U460" s="41"/>
      <c r="V460" s="41"/>
      <c r="W460" s="41"/>
      <c r="X460" s="41"/>
      <c r="Y460" s="41"/>
      <c r="Z460" s="41"/>
      <c r="AA460" s="41"/>
      <c r="AB460" s="41"/>
      <c r="AC460" s="41"/>
      <c r="AD460" s="41"/>
      <c r="AE460" s="41"/>
      <c r="AT460" s="20" t="s">
        <v>221</v>
      </c>
      <c r="AU460" s="20" t="s">
        <v>80</v>
      </c>
    </row>
    <row r="461" s="2" customFormat="1" ht="16.5" customHeight="1">
      <c r="A461" s="41"/>
      <c r="B461" s="42"/>
      <c r="C461" s="272" t="s">
        <v>789</v>
      </c>
      <c r="D461" s="272" t="s">
        <v>312</v>
      </c>
      <c r="E461" s="273" t="s">
        <v>2314</v>
      </c>
      <c r="F461" s="274" t="s">
        <v>2315</v>
      </c>
      <c r="G461" s="275" t="s">
        <v>199</v>
      </c>
      <c r="H461" s="276">
        <v>1</v>
      </c>
      <c r="I461" s="277"/>
      <c r="J461" s="278">
        <f>ROUND(I461*H461,2)</f>
        <v>0</v>
      </c>
      <c r="K461" s="274" t="s">
        <v>219</v>
      </c>
      <c r="L461" s="279"/>
      <c r="M461" s="280" t="s">
        <v>19</v>
      </c>
      <c r="N461" s="281" t="s">
        <v>42</v>
      </c>
      <c r="O461" s="87"/>
      <c r="P461" s="225">
        <f>O461*H461</f>
        <v>0</v>
      </c>
      <c r="Q461" s="225">
        <v>0.0053</v>
      </c>
      <c r="R461" s="225">
        <f>Q461*H461</f>
        <v>0.0053</v>
      </c>
      <c r="S461" s="225">
        <v>0</v>
      </c>
      <c r="T461" s="226">
        <f>S461*H461</f>
        <v>0</v>
      </c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R461" s="227" t="s">
        <v>190</v>
      </c>
      <c r="AT461" s="227" t="s">
        <v>312</v>
      </c>
      <c r="AU461" s="227" t="s">
        <v>80</v>
      </c>
      <c r="AY461" s="20" t="s">
        <v>158</v>
      </c>
      <c r="BE461" s="228">
        <f>IF(N461="základní",J461,0)</f>
        <v>0</v>
      </c>
      <c r="BF461" s="228">
        <f>IF(N461="snížená",J461,0)</f>
        <v>0</v>
      </c>
      <c r="BG461" s="228">
        <f>IF(N461="zákl. přenesená",J461,0)</f>
        <v>0</v>
      </c>
      <c r="BH461" s="228">
        <f>IF(N461="sníž. přenesená",J461,0)</f>
        <v>0</v>
      </c>
      <c r="BI461" s="228">
        <f>IF(N461="nulová",J461,0)</f>
        <v>0</v>
      </c>
      <c r="BJ461" s="20" t="s">
        <v>78</v>
      </c>
      <c r="BK461" s="228">
        <f>ROUND(I461*H461,2)</f>
        <v>0</v>
      </c>
      <c r="BL461" s="20" t="s">
        <v>173</v>
      </c>
      <c r="BM461" s="227" t="s">
        <v>2316</v>
      </c>
    </row>
    <row r="462" s="2" customFormat="1" ht="16.5" customHeight="1">
      <c r="A462" s="41"/>
      <c r="B462" s="42"/>
      <c r="C462" s="216" t="s">
        <v>793</v>
      </c>
      <c r="D462" s="216" t="s">
        <v>161</v>
      </c>
      <c r="E462" s="217" t="s">
        <v>2317</v>
      </c>
      <c r="F462" s="218" t="s">
        <v>2318</v>
      </c>
      <c r="G462" s="219" t="s">
        <v>199</v>
      </c>
      <c r="H462" s="220">
        <v>10</v>
      </c>
      <c r="I462" s="221"/>
      <c r="J462" s="222">
        <f>ROUND(I462*H462,2)</f>
        <v>0</v>
      </c>
      <c r="K462" s="218" t="s">
        <v>219</v>
      </c>
      <c r="L462" s="47"/>
      <c r="M462" s="223" t="s">
        <v>19</v>
      </c>
      <c r="N462" s="224" t="s">
        <v>42</v>
      </c>
      <c r="O462" s="87"/>
      <c r="P462" s="225">
        <f>O462*H462</f>
        <v>0</v>
      </c>
      <c r="Q462" s="225">
        <v>0.00012999999999999999</v>
      </c>
      <c r="R462" s="225">
        <f>Q462*H462</f>
        <v>0.0012999999999999999</v>
      </c>
      <c r="S462" s="225">
        <v>0</v>
      </c>
      <c r="T462" s="226">
        <f>S462*H462</f>
        <v>0</v>
      </c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R462" s="227" t="s">
        <v>338</v>
      </c>
      <c r="AT462" s="227" t="s">
        <v>161</v>
      </c>
      <c r="AU462" s="227" t="s">
        <v>80</v>
      </c>
      <c r="AY462" s="20" t="s">
        <v>158</v>
      </c>
      <c r="BE462" s="228">
        <f>IF(N462="základní",J462,0)</f>
        <v>0</v>
      </c>
      <c r="BF462" s="228">
        <f>IF(N462="snížená",J462,0)</f>
        <v>0</v>
      </c>
      <c r="BG462" s="228">
        <f>IF(N462="zákl. přenesená",J462,0)</f>
        <v>0</v>
      </c>
      <c r="BH462" s="228">
        <f>IF(N462="sníž. přenesená",J462,0)</f>
        <v>0</v>
      </c>
      <c r="BI462" s="228">
        <f>IF(N462="nulová",J462,0)</f>
        <v>0</v>
      </c>
      <c r="BJ462" s="20" t="s">
        <v>78</v>
      </c>
      <c r="BK462" s="228">
        <f>ROUND(I462*H462,2)</f>
        <v>0</v>
      </c>
      <c r="BL462" s="20" t="s">
        <v>338</v>
      </c>
      <c r="BM462" s="227" t="s">
        <v>2319</v>
      </c>
    </row>
    <row r="463" s="2" customFormat="1">
      <c r="A463" s="41"/>
      <c r="B463" s="42"/>
      <c r="C463" s="43"/>
      <c r="D463" s="229" t="s">
        <v>221</v>
      </c>
      <c r="E463" s="43"/>
      <c r="F463" s="230" t="s">
        <v>2320</v>
      </c>
      <c r="G463" s="43"/>
      <c r="H463" s="43"/>
      <c r="I463" s="231"/>
      <c r="J463" s="43"/>
      <c r="K463" s="43"/>
      <c r="L463" s="47"/>
      <c r="M463" s="232"/>
      <c r="N463" s="233"/>
      <c r="O463" s="87"/>
      <c r="P463" s="87"/>
      <c r="Q463" s="87"/>
      <c r="R463" s="87"/>
      <c r="S463" s="87"/>
      <c r="T463" s="88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T463" s="20" t="s">
        <v>221</v>
      </c>
      <c r="AU463" s="20" t="s">
        <v>80</v>
      </c>
    </row>
    <row r="464" s="2" customFormat="1" ht="16.5" customHeight="1">
      <c r="A464" s="41"/>
      <c r="B464" s="42"/>
      <c r="C464" s="216" t="s">
        <v>797</v>
      </c>
      <c r="D464" s="216" t="s">
        <v>161</v>
      </c>
      <c r="E464" s="217" t="s">
        <v>2321</v>
      </c>
      <c r="F464" s="218" t="s">
        <v>2322</v>
      </c>
      <c r="G464" s="219" t="s">
        <v>2323</v>
      </c>
      <c r="H464" s="220">
        <v>1</v>
      </c>
      <c r="I464" s="221"/>
      <c r="J464" s="222">
        <f>ROUND(I464*H464,2)</f>
        <v>0</v>
      </c>
      <c r="K464" s="218" t="s">
        <v>219</v>
      </c>
      <c r="L464" s="47"/>
      <c r="M464" s="223" t="s">
        <v>19</v>
      </c>
      <c r="N464" s="224" t="s">
        <v>42</v>
      </c>
      <c r="O464" s="87"/>
      <c r="P464" s="225">
        <f>O464*H464</f>
        <v>0</v>
      </c>
      <c r="Q464" s="225">
        <v>0.00025000000000000001</v>
      </c>
      <c r="R464" s="225">
        <f>Q464*H464</f>
        <v>0.00025000000000000001</v>
      </c>
      <c r="S464" s="225">
        <v>0</v>
      </c>
      <c r="T464" s="226">
        <f>S464*H464</f>
        <v>0</v>
      </c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R464" s="227" t="s">
        <v>338</v>
      </c>
      <c r="AT464" s="227" t="s">
        <v>161</v>
      </c>
      <c r="AU464" s="227" t="s">
        <v>80</v>
      </c>
      <c r="AY464" s="20" t="s">
        <v>158</v>
      </c>
      <c r="BE464" s="228">
        <f>IF(N464="základní",J464,0)</f>
        <v>0</v>
      </c>
      <c r="BF464" s="228">
        <f>IF(N464="snížená",J464,0)</f>
        <v>0</v>
      </c>
      <c r="BG464" s="228">
        <f>IF(N464="zákl. přenesená",J464,0)</f>
        <v>0</v>
      </c>
      <c r="BH464" s="228">
        <f>IF(N464="sníž. přenesená",J464,0)</f>
        <v>0</v>
      </c>
      <c r="BI464" s="228">
        <f>IF(N464="nulová",J464,0)</f>
        <v>0</v>
      </c>
      <c r="BJ464" s="20" t="s">
        <v>78</v>
      </c>
      <c r="BK464" s="228">
        <f>ROUND(I464*H464,2)</f>
        <v>0</v>
      </c>
      <c r="BL464" s="20" t="s">
        <v>338</v>
      </c>
      <c r="BM464" s="227" t="s">
        <v>2324</v>
      </c>
    </row>
    <row r="465" s="2" customFormat="1">
      <c r="A465" s="41"/>
      <c r="B465" s="42"/>
      <c r="C465" s="43"/>
      <c r="D465" s="229" t="s">
        <v>221</v>
      </c>
      <c r="E465" s="43"/>
      <c r="F465" s="230" t="s">
        <v>2325</v>
      </c>
      <c r="G465" s="43"/>
      <c r="H465" s="43"/>
      <c r="I465" s="231"/>
      <c r="J465" s="43"/>
      <c r="K465" s="43"/>
      <c r="L465" s="47"/>
      <c r="M465" s="232"/>
      <c r="N465" s="233"/>
      <c r="O465" s="87"/>
      <c r="P465" s="87"/>
      <c r="Q465" s="87"/>
      <c r="R465" s="87"/>
      <c r="S465" s="87"/>
      <c r="T465" s="88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T465" s="20" t="s">
        <v>221</v>
      </c>
      <c r="AU465" s="20" t="s">
        <v>80</v>
      </c>
    </row>
    <row r="466" s="2" customFormat="1" ht="16.5" customHeight="1">
      <c r="A466" s="41"/>
      <c r="B466" s="42"/>
      <c r="C466" s="216" t="s">
        <v>801</v>
      </c>
      <c r="D466" s="216" t="s">
        <v>161</v>
      </c>
      <c r="E466" s="217" t="s">
        <v>2326</v>
      </c>
      <c r="F466" s="218" t="s">
        <v>2327</v>
      </c>
      <c r="G466" s="219" t="s">
        <v>199</v>
      </c>
      <c r="H466" s="220">
        <v>1</v>
      </c>
      <c r="I466" s="221"/>
      <c r="J466" s="222">
        <f>ROUND(I466*H466,2)</f>
        <v>0</v>
      </c>
      <c r="K466" s="218" t="s">
        <v>219</v>
      </c>
      <c r="L466" s="47"/>
      <c r="M466" s="223" t="s">
        <v>19</v>
      </c>
      <c r="N466" s="224" t="s">
        <v>42</v>
      </c>
      <c r="O466" s="87"/>
      <c r="P466" s="225">
        <f>O466*H466</f>
        <v>0</v>
      </c>
      <c r="Q466" s="225">
        <v>0.00022000000000000001</v>
      </c>
      <c r="R466" s="225">
        <f>Q466*H466</f>
        <v>0.00022000000000000001</v>
      </c>
      <c r="S466" s="225">
        <v>0</v>
      </c>
      <c r="T466" s="226">
        <f>S466*H466</f>
        <v>0</v>
      </c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R466" s="227" t="s">
        <v>338</v>
      </c>
      <c r="AT466" s="227" t="s">
        <v>161</v>
      </c>
      <c r="AU466" s="227" t="s">
        <v>80</v>
      </c>
      <c r="AY466" s="20" t="s">
        <v>158</v>
      </c>
      <c r="BE466" s="228">
        <f>IF(N466="základní",J466,0)</f>
        <v>0</v>
      </c>
      <c r="BF466" s="228">
        <f>IF(N466="snížená",J466,0)</f>
        <v>0</v>
      </c>
      <c r="BG466" s="228">
        <f>IF(N466="zákl. přenesená",J466,0)</f>
        <v>0</v>
      </c>
      <c r="BH466" s="228">
        <f>IF(N466="sníž. přenesená",J466,0)</f>
        <v>0</v>
      </c>
      <c r="BI466" s="228">
        <f>IF(N466="nulová",J466,0)</f>
        <v>0</v>
      </c>
      <c r="BJ466" s="20" t="s">
        <v>78</v>
      </c>
      <c r="BK466" s="228">
        <f>ROUND(I466*H466,2)</f>
        <v>0</v>
      </c>
      <c r="BL466" s="20" t="s">
        <v>338</v>
      </c>
      <c r="BM466" s="227" t="s">
        <v>2328</v>
      </c>
    </row>
    <row r="467" s="2" customFormat="1">
      <c r="A467" s="41"/>
      <c r="B467" s="42"/>
      <c r="C467" s="43"/>
      <c r="D467" s="229" t="s">
        <v>221</v>
      </c>
      <c r="E467" s="43"/>
      <c r="F467" s="230" t="s">
        <v>2329</v>
      </c>
      <c r="G467" s="43"/>
      <c r="H467" s="43"/>
      <c r="I467" s="231"/>
      <c r="J467" s="43"/>
      <c r="K467" s="43"/>
      <c r="L467" s="47"/>
      <c r="M467" s="232"/>
      <c r="N467" s="233"/>
      <c r="O467" s="87"/>
      <c r="P467" s="87"/>
      <c r="Q467" s="87"/>
      <c r="R467" s="87"/>
      <c r="S467" s="87"/>
      <c r="T467" s="88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T467" s="20" t="s">
        <v>221</v>
      </c>
      <c r="AU467" s="20" t="s">
        <v>80</v>
      </c>
    </row>
    <row r="468" s="2" customFormat="1" ht="16.5" customHeight="1">
      <c r="A468" s="41"/>
      <c r="B468" s="42"/>
      <c r="C468" s="216" t="s">
        <v>805</v>
      </c>
      <c r="D468" s="216" t="s">
        <v>161</v>
      </c>
      <c r="E468" s="217" t="s">
        <v>2330</v>
      </c>
      <c r="F468" s="218" t="s">
        <v>2331</v>
      </c>
      <c r="G468" s="219" t="s">
        <v>199</v>
      </c>
      <c r="H468" s="220">
        <v>1</v>
      </c>
      <c r="I468" s="221"/>
      <c r="J468" s="222">
        <f>ROUND(I468*H468,2)</f>
        <v>0</v>
      </c>
      <c r="K468" s="218" t="s">
        <v>219</v>
      </c>
      <c r="L468" s="47"/>
      <c r="M468" s="223" t="s">
        <v>19</v>
      </c>
      <c r="N468" s="224" t="s">
        <v>42</v>
      </c>
      <c r="O468" s="87"/>
      <c r="P468" s="225">
        <f>O468*H468</f>
        <v>0</v>
      </c>
      <c r="Q468" s="225">
        <v>0.00034000000000000002</v>
      </c>
      <c r="R468" s="225">
        <f>Q468*H468</f>
        <v>0.00034000000000000002</v>
      </c>
      <c r="S468" s="225">
        <v>0</v>
      </c>
      <c r="T468" s="226">
        <f>S468*H468</f>
        <v>0</v>
      </c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R468" s="227" t="s">
        <v>338</v>
      </c>
      <c r="AT468" s="227" t="s">
        <v>161</v>
      </c>
      <c r="AU468" s="227" t="s">
        <v>80</v>
      </c>
      <c r="AY468" s="20" t="s">
        <v>158</v>
      </c>
      <c r="BE468" s="228">
        <f>IF(N468="základní",J468,0)</f>
        <v>0</v>
      </c>
      <c r="BF468" s="228">
        <f>IF(N468="snížená",J468,0)</f>
        <v>0</v>
      </c>
      <c r="BG468" s="228">
        <f>IF(N468="zákl. přenesená",J468,0)</f>
        <v>0</v>
      </c>
      <c r="BH468" s="228">
        <f>IF(N468="sníž. přenesená",J468,0)</f>
        <v>0</v>
      </c>
      <c r="BI468" s="228">
        <f>IF(N468="nulová",J468,0)</f>
        <v>0</v>
      </c>
      <c r="BJ468" s="20" t="s">
        <v>78</v>
      </c>
      <c r="BK468" s="228">
        <f>ROUND(I468*H468,2)</f>
        <v>0</v>
      </c>
      <c r="BL468" s="20" t="s">
        <v>338</v>
      </c>
      <c r="BM468" s="227" t="s">
        <v>2332</v>
      </c>
    </row>
    <row r="469" s="2" customFormat="1">
      <c r="A469" s="41"/>
      <c r="B469" s="42"/>
      <c r="C469" s="43"/>
      <c r="D469" s="229" t="s">
        <v>221</v>
      </c>
      <c r="E469" s="43"/>
      <c r="F469" s="230" t="s">
        <v>2333</v>
      </c>
      <c r="G469" s="43"/>
      <c r="H469" s="43"/>
      <c r="I469" s="231"/>
      <c r="J469" s="43"/>
      <c r="K469" s="43"/>
      <c r="L469" s="47"/>
      <c r="M469" s="232"/>
      <c r="N469" s="233"/>
      <c r="O469" s="87"/>
      <c r="P469" s="87"/>
      <c r="Q469" s="87"/>
      <c r="R469" s="87"/>
      <c r="S469" s="87"/>
      <c r="T469" s="88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T469" s="20" t="s">
        <v>221</v>
      </c>
      <c r="AU469" s="20" t="s">
        <v>80</v>
      </c>
    </row>
    <row r="470" s="2" customFormat="1" ht="21.75" customHeight="1">
      <c r="A470" s="41"/>
      <c r="B470" s="42"/>
      <c r="C470" s="216" t="s">
        <v>807</v>
      </c>
      <c r="D470" s="216" t="s">
        <v>161</v>
      </c>
      <c r="E470" s="217" t="s">
        <v>2334</v>
      </c>
      <c r="F470" s="218" t="s">
        <v>2335</v>
      </c>
      <c r="G470" s="219" t="s">
        <v>199</v>
      </c>
      <c r="H470" s="220">
        <v>1</v>
      </c>
      <c r="I470" s="221"/>
      <c r="J470" s="222">
        <f>ROUND(I470*H470,2)</f>
        <v>0</v>
      </c>
      <c r="K470" s="218" t="s">
        <v>219</v>
      </c>
      <c r="L470" s="47"/>
      <c r="M470" s="223" t="s">
        <v>19</v>
      </c>
      <c r="N470" s="224" t="s">
        <v>42</v>
      </c>
      <c r="O470" s="87"/>
      <c r="P470" s="225">
        <f>O470*H470</f>
        <v>0</v>
      </c>
      <c r="Q470" s="225">
        <v>0.00056999999999999998</v>
      </c>
      <c r="R470" s="225">
        <f>Q470*H470</f>
        <v>0.00056999999999999998</v>
      </c>
      <c r="S470" s="225">
        <v>0</v>
      </c>
      <c r="T470" s="226">
        <f>S470*H470</f>
        <v>0</v>
      </c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R470" s="227" t="s">
        <v>338</v>
      </c>
      <c r="AT470" s="227" t="s">
        <v>161</v>
      </c>
      <c r="AU470" s="227" t="s">
        <v>80</v>
      </c>
      <c r="AY470" s="20" t="s">
        <v>158</v>
      </c>
      <c r="BE470" s="228">
        <f>IF(N470="základní",J470,0)</f>
        <v>0</v>
      </c>
      <c r="BF470" s="228">
        <f>IF(N470="snížená",J470,0)</f>
        <v>0</v>
      </c>
      <c r="BG470" s="228">
        <f>IF(N470="zákl. přenesená",J470,0)</f>
        <v>0</v>
      </c>
      <c r="BH470" s="228">
        <f>IF(N470="sníž. přenesená",J470,0)</f>
        <v>0</v>
      </c>
      <c r="BI470" s="228">
        <f>IF(N470="nulová",J470,0)</f>
        <v>0</v>
      </c>
      <c r="BJ470" s="20" t="s">
        <v>78</v>
      </c>
      <c r="BK470" s="228">
        <f>ROUND(I470*H470,2)</f>
        <v>0</v>
      </c>
      <c r="BL470" s="20" t="s">
        <v>338</v>
      </c>
      <c r="BM470" s="227" t="s">
        <v>2336</v>
      </c>
    </row>
    <row r="471" s="2" customFormat="1">
      <c r="A471" s="41"/>
      <c r="B471" s="42"/>
      <c r="C471" s="43"/>
      <c r="D471" s="229" t="s">
        <v>221</v>
      </c>
      <c r="E471" s="43"/>
      <c r="F471" s="230" t="s">
        <v>2337</v>
      </c>
      <c r="G471" s="43"/>
      <c r="H471" s="43"/>
      <c r="I471" s="231"/>
      <c r="J471" s="43"/>
      <c r="K471" s="43"/>
      <c r="L471" s="47"/>
      <c r="M471" s="232"/>
      <c r="N471" s="233"/>
      <c r="O471" s="87"/>
      <c r="P471" s="87"/>
      <c r="Q471" s="87"/>
      <c r="R471" s="87"/>
      <c r="S471" s="87"/>
      <c r="T471" s="88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T471" s="20" t="s">
        <v>221</v>
      </c>
      <c r="AU471" s="20" t="s">
        <v>80</v>
      </c>
    </row>
    <row r="472" s="2" customFormat="1" ht="16.5" customHeight="1">
      <c r="A472" s="41"/>
      <c r="B472" s="42"/>
      <c r="C472" s="216" t="s">
        <v>811</v>
      </c>
      <c r="D472" s="216" t="s">
        <v>161</v>
      </c>
      <c r="E472" s="217" t="s">
        <v>2338</v>
      </c>
      <c r="F472" s="218" t="s">
        <v>2339</v>
      </c>
      <c r="G472" s="219" t="s">
        <v>164</v>
      </c>
      <c r="H472" s="220">
        <v>1</v>
      </c>
      <c r="I472" s="221"/>
      <c r="J472" s="222">
        <f>ROUND(I472*H472,2)</f>
        <v>0</v>
      </c>
      <c r="K472" s="218" t="s">
        <v>219</v>
      </c>
      <c r="L472" s="47"/>
      <c r="M472" s="223" t="s">
        <v>19</v>
      </c>
      <c r="N472" s="224" t="s">
        <v>42</v>
      </c>
      <c r="O472" s="87"/>
      <c r="P472" s="225">
        <f>O472*H472</f>
        <v>0</v>
      </c>
      <c r="Q472" s="225">
        <v>0.002</v>
      </c>
      <c r="R472" s="225">
        <f>Q472*H472</f>
        <v>0.002</v>
      </c>
      <c r="S472" s="225">
        <v>0</v>
      </c>
      <c r="T472" s="226">
        <f>S472*H472</f>
        <v>0</v>
      </c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R472" s="227" t="s">
        <v>338</v>
      </c>
      <c r="AT472" s="227" t="s">
        <v>161</v>
      </c>
      <c r="AU472" s="227" t="s">
        <v>80</v>
      </c>
      <c r="AY472" s="20" t="s">
        <v>158</v>
      </c>
      <c r="BE472" s="228">
        <f>IF(N472="základní",J472,0)</f>
        <v>0</v>
      </c>
      <c r="BF472" s="228">
        <f>IF(N472="snížená",J472,0)</f>
        <v>0</v>
      </c>
      <c r="BG472" s="228">
        <f>IF(N472="zákl. přenesená",J472,0)</f>
        <v>0</v>
      </c>
      <c r="BH472" s="228">
        <f>IF(N472="sníž. přenesená",J472,0)</f>
        <v>0</v>
      </c>
      <c r="BI472" s="228">
        <f>IF(N472="nulová",J472,0)</f>
        <v>0</v>
      </c>
      <c r="BJ472" s="20" t="s">
        <v>78</v>
      </c>
      <c r="BK472" s="228">
        <f>ROUND(I472*H472,2)</f>
        <v>0</v>
      </c>
      <c r="BL472" s="20" t="s">
        <v>338</v>
      </c>
      <c r="BM472" s="227" t="s">
        <v>2340</v>
      </c>
    </row>
    <row r="473" s="2" customFormat="1">
      <c r="A473" s="41"/>
      <c r="B473" s="42"/>
      <c r="C473" s="43"/>
      <c r="D473" s="229" t="s">
        <v>221</v>
      </c>
      <c r="E473" s="43"/>
      <c r="F473" s="230" t="s">
        <v>2341</v>
      </c>
      <c r="G473" s="43"/>
      <c r="H473" s="43"/>
      <c r="I473" s="231"/>
      <c r="J473" s="43"/>
      <c r="K473" s="43"/>
      <c r="L473" s="47"/>
      <c r="M473" s="232"/>
      <c r="N473" s="233"/>
      <c r="O473" s="87"/>
      <c r="P473" s="87"/>
      <c r="Q473" s="87"/>
      <c r="R473" s="87"/>
      <c r="S473" s="87"/>
      <c r="T473" s="88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T473" s="20" t="s">
        <v>221</v>
      </c>
      <c r="AU473" s="20" t="s">
        <v>80</v>
      </c>
    </row>
    <row r="474" s="14" customFormat="1">
      <c r="A474" s="14"/>
      <c r="B474" s="250"/>
      <c r="C474" s="251"/>
      <c r="D474" s="241" t="s">
        <v>257</v>
      </c>
      <c r="E474" s="252" t="s">
        <v>19</v>
      </c>
      <c r="F474" s="253" t="s">
        <v>2342</v>
      </c>
      <c r="G474" s="251"/>
      <c r="H474" s="254">
        <v>1</v>
      </c>
      <c r="I474" s="255"/>
      <c r="J474" s="251"/>
      <c r="K474" s="251"/>
      <c r="L474" s="256"/>
      <c r="M474" s="257"/>
      <c r="N474" s="258"/>
      <c r="O474" s="258"/>
      <c r="P474" s="258"/>
      <c r="Q474" s="258"/>
      <c r="R474" s="258"/>
      <c r="S474" s="258"/>
      <c r="T474" s="259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60" t="s">
        <v>257</v>
      </c>
      <c r="AU474" s="260" t="s">
        <v>80</v>
      </c>
      <c r="AV474" s="14" t="s">
        <v>80</v>
      </c>
      <c r="AW474" s="14" t="s">
        <v>32</v>
      </c>
      <c r="AX474" s="14" t="s">
        <v>78</v>
      </c>
      <c r="AY474" s="260" t="s">
        <v>158</v>
      </c>
    </row>
    <row r="475" s="2" customFormat="1" ht="21.75" customHeight="1">
      <c r="A475" s="41"/>
      <c r="B475" s="42"/>
      <c r="C475" s="216" t="s">
        <v>815</v>
      </c>
      <c r="D475" s="216" t="s">
        <v>161</v>
      </c>
      <c r="E475" s="217" t="s">
        <v>2343</v>
      </c>
      <c r="F475" s="218" t="s">
        <v>2344</v>
      </c>
      <c r="G475" s="219" t="s">
        <v>373</v>
      </c>
      <c r="H475" s="220">
        <v>19.5</v>
      </c>
      <c r="I475" s="221"/>
      <c r="J475" s="222">
        <f>ROUND(I475*H475,2)</f>
        <v>0</v>
      </c>
      <c r="K475" s="218" t="s">
        <v>219</v>
      </c>
      <c r="L475" s="47"/>
      <c r="M475" s="223" t="s">
        <v>19</v>
      </c>
      <c r="N475" s="224" t="s">
        <v>42</v>
      </c>
      <c r="O475" s="87"/>
      <c r="P475" s="225">
        <f>O475*H475</f>
        <v>0</v>
      </c>
      <c r="Q475" s="225">
        <v>1.0000000000000001E-05</v>
      </c>
      <c r="R475" s="225">
        <f>Q475*H475</f>
        <v>0.00019500000000000002</v>
      </c>
      <c r="S475" s="225">
        <v>0</v>
      </c>
      <c r="T475" s="226">
        <f>S475*H475</f>
        <v>0</v>
      </c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R475" s="227" t="s">
        <v>338</v>
      </c>
      <c r="AT475" s="227" t="s">
        <v>161</v>
      </c>
      <c r="AU475" s="227" t="s">
        <v>80</v>
      </c>
      <c r="AY475" s="20" t="s">
        <v>158</v>
      </c>
      <c r="BE475" s="228">
        <f>IF(N475="základní",J475,0)</f>
        <v>0</v>
      </c>
      <c r="BF475" s="228">
        <f>IF(N475="snížená",J475,0)</f>
        <v>0</v>
      </c>
      <c r="BG475" s="228">
        <f>IF(N475="zákl. přenesená",J475,0)</f>
        <v>0</v>
      </c>
      <c r="BH475" s="228">
        <f>IF(N475="sníž. přenesená",J475,0)</f>
        <v>0</v>
      </c>
      <c r="BI475" s="228">
        <f>IF(N475="nulová",J475,0)</f>
        <v>0</v>
      </c>
      <c r="BJ475" s="20" t="s">
        <v>78</v>
      </c>
      <c r="BK475" s="228">
        <f>ROUND(I475*H475,2)</f>
        <v>0</v>
      </c>
      <c r="BL475" s="20" t="s">
        <v>338</v>
      </c>
      <c r="BM475" s="227" t="s">
        <v>2345</v>
      </c>
    </row>
    <row r="476" s="2" customFormat="1">
      <c r="A476" s="41"/>
      <c r="B476" s="42"/>
      <c r="C476" s="43"/>
      <c r="D476" s="229" t="s">
        <v>221</v>
      </c>
      <c r="E476" s="43"/>
      <c r="F476" s="230" t="s">
        <v>2346</v>
      </c>
      <c r="G476" s="43"/>
      <c r="H476" s="43"/>
      <c r="I476" s="231"/>
      <c r="J476" s="43"/>
      <c r="K476" s="43"/>
      <c r="L476" s="47"/>
      <c r="M476" s="232"/>
      <c r="N476" s="233"/>
      <c r="O476" s="87"/>
      <c r="P476" s="87"/>
      <c r="Q476" s="87"/>
      <c r="R476" s="87"/>
      <c r="S476" s="87"/>
      <c r="T476" s="88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T476" s="20" t="s">
        <v>221</v>
      </c>
      <c r="AU476" s="20" t="s">
        <v>80</v>
      </c>
    </row>
    <row r="477" s="2" customFormat="1" ht="24.15" customHeight="1">
      <c r="A477" s="41"/>
      <c r="B477" s="42"/>
      <c r="C477" s="216" t="s">
        <v>819</v>
      </c>
      <c r="D477" s="216" t="s">
        <v>161</v>
      </c>
      <c r="E477" s="217" t="s">
        <v>2347</v>
      </c>
      <c r="F477" s="218" t="s">
        <v>2348</v>
      </c>
      <c r="G477" s="219" t="s">
        <v>373</v>
      </c>
      <c r="H477" s="220">
        <v>19.5</v>
      </c>
      <c r="I477" s="221"/>
      <c r="J477" s="222">
        <f>ROUND(I477*H477,2)</f>
        <v>0</v>
      </c>
      <c r="K477" s="218" t="s">
        <v>219</v>
      </c>
      <c r="L477" s="47"/>
      <c r="M477" s="223" t="s">
        <v>19</v>
      </c>
      <c r="N477" s="224" t="s">
        <v>42</v>
      </c>
      <c r="O477" s="87"/>
      <c r="P477" s="225">
        <f>O477*H477</f>
        <v>0</v>
      </c>
      <c r="Q477" s="225">
        <v>2.0000000000000002E-05</v>
      </c>
      <c r="R477" s="225">
        <f>Q477*H477</f>
        <v>0.00039000000000000005</v>
      </c>
      <c r="S477" s="225">
        <v>0</v>
      </c>
      <c r="T477" s="226">
        <f>S477*H477</f>
        <v>0</v>
      </c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R477" s="227" t="s">
        <v>338</v>
      </c>
      <c r="AT477" s="227" t="s">
        <v>161</v>
      </c>
      <c r="AU477" s="227" t="s">
        <v>80</v>
      </c>
      <c r="AY477" s="20" t="s">
        <v>158</v>
      </c>
      <c r="BE477" s="228">
        <f>IF(N477="základní",J477,0)</f>
        <v>0</v>
      </c>
      <c r="BF477" s="228">
        <f>IF(N477="snížená",J477,0)</f>
        <v>0</v>
      </c>
      <c r="BG477" s="228">
        <f>IF(N477="zákl. přenesená",J477,0)</f>
        <v>0</v>
      </c>
      <c r="BH477" s="228">
        <f>IF(N477="sníž. přenesená",J477,0)</f>
        <v>0</v>
      </c>
      <c r="BI477" s="228">
        <f>IF(N477="nulová",J477,0)</f>
        <v>0</v>
      </c>
      <c r="BJ477" s="20" t="s">
        <v>78</v>
      </c>
      <c r="BK477" s="228">
        <f>ROUND(I477*H477,2)</f>
        <v>0</v>
      </c>
      <c r="BL477" s="20" t="s">
        <v>338</v>
      </c>
      <c r="BM477" s="227" t="s">
        <v>2349</v>
      </c>
    </row>
    <row r="478" s="2" customFormat="1">
      <c r="A478" s="41"/>
      <c r="B478" s="42"/>
      <c r="C478" s="43"/>
      <c r="D478" s="229" t="s">
        <v>221</v>
      </c>
      <c r="E478" s="43"/>
      <c r="F478" s="230" t="s">
        <v>2350</v>
      </c>
      <c r="G478" s="43"/>
      <c r="H478" s="43"/>
      <c r="I478" s="231"/>
      <c r="J478" s="43"/>
      <c r="K478" s="43"/>
      <c r="L478" s="47"/>
      <c r="M478" s="232"/>
      <c r="N478" s="233"/>
      <c r="O478" s="87"/>
      <c r="P478" s="87"/>
      <c r="Q478" s="87"/>
      <c r="R478" s="87"/>
      <c r="S478" s="87"/>
      <c r="T478" s="88"/>
      <c r="U478" s="41"/>
      <c r="V478" s="41"/>
      <c r="W478" s="41"/>
      <c r="X478" s="41"/>
      <c r="Y478" s="41"/>
      <c r="Z478" s="41"/>
      <c r="AA478" s="41"/>
      <c r="AB478" s="41"/>
      <c r="AC478" s="41"/>
      <c r="AD478" s="41"/>
      <c r="AE478" s="41"/>
      <c r="AT478" s="20" t="s">
        <v>221</v>
      </c>
      <c r="AU478" s="20" t="s">
        <v>80</v>
      </c>
    </row>
    <row r="479" s="2" customFormat="1" ht="24.15" customHeight="1">
      <c r="A479" s="41"/>
      <c r="B479" s="42"/>
      <c r="C479" s="216" t="s">
        <v>821</v>
      </c>
      <c r="D479" s="216" t="s">
        <v>161</v>
      </c>
      <c r="E479" s="217" t="s">
        <v>2351</v>
      </c>
      <c r="F479" s="218" t="s">
        <v>2352</v>
      </c>
      <c r="G479" s="219" t="s">
        <v>285</v>
      </c>
      <c r="H479" s="220">
        <v>0.024</v>
      </c>
      <c r="I479" s="221"/>
      <c r="J479" s="222">
        <f>ROUND(I479*H479,2)</f>
        <v>0</v>
      </c>
      <c r="K479" s="218" t="s">
        <v>219</v>
      </c>
      <c r="L479" s="47"/>
      <c r="M479" s="223" t="s">
        <v>19</v>
      </c>
      <c r="N479" s="224" t="s">
        <v>42</v>
      </c>
      <c r="O479" s="87"/>
      <c r="P479" s="225">
        <f>O479*H479</f>
        <v>0</v>
      </c>
      <c r="Q479" s="225">
        <v>0</v>
      </c>
      <c r="R479" s="225">
        <f>Q479*H479</f>
        <v>0</v>
      </c>
      <c r="S479" s="225">
        <v>0</v>
      </c>
      <c r="T479" s="226">
        <f>S479*H479</f>
        <v>0</v>
      </c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R479" s="227" t="s">
        <v>338</v>
      </c>
      <c r="AT479" s="227" t="s">
        <v>161</v>
      </c>
      <c r="AU479" s="227" t="s">
        <v>80</v>
      </c>
      <c r="AY479" s="20" t="s">
        <v>158</v>
      </c>
      <c r="BE479" s="228">
        <f>IF(N479="základní",J479,0)</f>
        <v>0</v>
      </c>
      <c r="BF479" s="228">
        <f>IF(N479="snížená",J479,0)</f>
        <v>0</v>
      </c>
      <c r="BG479" s="228">
        <f>IF(N479="zákl. přenesená",J479,0)</f>
        <v>0</v>
      </c>
      <c r="BH479" s="228">
        <f>IF(N479="sníž. přenesená",J479,0)</f>
        <v>0</v>
      </c>
      <c r="BI479" s="228">
        <f>IF(N479="nulová",J479,0)</f>
        <v>0</v>
      </c>
      <c r="BJ479" s="20" t="s">
        <v>78</v>
      </c>
      <c r="BK479" s="228">
        <f>ROUND(I479*H479,2)</f>
        <v>0</v>
      </c>
      <c r="BL479" s="20" t="s">
        <v>338</v>
      </c>
      <c r="BM479" s="227" t="s">
        <v>2353</v>
      </c>
    </row>
    <row r="480" s="2" customFormat="1">
      <c r="A480" s="41"/>
      <c r="B480" s="42"/>
      <c r="C480" s="43"/>
      <c r="D480" s="229" t="s">
        <v>221</v>
      </c>
      <c r="E480" s="43"/>
      <c r="F480" s="230" t="s">
        <v>2354</v>
      </c>
      <c r="G480" s="43"/>
      <c r="H480" s="43"/>
      <c r="I480" s="231"/>
      <c r="J480" s="43"/>
      <c r="K480" s="43"/>
      <c r="L480" s="47"/>
      <c r="M480" s="232"/>
      <c r="N480" s="233"/>
      <c r="O480" s="87"/>
      <c r="P480" s="87"/>
      <c r="Q480" s="87"/>
      <c r="R480" s="87"/>
      <c r="S480" s="87"/>
      <c r="T480" s="88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T480" s="20" t="s">
        <v>221</v>
      </c>
      <c r="AU480" s="20" t="s">
        <v>80</v>
      </c>
    </row>
    <row r="481" s="12" customFormat="1" ht="22.8" customHeight="1">
      <c r="A481" s="12"/>
      <c r="B481" s="200"/>
      <c r="C481" s="201"/>
      <c r="D481" s="202" t="s">
        <v>70</v>
      </c>
      <c r="E481" s="214" t="s">
        <v>1425</v>
      </c>
      <c r="F481" s="214" t="s">
        <v>1426</v>
      </c>
      <c r="G481" s="201"/>
      <c r="H481" s="201"/>
      <c r="I481" s="204"/>
      <c r="J481" s="215">
        <f>BK481</f>
        <v>0</v>
      </c>
      <c r="K481" s="201"/>
      <c r="L481" s="206"/>
      <c r="M481" s="207"/>
      <c r="N481" s="208"/>
      <c r="O481" s="208"/>
      <c r="P481" s="209">
        <f>SUM(P482:P619)</f>
        <v>0</v>
      </c>
      <c r="Q481" s="208"/>
      <c r="R481" s="209">
        <f>SUM(R482:R619)</f>
        <v>0.17381000000000002</v>
      </c>
      <c r="S481" s="208"/>
      <c r="T481" s="210">
        <f>SUM(T482:T619)</f>
        <v>0</v>
      </c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R481" s="211" t="s">
        <v>80</v>
      </c>
      <c r="AT481" s="212" t="s">
        <v>70</v>
      </c>
      <c r="AU481" s="212" t="s">
        <v>78</v>
      </c>
      <c r="AY481" s="211" t="s">
        <v>158</v>
      </c>
      <c r="BK481" s="213">
        <f>SUM(BK482:BK619)</f>
        <v>0</v>
      </c>
    </row>
    <row r="482" s="2" customFormat="1" ht="16.5" customHeight="1">
      <c r="A482" s="41"/>
      <c r="B482" s="42"/>
      <c r="C482" s="216" t="s">
        <v>823</v>
      </c>
      <c r="D482" s="216" t="s">
        <v>161</v>
      </c>
      <c r="E482" s="217" t="s">
        <v>2355</v>
      </c>
      <c r="F482" s="218" t="s">
        <v>2356</v>
      </c>
      <c r="G482" s="219" t="s">
        <v>199</v>
      </c>
      <c r="H482" s="220">
        <v>3</v>
      </c>
      <c r="I482" s="221"/>
      <c r="J482" s="222">
        <f>ROUND(I482*H482,2)</f>
        <v>0</v>
      </c>
      <c r="K482" s="218" t="s">
        <v>219</v>
      </c>
      <c r="L482" s="47"/>
      <c r="M482" s="223" t="s">
        <v>19</v>
      </c>
      <c r="N482" s="224" t="s">
        <v>42</v>
      </c>
      <c r="O482" s="87"/>
      <c r="P482" s="225">
        <f>O482*H482</f>
        <v>0</v>
      </c>
      <c r="Q482" s="225">
        <v>0.00010000000000000001</v>
      </c>
      <c r="R482" s="225">
        <f>Q482*H482</f>
        <v>0.00030000000000000003</v>
      </c>
      <c r="S482" s="225">
        <v>0</v>
      </c>
      <c r="T482" s="226">
        <f>S482*H482</f>
        <v>0</v>
      </c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R482" s="227" t="s">
        <v>338</v>
      </c>
      <c r="AT482" s="227" t="s">
        <v>161</v>
      </c>
      <c r="AU482" s="227" t="s">
        <v>80</v>
      </c>
      <c r="AY482" s="20" t="s">
        <v>158</v>
      </c>
      <c r="BE482" s="228">
        <f>IF(N482="základní",J482,0)</f>
        <v>0</v>
      </c>
      <c r="BF482" s="228">
        <f>IF(N482="snížená",J482,0)</f>
        <v>0</v>
      </c>
      <c r="BG482" s="228">
        <f>IF(N482="zákl. přenesená",J482,0)</f>
        <v>0</v>
      </c>
      <c r="BH482" s="228">
        <f>IF(N482="sníž. přenesená",J482,0)</f>
        <v>0</v>
      </c>
      <c r="BI482" s="228">
        <f>IF(N482="nulová",J482,0)</f>
        <v>0</v>
      </c>
      <c r="BJ482" s="20" t="s">
        <v>78</v>
      </c>
      <c r="BK482" s="228">
        <f>ROUND(I482*H482,2)</f>
        <v>0</v>
      </c>
      <c r="BL482" s="20" t="s">
        <v>338</v>
      </c>
      <c r="BM482" s="227" t="s">
        <v>2357</v>
      </c>
    </row>
    <row r="483" s="2" customFormat="1">
      <c r="A483" s="41"/>
      <c r="B483" s="42"/>
      <c r="C483" s="43"/>
      <c r="D483" s="229" t="s">
        <v>221</v>
      </c>
      <c r="E483" s="43"/>
      <c r="F483" s="230" t="s">
        <v>2358</v>
      </c>
      <c r="G483" s="43"/>
      <c r="H483" s="43"/>
      <c r="I483" s="231"/>
      <c r="J483" s="43"/>
      <c r="K483" s="43"/>
      <c r="L483" s="47"/>
      <c r="M483" s="232"/>
      <c r="N483" s="233"/>
      <c r="O483" s="87"/>
      <c r="P483" s="87"/>
      <c r="Q483" s="87"/>
      <c r="R483" s="87"/>
      <c r="S483" s="87"/>
      <c r="T483" s="88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T483" s="20" t="s">
        <v>221</v>
      </c>
      <c r="AU483" s="20" t="s">
        <v>80</v>
      </c>
    </row>
    <row r="484" s="14" customFormat="1">
      <c r="A484" s="14"/>
      <c r="B484" s="250"/>
      <c r="C484" s="251"/>
      <c r="D484" s="241" t="s">
        <v>257</v>
      </c>
      <c r="E484" s="252" t="s">
        <v>19</v>
      </c>
      <c r="F484" s="253" t="s">
        <v>2359</v>
      </c>
      <c r="G484" s="251"/>
      <c r="H484" s="254">
        <v>2</v>
      </c>
      <c r="I484" s="255"/>
      <c r="J484" s="251"/>
      <c r="K484" s="251"/>
      <c r="L484" s="256"/>
      <c r="M484" s="257"/>
      <c r="N484" s="258"/>
      <c r="O484" s="258"/>
      <c r="P484" s="258"/>
      <c r="Q484" s="258"/>
      <c r="R484" s="258"/>
      <c r="S484" s="258"/>
      <c r="T484" s="259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0" t="s">
        <v>257</v>
      </c>
      <c r="AU484" s="260" t="s">
        <v>80</v>
      </c>
      <c r="AV484" s="14" t="s">
        <v>80</v>
      </c>
      <c r="AW484" s="14" t="s">
        <v>32</v>
      </c>
      <c r="AX484" s="14" t="s">
        <v>71</v>
      </c>
      <c r="AY484" s="260" t="s">
        <v>158</v>
      </c>
    </row>
    <row r="485" s="14" customFormat="1">
      <c r="A485" s="14"/>
      <c r="B485" s="250"/>
      <c r="C485" s="251"/>
      <c r="D485" s="241" t="s">
        <v>257</v>
      </c>
      <c r="E485" s="252" t="s">
        <v>19</v>
      </c>
      <c r="F485" s="253" t="s">
        <v>2360</v>
      </c>
      <c r="G485" s="251"/>
      <c r="H485" s="254">
        <v>1</v>
      </c>
      <c r="I485" s="255"/>
      <c r="J485" s="251"/>
      <c r="K485" s="251"/>
      <c r="L485" s="256"/>
      <c r="M485" s="257"/>
      <c r="N485" s="258"/>
      <c r="O485" s="258"/>
      <c r="P485" s="258"/>
      <c r="Q485" s="258"/>
      <c r="R485" s="258"/>
      <c r="S485" s="258"/>
      <c r="T485" s="259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60" t="s">
        <v>257</v>
      </c>
      <c r="AU485" s="260" t="s">
        <v>80</v>
      </c>
      <c r="AV485" s="14" t="s">
        <v>80</v>
      </c>
      <c r="AW485" s="14" t="s">
        <v>32</v>
      </c>
      <c r="AX485" s="14" t="s">
        <v>71</v>
      </c>
      <c r="AY485" s="260" t="s">
        <v>158</v>
      </c>
    </row>
    <row r="486" s="15" customFormat="1">
      <c r="A486" s="15"/>
      <c r="B486" s="261"/>
      <c r="C486" s="262"/>
      <c r="D486" s="241" t="s">
        <v>257</v>
      </c>
      <c r="E486" s="263" t="s">
        <v>19</v>
      </c>
      <c r="F486" s="264" t="s">
        <v>268</v>
      </c>
      <c r="G486" s="262"/>
      <c r="H486" s="265">
        <v>3</v>
      </c>
      <c r="I486" s="266"/>
      <c r="J486" s="262"/>
      <c r="K486" s="262"/>
      <c r="L486" s="267"/>
      <c r="M486" s="268"/>
      <c r="N486" s="269"/>
      <c r="O486" s="269"/>
      <c r="P486" s="269"/>
      <c r="Q486" s="269"/>
      <c r="R486" s="269"/>
      <c r="S486" s="269"/>
      <c r="T486" s="270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T486" s="271" t="s">
        <v>257</v>
      </c>
      <c r="AU486" s="271" t="s">
        <v>80</v>
      </c>
      <c r="AV486" s="15" t="s">
        <v>173</v>
      </c>
      <c r="AW486" s="15" t="s">
        <v>32</v>
      </c>
      <c r="AX486" s="15" t="s">
        <v>78</v>
      </c>
      <c r="AY486" s="271" t="s">
        <v>158</v>
      </c>
    </row>
    <row r="487" s="2" customFormat="1" ht="16.5" customHeight="1">
      <c r="A487" s="41"/>
      <c r="B487" s="42"/>
      <c r="C487" s="272" t="s">
        <v>825</v>
      </c>
      <c r="D487" s="272" t="s">
        <v>312</v>
      </c>
      <c r="E487" s="273" t="s">
        <v>2361</v>
      </c>
      <c r="F487" s="274" t="s">
        <v>2362</v>
      </c>
      <c r="G487" s="275" t="s">
        <v>199</v>
      </c>
      <c r="H487" s="276">
        <v>2</v>
      </c>
      <c r="I487" s="277"/>
      <c r="J487" s="278">
        <f>ROUND(I487*H487,2)</f>
        <v>0</v>
      </c>
      <c r="K487" s="274" t="s">
        <v>219</v>
      </c>
      <c r="L487" s="279"/>
      <c r="M487" s="280" t="s">
        <v>19</v>
      </c>
      <c r="N487" s="281" t="s">
        <v>42</v>
      </c>
      <c r="O487" s="87"/>
      <c r="P487" s="225">
        <f>O487*H487</f>
        <v>0</v>
      </c>
      <c r="Q487" s="225">
        <v>0.023</v>
      </c>
      <c r="R487" s="225">
        <f>Q487*H487</f>
        <v>0.045999999999999999</v>
      </c>
      <c r="S487" s="225">
        <v>0</v>
      </c>
      <c r="T487" s="226">
        <f>S487*H487</f>
        <v>0</v>
      </c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R487" s="227" t="s">
        <v>420</v>
      </c>
      <c r="AT487" s="227" t="s">
        <v>312</v>
      </c>
      <c r="AU487" s="227" t="s">
        <v>80</v>
      </c>
      <c r="AY487" s="20" t="s">
        <v>158</v>
      </c>
      <c r="BE487" s="228">
        <f>IF(N487="základní",J487,0)</f>
        <v>0</v>
      </c>
      <c r="BF487" s="228">
        <f>IF(N487="snížená",J487,0)</f>
        <v>0</v>
      </c>
      <c r="BG487" s="228">
        <f>IF(N487="zákl. přenesená",J487,0)</f>
        <v>0</v>
      </c>
      <c r="BH487" s="228">
        <f>IF(N487="sníž. přenesená",J487,0)</f>
        <v>0</v>
      </c>
      <c r="BI487" s="228">
        <f>IF(N487="nulová",J487,0)</f>
        <v>0</v>
      </c>
      <c r="BJ487" s="20" t="s">
        <v>78</v>
      </c>
      <c r="BK487" s="228">
        <f>ROUND(I487*H487,2)</f>
        <v>0</v>
      </c>
      <c r="BL487" s="20" t="s">
        <v>338</v>
      </c>
      <c r="BM487" s="227" t="s">
        <v>2363</v>
      </c>
    </row>
    <row r="488" s="13" customFormat="1">
      <c r="A488" s="13"/>
      <c r="B488" s="239"/>
      <c r="C488" s="240"/>
      <c r="D488" s="241" t="s">
        <v>257</v>
      </c>
      <c r="E488" s="242" t="s">
        <v>19</v>
      </c>
      <c r="F488" s="243" t="s">
        <v>2364</v>
      </c>
      <c r="G488" s="240"/>
      <c r="H488" s="242" t="s">
        <v>19</v>
      </c>
      <c r="I488" s="244"/>
      <c r="J488" s="240"/>
      <c r="K488" s="240"/>
      <c r="L488" s="245"/>
      <c r="M488" s="246"/>
      <c r="N488" s="247"/>
      <c r="O488" s="247"/>
      <c r="P488" s="247"/>
      <c r="Q488" s="247"/>
      <c r="R488" s="247"/>
      <c r="S488" s="247"/>
      <c r="T488" s="248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49" t="s">
        <v>257</v>
      </c>
      <c r="AU488" s="249" t="s">
        <v>80</v>
      </c>
      <c r="AV488" s="13" t="s">
        <v>78</v>
      </c>
      <c r="AW488" s="13" t="s">
        <v>32</v>
      </c>
      <c r="AX488" s="13" t="s">
        <v>71</v>
      </c>
      <c r="AY488" s="249" t="s">
        <v>158</v>
      </c>
    </row>
    <row r="489" s="13" customFormat="1">
      <c r="A489" s="13"/>
      <c r="B489" s="239"/>
      <c r="C489" s="240"/>
      <c r="D489" s="241" t="s">
        <v>257</v>
      </c>
      <c r="E489" s="242" t="s">
        <v>19</v>
      </c>
      <c r="F489" s="243" t="s">
        <v>2365</v>
      </c>
      <c r="G489" s="240"/>
      <c r="H489" s="242" t="s">
        <v>19</v>
      </c>
      <c r="I489" s="244"/>
      <c r="J489" s="240"/>
      <c r="K489" s="240"/>
      <c r="L489" s="245"/>
      <c r="M489" s="246"/>
      <c r="N489" s="247"/>
      <c r="O489" s="247"/>
      <c r="P489" s="247"/>
      <c r="Q489" s="247"/>
      <c r="R489" s="247"/>
      <c r="S489" s="247"/>
      <c r="T489" s="248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49" t="s">
        <v>257</v>
      </c>
      <c r="AU489" s="249" t="s">
        <v>80</v>
      </c>
      <c r="AV489" s="13" t="s">
        <v>78</v>
      </c>
      <c r="AW489" s="13" t="s">
        <v>32</v>
      </c>
      <c r="AX489" s="13" t="s">
        <v>71</v>
      </c>
      <c r="AY489" s="249" t="s">
        <v>158</v>
      </c>
    </row>
    <row r="490" s="13" customFormat="1">
      <c r="A490" s="13"/>
      <c r="B490" s="239"/>
      <c r="C490" s="240"/>
      <c r="D490" s="241" t="s">
        <v>257</v>
      </c>
      <c r="E490" s="242" t="s">
        <v>19</v>
      </c>
      <c r="F490" s="243" t="s">
        <v>2366</v>
      </c>
      <c r="G490" s="240"/>
      <c r="H490" s="242" t="s">
        <v>19</v>
      </c>
      <c r="I490" s="244"/>
      <c r="J490" s="240"/>
      <c r="K490" s="240"/>
      <c r="L490" s="245"/>
      <c r="M490" s="246"/>
      <c r="N490" s="247"/>
      <c r="O490" s="247"/>
      <c r="P490" s="247"/>
      <c r="Q490" s="247"/>
      <c r="R490" s="247"/>
      <c r="S490" s="247"/>
      <c r="T490" s="248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49" t="s">
        <v>257</v>
      </c>
      <c r="AU490" s="249" t="s">
        <v>80</v>
      </c>
      <c r="AV490" s="13" t="s">
        <v>78</v>
      </c>
      <c r="AW490" s="13" t="s">
        <v>32</v>
      </c>
      <c r="AX490" s="13" t="s">
        <v>71</v>
      </c>
      <c r="AY490" s="249" t="s">
        <v>158</v>
      </c>
    </row>
    <row r="491" s="14" customFormat="1">
      <c r="A491" s="14"/>
      <c r="B491" s="250"/>
      <c r="C491" s="251"/>
      <c r="D491" s="241" t="s">
        <v>257</v>
      </c>
      <c r="E491" s="252" t="s">
        <v>19</v>
      </c>
      <c r="F491" s="253" t="s">
        <v>2359</v>
      </c>
      <c r="G491" s="251"/>
      <c r="H491" s="254">
        <v>2</v>
      </c>
      <c r="I491" s="255"/>
      <c r="J491" s="251"/>
      <c r="K491" s="251"/>
      <c r="L491" s="256"/>
      <c r="M491" s="257"/>
      <c r="N491" s="258"/>
      <c r="O491" s="258"/>
      <c r="P491" s="258"/>
      <c r="Q491" s="258"/>
      <c r="R491" s="258"/>
      <c r="S491" s="258"/>
      <c r="T491" s="259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0" t="s">
        <v>257</v>
      </c>
      <c r="AU491" s="260" t="s">
        <v>80</v>
      </c>
      <c r="AV491" s="14" t="s">
        <v>80</v>
      </c>
      <c r="AW491" s="14" t="s">
        <v>32</v>
      </c>
      <c r="AX491" s="14" t="s">
        <v>78</v>
      </c>
      <c r="AY491" s="260" t="s">
        <v>158</v>
      </c>
    </row>
    <row r="492" s="2" customFormat="1" ht="16.5" customHeight="1">
      <c r="A492" s="41"/>
      <c r="B492" s="42"/>
      <c r="C492" s="272" t="s">
        <v>829</v>
      </c>
      <c r="D492" s="272" t="s">
        <v>312</v>
      </c>
      <c r="E492" s="273" t="s">
        <v>2367</v>
      </c>
      <c r="F492" s="274" t="s">
        <v>2368</v>
      </c>
      <c r="G492" s="275" t="s">
        <v>199</v>
      </c>
      <c r="H492" s="276">
        <v>1</v>
      </c>
      <c r="I492" s="277"/>
      <c r="J492" s="278">
        <f>ROUND(I492*H492,2)</f>
        <v>0</v>
      </c>
      <c r="K492" s="274" t="s">
        <v>2037</v>
      </c>
      <c r="L492" s="279"/>
      <c r="M492" s="280" t="s">
        <v>19</v>
      </c>
      <c r="N492" s="281" t="s">
        <v>42</v>
      </c>
      <c r="O492" s="87"/>
      <c r="P492" s="225">
        <f>O492*H492</f>
        <v>0</v>
      </c>
      <c r="Q492" s="225">
        <v>0.014</v>
      </c>
      <c r="R492" s="225">
        <f>Q492*H492</f>
        <v>0.014</v>
      </c>
      <c r="S492" s="225">
        <v>0</v>
      </c>
      <c r="T492" s="226">
        <f>S492*H492</f>
        <v>0</v>
      </c>
      <c r="U492" s="41"/>
      <c r="V492" s="41"/>
      <c r="W492" s="41"/>
      <c r="X492" s="41"/>
      <c r="Y492" s="41"/>
      <c r="Z492" s="41"/>
      <c r="AA492" s="41"/>
      <c r="AB492" s="41"/>
      <c r="AC492" s="41"/>
      <c r="AD492" s="41"/>
      <c r="AE492" s="41"/>
      <c r="AR492" s="227" t="s">
        <v>420</v>
      </c>
      <c r="AT492" s="227" t="s">
        <v>312</v>
      </c>
      <c r="AU492" s="227" t="s">
        <v>80</v>
      </c>
      <c r="AY492" s="20" t="s">
        <v>158</v>
      </c>
      <c r="BE492" s="228">
        <f>IF(N492="základní",J492,0)</f>
        <v>0</v>
      </c>
      <c r="BF492" s="228">
        <f>IF(N492="snížená",J492,0)</f>
        <v>0</v>
      </c>
      <c r="BG492" s="228">
        <f>IF(N492="zákl. přenesená",J492,0)</f>
        <v>0</v>
      </c>
      <c r="BH492" s="228">
        <f>IF(N492="sníž. přenesená",J492,0)</f>
        <v>0</v>
      </c>
      <c r="BI492" s="228">
        <f>IF(N492="nulová",J492,0)</f>
        <v>0</v>
      </c>
      <c r="BJ492" s="20" t="s">
        <v>78</v>
      </c>
      <c r="BK492" s="228">
        <f>ROUND(I492*H492,2)</f>
        <v>0</v>
      </c>
      <c r="BL492" s="20" t="s">
        <v>338</v>
      </c>
      <c r="BM492" s="227" t="s">
        <v>2369</v>
      </c>
    </row>
    <row r="493" s="13" customFormat="1">
      <c r="A493" s="13"/>
      <c r="B493" s="239"/>
      <c r="C493" s="240"/>
      <c r="D493" s="241" t="s">
        <v>257</v>
      </c>
      <c r="E493" s="242" t="s">
        <v>19</v>
      </c>
      <c r="F493" s="243" t="s">
        <v>2364</v>
      </c>
      <c r="G493" s="240"/>
      <c r="H493" s="242" t="s">
        <v>19</v>
      </c>
      <c r="I493" s="244"/>
      <c r="J493" s="240"/>
      <c r="K493" s="240"/>
      <c r="L493" s="245"/>
      <c r="M493" s="246"/>
      <c r="N493" s="247"/>
      <c r="O493" s="247"/>
      <c r="P493" s="247"/>
      <c r="Q493" s="247"/>
      <c r="R493" s="247"/>
      <c r="S493" s="247"/>
      <c r="T493" s="248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49" t="s">
        <v>257</v>
      </c>
      <c r="AU493" s="249" t="s">
        <v>80</v>
      </c>
      <c r="AV493" s="13" t="s">
        <v>78</v>
      </c>
      <c r="AW493" s="13" t="s">
        <v>32</v>
      </c>
      <c r="AX493" s="13" t="s">
        <v>71</v>
      </c>
      <c r="AY493" s="249" t="s">
        <v>158</v>
      </c>
    </row>
    <row r="494" s="13" customFormat="1">
      <c r="A494" s="13"/>
      <c r="B494" s="239"/>
      <c r="C494" s="240"/>
      <c r="D494" s="241" t="s">
        <v>257</v>
      </c>
      <c r="E494" s="242" t="s">
        <v>19</v>
      </c>
      <c r="F494" s="243" t="s">
        <v>2365</v>
      </c>
      <c r="G494" s="240"/>
      <c r="H494" s="242" t="s">
        <v>19</v>
      </c>
      <c r="I494" s="244"/>
      <c r="J494" s="240"/>
      <c r="K494" s="240"/>
      <c r="L494" s="245"/>
      <c r="M494" s="246"/>
      <c r="N494" s="247"/>
      <c r="O494" s="247"/>
      <c r="P494" s="247"/>
      <c r="Q494" s="247"/>
      <c r="R494" s="247"/>
      <c r="S494" s="247"/>
      <c r="T494" s="248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49" t="s">
        <v>257</v>
      </c>
      <c r="AU494" s="249" t="s">
        <v>80</v>
      </c>
      <c r="AV494" s="13" t="s">
        <v>78</v>
      </c>
      <c r="AW494" s="13" t="s">
        <v>32</v>
      </c>
      <c r="AX494" s="13" t="s">
        <v>71</v>
      </c>
      <c r="AY494" s="249" t="s">
        <v>158</v>
      </c>
    </row>
    <row r="495" s="13" customFormat="1">
      <c r="A495" s="13"/>
      <c r="B495" s="239"/>
      <c r="C495" s="240"/>
      <c r="D495" s="241" t="s">
        <v>257</v>
      </c>
      <c r="E495" s="242" t="s">
        <v>19</v>
      </c>
      <c r="F495" s="243" t="s">
        <v>2366</v>
      </c>
      <c r="G495" s="240"/>
      <c r="H495" s="242" t="s">
        <v>19</v>
      </c>
      <c r="I495" s="244"/>
      <c r="J495" s="240"/>
      <c r="K495" s="240"/>
      <c r="L495" s="245"/>
      <c r="M495" s="246"/>
      <c r="N495" s="247"/>
      <c r="O495" s="247"/>
      <c r="P495" s="247"/>
      <c r="Q495" s="247"/>
      <c r="R495" s="247"/>
      <c r="S495" s="247"/>
      <c r="T495" s="248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49" t="s">
        <v>257</v>
      </c>
      <c r="AU495" s="249" t="s">
        <v>80</v>
      </c>
      <c r="AV495" s="13" t="s">
        <v>78</v>
      </c>
      <c r="AW495" s="13" t="s">
        <v>32</v>
      </c>
      <c r="AX495" s="13" t="s">
        <v>71</v>
      </c>
      <c r="AY495" s="249" t="s">
        <v>158</v>
      </c>
    </row>
    <row r="496" s="14" customFormat="1">
      <c r="A496" s="14"/>
      <c r="B496" s="250"/>
      <c r="C496" s="251"/>
      <c r="D496" s="241" t="s">
        <v>257</v>
      </c>
      <c r="E496" s="252" t="s">
        <v>19</v>
      </c>
      <c r="F496" s="253" t="s">
        <v>2360</v>
      </c>
      <c r="G496" s="251"/>
      <c r="H496" s="254">
        <v>1</v>
      </c>
      <c r="I496" s="255"/>
      <c r="J496" s="251"/>
      <c r="K496" s="251"/>
      <c r="L496" s="256"/>
      <c r="M496" s="257"/>
      <c r="N496" s="258"/>
      <c r="O496" s="258"/>
      <c r="P496" s="258"/>
      <c r="Q496" s="258"/>
      <c r="R496" s="258"/>
      <c r="S496" s="258"/>
      <c r="T496" s="259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T496" s="260" t="s">
        <v>257</v>
      </c>
      <c r="AU496" s="260" t="s">
        <v>80</v>
      </c>
      <c r="AV496" s="14" t="s">
        <v>80</v>
      </c>
      <c r="AW496" s="14" t="s">
        <v>32</v>
      </c>
      <c r="AX496" s="14" t="s">
        <v>78</v>
      </c>
      <c r="AY496" s="260" t="s">
        <v>158</v>
      </c>
    </row>
    <row r="497" s="2" customFormat="1" ht="16.5" customHeight="1">
      <c r="A497" s="41"/>
      <c r="B497" s="42"/>
      <c r="C497" s="216" t="s">
        <v>832</v>
      </c>
      <c r="D497" s="216" t="s">
        <v>161</v>
      </c>
      <c r="E497" s="217" t="s">
        <v>2370</v>
      </c>
      <c r="F497" s="218" t="s">
        <v>2371</v>
      </c>
      <c r="G497" s="219" t="s">
        <v>199</v>
      </c>
      <c r="H497" s="220">
        <v>3</v>
      </c>
      <c r="I497" s="221"/>
      <c r="J497" s="222">
        <f>ROUND(I497*H497,2)</f>
        <v>0</v>
      </c>
      <c r="K497" s="218" t="s">
        <v>219</v>
      </c>
      <c r="L497" s="47"/>
      <c r="M497" s="223" t="s">
        <v>19</v>
      </c>
      <c r="N497" s="224" t="s">
        <v>42</v>
      </c>
      <c r="O497" s="87"/>
      <c r="P497" s="225">
        <f>O497*H497</f>
        <v>0</v>
      </c>
      <c r="Q497" s="225">
        <v>0</v>
      </c>
      <c r="R497" s="225">
        <f>Q497*H497</f>
        <v>0</v>
      </c>
      <c r="S497" s="225">
        <v>0</v>
      </c>
      <c r="T497" s="226">
        <f>S497*H497</f>
        <v>0</v>
      </c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R497" s="227" t="s">
        <v>338</v>
      </c>
      <c r="AT497" s="227" t="s">
        <v>161</v>
      </c>
      <c r="AU497" s="227" t="s">
        <v>80</v>
      </c>
      <c r="AY497" s="20" t="s">
        <v>158</v>
      </c>
      <c r="BE497" s="228">
        <f>IF(N497="základní",J497,0)</f>
        <v>0</v>
      </c>
      <c r="BF497" s="228">
        <f>IF(N497="snížená",J497,0)</f>
        <v>0</v>
      </c>
      <c r="BG497" s="228">
        <f>IF(N497="zákl. přenesená",J497,0)</f>
        <v>0</v>
      </c>
      <c r="BH497" s="228">
        <f>IF(N497="sníž. přenesená",J497,0)</f>
        <v>0</v>
      </c>
      <c r="BI497" s="228">
        <f>IF(N497="nulová",J497,0)</f>
        <v>0</v>
      </c>
      <c r="BJ497" s="20" t="s">
        <v>78</v>
      </c>
      <c r="BK497" s="228">
        <f>ROUND(I497*H497,2)</f>
        <v>0</v>
      </c>
      <c r="BL497" s="20" t="s">
        <v>338</v>
      </c>
      <c r="BM497" s="227" t="s">
        <v>2372</v>
      </c>
    </row>
    <row r="498" s="2" customFormat="1">
      <c r="A498" s="41"/>
      <c r="B498" s="42"/>
      <c r="C498" s="43"/>
      <c r="D498" s="229" t="s">
        <v>221</v>
      </c>
      <c r="E498" s="43"/>
      <c r="F498" s="230" t="s">
        <v>2373</v>
      </c>
      <c r="G498" s="43"/>
      <c r="H498" s="43"/>
      <c r="I498" s="231"/>
      <c r="J498" s="43"/>
      <c r="K498" s="43"/>
      <c r="L498" s="47"/>
      <c r="M498" s="232"/>
      <c r="N498" s="233"/>
      <c r="O498" s="87"/>
      <c r="P498" s="87"/>
      <c r="Q498" s="87"/>
      <c r="R498" s="87"/>
      <c r="S498" s="87"/>
      <c r="T498" s="88"/>
      <c r="U498" s="41"/>
      <c r="V498" s="41"/>
      <c r="W498" s="41"/>
      <c r="X498" s="41"/>
      <c r="Y498" s="41"/>
      <c r="Z498" s="41"/>
      <c r="AA498" s="41"/>
      <c r="AB498" s="41"/>
      <c r="AC498" s="41"/>
      <c r="AD498" s="41"/>
      <c r="AE498" s="41"/>
      <c r="AT498" s="20" t="s">
        <v>221</v>
      </c>
      <c r="AU498" s="20" t="s">
        <v>80</v>
      </c>
    </row>
    <row r="499" s="14" customFormat="1">
      <c r="A499" s="14"/>
      <c r="B499" s="250"/>
      <c r="C499" s="251"/>
      <c r="D499" s="241" t="s">
        <v>257</v>
      </c>
      <c r="E499" s="252" t="s">
        <v>19</v>
      </c>
      <c r="F499" s="253" t="s">
        <v>2359</v>
      </c>
      <c r="G499" s="251"/>
      <c r="H499" s="254">
        <v>2</v>
      </c>
      <c r="I499" s="255"/>
      <c r="J499" s="251"/>
      <c r="K499" s="251"/>
      <c r="L499" s="256"/>
      <c r="M499" s="257"/>
      <c r="N499" s="258"/>
      <c r="O499" s="258"/>
      <c r="P499" s="258"/>
      <c r="Q499" s="258"/>
      <c r="R499" s="258"/>
      <c r="S499" s="258"/>
      <c r="T499" s="259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60" t="s">
        <v>257</v>
      </c>
      <c r="AU499" s="260" t="s">
        <v>80</v>
      </c>
      <c r="AV499" s="14" t="s">
        <v>80</v>
      </c>
      <c r="AW499" s="14" t="s">
        <v>32</v>
      </c>
      <c r="AX499" s="14" t="s">
        <v>71</v>
      </c>
      <c r="AY499" s="260" t="s">
        <v>158</v>
      </c>
    </row>
    <row r="500" s="14" customFormat="1">
      <c r="A500" s="14"/>
      <c r="B500" s="250"/>
      <c r="C500" s="251"/>
      <c r="D500" s="241" t="s">
        <v>257</v>
      </c>
      <c r="E500" s="252" t="s">
        <v>19</v>
      </c>
      <c r="F500" s="253" t="s">
        <v>2360</v>
      </c>
      <c r="G500" s="251"/>
      <c r="H500" s="254">
        <v>1</v>
      </c>
      <c r="I500" s="255"/>
      <c r="J500" s="251"/>
      <c r="K500" s="251"/>
      <c r="L500" s="256"/>
      <c r="M500" s="257"/>
      <c r="N500" s="258"/>
      <c r="O500" s="258"/>
      <c r="P500" s="258"/>
      <c r="Q500" s="258"/>
      <c r="R500" s="258"/>
      <c r="S500" s="258"/>
      <c r="T500" s="259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T500" s="260" t="s">
        <v>257</v>
      </c>
      <c r="AU500" s="260" t="s">
        <v>80</v>
      </c>
      <c r="AV500" s="14" t="s">
        <v>80</v>
      </c>
      <c r="AW500" s="14" t="s">
        <v>32</v>
      </c>
      <c r="AX500" s="14" t="s">
        <v>71</v>
      </c>
      <c r="AY500" s="260" t="s">
        <v>158</v>
      </c>
    </row>
    <row r="501" s="15" customFormat="1">
      <c r="A501" s="15"/>
      <c r="B501" s="261"/>
      <c r="C501" s="262"/>
      <c r="D501" s="241" t="s">
        <v>257</v>
      </c>
      <c r="E501" s="263" t="s">
        <v>19</v>
      </c>
      <c r="F501" s="264" t="s">
        <v>268</v>
      </c>
      <c r="G501" s="262"/>
      <c r="H501" s="265">
        <v>3</v>
      </c>
      <c r="I501" s="266"/>
      <c r="J501" s="262"/>
      <c r="K501" s="262"/>
      <c r="L501" s="267"/>
      <c r="M501" s="268"/>
      <c r="N501" s="269"/>
      <c r="O501" s="269"/>
      <c r="P501" s="269"/>
      <c r="Q501" s="269"/>
      <c r="R501" s="269"/>
      <c r="S501" s="269"/>
      <c r="T501" s="270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T501" s="271" t="s">
        <v>257</v>
      </c>
      <c r="AU501" s="271" t="s">
        <v>80</v>
      </c>
      <c r="AV501" s="15" t="s">
        <v>173</v>
      </c>
      <c r="AW501" s="15" t="s">
        <v>32</v>
      </c>
      <c r="AX501" s="15" t="s">
        <v>78</v>
      </c>
      <c r="AY501" s="271" t="s">
        <v>158</v>
      </c>
    </row>
    <row r="502" s="2" customFormat="1" ht="16.5" customHeight="1">
      <c r="A502" s="41"/>
      <c r="B502" s="42"/>
      <c r="C502" s="272" t="s">
        <v>835</v>
      </c>
      <c r="D502" s="272" t="s">
        <v>312</v>
      </c>
      <c r="E502" s="273" t="s">
        <v>2374</v>
      </c>
      <c r="F502" s="274" t="s">
        <v>2375</v>
      </c>
      <c r="G502" s="275" t="s">
        <v>199</v>
      </c>
      <c r="H502" s="276">
        <v>3</v>
      </c>
      <c r="I502" s="277"/>
      <c r="J502" s="278">
        <f>ROUND(I502*H502,2)</f>
        <v>0</v>
      </c>
      <c r="K502" s="274" t="s">
        <v>2037</v>
      </c>
      <c r="L502" s="279"/>
      <c r="M502" s="280" t="s">
        <v>19</v>
      </c>
      <c r="N502" s="281" t="s">
        <v>42</v>
      </c>
      <c r="O502" s="87"/>
      <c r="P502" s="225">
        <f>O502*H502</f>
        <v>0</v>
      </c>
      <c r="Q502" s="225">
        <v>0.0022000000000000001</v>
      </c>
      <c r="R502" s="225">
        <f>Q502*H502</f>
        <v>0.0066</v>
      </c>
      <c r="S502" s="225">
        <v>0</v>
      </c>
      <c r="T502" s="226">
        <f>S502*H502</f>
        <v>0</v>
      </c>
      <c r="U502" s="41"/>
      <c r="V502" s="41"/>
      <c r="W502" s="41"/>
      <c r="X502" s="41"/>
      <c r="Y502" s="41"/>
      <c r="Z502" s="41"/>
      <c r="AA502" s="41"/>
      <c r="AB502" s="41"/>
      <c r="AC502" s="41"/>
      <c r="AD502" s="41"/>
      <c r="AE502" s="41"/>
      <c r="AR502" s="227" t="s">
        <v>420</v>
      </c>
      <c r="AT502" s="227" t="s">
        <v>312</v>
      </c>
      <c r="AU502" s="227" t="s">
        <v>80</v>
      </c>
      <c r="AY502" s="20" t="s">
        <v>158</v>
      </c>
      <c r="BE502" s="228">
        <f>IF(N502="základní",J502,0)</f>
        <v>0</v>
      </c>
      <c r="BF502" s="228">
        <f>IF(N502="snížená",J502,0)</f>
        <v>0</v>
      </c>
      <c r="BG502" s="228">
        <f>IF(N502="zákl. přenesená",J502,0)</f>
        <v>0</v>
      </c>
      <c r="BH502" s="228">
        <f>IF(N502="sníž. přenesená",J502,0)</f>
        <v>0</v>
      </c>
      <c r="BI502" s="228">
        <f>IF(N502="nulová",J502,0)</f>
        <v>0</v>
      </c>
      <c r="BJ502" s="20" t="s">
        <v>78</v>
      </c>
      <c r="BK502" s="228">
        <f>ROUND(I502*H502,2)</f>
        <v>0</v>
      </c>
      <c r="BL502" s="20" t="s">
        <v>338</v>
      </c>
      <c r="BM502" s="227" t="s">
        <v>2376</v>
      </c>
    </row>
    <row r="503" s="14" customFormat="1">
      <c r="A503" s="14"/>
      <c r="B503" s="250"/>
      <c r="C503" s="251"/>
      <c r="D503" s="241" t="s">
        <v>257</v>
      </c>
      <c r="E503" s="252" t="s">
        <v>19</v>
      </c>
      <c r="F503" s="253" t="s">
        <v>2359</v>
      </c>
      <c r="G503" s="251"/>
      <c r="H503" s="254">
        <v>2</v>
      </c>
      <c r="I503" s="255"/>
      <c r="J503" s="251"/>
      <c r="K503" s="251"/>
      <c r="L503" s="256"/>
      <c r="M503" s="257"/>
      <c r="N503" s="258"/>
      <c r="O503" s="258"/>
      <c r="P503" s="258"/>
      <c r="Q503" s="258"/>
      <c r="R503" s="258"/>
      <c r="S503" s="258"/>
      <c r="T503" s="259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0" t="s">
        <v>257</v>
      </c>
      <c r="AU503" s="260" t="s">
        <v>80</v>
      </c>
      <c r="AV503" s="14" t="s">
        <v>80</v>
      </c>
      <c r="AW503" s="14" t="s">
        <v>32</v>
      </c>
      <c r="AX503" s="14" t="s">
        <v>71</v>
      </c>
      <c r="AY503" s="260" t="s">
        <v>158</v>
      </c>
    </row>
    <row r="504" s="14" customFormat="1">
      <c r="A504" s="14"/>
      <c r="B504" s="250"/>
      <c r="C504" s="251"/>
      <c r="D504" s="241" t="s">
        <v>257</v>
      </c>
      <c r="E504" s="252" t="s">
        <v>19</v>
      </c>
      <c r="F504" s="253" t="s">
        <v>2360</v>
      </c>
      <c r="G504" s="251"/>
      <c r="H504" s="254">
        <v>1</v>
      </c>
      <c r="I504" s="255"/>
      <c r="J504" s="251"/>
      <c r="K504" s="251"/>
      <c r="L504" s="256"/>
      <c r="M504" s="257"/>
      <c r="N504" s="258"/>
      <c r="O504" s="258"/>
      <c r="P504" s="258"/>
      <c r="Q504" s="258"/>
      <c r="R504" s="258"/>
      <c r="S504" s="258"/>
      <c r="T504" s="259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60" t="s">
        <v>257</v>
      </c>
      <c r="AU504" s="260" t="s">
        <v>80</v>
      </c>
      <c r="AV504" s="14" t="s">
        <v>80</v>
      </c>
      <c r="AW504" s="14" t="s">
        <v>32</v>
      </c>
      <c r="AX504" s="14" t="s">
        <v>71</v>
      </c>
      <c r="AY504" s="260" t="s">
        <v>158</v>
      </c>
    </row>
    <row r="505" s="15" customFormat="1">
      <c r="A505" s="15"/>
      <c r="B505" s="261"/>
      <c r="C505" s="262"/>
      <c r="D505" s="241" t="s">
        <v>257</v>
      </c>
      <c r="E505" s="263" t="s">
        <v>19</v>
      </c>
      <c r="F505" s="264" t="s">
        <v>268</v>
      </c>
      <c r="G505" s="262"/>
      <c r="H505" s="265">
        <v>3</v>
      </c>
      <c r="I505" s="266"/>
      <c r="J505" s="262"/>
      <c r="K505" s="262"/>
      <c r="L505" s="267"/>
      <c r="M505" s="268"/>
      <c r="N505" s="269"/>
      <c r="O505" s="269"/>
      <c r="P505" s="269"/>
      <c r="Q505" s="269"/>
      <c r="R505" s="269"/>
      <c r="S505" s="269"/>
      <c r="T505" s="270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T505" s="271" t="s">
        <v>257</v>
      </c>
      <c r="AU505" s="271" t="s">
        <v>80</v>
      </c>
      <c r="AV505" s="15" t="s">
        <v>173</v>
      </c>
      <c r="AW505" s="15" t="s">
        <v>32</v>
      </c>
      <c r="AX505" s="15" t="s">
        <v>78</v>
      </c>
      <c r="AY505" s="271" t="s">
        <v>158</v>
      </c>
    </row>
    <row r="506" s="2" customFormat="1" ht="16.5" customHeight="1">
      <c r="A506" s="41"/>
      <c r="B506" s="42"/>
      <c r="C506" s="216" t="s">
        <v>838</v>
      </c>
      <c r="D506" s="216" t="s">
        <v>161</v>
      </c>
      <c r="E506" s="217" t="s">
        <v>2377</v>
      </c>
      <c r="F506" s="218" t="s">
        <v>2378</v>
      </c>
      <c r="G506" s="219" t="s">
        <v>199</v>
      </c>
      <c r="H506" s="220">
        <v>1</v>
      </c>
      <c r="I506" s="221"/>
      <c r="J506" s="222">
        <f>ROUND(I506*H506,2)</f>
        <v>0</v>
      </c>
      <c r="K506" s="218" t="s">
        <v>219</v>
      </c>
      <c r="L506" s="47"/>
      <c r="M506" s="223" t="s">
        <v>19</v>
      </c>
      <c r="N506" s="224" t="s">
        <v>42</v>
      </c>
      <c r="O506" s="87"/>
      <c r="P506" s="225">
        <f>O506*H506</f>
        <v>0</v>
      </c>
      <c r="Q506" s="225">
        <v>8.0000000000000007E-05</v>
      </c>
      <c r="R506" s="225">
        <f>Q506*H506</f>
        <v>8.0000000000000007E-05</v>
      </c>
      <c r="S506" s="225">
        <v>0</v>
      </c>
      <c r="T506" s="226">
        <f>S506*H506</f>
        <v>0</v>
      </c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R506" s="227" t="s">
        <v>338</v>
      </c>
      <c r="AT506" s="227" t="s">
        <v>161</v>
      </c>
      <c r="AU506" s="227" t="s">
        <v>80</v>
      </c>
      <c r="AY506" s="20" t="s">
        <v>158</v>
      </c>
      <c r="BE506" s="228">
        <f>IF(N506="základní",J506,0)</f>
        <v>0</v>
      </c>
      <c r="BF506" s="228">
        <f>IF(N506="snížená",J506,0)</f>
        <v>0</v>
      </c>
      <c r="BG506" s="228">
        <f>IF(N506="zákl. přenesená",J506,0)</f>
        <v>0</v>
      </c>
      <c r="BH506" s="228">
        <f>IF(N506="sníž. přenesená",J506,0)</f>
        <v>0</v>
      </c>
      <c r="BI506" s="228">
        <f>IF(N506="nulová",J506,0)</f>
        <v>0</v>
      </c>
      <c r="BJ506" s="20" t="s">
        <v>78</v>
      </c>
      <c r="BK506" s="228">
        <f>ROUND(I506*H506,2)</f>
        <v>0</v>
      </c>
      <c r="BL506" s="20" t="s">
        <v>338</v>
      </c>
      <c r="BM506" s="227" t="s">
        <v>2379</v>
      </c>
    </row>
    <row r="507" s="2" customFormat="1">
      <c r="A507" s="41"/>
      <c r="B507" s="42"/>
      <c r="C507" s="43"/>
      <c r="D507" s="229" t="s">
        <v>221</v>
      </c>
      <c r="E507" s="43"/>
      <c r="F507" s="230" t="s">
        <v>2380</v>
      </c>
      <c r="G507" s="43"/>
      <c r="H507" s="43"/>
      <c r="I507" s="231"/>
      <c r="J507" s="43"/>
      <c r="K507" s="43"/>
      <c r="L507" s="47"/>
      <c r="M507" s="232"/>
      <c r="N507" s="233"/>
      <c r="O507" s="87"/>
      <c r="P507" s="87"/>
      <c r="Q507" s="87"/>
      <c r="R507" s="87"/>
      <c r="S507" s="87"/>
      <c r="T507" s="88"/>
      <c r="U507" s="41"/>
      <c r="V507" s="41"/>
      <c r="W507" s="41"/>
      <c r="X507" s="41"/>
      <c r="Y507" s="41"/>
      <c r="Z507" s="41"/>
      <c r="AA507" s="41"/>
      <c r="AB507" s="41"/>
      <c r="AC507" s="41"/>
      <c r="AD507" s="41"/>
      <c r="AE507" s="41"/>
      <c r="AT507" s="20" t="s">
        <v>221</v>
      </c>
      <c r="AU507" s="20" t="s">
        <v>80</v>
      </c>
    </row>
    <row r="508" s="14" customFormat="1">
      <c r="A508" s="14"/>
      <c r="B508" s="250"/>
      <c r="C508" s="251"/>
      <c r="D508" s="241" t="s">
        <v>257</v>
      </c>
      <c r="E508" s="252" t="s">
        <v>19</v>
      </c>
      <c r="F508" s="253" t="s">
        <v>2381</v>
      </c>
      <c r="G508" s="251"/>
      <c r="H508" s="254">
        <v>1</v>
      </c>
      <c r="I508" s="255"/>
      <c r="J508" s="251"/>
      <c r="K508" s="251"/>
      <c r="L508" s="256"/>
      <c r="M508" s="257"/>
      <c r="N508" s="258"/>
      <c r="O508" s="258"/>
      <c r="P508" s="258"/>
      <c r="Q508" s="258"/>
      <c r="R508" s="258"/>
      <c r="S508" s="258"/>
      <c r="T508" s="259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0" t="s">
        <v>257</v>
      </c>
      <c r="AU508" s="260" t="s">
        <v>80</v>
      </c>
      <c r="AV508" s="14" t="s">
        <v>80</v>
      </c>
      <c r="AW508" s="14" t="s">
        <v>32</v>
      </c>
      <c r="AX508" s="14" t="s">
        <v>78</v>
      </c>
      <c r="AY508" s="260" t="s">
        <v>158</v>
      </c>
    </row>
    <row r="509" s="2" customFormat="1" ht="16.5" customHeight="1">
      <c r="A509" s="41"/>
      <c r="B509" s="42"/>
      <c r="C509" s="272" t="s">
        <v>842</v>
      </c>
      <c r="D509" s="272" t="s">
        <v>312</v>
      </c>
      <c r="E509" s="273" t="s">
        <v>2382</v>
      </c>
      <c r="F509" s="274" t="s">
        <v>2383</v>
      </c>
      <c r="G509" s="275" t="s">
        <v>199</v>
      </c>
      <c r="H509" s="276">
        <v>1</v>
      </c>
      <c r="I509" s="277"/>
      <c r="J509" s="278">
        <f>ROUND(I509*H509,2)</f>
        <v>0</v>
      </c>
      <c r="K509" s="274" t="s">
        <v>2037</v>
      </c>
      <c r="L509" s="279"/>
      <c r="M509" s="280" t="s">
        <v>19</v>
      </c>
      <c r="N509" s="281" t="s">
        <v>42</v>
      </c>
      <c r="O509" s="87"/>
      <c r="P509" s="225">
        <f>O509*H509</f>
        <v>0</v>
      </c>
      <c r="Q509" s="225">
        <v>0.01</v>
      </c>
      <c r="R509" s="225">
        <f>Q509*H509</f>
        <v>0.01</v>
      </c>
      <c r="S509" s="225">
        <v>0</v>
      </c>
      <c r="T509" s="226">
        <f>S509*H509</f>
        <v>0</v>
      </c>
      <c r="U509" s="41"/>
      <c r="V509" s="41"/>
      <c r="W509" s="41"/>
      <c r="X509" s="41"/>
      <c r="Y509" s="41"/>
      <c r="Z509" s="41"/>
      <c r="AA509" s="41"/>
      <c r="AB509" s="41"/>
      <c r="AC509" s="41"/>
      <c r="AD509" s="41"/>
      <c r="AE509" s="41"/>
      <c r="AR509" s="227" t="s">
        <v>420</v>
      </c>
      <c r="AT509" s="227" t="s">
        <v>312</v>
      </c>
      <c r="AU509" s="227" t="s">
        <v>80</v>
      </c>
      <c r="AY509" s="20" t="s">
        <v>158</v>
      </c>
      <c r="BE509" s="228">
        <f>IF(N509="základní",J509,0)</f>
        <v>0</v>
      </c>
      <c r="BF509" s="228">
        <f>IF(N509="snížená",J509,0)</f>
        <v>0</v>
      </c>
      <c r="BG509" s="228">
        <f>IF(N509="zákl. přenesená",J509,0)</f>
        <v>0</v>
      </c>
      <c r="BH509" s="228">
        <f>IF(N509="sníž. přenesená",J509,0)</f>
        <v>0</v>
      </c>
      <c r="BI509" s="228">
        <f>IF(N509="nulová",J509,0)</f>
        <v>0</v>
      </c>
      <c r="BJ509" s="20" t="s">
        <v>78</v>
      </c>
      <c r="BK509" s="228">
        <f>ROUND(I509*H509,2)</f>
        <v>0</v>
      </c>
      <c r="BL509" s="20" t="s">
        <v>338</v>
      </c>
      <c r="BM509" s="227" t="s">
        <v>2384</v>
      </c>
    </row>
    <row r="510" s="13" customFormat="1">
      <c r="A510" s="13"/>
      <c r="B510" s="239"/>
      <c r="C510" s="240"/>
      <c r="D510" s="241" t="s">
        <v>257</v>
      </c>
      <c r="E510" s="242" t="s">
        <v>19</v>
      </c>
      <c r="F510" s="243" t="s">
        <v>2385</v>
      </c>
      <c r="G510" s="240"/>
      <c r="H510" s="242" t="s">
        <v>19</v>
      </c>
      <c r="I510" s="244"/>
      <c r="J510" s="240"/>
      <c r="K510" s="240"/>
      <c r="L510" s="245"/>
      <c r="M510" s="246"/>
      <c r="N510" s="247"/>
      <c r="O510" s="247"/>
      <c r="P510" s="247"/>
      <c r="Q510" s="247"/>
      <c r="R510" s="247"/>
      <c r="S510" s="247"/>
      <c r="T510" s="248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49" t="s">
        <v>257</v>
      </c>
      <c r="AU510" s="249" t="s">
        <v>80</v>
      </c>
      <c r="AV510" s="13" t="s">
        <v>78</v>
      </c>
      <c r="AW510" s="13" t="s">
        <v>32</v>
      </c>
      <c r="AX510" s="13" t="s">
        <v>71</v>
      </c>
      <c r="AY510" s="249" t="s">
        <v>158</v>
      </c>
    </row>
    <row r="511" s="13" customFormat="1">
      <c r="A511" s="13"/>
      <c r="B511" s="239"/>
      <c r="C511" s="240"/>
      <c r="D511" s="241" t="s">
        <v>257</v>
      </c>
      <c r="E511" s="242" t="s">
        <v>19</v>
      </c>
      <c r="F511" s="243" t="s">
        <v>2386</v>
      </c>
      <c r="G511" s="240"/>
      <c r="H511" s="242" t="s">
        <v>19</v>
      </c>
      <c r="I511" s="244"/>
      <c r="J511" s="240"/>
      <c r="K511" s="240"/>
      <c r="L511" s="245"/>
      <c r="M511" s="246"/>
      <c r="N511" s="247"/>
      <c r="O511" s="247"/>
      <c r="P511" s="247"/>
      <c r="Q511" s="247"/>
      <c r="R511" s="247"/>
      <c r="S511" s="247"/>
      <c r="T511" s="248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49" t="s">
        <v>257</v>
      </c>
      <c r="AU511" s="249" t="s">
        <v>80</v>
      </c>
      <c r="AV511" s="13" t="s">
        <v>78</v>
      </c>
      <c r="AW511" s="13" t="s">
        <v>32</v>
      </c>
      <c r="AX511" s="13" t="s">
        <v>71</v>
      </c>
      <c r="AY511" s="249" t="s">
        <v>158</v>
      </c>
    </row>
    <row r="512" s="13" customFormat="1">
      <c r="A512" s="13"/>
      <c r="B512" s="239"/>
      <c r="C512" s="240"/>
      <c r="D512" s="241" t="s">
        <v>257</v>
      </c>
      <c r="E512" s="242" t="s">
        <v>19</v>
      </c>
      <c r="F512" s="243" t="s">
        <v>2387</v>
      </c>
      <c r="G512" s="240"/>
      <c r="H512" s="242" t="s">
        <v>19</v>
      </c>
      <c r="I512" s="244"/>
      <c r="J512" s="240"/>
      <c r="K512" s="240"/>
      <c r="L512" s="245"/>
      <c r="M512" s="246"/>
      <c r="N512" s="247"/>
      <c r="O512" s="247"/>
      <c r="P512" s="247"/>
      <c r="Q512" s="247"/>
      <c r="R512" s="247"/>
      <c r="S512" s="247"/>
      <c r="T512" s="248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49" t="s">
        <v>257</v>
      </c>
      <c r="AU512" s="249" t="s">
        <v>80</v>
      </c>
      <c r="AV512" s="13" t="s">
        <v>78</v>
      </c>
      <c r="AW512" s="13" t="s">
        <v>32</v>
      </c>
      <c r="AX512" s="13" t="s">
        <v>71</v>
      </c>
      <c r="AY512" s="249" t="s">
        <v>158</v>
      </c>
    </row>
    <row r="513" s="13" customFormat="1">
      <c r="A513" s="13"/>
      <c r="B513" s="239"/>
      <c r="C513" s="240"/>
      <c r="D513" s="241" t="s">
        <v>257</v>
      </c>
      <c r="E513" s="242" t="s">
        <v>19</v>
      </c>
      <c r="F513" s="243" t="s">
        <v>2388</v>
      </c>
      <c r="G513" s="240"/>
      <c r="H513" s="242" t="s">
        <v>19</v>
      </c>
      <c r="I513" s="244"/>
      <c r="J513" s="240"/>
      <c r="K513" s="240"/>
      <c r="L513" s="245"/>
      <c r="M513" s="246"/>
      <c r="N513" s="247"/>
      <c r="O513" s="247"/>
      <c r="P513" s="247"/>
      <c r="Q513" s="247"/>
      <c r="R513" s="247"/>
      <c r="S513" s="247"/>
      <c r="T513" s="248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49" t="s">
        <v>257</v>
      </c>
      <c r="AU513" s="249" t="s">
        <v>80</v>
      </c>
      <c r="AV513" s="13" t="s">
        <v>78</v>
      </c>
      <c r="AW513" s="13" t="s">
        <v>32</v>
      </c>
      <c r="AX513" s="13" t="s">
        <v>71</v>
      </c>
      <c r="AY513" s="249" t="s">
        <v>158</v>
      </c>
    </row>
    <row r="514" s="13" customFormat="1">
      <c r="A514" s="13"/>
      <c r="B514" s="239"/>
      <c r="C514" s="240"/>
      <c r="D514" s="241" t="s">
        <v>257</v>
      </c>
      <c r="E514" s="242" t="s">
        <v>19</v>
      </c>
      <c r="F514" s="243" t="s">
        <v>2389</v>
      </c>
      <c r="G514" s="240"/>
      <c r="H514" s="242" t="s">
        <v>19</v>
      </c>
      <c r="I514" s="244"/>
      <c r="J514" s="240"/>
      <c r="K514" s="240"/>
      <c r="L514" s="245"/>
      <c r="M514" s="246"/>
      <c r="N514" s="247"/>
      <c r="O514" s="247"/>
      <c r="P514" s="247"/>
      <c r="Q514" s="247"/>
      <c r="R514" s="247"/>
      <c r="S514" s="247"/>
      <c r="T514" s="248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49" t="s">
        <v>257</v>
      </c>
      <c r="AU514" s="249" t="s">
        <v>80</v>
      </c>
      <c r="AV514" s="13" t="s">
        <v>78</v>
      </c>
      <c r="AW514" s="13" t="s">
        <v>32</v>
      </c>
      <c r="AX514" s="13" t="s">
        <v>71</v>
      </c>
      <c r="AY514" s="249" t="s">
        <v>158</v>
      </c>
    </row>
    <row r="515" s="13" customFormat="1">
      <c r="A515" s="13"/>
      <c r="B515" s="239"/>
      <c r="C515" s="240"/>
      <c r="D515" s="241" t="s">
        <v>257</v>
      </c>
      <c r="E515" s="242" t="s">
        <v>19</v>
      </c>
      <c r="F515" s="243" t="s">
        <v>2390</v>
      </c>
      <c r="G515" s="240"/>
      <c r="H515" s="242" t="s">
        <v>19</v>
      </c>
      <c r="I515" s="244"/>
      <c r="J515" s="240"/>
      <c r="K515" s="240"/>
      <c r="L515" s="245"/>
      <c r="M515" s="246"/>
      <c r="N515" s="247"/>
      <c r="O515" s="247"/>
      <c r="P515" s="247"/>
      <c r="Q515" s="247"/>
      <c r="R515" s="247"/>
      <c r="S515" s="247"/>
      <c r="T515" s="248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9" t="s">
        <v>257</v>
      </c>
      <c r="AU515" s="249" t="s">
        <v>80</v>
      </c>
      <c r="AV515" s="13" t="s">
        <v>78</v>
      </c>
      <c r="AW515" s="13" t="s">
        <v>32</v>
      </c>
      <c r="AX515" s="13" t="s">
        <v>71</v>
      </c>
      <c r="AY515" s="249" t="s">
        <v>158</v>
      </c>
    </row>
    <row r="516" s="14" customFormat="1">
      <c r="A516" s="14"/>
      <c r="B516" s="250"/>
      <c r="C516" s="251"/>
      <c r="D516" s="241" t="s">
        <v>257</v>
      </c>
      <c r="E516" s="252" t="s">
        <v>19</v>
      </c>
      <c r="F516" s="253" t="s">
        <v>2381</v>
      </c>
      <c r="G516" s="251"/>
      <c r="H516" s="254">
        <v>1</v>
      </c>
      <c r="I516" s="255"/>
      <c r="J516" s="251"/>
      <c r="K516" s="251"/>
      <c r="L516" s="256"/>
      <c r="M516" s="257"/>
      <c r="N516" s="258"/>
      <c r="O516" s="258"/>
      <c r="P516" s="258"/>
      <c r="Q516" s="258"/>
      <c r="R516" s="258"/>
      <c r="S516" s="258"/>
      <c r="T516" s="259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0" t="s">
        <v>257</v>
      </c>
      <c r="AU516" s="260" t="s">
        <v>80</v>
      </c>
      <c r="AV516" s="14" t="s">
        <v>80</v>
      </c>
      <c r="AW516" s="14" t="s">
        <v>32</v>
      </c>
      <c r="AX516" s="14" t="s">
        <v>78</v>
      </c>
      <c r="AY516" s="260" t="s">
        <v>158</v>
      </c>
    </row>
    <row r="517" s="2" customFormat="1" ht="16.5" customHeight="1">
      <c r="A517" s="41"/>
      <c r="B517" s="42"/>
      <c r="C517" s="216" t="s">
        <v>845</v>
      </c>
      <c r="D517" s="216" t="s">
        <v>161</v>
      </c>
      <c r="E517" s="217" t="s">
        <v>2391</v>
      </c>
      <c r="F517" s="218" t="s">
        <v>2392</v>
      </c>
      <c r="G517" s="219" t="s">
        <v>164</v>
      </c>
      <c r="H517" s="220">
        <v>3</v>
      </c>
      <c r="I517" s="221"/>
      <c r="J517" s="222">
        <f>ROUND(I517*H517,2)</f>
        <v>0</v>
      </c>
      <c r="K517" s="218" t="s">
        <v>219</v>
      </c>
      <c r="L517" s="47"/>
      <c r="M517" s="223" t="s">
        <v>19</v>
      </c>
      <c r="N517" s="224" t="s">
        <v>42</v>
      </c>
      <c r="O517" s="87"/>
      <c r="P517" s="225">
        <f>O517*H517</f>
        <v>0</v>
      </c>
      <c r="Q517" s="225">
        <v>0.0022300000000000002</v>
      </c>
      <c r="R517" s="225">
        <f>Q517*H517</f>
        <v>0.0066900000000000006</v>
      </c>
      <c r="S517" s="225">
        <v>0</v>
      </c>
      <c r="T517" s="226">
        <f>S517*H517</f>
        <v>0</v>
      </c>
      <c r="U517" s="41"/>
      <c r="V517" s="41"/>
      <c r="W517" s="41"/>
      <c r="X517" s="41"/>
      <c r="Y517" s="41"/>
      <c r="Z517" s="41"/>
      <c r="AA517" s="41"/>
      <c r="AB517" s="41"/>
      <c r="AC517" s="41"/>
      <c r="AD517" s="41"/>
      <c r="AE517" s="41"/>
      <c r="AR517" s="227" t="s">
        <v>338</v>
      </c>
      <c r="AT517" s="227" t="s">
        <v>161</v>
      </c>
      <c r="AU517" s="227" t="s">
        <v>80</v>
      </c>
      <c r="AY517" s="20" t="s">
        <v>158</v>
      </c>
      <c r="BE517" s="228">
        <f>IF(N517="základní",J517,0)</f>
        <v>0</v>
      </c>
      <c r="BF517" s="228">
        <f>IF(N517="snížená",J517,0)</f>
        <v>0</v>
      </c>
      <c r="BG517" s="228">
        <f>IF(N517="zákl. přenesená",J517,0)</f>
        <v>0</v>
      </c>
      <c r="BH517" s="228">
        <f>IF(N517="sníž. přenesená",J517,0)</f>
        <v>0</v>
      </c>
      <c r="BI517" s="228">
        <f>IF(N517="nulová",J517,0)</f>
        <v>0</v>
      </c>
      <c r="BJ517" s="20" t="s">
        <v>78</v>
      </c>
      <c r="BK517" s="228">
        <f>ROUND(I517*H517,2)</f>
        <v>0</v>
      </c>
      <c r="BL517" s="20" t="s">
        <v>338</v>
      </c>
      <c r="BM517" s="227" t="s">
        <v>2393</v>
      </c>
    </row>
    <row r="518" s="2" customFormat="1">
      <c r="A518" s="41"/>
      <c r="B518" s="42"/>
      <c r="C518" s="43"/>
      <c r="D518" s="229" t="s">
        <v>221</v>
      </c>
      <c r="E518" s="43"/>
      <c r="F518" s="230" t="s">
        <v>2394</v>
      </c>
      <c r="G518" s="43"/>
      <c r="H518" s="43"/>
      <c r="I518" s="231"/>
      <c r="J518" s="43"/>
      <c r="K518" s="43"/>
      <c r="L518" s="47"/>
      <c r="M518" s="232"/>
      <c r="N518" s="233"/>
      <c r="O518" s="87"/>
      <c r="P518" s="87"/>
      <c r="Q518" s="87"/>
      <c r="R518" s="87"/>
      <c r="S518" s="87"/>
      <c r="T518" s="88"/>
      <c r="U518" s="41"/>
      <c r="V518" s="41"/>
      <c r="W518" s="41"/>
      <c r="X518" s="41"/>
      <c r="Y518" s="41"/>
      <c r="Z518" s="41"/>
      <c r="AA518" s="41"/>
      <c r="AB518" s="41"/>
      <c r="AC518" s="41"/>
      <c r="AD518" s="41"/>
      <c r="AE518" s="41"/>
      <c r="AT518" s="20" t="s">
        <v>221</v>
      </c>
      <c r="AU518" s="20" t="s">
        <v>80</v>
      </c>
    </row>
    <row r="519" s="14" customFormat="1">
      <c r="A519" s="14"/>
      <c r="B519" s="250"/>
      <c r="C519" s="251"/>
      <c r="D519" s="241" t="s">
        <v>257</v>
      </c>
      <c r="E519" s="252" t="s">
        <v>19</v>
      </c>
      <c r="F519" s="253" t="s">
        <v>2395</v>
      </c>
      <c r="G519" s="251"/>
      <c r="H519" s="254">
        <v>2</v>
      </c>
      <c r="I519" s="255"/>
      <c r="J519" s="251"/>
      <c r="K519" s="251"/>
      <c r="L519" s="256"/>
      <c r="M519" s="257"/>
      <c r="N519" s="258"/>
      <c r="O519" s="258"/>
      <c r="P519" s="258"/>
      <c r="Q519" s="258"/>
      <c r="R519" s="258"/>
      <c r="S519" s="258"/>
      <c r="T519" s="259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60" t="s">
        <v>257</v>
      </c>
      <c r="AU519" s="260" t="s">
        <v>80</v>
      </c>
      <c r="AV519" s="14" t="s">
        <v>80</v>
      </c>
      <c r="AW519" s="14" t="s">
        <v>32</v>
      </c>
      <c r="AX519" s="14" t="s">
        <v>71</v>
      </c>
      <c r="AY519" s="260" t="s">
        <v>158</v>
      </c>
    </row>
    <row r="520" s="14" customFormat="1">
      <c r="A520" s="14"/>
      <c r="B520" s="250"/>
      <c r="C520" s="251"/>
      <c r="D520" s="241" t="s">
        <v>257</v>
      </c>
      <c r="E520" s="252" t="s">
        <v>19</v>
      </c>
      <c r="F520" s="253" t="s">
        <v>2396</v>
      </c>
      <c r="G520" s="251"/>
      <c r="H520" s="254">
        <v>1</v>
      </c>
      <c r="I520" s="255"/>
      <c r="J520" s="251"/>
      <c r="K520" s="251"/>
      <c r="L520" s="256"/>
      <c r="M520" s="257"/>
      <c r="N520" s="258"/>
      <c r="O520" s="258"/>
      <c r="P520" s="258"/>
      <c r="Q520" s="258"/>
      <c r="R520" s="258"/>
      <c r="S520" s="258"/>
      <c r="T520" s="259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60" t="s">
        <v>257</v>
      </c>
      <c r="AU520" s="260" t="s">
        <v>80</v>
      </c>
      <c r="AV520" s="14" t="s">
        <v>80</v>
      </c>
      <c r="AW520" s="14" t="s">
        <v>32</v>
      </c>
      <c r="AX520" s="14" t="s">
        <v>71</v>
      </c>
      <c r="AY520" s="260" t="s">
        <v>158</v>
      </c>
    </row>
    <row r="521" s="15" customFormat="1">
      <c r="A521" s="15"/>
      <c r="B521" s="261"/>
      <c r="C521" s="262"/>
      <c r="D521" s="241" t="s">
        <v>257</v>
      </c>
      <c r="E521" s="263" t="s">
        <v>19</v>
      </c>
      <c r="F521" s="264" t="s">
        <v>268</v>
      </c>
      <c r="G521" s="262"/>
      <c r="H521" s="265">
        <v>3</v>
      </c>
      <c r="I521" s="266"/>
      <c r="J521" s="262"/>
      <c r="K521" s="262"/>
      <c r="L521" s="267"/>
      <c r="M521" s="268"/>
      <c r="N521" s="269"/>
      <c r="O521" s="269"/>
      <c r="P521" s="269"/>
      <c r="Q521" s="269"/>
      <c r="R521" s="269"/>
      <c r="S521" s="269"/>
      <c r="T521" s="270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T521" s="271" t="s">
        <v>257</v>
      </c>
      <c r="AU521" s="271" t="s">
        <v>80</v>
      </c>
      <c r="AV521" s="15" t="s">
        <v>173</v>
      </c>
      <c r="AW521" s="15" t="s">
        <v>32</v>
      </c>
      <c r="AX521" s="15" t="s">
        <v>78</v>
      </c>
      <c r="AY521" s="271" t="s">
        <v>158</v>
      </c>
    </row>
    <row r="522" s="2" customFormat="1" ht="16.5" customHeight="1">
      <c r="A522" s="41"/>
      <c r="B522" s="42"/>
      <c r="C522" s="272" t="s">
        <v>848</v>
      </c>
      <c r="D522" s="272" t="s">
        <v>312</v>
      </c>
      <c r="E522" s="273" t="s">
        <v>2397</v>
      </c>
      <c r="F522" s="274" t="s">
        <v>2398</v>
      </c>
      <c r="G522" s="275" t="s">
        <v>199</v>
      </c>
      <c r="H522" s="276">
        <v>2</v>
      </c>
      <c r="I522" s="277"/>
      <c r="J522" s="278">
        <f>ROUND(I522*H522,2)</f>
        <v>0</v>
      </c>
      <c r="K522" s="274" t="s">
        <v>2037</v>
      </c>
      <c r="L522" s="279"/>
      <c r="M522" s="280" t="s">
        <v>19</v>
      </c>
      <c r="N522" s="281" t="s">
        <v>42</v>
      </c>
      <c r="O522" s="87"/>
      <c r="P522" s="225">
        <f>O522*H522</f>
        <v>0</v>
      </c>
      <c r="Q522" s="225">
        <v>0</v>
      </c>
      <c r="R522" s="225">
        <f>Q522*H522</f>
        <v>0</v>
      </c>
      <c r="S522" s="225">
        <v>0</v>
      </c>
      <c r="T522" s="226">
        <f>S522*H522</f>
        <v>0</v>
      </c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R522" s="227" t="s">
        <v>420</v>
      </c>
      <c r="AT522" s="227" t="s">
        <v>312</v>
      </c>
      <c r="AU522" s="227" t="s">
        <v>80</v>
      </c>
      <c r="AY522" s="20" t="s">
        <v>158</v>
      </c>
      <c r="BE522" s="228">
        <f>IF(N522="základní",J522,0)</f>
        <v>0</v>
      </c>
      <c r="BF522" s="228">
        <f>IF(N522="snížená",J522,0)</f>
        <v>0</v>
      </c>
      <c r="BG522" s="228">
        <f>IF(N522="zákl. přenesená",J522,0)</f>
        <v>0</v>
      </c>
      <c r="BH522" s="228">
        <f>IF(N522="sníž. přenesená",J522,0)</f>
        <v>0</v>
      </c>
      <c r="BI522" s="228">
        <f>IF(N522="nulová",J522,0)</f>
        <v>0</v>
      </c>
      <c r="BJ522" s="20" t="s">
        <v>78</v>
      </c>
      <c r="BK522" s="228">
        <f>ROUND(I522*H522,2)</f>
        <v>0</v>
      </c>
      <c r="BL522" s="20" t="s">
        <v>338</v>
      </c>
      <c r="BM522" s="227" t="s">
        <v>2399</v>
      </c>
    </row>
    <row r="523" s="13" customFormat="1">
      <c r="A523" s="13"/>
      <c r="B523" s="239"/>
      <c r="C523" s="240"/>
      <c r="D523" s="241" t="s">
        <v>257</v>
      </c>
      <c r="E523" s="242" t="s">
        <v>19</v>
      </c>
      <c r="F523" s="243" t="s">
        <v>2400</v>
      </c>
      <c r="G523" s="240"/>
      <c r="H523" s="242" t="s">
        <v>19</v>
      </c>
      <c r="I523" s="244"/>
      <c r="J523" s="240"/>
      <c r="K523" s="240"/>
      <c r="L523" s="245"/>
      <c r="M523" s="246"/>
      <c r="N523" s="247"/>
      <c r="O523" s="247"/>
      <c r="P523" s="247"/>
      <c r="Q523" s="247"/>
      <c r="R523" s="247"/>
      <c r="S523" s="247"/>
      <c r="T523" s="248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49" t="s">
        <v>257</v>
      </c>
      <c r="AU523" s="249" t="s">
        <v>80</v>
      </c>
      <c r="AV523" s="13" t="s">
        <v>78</v>
      </c>
      <c r="AW523" s="13" t="s">
        <v>32</v>
      </c>
      <c r="AX523" s="13" t="s">
        <v>71</v>
      </c>
      <c r="AY523" s="249" t="s">
        <v>158</v>
      </c>
    </row>
    <row r="524" s="13" customFormat="1">
      <c r="A524" s="13"/>
      <c r="B524" s="239"/>
      <c r="C524" s="240"/>
      <c r="D524" s="241" t="s">
        <v>257</v>
      </c>
      <c r="E524" s="242" t="s">
        <v>19</v>
      </c>
      <c r="F524" s="243" t="s">
        <v>2401</v>
      </c>
      <c r="G524" s="240"/>
      <c r="H524" s="242" t="s">
        <v>19</v>
      </c>
      <c r="I524" s="244"/>
      <c r="J524" s="240"/>
      <c r="K524" s="240"/>
      <c r="L524" s="245"/>
      <c r="M524" s="246"/>
      <c r="N524" s="247"/>
      <c r="O524" s="247"/>
      <c r="P524" s="247"/>
      <c r="Q524" s="247"/>
      <c r="R524" s="247"/>
      <c r="S524" s="247"/>
      <c r="T524" s="248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49" t="s">
        <v>257</v>
      </c>
      <c r="AU524" s="249" t="s">
        <v>80</v>
      </c>
      <c r="AV524" s="13" t="s">
        <v>78</v>
      </c>
      <c r="AW524" s="13" t="s">
        <v>32</v>
      </c>
      <c r="AX524" s="13" t="s">
        <v>71</v>
      </c>
      <c r="AY524" s="249" t="s">
        <v>158</v>
      </c>
    </row>
    <row r="525" s="13" customFormat="1">
      <c r="A525" s="13"/>
      <c r="B525" s="239"/>
      <c r="C525" s="240"/>
      <c r="D525" s="241" t="s">
        <v>257</v>
      </c>
      <c r="E525" s="242" t="s">
        <v>19</v>
      </c>
      <c r="F525" s="243" t="s">
        <v>2402</v>
      </c>
      <c r="G525" s="240"/>
      <c r="H525" s="242" t="s">
        <v>19</v>
      </c>
      <c r="I525" s="244"/>
      <c r="J525" s="240"/>
      <c r="K525" s="240"/>
      <c r="L525" s="245"/>
      <c r="M525" s="246"/>
      <c r="N525" s="247"/>
      <c r="O525" s="247"/>
      <c r="P525" s="247"/>
      <c r="Q525" s="247"/>
      <c r="R525" s="247"/>
      <c r="S525" s="247"/>
      <c r="T525" s="248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9" t="s">
        <v>257</v>
      </c>
      <c r="AU525" s="249" t="s">
        <v>80</v>
      </c>
      <c r="AV525" s="13" t="s">
        <v>78</v>
      </c>
      <c r="AW525" s="13" t="s">
        <v>32</v>
      </c>
      <c r="AX525" s="13" t="s">
        <v>71</v>
      </c>
      <c r="AY525" s="249" t="s">
        <v>158</v>
      </c>
    </row>
    <row r="526" s="13" customFormat="1">
      <c r="A526" s="13"/>
      <c r="B526" s="239"/>
      <c r="C526" s="240"/>
      <c r="D526" s="241" t="s">
        <v>257</v>
      </c>
      <c r="E526" s="242" t="s">
        <v>19</v>
      </c>
      <c r="F526" s="243" t="s">
        <v>2403</v>
      </c>
      <c r="G526" s="240"/>
      <c r="H526" s="242" t="s">
        <v>19</v>
      </c>
      <c r="I526" s="244"/>
      <c r="J526" s="240"/>
      <c r="K526" s="240"/>
      <c r="L526" s="245"/>
      <c r="M526" s="246"/>
      <c r="N526" s="247"/>
      <c r="O526" s="247"/>
      <c r="P526" s="247"/>
      <c r="Q526" s="247"/>
      <c r="R526" s="247"/>
      <c r="S526" s="247"/>
      <c r="T526" s="248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49" t="s">
        <v>257</v>
      </c>
      <c r="AU526" s="249" t="s">
        <v>80</v>
      </c>
      <c r="AV526" s="13" t="s">
        <v>78</v>
      </c>
      <c r="AW526" s="13" t="s">
        <v>32</v>
      </c>
      <c r="AX526" s="13" t="s">
        <v>71</v>
      </c>
      <c r="AY526" s="249" t="s">
        <v>158</v>
      </c>
    </row>
    <row r="527" s="13" customFormat="1">
      <c r="A527" s="13"/>
      <c r="B527" s="239"/>
      <c r="C527" s="240"/>
      <c r="D527" s="241" t="s">
        <v>257</v>
      </c>
      <c r="E527" s="242" t="s">
        <v>19</v>
      </c>
      <c r="F527" s="243" t="s">
        <v>2404</v>
      </c>
      <c r="G527" s="240"/>
      <c r="H527" s="242" t="s">
        <v>19</v>
      </c>
      <c r="I527" s="244"/>
      <c r="J527" s="240"/>
      <c r="K527" s="240"/>
      <c r="L527" s="245"/>
      <c r="M527" s="246"/>
      <c r="N527" s="247"/>
      <c r="O527" s="247"/>
      <c r="P527" s="247"/>
      <c r="Q527" s="247"/>
      <c r="R527" s="247"/>
      <c r="S527" s="247"/>
      <c r="T527" s="248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49" t="s">
        <v>257</v>
      </c>
      <c r="AU527" s="249" t="s">
        <v>80</v>
      </c>
      <c r="AV527" s="13" t="s">
        <v>78</v>
      </c>
      <c r="AW527" s="13" t="s">
        <v>32</v>
      </c>
      <c r="AX527" s="13" t="s">
        <v>71</v>
      </c>
      <c r="AY527" s="249" t="s">
        <v>158</v>
      </c>
    </row>
    <row r="528" s="13" customFormat="1">
      <c r="A528" s="13"/>
      <c r="B528" s="239"/>
      <c r="C528" s="240"/>
      <c r="D528" s="241" t="s">
        <v>257</v>
      </c>
      <c r="E528" s="242" t="s">
        <v>19</v>
      </c>
      <c r="F528" s="243" t="s">
        <v>2405</v>
      </c>
      <c r="G528" s="240"/>
      <c r="H528" s="242" t="s">
        <v>19</v>
      </c>
      <c r="I528" s="244"/>
      <c r="J528" s="240"/>
      <c r="K528" s="240"/>
      <c r="L528" s="245"/>
      <c r="M528" s="246"/>
      <c r="N528" s="247"/>
      <c r="O528" s="247"/>
      <c r="P528" s="247"/>
      <c r="Q528" s="247"/>
      <c r="R528" s="247"/>
      <c r="S528" s="247"/>
      <c r="T528" s="248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49" t="s">
        <v>257</v>
      </c>
      <c r="AU528" s="249" t="s">
        <v>80</v>
      </c>
      <c r="AV528" s="13" t="s">
        <v>78</v>
      </c>
      <c r="AW528" s="13" t="s">
        <v>32</v>
      </c>
      <c r="AX528" s="13" t="s">
        <v>71</v>
      </c>
      <c r="AY528" s="249" t="s">
        <v>158</v>
      </c>
    </row>
    <row r="529" s="13" customFormat="1">
      <c r="A529" s="13"/>
      <c r="B529" s="239"/>
      <c r="C529" s="240"/>
      <c r="D529" s="241" t="s">
        <v>257</v>
      </c>
      <c r="E529" s="242" t="s">
        <v>19</v>
      </c>
      <c r="F529" s="243" t="s">
        <v>2406</v>
      </c>
      <c r="G529" s="240"/>
      <c r="H529" s="242" t="s">
        <v>19</v>
      </c>
      <c r="I529" s="244"/>
      <c r="J529" s="240"/>
      <c r="K529" s="240"/>
      <c r="L529" s="245"/>
      <c r="M529" s="246"/>
      <c r="N529" s="247"/>
      <c r="O529" s="247"/>
      <c r="P529" s="247"/>
      <c r="Q529" s="247"/>
      <c r="R529" s="247"/>
      <c r="S529" s="247"/>
      <c r="T529" s="248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49" t="s">
        <v>257</v>
      </c>
      <c r="AU529" s="249" t="s">
        <v>80</v>
      </c>
      <c r="AV529" s="13" t="s">
        <v>78</v>
      </c>
      <c r="AW529" s="13" t="s">
        <v>32</v>
      </c>
      <c r="AX529" s="13" t="s">
        <v>71</v>
      </c>
      <c r="AY529" s="249" t="s">
        <v>158</v>
      </c>
    </row>
    <row r="530" s="13" customFormat="1">
      <c r="A530" s="13"/>
      <c r="B530" s="239"/>
      <c r="C530" s="240"/>
      <c r="D530" s="241" t="s">
        <v>257</v>
      </c>
      <c r="E530" s="242" t="s">
        <v>19</v>
      </c>
      <c r="F530" s="243" t="s">
        <v>2407</v>
      </c>
      <c r="G530" s="240"/>
      <c r="H530" s="242" t="s">
        <v>19</v>
      </c>
      <c r="I530" s="244"/>
      <c r="J530" s="240"/>
      <c r="K530" s="240"/>
      <c r="L530" s="245"/>
      <c r="M530" s="246"/>
      <c r="N530" s="247"/>
      <c r="O530" s="247"/>
      <c r="P530" s="247"/>
      <c r="Q530" s="247"/>
      <c r="R530" s="247"/>
      <c r="S530" s="247"/>
      <c r="T530" s="248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49" t="s">
        <v>257</v>
      </c>
      <c r="AU530" s="249" t="s">
        <v>80</v>
      </c>
      <c r="AV530" s="13" t="s">
        <v>78</v>
      </c>
      <c r="AW530" s="13" t="s">
        <v>32</v>
      </c>
      <c r="AX530" s="13" t="s">
        <v>71</v>
      </c>
      <c r="AY530" s="249" t="s">
        <v>158</v>
      </c>
    </row>
    <row r="531" s="13" customFormat="1">
      <c r="A531" s="13"/>
      <c r="B531" s="239"/>
      <c r="C531" s="240"/>
      <c r="D531" s="241" t="s">
        <v>257</v>
      </c>
      <c r="E531" s="242" t="s">
        <v>19</v>
      </c>
      <c r="F531" s="243" t="s">
        <v>2408</v>
      </c>
      <c r="G531" s="240"/>
      <c r="H531" s="242" t="s">
        <v>19</v>
      </c>
      <c r="I531" s="244"/>
      <c r="J531" s="240"/>
      <c r="K531" s="240"/>
      <c r="L531" s="245"/>
      <c r="M531" s="246"/>
      <c r="N531" s="247"/>
      <c r="O531" s="247"/>
      <c r="P531" s="247"/>
      <c r="Q531" s="247"/>
      <c r="R531" s="247"/>
      <c r="S531" s="247"/>
      <c r="T531" s="248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49" t="s">
        <v>257</v>
      </c>
      <c r="AU531" s="249" t="s">
        <v>80</v>
      </c>
      <c r="AV531" s="13" t="s">
        <v>78</v>
      </c>
      <c r="AW531" s="13" t="s">
        <v>32</v>
      </c>
      <c r="AX531" s="13" t="s">
        <v>71</v>
      </c>
      <c r="AY531" s="249" t="s">
        <v>158</v>
      </c>
    </row>
    <row r="532" s="13" customFormat="1">
      <c r="A532" s="13"/>
      <c r="B532" s="239"/>
      <c r="C532" s="240"/>
      <c r="D532" s="241" t="s">
        <v>257</v>
      </c>
      <c r="E532" s="242" t="s">
        <v>19</v>
      </c>
      <c r="F532" s="243" t="s">
        <v>2409</v>
      </c>
      <c r="G532" s="240"/>
      <c r="H532" s="242" t="s">
        <v>19</v>
      </c>
      <c r="I532" s="244"/>
      <c r="J532" s="240"/>
      <c r="K532" s="240"/>
      <c r="L532" s="245"/>
      <c r="M532" s="246"/>
      <c r="N532" s="247"/>
      <c r="O532" s="247"/>
      <c r="P532" s="247"/>
      <c r="Q532" s="247"/>
      <c r="R532" s="247"/>
      <c r="S532" s="247"/>
      <c r="T532" s="248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49" t="s">
        <v>257</v>
      </c>
      <c r="AU532" s="249" t="s">
        <v>80</v>
      </c>
      <c r="AV532" s="13" t="s">
        <v>78</v>
      </c>
      <c r="AW532" s="13" t="s">
        <v>32</v>
      </c>
      <c r="AX532" s="13" t="s">
        <v>71</v>
      </c>
      <c r="AY532" s="249" t="s">
        <v>158</v>
      </c>
    </row>
    <row r="533" s="13" customFormat="1">
      <c r="A533" s="13"/>
      <c r="B533" s="239"/>
      <c r="C533" s="240"/>
      <c r="D533" s="241" t="s">
        <v>257</v>
      </c>
      <c r="E533" s="242" t="s">
        <v>19</v>
      </c>
      <c r="F533" s="243" t="s">
        <v>2410</v>
      </c>
      <c r="G533" s="240"/>
      <c r="H533" s="242" t="s">
        <v>19</v>
      </c>
      <c r="I533" s="244"/>
      <c r="J533" s="240"/>
      <c r="K533" s="240"/>
      <c r="L533" s="245"/>
      <c r="M533" s="246"/>
      <c r="N533" s="247"/>
      <c r="O533" s="247"/>
      <c r="P533" s="247"/>
      <c r="Q533" s="247"/>
      <c r="R533" s="247"/>
      <c r="S533" s="247"/>
      <c r="T533" s="248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9" t="s">
        <v>257</v>
      </c>
      <c r="AU533" s="249" t="s">
        <v>80</v>
      </c>
      <c r="AV533" s="13" t="s">
        <v>78</v>
      </c>
      <c r="AW533" s="13" t="s">
        <v>32</v>
      </c>
      <c r="AX533" s="13" t="s">
        <v>71</v>
      </c>
      <c r="AY533" s="249" t="s">
        <v>158</v>
      </c>
    </row>
    <row r="534" s="13" customFormat="1">
      <c r="A534" s="13"/>
      <c r="B534" s="239"/>
      <c r="C534" s="240"/>
      <c r="D534" s="241" t="s">
        <v>257</v>
      </c>
      <c r="E534" s="242" t="s">
        <v>19</v>
      </c>
      <c r="F534" s="243" t="s">
        <v>2411</v>
      </c>
      <c r="G534" s="240"/>
      <c r="H534" s="242" t="s">
        <v>19</v>
      </c>
      <c r="I534" s="244"/>
      <c r="J534" s="240"/>
      <c r="K534" s="240"/>
      <c r="L534" s="245"/>
      <c r="M534" s="246"/>
      <c r="N534" s="247"/>
      <c r="O534" s="247"/>
      <c r="P534" s="247"/>
      <c r="Q534" s="247"/>
      <c r="R534" s="247"/>
      <c r="S534" s="247"/>
      <c r="T534" s="248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49" t="s">
        <v>257</v>
      </c>
      <c r="AU534" s="249" t="s">
        <v>80</v>
      </c>
      <c r="AV534" s="13" t="s">
        <v>78</v>
      </c>
      <c r="AW534" s="13" t="s">
        <v>32</v>
      </c>
      <c r="AX534" s="13" t="s">
        <v>71</v>
      </c>
      <c r="AY534" s="249" t="s">
        <v>158</v>
      </c>
    </row>
    <row r="535" s="13" customFormat="1">
      <c r="A535" s="13"/>
      <c r="B535" s="239"/>
      <c r="C535" s="240"/>
      <c r="D535" s="241" t="s">
        <v>257</v>
      </c>
      <c r="E535" s="242" t="s">
        <v>19</v>
      </c>
      <c r="F535" s="243" t="s">
        <v>2412</v>
      </c>
      <c r="G535" s="240"/>
      <c r="H535" s="242" t="s">
        <v>19</v>
      </c>
      <c r="I535" s="244"/>
      <c r="J535" s="240"/>
      <c r="K535" s="240"/>
      <c r="L535" s="245"/>
      <c r="M535" s="246"/>
      <c r="N535" s="247"/>
      <c r="O535" s="247"/>
      <c r="P535" s="247"/>
      <c r="Q535" s="247"/>
      <c r="R535" s="247"/>
      <c r="S535" s="247"/>
      <c r="T535" s="248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49" t="s">
        <v>257</v>
      </c>
      <c r="AU535" s="249" t="s">
        <v>80</v>
      </c>
      <c r="AV535" s="13" t="s">
        <v>78</v>
      </c>
      <c r="AW535" s="13" t="s">
        <v>32</v>
      </c>
      <c r="AX535" s="13" t="s">
        <v>71</v>
      </c>
      <c r="AY535" s="249" t="s">
        <v>158</v>
      </c>
    </row>
    <row r="536" s="14" customFormat="1">
      <c r="A536" s="14"/>
      <c r="B536" s="250"/>
      <c r="C536" s="251"/>
      <c r="D536" s="241" t="s">
        <v>257</v>
      </c>
      <c r="E536" s="252" t="s">
        <v>19</v>
      </c>
      <c r="F536" s="253" t="s">
        <v>2395</v>
      </c>
      <c r="G536" s="251"/>
      <c r="H536" s="254">
        <v>2</v>
      </c>
      <c r="I536" s="255"/>
      <c r="J536" s="251"/>
      <c r="K536" s="251"/>
      <c r="L536" s="256"/>
      <c r="M536" s="257"/>
      <c r="N536" s="258"/>
      <c r="O536" s="258"/>
      <c r="P536" s="258"/>
      <c r="Q536" s="258"/>
      <c r="R536" s="258"/>
      <c r="S536" s="258"/>
      <c r="T536" s="259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60" t="s">
        <v>257</v>
      </c>
      <c r="AU536" s="260" t="s">
        <v>80</v>
      </c>
      <c r="AV536" s="14" t="s">
        <v>80</v>
      </c>
      <c r="AW536" s="14" t="s">
        <v>32</v>
      </c>
      <c r="AX536" s="14" t="s">
        <v>78</v>
      </c>
      <c r="AY536" s="260" t="s">
        <v>158</v>
      </c>
    </row>
    <row r="537" s="2" customFormat="1" ht="16.5" customHeight="1">
      <c r="A537" s="41"/>
      <c r="B537" s="42"/>
      <c r="C537" s="272" t="s">
        <v>1583</v>
      </c>
      <c r="D537" s="272" t="s">
        <v>312</v>
      </c>
      <c r="E537" s="273" t="s">
        <v>2413</v>
      </c>
      <c r="F537" s="274" t="s">
        <v>2414</v>
      </c>
      <c r="G537" s="275" t="s">
        <v>199</v>
      </c>
      <c r="H537" s="276">
        <v>1</v>
      </c>
      <c r="I537" s="277"/>
      <c r="J537" s="278">
        <f>ROUND(I537*H537,2)</f>
        <v>0</v>
      </c>
      <c r="K537" s="274" t="s">
        <v>2037</v>
      </c>
      <c r="L537" s="279"/>
      <c r="M537" s="280" t="s">
        <v>19</v>
      </c>
      <c r="N537" s="281" t="s">
        <v>42</v>
      </c>
      <c r="O537" s="87"/>
      <c r="P537" s="225">
        <f>O537*H537</f>
        <v>0</v>
      </c>
      <c r="Q537" s="225">
        <v>0.0060000000000000001</v>
      </c>
      <c r="R537" s="225">
        <f>Q537*H537</f>
        <v>0.0060000000000000001</v>
      </c>
      <c r="S537" s="225">
        <v>0</v>
      </c>
      <c r="T537" s="226">
        <f>S537*H537</f>
        <v>0</v>
      </c>
      <c r="U537" s="41"/>
      <c r="V537" s="41"/>
      <c r="W537" s="41"/>
      <c r="X537" s="41"/>
      <c r="Y537" s="41"/>
      <c r="Z537" s="41"/>
      <c r="AA537" s="41"/>
      <c r="AB537" s="41"/>
      <c r="AC537" s="41"/>
      <c r="AD537" s="41"/>
      <c r="AE537" s="41"/>
      <c r="AR537" s="227" t="s">
        <v>420</v>
      </c>
      <c r="AT537" s="227" t="s">
        <v>312</v>
      </c>
      <c r="AU537" s="227" t="s">
        <v>80</v>
      </c>
      <c r="AY537" s="20" t="s">
        <v>158</v>
      </c>
      <c r="BE537" s="228">
        <f>IF(N537="základní",J537,0)</f>
        <v>0</v>
      </c>
      <c r="BF537" s="228">
        <f>IF(N537="snížená",J537,0)</f>
        <v>0</v>
      </c>
      <c r="BG537" s="228">
        <f>IF(N537="zákl. přenesená",J537,0)</f>
        <v>0</v>
      </c>
      <c r="BH537" s="228">
        <f>IF(N537="sníž. přenesená",J537,0)</f>
        <v>0</v>
      </c>
      <c r="BI537" s="228">
        <f>IF(N537="nulová",J537,0)</f>
        <v>0</v>
      </c>
      <c r="BJ537" s="20" t="s">
        <v>78</v>
      </c>
      <c r="BK537" s="228">
        <f>ROUND(I537*H537,2)</f>
        <v>0</v>
      </c>
      <c r="BL537" s="20" t="s">
        <v>338</v>
      </c>
      <c r="BM537" s="227" t="s">
        <v>2415</v>
      </c>
    </row>
    <row r="538" s="13" customFormat="1">
      <c r="A538" s="13"/>
      <c r="B538" s="239"/>
      <c r="C538" s="240"/>
      <c r="D538" s="241" t="s">
        <v>257</v>
      </c>
      <c r="E538" s="242" t="s">
        <v>19</v>
      </c>
      <c r="F538" s="243" t="s">
        <v>2416</v>
      </c>
      <c r="G538" s="240"/>
      <c r="H538" s="242" t="s">
        <v>19</v>
      </c>
      <c r="I538" s="244"/>
      <c r="J538" s="240"/>
      <c r="K538" s="240"/>
      <c r="L538" s="245"/>
      <c r="M538" s="246"/>
      <c r="N538" s="247"/>
      <c r="O538" s="247"/>
      <c r="P538" s="247"/>
      <c r="Q538" s="247"/>
      <c r="R538" s="247"/>
      <c r="S538" s="247"/>
      <c r="T538" s="248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49" t="s">
        <v>257</v>
      </c>
      <c r="AU538" s="249" t="s">
        <v>80</v>
      </c>
      <c r="AV538" s="13" t="s">
        <v>78</v>
      </c>
      <c r="AW538" s="13" t="s">
        <v>32</v>
      </c>
      <c r="AX538" s="13" t="s">
        <v>71</v>
      </c>
      <c r="AY538" s="249" t="s">
        <v>158</v>
      </c>
    </row>
    <row r="539" s="13" customFormat="1">
      <c r="A539" s="13"/>
      <c r="B539" s="239"/>
      <c r="C539" s="240"/>
      <c r="D539" s="241" t="s">
        <v>257</v>
      </c>
      <c r="E539" s="242" t="s">
        <v>19</v>
      </c>
      <c r="F539" s="243" t="s">
        <v>2417</v>
      </c>
      <c r="G539" s="240"/>
      <c r="H539" s="242" t="s">
        <v>19</v>
      </c>
      <c r="I539" s="244"/>
      <c r="J539" s="240"/>
      <c r="K539" s="240"/>
      <c r="L539" s="245"/>
      <c r="M539" s="246"/>
      <c r="N539" s="247"/>
      <c r="O539" s="247"/>
      <c r="P539" s="247"/>
      <c r="Q539" s="247"/>
      <c r="R539" s="247"/>
      <c r="S539" s="247"/>
      <c r="T539" s="248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49" t="s">
        <v>257</v>
      </c>
      <c r="AU539" s="249" t="s">
        <v>80</v>
      </c>
      <c r="AV539" s="13" t="s">
        <v>78</v>
      </c>
      <c r="AW539" s="13" t="s">
        <v>32</v>
      </c>
      <c r="AX539" s="13" t="s">
        <v>71</v>
      </c>
      <c r="AY539" s="249" t="s">
        <v>158</v>
      </c>
    </row>
    <row r="540" s="13" customFormat="1">
      <c r="A540" s="13"/>
      <c r="B540" s="239"/>
      <c r="C540" s="240"/>
      <c r="D540" s="241" t="s">
        <v>257</v>
      </c>
      <c r="E540" s="242" t="s">
        <v>19</v>
      </c>
      <c r="F540" s="243" t="s">
        <v>2418</v>
      </c>
      <c r="G540" s="240"/>
      <c r="H540" s="242" t="s">
        <v>19</v>
      </c>
      <c r="I540" s="244"/>
      <c r="J540" s="240"/>
      <c r="K540" s="240"/>
      <c r="L540" s="245"/>
      <c r="M540" s="246"/>
      <c r="N540" s="247"/>
      <c r="O540" s="247"/>
      <c r="P540" s="247"/>
      <c r="Q540" s="247"/>
      <c r="R540" s="247"/>
      <c r="S540" s="247"/>
      <c r="T540" s="248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49" t="s">
        <v>257</v>
      </c>
      <c r="AU540" s="249" t="s">
        <v>80</v>
      </c>
      <c r="AV540" s="13" t="s">
        <v>78</v>
      </c>
      <c r="AW540" s="13" t="s">
        <v>32</v>
      </c>
      <c r="AX540" s="13" t="s">
        <v>71</v>
      </c>
      <c r="AY540" s="249" t="s">
        <v>158</v>
      </c>
    </row>
    <row r="541" s="13" customFormat="1">
      <c r="A541" s="13"/>
      <c r="B541" s="239"/>
      <c r="C541" s="240"/>
      <c r="D541" s="241" t="s">
        <v>257</v>
      </c>
      <c r="E541" s="242" t="s">
        <v>19</v>
      </c>
      <c r="F541" s="243" t="s">
        <v>2419</v>
      </c>
      <c r="G541" s="240"/>
      <c r="H541" s="242" t="s">
        <v>19</v>
      </c>
      <c r="I541" s="244"/>
      <c r="J541" s="240"/>
      <c r="K541" s="240"/>
      <c r="L541" s="245"/>
      <c r="M541" s="246"/>
      <c r="N541" s="247"/>
      <c r="O541" s="247"/>
      <c r="P541" s="247"/>
      <c r="Q541" s="247"/>
      <c r="R541" s="247"/>
      <c r="S541" s="247"/>
      <c r="T541" s="248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49" t="s">
        <v>257</v>
      </c>
      <c r="AU541" s="249" t="s">
        <v>80</v>
      </c>
      <c r="AV541" s="13" t="s">
        <v>78</v>
      </c>
      <c r="AW541" s="13" t="s">
        <v>32</v>
      </c>
      <c r="AX541" s="13" t="s">
        <v>71</v>
      </c>
      <c r="AY541" s="249" t="s">
        <v>158</v>
      </c>
    </row>
    <row r="542" s="13" customFormat="1">
      <c r="A542" s="13"/>
      <c r="B542" s="239"/>
      <c r="C542" s="240"/>
      <c r="D542" s="241" t="s">
        <v>257</v>
      </c>
      <c r="E542" s="242" t="s">
        <v>19</v>
      </c>
      <c r="F542" s="243" t="s">
        <v>2420</v>
      </c>
      <c r="G542" s="240"/>
      <c r="H542" s="242" t="s">
        <v>19</v>
      </c>
      <c r="I542" s="244"/>
      <c r="J542" s="240"/>
      <c r="K542" s="240"/>
      <c r="L542" s="245"/>
      <c r="M542" s="246"/>
      <c r="N542" s="247"/>
      <c r="O542" s="247"/>
      <c r="P542" s="247"/>
      <c r="Q542" s="247"/>
      <c r="R542" s="247"/>
      <c r="S542" s="247"/>
      <c r="T542" s="248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49" t="s">
        <v>257</v>
      </c>
      <c r="AU542" s="249" t="s">
        <v>80</v>
      </c>
      <c r="AV542" s="13" t="s">
        <v>78</v>
      </c>
      <c r="AW542" s="13" t="s">
        <v>32</v>
      </c>
      <c r="AX542" s="13" t="s">
        <v>71</v>
      </c>
      <c r="AY542" s="249" t="s">
        <v>158</v>
      </c>
    </row>
    <row r="543" s="13" customFormat="1">
      <c r="A543" s="13"/>
      <c r="B543" s="239"/>
      <c r="C543" s="240"/>
      <c r="D543" s="241" t="s">
        <v>257</v>
      </c>
      <c r="E543" s="242" t="s">
        <v>19</v>
      </c>
      <c r="F543" s="243" t="s">
        <v>2421</v>
      </c>
      <c r="G543" s="240"/>
      <c r="H543" s="242" t="s">
        <v>19</v>
      </c>
      <c r="I543" s="244"/>
      <c r="J543" s="240"/>
      <c r="K543" s="240"/>
      <c r="L543" s="245"/>
      <c r="M543" s="246"/>
      <c r="N543" s="247"/>
      <c r="O543" s="247"/>
      <c r="P543" s="247"/>
      <c r="Q543" s="247"/>
      <c r="R543" s="247"/>
      <c r="S543" s="247"/>
      <c r="T543" s="248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49" t="s">
        <v>257</v>
      </c>
      <c r="AU543" s="249" t="s">
        <v>80</v>
      </c>
      <c r="AV543" s="13" t="s">
        <v>78</v>
      </c>
      <c r="AW543" s="13" t="s">
        <v>32</v>
      </c>
      <c r="AX543" s="13" t="s">
        <v>71</v>
      </c>
      <c r="AY543" s="249" t="s">
        <v>158</v>
      </c>
    </row>
    <row r="544" s="13" customFormat="1">
      <c r="A544" s="13"/>
      <c r="B544" s="239"/>
      <c r="C544" s="240"/>
      <c r="D544" s="241" t="s">
        <v>257</v>
      </c>
      <c r="E544" s="242" t="s">
        <v>19</v>
      </c>
      <c r="F544" s="243" t="s">
        <v>2422</v>
      </c>
      <c r="G544" s="240"/>
      <c r="H544" s="242" t="s">
        <v>19</v>
      </c>
      <c r="I544" s="244"/>
      <c r="J544" s="240"/>
      <c r="K544" s="240"/>
      <c r="L544" s="245"/>
      <c r="M544" s="246"/>
      <c r="N544" s="247"/>
      <c r="O544" s="247"/>
      <c r="P544" s="247"/>
      <c r="Q544" s="247"/>
      <c r="R544" s="247"/>
      <c r="S544" s="247"/>
      <c r="T544" s="248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49" t="s">
        <v>257</v>
      </c>
      <c r="AU544" s="249" t="s">
        <v>80</v>
      </c>
      <c r="AV544" s="13" t="s">
        <v>78</v>
      </c>
      <c r="AW544" s="13" t="s">
        <v>32</v>
      </c>
      <c r="AX544" s="13" t="s">
        <v>71</v>
      </c>
      <c r="AY544" s="249" t="s">
        <v>158</v>
      </c>
    </row>
    <row r="545" s="14" customFormat="1">
      <c r="A545" s="14"/>
      <c r="B545" s="250"/>
      <c r="C545" s="251"/>
      <c r="D545" s="241" t="s">
        <v>257</v>
      </c>
      <c r="E545" s="252" t="s">
        <v>19</v>
      </c>
      <c r="F545" s="253" t="s">
        <v>2396</v>
      </c>
      <c r="G545" s="251"/>
      <c r="H545" s="254">
        <v>1</v>
      </c>
      <c r="I545" s="255"/>
      <c r="J545" s="251"/>
      <c r="K545" s="251"/>
      <c r="L545" s="256"/>
      <c r="M545" s="257"/>
      <c r="N545" s="258"/>
      <c r="O545" s="258"/>
      <c r="P545" s="258"/>
      <c r="Q545" s="258"/>
      <c r="R545" s="258"/>
      <c r="S545" s="258"/>
      <c r="T545" s="259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60" t="s">
        <v>257</v>
      </c>
      <c r="AU545" s="260" t="s">
        <v>80</v>
      </c>
      <c r="AV545" s="14" t="s">
        <v>80</v>
      </c>
      <c r="AW545" s="14" t="s">
        <v>32</v>
      </c>
      <c r="AX545" s="14" t="s">
        <v>78</v>
      </c>
      <c r="AY545" s="260" t="s">
        <v>158</v>
      </c>
    </row>
    <row r="546" s="2" customFormat="1" ht="16.5" customHeight="1">
      <c r="A546" s="41"/>
      <c r="B546" s="42"/>
      <c r="C546" s="216" t="s">
        <v>868</v>
      </c>
      <c r="D546" s="216" t="s">
        <v>161</v>
      </c>
      <c r="E546" s="217" t="s">
        <v>2423</v>
      </c>
      <c r="F546" s="218" t="s">
        <v>2424</v>
      </c>
      <c r="G546" s="219" t="s">
        <v>199</v>
      </c>
      <c r="H546" s="220">
        <v>1</v>
      </c>
      <c r="I546" s="221"/>
      <c r="J546" s="222">
        <f>ROUND(I546*H546,2)</f>
        <v>0</v>
      </c>
      <c r="K546" s="218" t="s">
        <v>2037</v>
      </c>
      <c r="L546" s="47"/>
      <c r="M546" s="223" t="s">
        <v>19</v>
      </c>
      <c r="N546" s="224" t="s">
        <v>42</v>
      </c>
      <c r="O546" s="87"/>
      <c r="P546" s="225">
        <f>O546*H546</f>
        <v>0</v>
      </c>
      <c r="Q546" s="225">
        <v>0</v>
      </c>
      <c r="R546" s="225">
        <f>Q546*H546</f>
        <v>0</v>
      </c>
      <c r="S546" s="225">
        <v>0</v>
      </c>
      <c r="T546" s="226">
        <f>S546*H546</f>
        <v>0</v>
      </c>
      <c r="U546" s="41"/>
      <c r="V546" s="41"/>
      <c r="W546" s="41"/>
      <c r="X546" s="41"/>
      <c r="Y546" s="41"/>
      <c r="Z546" s="41"/>
      <c r="AA546" s="41"/>
      <c r="AB546" s="41"/>
      <c r="AC546" s="41"/>
      <c r="AD546" s="41"/>
      <c r="AE546" s="41"/>
      <c r="AR546" s="227" t="s">
        <v>338</v>
      </c>
      <c r="AT546" s="227" t="s">
        <v>161</v>
      </c>
      <c r="AU546" s="227" t="s">
        <v>80</v>
      </c>
      <c r="AY546" s="20" t="s">
        <v>158</v>
      </c>
      <c r="BE546" s="228">
        <f>IF(N546="základní",J546,0)</f>
        <v>0</v>
      </c>
      <c r="BF546" s="228">
        <f>IF(N546="snížená",J546,0)</f>
        <v>0</v>
      </c>
      <c r="BG546" s="228">
        <f>IF(N546="zákl. přenesená",J546,0)</f>
        <v>0</v>
      </c>
      <c r="BH546" s="228">
        <f>IF(N546="sníž. přenesená",J546,0)</f>
        <v>0</v>
      </c>
      <c r="BI546" s="228">
        <f>IF(N546="nulová",J546,0)</f>
        <v>0</v>
      </c>
      <c r="BJ546" s="20" t="s">
        <v>78</v>
      </c>
      <c r="BK546" s="228">
        <f>ROUND(I546*H546,2)</f>
        <v>0</v>
      </c>
      <c r="BL546" s="20" t="s">
        <v>338</v>
      </c>
      <c r="BM546" s="227" t="s">
        <v>2425</v>
      </c>
    </row>
    <row r="547" s="14" customFormat="1">
      <c r="A547" s="14"/>
      <c r="B547" s="250"/>
      <c r="C547" s="251"/>
      <c r="D547" s="241" t="s">
        <v>257</v>
      </c>
      <c r="E547" s="252" t="s">
        <v>19</v>
      </c>
      <c r="F547" s="253" t="s">
        <v>2396</v>
      </c>
      <c r="G547" s="251"/>
      <c r="H547" s="254">
        <v>1</v>
      </c>
      <c r="I547" s="255"/>
      <c r="J547" s="251"/>
      <c r="K547" s="251"/>
      <c r="L547" s="256"/>
      <c r="M547" s="257"/>
      <c r="N547" s="258"/>
      <c r="O547" s="258"/>
      <c r="P547" s="258"/>
      <c r="Q547" s="258"/>
      <c r="R547" s="258"/>
      <c r="S547" s="258"/>
      <c r="T547" s="259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60" t="s">
        <v>257</v>
      </c>
      <c r="AU547" s="260" t="s">
        <v>80</v>
      </c>
      <c r="AV547" s="14" t="s">
        <v>80</v>
      </c>
      <c r="AW547" s="14" t="s">
        <v>32</v>
      </c>
      <c r="AX547" s="14" t="s">
        <v>78</v>
      </c>
      <c r="AY547" s="260" t="s">
        <v>158</v>
      </c>
    </row>
    <row r="548" s="2" customFormat="1" ht="16.5" customHeight="1">
      <c r="A548" s="41"/>
      <c r="B548" s="42"/>
      <c r="C548" s="272" t="s">
        <v>1592</v>
      </c>
      <c r="D548" s="272" t="s">
        <v>312</v>
      </c>
      <c r="E548" s="273" t="s">
        <v>2426</v>
      </c>
      <c r="F548" s="274" t="s">
        <v>2427</v>
      </c>
      <c r="G548" s="275" t="s">
        <v>199</v>
      </c>
      <c r="H548" s="276">
        <v>1</v>
      </c>
      <c r="I548" s="277"/>
      <c r="J548" s="278">
        <f>ROUND(I548*H548,2)</f>
        <v>0</v>
      </c>
      <c r="K548" s="274" t="s">
        <v>2037</v>
      </c>
      <c r="L548" s="279"/>
      <c r="M548" s="280" t="s">
        <v>19</v>
      </c>
      <c r="N548" s="281" t="s">
        <v>42</v>
      </c>
      <c r="O548" s="87"/>
      <c r="P548" s="225">
        <f>O548*H548</f>
        <v>0</v>
      </c>
      <c r="Q548" s="225">
        <v>0.0030200000000000001</v>
      </c>
      <c r="R548" s="225">
        <f>Q548*H548</f>
        <v>0.0030200000000000001</v>
      </c>
      <c r="S548" s="225">
        <v>0</v>
      </c>
      <c r="T548" s="226">
        <f>S548*H548</f>
        <v>0</v>
      </c>
      <c r="U548" s="41"/>
      <c r="V548" s="41"/>
      <c r="W548" s="41"/>
      <c r="X548" s="41"/>
      <c r="Y548" s="41"/>
      <c r="Z548" s="41"/>
      <c r="AA548" s="41"/>
      <c r="AB548" s="41"/>
      <c r="AC548" s="41"/>
      <c r="AD548" s="41"/>
      <c r="AE548" s="41"/>
      <c r="AR548" s="227" t="s">
        <v>420</v>
      </c>
      <c r="AT548" s="227" t="s">
        <v>312</v>
      </c>
      <c r="AU548" s="227" t="s">
        <v>80</v>
      </c>
      <c r="AY548" s="20" t="s">
        <v>158</v>
      </c>
      <c r="BE548" s="228">
        <f>IF(N548="základní",J548,0)</f>
        <v>0</v>
      </c>
      <c r="BF548" s="228">
        <f>IF(N548="snížená",J548,0)</f>
        <v>0</v>
      </c>
      <c r="BG548" s="228">
        <f>IF(N548="zákl. přenesená",J548,0)</f>
        <v>0</v>
      </c>
      <c r="BH548" s="228">
        <f>IF(N548="sníž. přenesená",J548,0)</f>
        <v>0</v>
      </c>
      <c r="BI548" s="228">
        <f>IF(N548="nulová",J548,0)</f>
        <v>0</v>
      </c>
      <c r="BJ548" s="20" t="s">
        <v>78</v>
      </c>
      <c r="BK548" s="228">
        <f>ROUND(I548*H548,2)</f>
        <v>0</v>
      </c>
      <c r="BL548" s="20" t="s">
        <v>338</v>
      </c>
      <c r="BM548" s="227" t="s">
        <v>2428</v>
      </c>
    </row>
    <row r="549" s="14" customFormat="1">
      <c r="A549" s="14"/>
      <c r="B549" s="250"/>
      <c r="C549" s="251"/>
      <c r="D549" s="241" t="s">
        <v>257</v>
      </c>
      <c r="E549" s="252" t="s">
        <v>19</v>
      </c>
      <c r="F549" s="253" t="s">
        <v>2396</v>
      </c>
      <c r="G549" s="251"/>
      <c r="H549" s="254">
        <v>1</v>
      </c>
      <c r="I549" s="255"/>
      <c r="J549" s="251"/>
      <c r="K549" s="251"/>
      <c r="L549" s="256"/>
      <c r="M549" s="257"/>
      <c r="N549" s="258"/>
      <c r="O549" s="258"/>
      <c r="P549" s="258"/>
      <c r="Q549" s="258"/>
      <c r="R549" s="258"/>
      <c r="S549" s="258"/>
      <c r="T549" s="259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60" t="s">
        <v>257</v>
      </c>
      <c r="AU549" s="260" t="s">
        <v>80</v>
      </c>
      <c r="AV549" s="14" t="s">
        <v>80</v>
      </c>
      <c r="AW549" s="14" t="s">
        <v>32</v>
      </c>
      <c r="AX549" s="14" t="s">
        <v>78</v>
      </c>
      <c r="AY549" s="260" t="s">
        <v>158</v>
      </c>
    </row>
    <row r="550" s="2" customFormat="1" ht="16.5" customHeight="1">
      <c r="A550" s="41"/>
      <c r="B550" s="42"/>
      <c r="C550" s="216" t="s">
        <v>872</v>
      </c>
      <c r="D550" s="216" t="s">
        <v>161</v>
      </c>
      <c r="E550" s="217" t="s">
        <v>2429</v>
      </c>
      <c r="F550" s="218" t="s">
        <v>2430</v>
      </c>
      <c r="G550" s="219" t="s">
        <v>199</v>
      </c>
      <c r="H550" s="220">
        <v>3</v>
      </c>
      <c r="I550" s="221"/>
      <c r="J550" s="222">
        <f>ROUND(I550*H550,2)</f>
        <v>0</v>
      </c>
      <c r="K550" s="218" t="s">
        <v>219</v>
      </c>
      <c r="L550" s="47"/>
      <c r="M550" s="223" t="s">
        <v>19</v>
      </c>
      <c r="N550" s="224" t="s">
        <v>42</v>
      </c>
      <c r="O550" s="87"/>
      <c r="P550" s="225">
        <f>O550*H550</f>
        <v>0</v>
      </c>
      <c r="Q550" s="225">
        <v>0</v>
      </c>
      <c r="R550" s="225">
        <f>Q550*H550</f>
        <v>0</v>
      </c>
      <c r="S550" s="225">
        <v>0</v>
      </c>
      <c r="T550" s="226">
        <f>S550*H550</f>
        <v>0</v>
      </c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R550" s="227" t="s">
        <v>338</v>
      </c>
      <c r="AT550" s="227" t="s">
        <v>161</v>
      </c>
      <c r="AU550" s="227" t="s">
        <v>80</v>
      </c>
      <c r="AY550" s="20" t="s">
        <v>158</v>
      </c>
      <c r="BE550" s="228">
        <f>IF(N550="základní",J550,0)</f>
        <v>0</v>
      </c>
      <c r="BF550" s="228">
        <f>IF(N550="snížená",J550,0)</f>
        <v>0</v>
      </c>
      <c r="BG550" s="228">
        <f>IF(N550="zákl. přenesená",J550,0)</f>
        <v>0</v>
      </c>
      <c r="BH550" s="228">
        <f>IF(N550="sníž. přenesená",J550,0)</f>
        <v>0</v>
      </c>
      <c r="BI550" s="228">
        <f>IF(N550="nulová",J550,0)</f>
        <v>0</v>
      </c>
      <c r="BJ550" s="20" t="s">
        <v>78</v>
      </c>
      <c r="BK550" s="228">
        <f>ROUND(I550*H550,2)</f>
        <v>0</v>
      </c>
      <c r="BL550" s="20" t="s">
        <v>338</v>
      </c>
      <c r="BM550" s="227" t="s">
        <v>2431</v>
      </c>
    </row>
    <row r="551" s="2" customFormat="1">
      <c r="A551" s="41"/>
      <c r="B551" s="42"/>
      <c r="C551" s="43"/>
      <c r="D551" s="229" t="s">
        <v>221</v>
      </c>
      <c r="E551" s="43"/>
      <c r="F551" s="230" t="s">
        <v>2432</v>
      </c>
      <c r="G551" s="43"/>
      <c r="H551" s="43"/>
      <c r="I551" s="231"/>
      <c r="J551" s="43"/>
      <c r="K551" s="43"/>
      <c r="L551" s="47"/>
      <c r="M551" s="232"/>
      <c r="N551" s="233"/>
      <c r="O551" s="87"/>
      <c r="P551" s="87"/>
      <c r="Q551" s="87"/>
      <c r="R551" s="87"/>
      <c r="S551" s="87"/>
      <c r="T551" s="88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T551" s="20" t="s">
        <v>221</v>
      </c>
      <c r="AU551" s="20" t="s">
        <v>80</v>
      </c>
    </row>
    <row r="552" s="14" customFormat="1">
      <c r="A552" s="14"/>
      <c r="B552" s="250"/>
      <c r="C552" s="251"/>
      <c r="D552" s="241" t="s">
        <v>257</v>
      </c>
      <c r="E552" s="252" t="s">
        <v>19</v>
      </c>
      <c r="F552" s="253" t="s">
        <v>2433</v>
      </c>
      <c r="G552" s="251"/>
      <c r="H552" s="254">
        <v>2</v>
      </c>
      <c r="I552" s="255"/>
      <c r="J552" s="251"/>
      <c r="K552" s="251"/>
      <c r="L552" s="256"/>
      <c r="M552" s="257"/>
      <c r="N552" s="258"/>
      <c r="O552" s="258"/>
      <c r="P552" s="258"/>
      <c r="Q552" s="258"/>
      <c r="R552" s="258"/>
      <c r="S552" s="258"/>
      <c r="T552" s="259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60" t="s">
        <v>257</v>
      </c>
      <c r="AU552" s="260" t="s">
        <v>80</v>
      </c>
      <c r="AV552" s="14" t="s">
        <v>80</v>
      </c>
      <c r="AW552" s="14" t="s">
        <v>32</v>
      </c>
      <c r="AX552" s="14" t="s">
        <v>71</v>
      </c>
      <c r="AY552" s="260" t="s">
        <v>158</v>
      </c>
    </row>
    <row r="553" s="14" customFormat="1">
      <c r="A553" s="14"/>
      <c r="B553" s="250"/>
      <c r="C553" s="251"/>
      <c r="D553" s="241" t="s">
        <v>257</v>
      </c>
      <c r="E553" s="252" t="s">
        <v>19</v>
      </c>
      <c r="F553" s="253" t="s">
        <v>2396</v>
      </c>
      <c r="G553" s="251"/>
      <c r="H553" s="254">
        <v>1</v>
      </c>
      <c r="I553" s="255"/>
      <c r="J553" s="251"/>
      <c r="K553" s="251"/>
      <c r="L553" s="256"/>
      <c r="M553" s="257"/>
      <c r="N553" s="258"/>
      <c r="O553" s="258"/>
      <c r="P553" s="258"/>
      <c r="Q553" s="258"/>
      <c r="R553" s="258"/>
      <c r="S553" s="258"/>
      <c r="T553" s="259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T553" s="260" t="s">
        <v>257</v>
      </c>
      <c r="AU553" s="260" t="s">
        <v>80</v>
      </c>
      <c r="AV553" s="14" t="s">
        <v>80</v>
      </c>
      <c r="AW553" s="14" t="s">
        <v>32</v>
      </c>
      <c r="AX553" s="14" t="s">
        <v>71</v>
      </c>
      <c r="AY553" s="260" t="s">
        <v>158</v>
      </c>
    </row>
    <row r="554" s="15" customFormat="1">
      <c r="A554" s="15"/>
      <c r="B554" s="261"/>
      <c r="C554" s="262"/>
      <c r="D554" s="241" t="s">
        <v>257</v>
      </c>
      <c r="E554" s="263" t="s">
        <v>19</v>
      </c>
      <c r="F554" s="264" t="s">
        <v>268</v>
      </c>
      <c r="G554" s="262"/>
      <c r="H554" s="265">
        <v>3</v>
      </c>
      <c r="I554" s="266"/>
      <c r="J554" s="262"/>
      <c r="K554" s="262"/>
      <c r="L554" s="267"/>
      <c r="M554" s="268"/>
      <c r="N554" s="269"/>
      <c r="O554" s="269"/>
      <c r="P554" s="269"/>
      <c r="Q554" s="269"/>
      <c r="R554" s="269"/>
      <c r="S554" s="269"/>
      <c r="T554" s="270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T554" s="271" t="s">
        <v>257</v>
      </c>
      <c r="AU554" s="271" t="s">
        <v>80</v>
      </c>
      <c r="AV554" s="15" t="s">
        <v>173</v>
      </c>
      <c r="AW554" s="15" t="s">
        <v>32</v>
      </c>
      <c r="AX554" s="15" t="s">
        <v>78</v>
      </c>
      <c r="AY554" s="271" t="s">
        <v>158</v>
      </c>
    </row>
    <row r="555" s="2" customFormat="1" ht="16.5" customHeight="1">
      <c r="A555" s="41"/>
      <c r="B555" s="42"/>
      <c r="C555" s="272" t="s">
        <v>1601</v>
      </c>
      <c r="D555" s="272" t="s">
        <v>312</v>
      </c>
      <c r="E555" s="273" t="s">
        <v>2434</v>
      </c>
      <c r="F555" s="274" t="s">
        <v>2435</v>
      </c>
      <c r="G555" s="275" t="s">
        <v>199</v>
      </c>
      <c r="H555" s="276">
        <v>1</v>
      </c>
      <c r="I555" s="277"/>
      <c r="J555" s="278">
        <f>ROUND(I555*H555,2)</f>
        <v>0</v>
      </c>
      <c r="K555" s="274" t="s">
        <v>2037</v>
      </c>
      <c r="L555" s="279"/>
      <c r="M555" s="280" t="s">
        <v>19</v>
      </c>
      <c r="N555" s="281" t="s">
        <v>42</v>
      </c>
      <c r="O555" s="87"/>
      <c r="P555" s="225">
        <f>O555*H555</f>
        <v>0</v>
      </c>
      <c r="Q555" s="225">
        <v>0.00075000000000000002</v>
      </c>
      <c r="R555" s="225">
        <f>Q555*H555</f>
        <v>0.00075000000000000002</v>
      </c>
      <c r="S555" s="225">
        <v>0</v>
      </c>
      <c r="T555" s="226">
        <f>S555*H555</f>
        <v>0</v>
      </c>
      <c r="U555" s="41"/>
      <c r="V555" s="41"/>
      <c r="W555" s="41"/>
      <c r="X555" s="41"/>
      <c r="Y555" s="41"/>
      <c r="Z555" s="41"/>
      <c r="AA555" s="41"/>
      <c r="AB555" s="41"/>
      <c r="AC555" s="41"/>
      <c r="AD555" s="41"/>
      <c r="AE555" s="41"/>
      <c r="AR555" s="227" t="s">
        <v>420</v>
      </c>
      <c r="AT555" s="227" t="s">
        <v>312</v>
      </c>
      <c r="AU555" s="227" t="s">
        <v>80</v>
      </c>
      <c r="AY555" s="20" t="s">
        <v>158</v>
      </c>
      <c r="BE555" s="228">
        <f>IF(N555="základní",J555,0)</f>
        <v>0</v>
      </c>
      <c r="BF555" s="228">
        <f>IF(N555="snížená",J555,0)</f>
        <v>0</v>
      </c>
      <c r="BG555" s="228">
        <f>IF(N555="zákl. přenesená",J555,0)</f>
        <v>0</v>
      </c>
      <c r="BH555" s="228">
        <f>IF(N555="sníž. přenesená",J555,0)</f>
        <v>0</v>
      </c>
      <c r="BI555" s="228">
        <f>IF(N555="nulová",J555,0)</f>
        <v>0</v>
      </c>
      <c r="BJ555" s="20" t="s">
        <v>78</v>
      </c>
      <c r="BK555" s="228">
        <f>ROUND(I555*H555,2)</f>
        <v>0</v>
      </c>
      <c r="BL555" s="20" t="s">
        <v>338</v>
      </c>
      <c r="BM555" s="227" t="s">
        <v>2436</v>
      </c>
    </row>
    <row r="556" s="14" customFormat="1">
      <c r="A556" s="14"/>
      <c r="B556" s="250"/>
      <c r="C556" s="251"/>
      <c r="D556" s="241" t="s">
        <v>257</v>
      </c>
      <c r="E556" s="252" t="s">
        <v>19</v>
      </c>
      <c r="F556" s="253" t="s">
        <v>2396</v>
      </c>
      <c r="G556" s="251"/>
      <c r="H556" s="254">
        <v>1</v>
      </c>
      <c r="I556" s="255"/>
      <c r="J556" s="251"/>
      <c r="K556" s="251"/>
      <c r="L556" s="256"/>
      <c r="M556" s="257"/>
      <c r="N556" s="258"/>
      <c r="O556" s="258"/>
      <c r="P556" s="258"/>
      <c r="Q556" s="258"/>
      <c r="R556" s="258"/>
      <c r="S556" s="258"/>
      <c r="T556" s="259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60" t="s">
        <v>257</v>
      </c>
      <c r="AU556" s="260" t="s">
        <v>80</v>
      </c>
      <c r="AV556" s="14" t="s">
        <v>80</v>
      </c>
      <c r="AW556" s="14" t="s">
        <v>32</v>
      </c>
      <c r="AX556" s="14" t="s">
        <v>78</v>
      </c>
      <c r="AY556" s="260" t="s">
        <v>158</v>
      </c>
    </row>
    <row r="557" s="2" customFormat="1" ht="16.5" customHeight="1">
      <c r="A557" s="41"/>
      <c r="B557" s="42"/>
      <c r="C557" s="272" t="s">
        <v>876</v>
      </c>
      <c r="D557" s="272" t="s">
        <v>312</v>
      </c>
      <c r="E557" s="273" t="s">
        <v>2437</v>
      </c>
      <c r="F557" s="274" t="s">
        <v>2438</v>
      </c>
      <c r="G557" s="275" t="s">
        <v>199</v>
      </c>
      <c r="H557" s="276">
        <v>1</v>
      </c>
      <c r="I557" s="277"/>
      <c r="J557" s="278">
        <f>ROUND(I557*H557,2)</f>
        <v>0</v>
      </c>
      <c r="K557" s="274" t="s">
        <v>2037</v>
      </c>
      <c r="L557" s="279"/>
      <c r="M557" s="280" t="s">
        <v>19</v>
      </c>
      <c r="N557" s="281" t="s">
        <v>42</v>
      </c>
      <c r="O557" s="87"/>
      <c r="P557" s="225">
        <f>O557*H557</f>
        <v>0</v>
      </c>
      <c r="Q557" s="225">
        <v>0.00084999999999999995</v>
      </c>
      <c r="R557" s="225">
        <f>Q557*H557</f>
        <v>0.00084999999999999995</v>
      </c>
      <c r="S557" s="225">
        <v>0</v>
      </c>
      <c r="T557" s="226">
        <f>S557*H557</f>
        <v>0</v>
      </c>
      <c r="U557" s="41"/>
      <c r="V557" s="41"/>
      <c r="W557" s="41"/>
      <c r="X557" s="41"/>
      <c r="Y557" s="41"/>
      <c r="Z557" s="41"/>
      <c r="AA557" s="41"/>
      <c r="AB557" s="41"/>
      <c r="AC557" s="41"/>
      <c r="AD557" s="41"/>
      <c r="AE557" s="41"/>
      <c r="AR557" s="227" t="s">
        <v>420</v>
      </c>
      <c r="AT557" s="227" t="s">
        <v>312</v>
      </c>
      <c r="AU557" s="227" t="s">
        <v>80</v>
      </c>
      <c r="AY557" s="20" t="s">
        <v>158</v>
      </c>
      <c r="BE557" s="228">
        <f>IF(N557="základní",J557,0)</f>
        <v>0</v>
      </c>
      <c r="BF557" s="228">
        <f>IF(N557="snížená",J557,0)</f>
        <v>0</v>
      </c>
      <c r="BG557" s="228">
        <f>IF(N557="zákl. přenesená",J557,0)</f>
        <v>0</v>
      </c>
      <c r="BH557" s="228">
        <f>IF(N557="sníž. přenesená",J557,0)</f>
        <v>0</v>
      </c>
      <c r="BI557" s="228">
        <f>IF(N557="nulová",J557,0)</f>
        <v>0</v>
      </c>
      <c r="BJ557" s="20" t="s">
        <v>78</v>
      </c>
      <c r="BK557" s="228">
        <f>ROUND(I557*H557,2)</f>
        <v>0</v>
      </c>
      <c r="BL557" s="20" t="s">
        <v>338</v>
      </c>
      <c r="BM557" s="227" t="s">
        <v>2439</v>
      </c>
    </row>
    <row r="558" s="14" customFormat="1">
      <c r="A558" s="14"/>
      <c r="B558" s="250"/>
      <c r="C558" s="251"/>
      <c r="D558" s="241" t="s">
        <v>257</v>
      </c>
      <c r="E558" s="252" t="s">
        <v>19</v>
      </c>
      <c r="F558" s="253" t="s">
        <v>2360</v>
      </c>
      <c r="G558" s="251"/>
      <c r="H558" s="254">
        <v>1</v>
      </c>
      <c r="I558" s="255"/>
      <c r="J558" s="251"/>
      <c r="K558" s="251"/>
      <c r="L558" s="256"/>
      <c r="M558" s="257"/>
      <c r="N558" s="258"/>
      <c r="O558" s="258"/>
      <c r="P558" s="258"/>
      <c r="Q558" s="258"/>
      <c r="R558" s="258"/>
      <c r="S558" s="258"/>
      <c r="T558" s="259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60" t="s">
        <v>257</v>
      </c>
      <c r="AU558" s="260" t="s">
        <v>80</v>
      </c>
      <c r="AV558" s="14" t="s">
        <v>80</v>
      </c>
      <c r="AW558" s="14" t="s">
        <v>32</v>
      </c>
      <c r="AX558" s="14" t="s">
        <v>78</v>
      </c>
      <c r="AY558" s="260" t="s">
        <v>158</v>
      </c>
    </row>
    <row r="559" s="2" customFormat="1" ht="16.5" customHeight="1">
      <c r="A559" s="41"/>
      <c r="B559" s="42"/>
      <c r="C559" s="272" t="s">
        <v>1608</v>
      </c>
      <c r="D559" s="272" t="s">
        <v>312</v>
      </c>
      <c r="E559" s="273" t="s">
        <v>2440</v>
      </c>
      <c r="F559" s="274" t="s">
        <v>2441</v>
      </c>
      <c r="G559" s="275" t="s">
        <v>199</v>
      </c>
      <c r="H559" s="276">
        <v>1</v>
      </c>
      <c r="I559" s="277"/>
      <c r="J559" s="278">
        <f>ROUND(I559*H559,2)</f>
        <v>0</v>
      </c>
      <c r="K559" s="274" t="s">
        <v>2037</v>
      </c>
      <c r="L559" s="279"/>
      <c r="M559" s="280" t="s">
        <v>19</v>
      </c>
      <c r="N559" s="281" t="s">
        <v>42</v>
      </c>
      <c r="O559" s="87"/>
      <c r="P559" s="225">
        <f>O559*H559</f>
        <v>0</v>
      </c>
      <c r="Q559" s="225">
        <v>0.00084999999999999995</v>
      </c>
      <c r="R559" s="225">
        <f>Q559*H559</f>
        <v>0.00084999999999999995</v>
      </c>
      <c r="S559" s="225">
        <v>0</v>
      </c>
      <c r="T559" s="226">
        <f>S559*H559</f>
        <v>0</v>
      </c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R559" s="227" t="s">
        <v>420</v>
      </c>
      <c r="AT559" s="227" t="s">
        <v>312</v>
      </c>
      <c r="AU559" s="227" t="s">
        <v>80</v>
      </c>
      <c r="AY559" s="20" t="s">
        <v>158</v>
      </c>
      <c r="BE559" s="228">
        <f>IF(N559="základní",J559,0)</f>
        <v>0</v>
      </c>
      <c r="BF559" s="228">
        <f>IF(N559="snížená",J559,0)</f>
        <v>0</v>
      </c>
      <c r="BG559" s="228">
        <f>IF(N559="zákl. přenesená",J559,0)</f>
        <v>0</v>
      </c>
      <c r="BH559" s="228">
        <f>IF(N559="sníž. přenesená",J559,0)</f>
        <v>0</v>
      </c>
      <c r="BI559" s="228">
        <f>IF(N559="nulová",J559,0)</f>
        <v>0</v>
      </c>
      <c r="BJ559" s="20" t="s">
        <v>78</v>
      </c>
      <c r="BK559" s="228">
        <f>ROUND(I559*H559,2)</f>
        <v>0</v>
      </c>
      <c r="BL559" s="20" t="s">
        <v>338</v>
      </c>
      <c r="BM559" s="227" t="s">
        <v>2442</v>
      </c>
    </row>
    <row r="560" s="14" customFormat="1">
      <c r="A560" s="14"/>
      <c r="B560" s="250"/>
      <c r="C560" s="251"/>
      <c r="D560" s="241" t="s">
        <v>257</v>
      </c>
      <c r="E560" s="252" t="s">
        <v>19</v>
      </c>
      <c r="F560" s="253" t="s">
        <v>2360</v>
      </c>
      <c r="G560" s="251"/>
      <c r="H560" s="254">
        <v>1</v>
      </c>
      <c r="I560" s="255"/>
      <c r="J560" s="251"/>
      <c r="K560" s="251"/>
      <c r="L560" s="256"/>
      <c r="M560" s="257"/>
      <c r="N560" s="258"/>
      <c r="O560" s="258"/>
      <c r="P560" s="258"/>
      <c r="Q560" s="258"/>
      <c r="R560" s="258"/>
      <c r="S560" s="258"/>
      <c r="T560" s="259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60" t="s">
        <v>257</v>
      </c>
      <c r="AU560" s="260" t="s">
        <v>80</v>
      </c>
      <c r="AV560" s="14" t="s">
        <v>80</v>
      </c>
      <c r="AW560" s="14" t="s">
        <v>32</v>
      </c>
      <c r="AX560" s="14" t="s">
        <v>78</v>
      </c>
      <c r="AY560" s="260" t="s">
        <v>158</v>
      </c>
    </row>
    <row r="561" s="2" customFormat="1" ht="16.5" customHeight="1">
      <c r="A561" s="41"/>
      <c r="B561" s="42"/>
      <c r="C561" s="216" t="s">
        <v>882</v>
      </c>
      <c r="D561" s="216" t="s">
        <v>161</v>
      </c>
      <c r="E561" s="217" t="s">
        <v>2443</v>
      </c>
      <c r="F561" s="218" t="s">
        <v>2444</v>
      </c>
      <c r="G561" s="219" t="s">
        <v>164</v>
      </c>
      <c r="H561" s="220">
        <v>1</v>
      </c>
      <c r="I561" s="221"/>
      <c r="J561" s="222">
        <f>ROUND(I561*H561,2)</f>
        <v>0</v>
      </c>
      <c r="K561" s="218" t="s">
        <v>219</v>
      </c>
      <c r="L561" s="47"/>
      <c r="M561" s="223" t="s">
        <v>19</v>
      </c>
      <c r="N561" s="224" t="s">
        <v>42</v>
      </c>
      <c r="O561" s="87"/>
      <c r="P561" s="225">
        <f>O561*H561</f>
        <v>0</v>
      </c>
      <c r="Q561" s="225">
        <v>0.00114</v>
      </c>
      <c r="R561" s="225">
        <f>Q561*H561</f>
        <v>0.00114</v>
      </c>
      <c r="S561" s="225">
        <v>0</v>
      </c>
      <c r="T561" s="226">
        <f>S561*H561</f>
        <v>0</v>
      </c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R561" s="227" t="s">
        <v>338</v>
      </c>
      <c r="AT561" s="227" t="s">
        <v>161</v>
      </c>
      <c r="AU561" s="227" t="s">
        <v>80</v>
      </c>
      <c r="AY561" s="20" t="s">
        <v>158</v>
      </c>
      <c r="BE561" s="228">
        <f>IF(N561="základní",J561,0)</f>
        <v>0</v>
      </c>
      <c r="BF561" s="228">
        <f>IF(N561="snížená",J561,0)</f>
        <v>0</v>
      </c>
      <c r="BG561" s="228">
        <f>IF(N561="zákl. přenesená",J561,0)</f>
        <v>0</v>
      </c>
      <c r="BH561" s="228">
        <f>IF(N561="sníž. přenesená",J561,0)</f>
        <v>0</v>
      </c>
      <c r="BI561" s="228">
        <f>IF(N561="nulová",J561,0)</f>
        <v>0</v>
      </c>
      <c r="BJ561" s="20" t="s">
        <v>78</v>
      </c>
      <c r="BK561" s="228">
        <f>ROUND(I561*H561,2)</f>
        <v>0</v>
      </c>
      <c r="BL561" s="20" t="s">
        <v>338</v>
      </c>
      <c r="BM561" s="227" t="s">
        <v>2445</v>
      </c>
    </row>
    <row r="562" s="2" customFormat="1">
      <c r="A562" s="41"/>
      <c r="B562" s="42"/>
      <c r="C562" s="43"/>
      <c r="D562" s="229" t="s">
        <v>221</v>
      </c>
      <c r="E562" s="43"/>
      <c r="F562" s="230" t="s">
        <v>2446</v>
      </c>
      <c r="G562" s="43"/>
      <c r="H562" s="43"/>
      <c r="I562" s="231"/>
      <c r="J562" s="43"/>
      <c r="K562" s="43"/>
      <c r="L562" s="47"/>
      <c r="M562" s="232"/>
      <c r="N562" s="233"/>
      <c r="O562" s="87"/>
      <c r="P562" s="87"/>
      <c r="Q562" s="87"/>
      <c r="R562" s="87"/>
      <c r="S562" s="87"/>
      <c r="T562" s="88"/>
      <c r="U562" s="41"/>
      <c r="V562" s="41"/>
      <c r="W562" s="41"/>
      <c r="X562" s="41"/>
      <c r="Y562" s="41"/>
      <c r="Z562" s="41"/>
      <c r="AA562" s="41"/>
      <c r="AB562" s="41"/>
      <c r="AC562" s="41"/>
      <c r="AD562" s="41"/>
      <c r="AE562" s="41"/>
      <c r="AT562" s="20" t="s">
        <v>221</v>
      </c>
      <c r="AU562" s="20" t="s">
        <v>80</v>
      </c>
    </row>
    <row r="563" s="14" customFormat="1">
      <c r="A563" s="14"/>
      <c r="B563" s="250"/>
      <c r="C563" s="251"/>
      <c r="D563" s="241" t="s">
        <v>257</v>
      </c>
      <c r="E563" s="252" t="s">
        <v>19</v>
      </c>
      <c r="F563" s="253" t="s">
        <v>2447</v>
      </c>
      <c r="G563" s="251"/>
      <c r="H563" s="254">
        <v>1</v>
      </c>
      <c r="I563" s="255"/>
      <c r="J563" s="251"/>
      <c r="K563" s="251"/>
      <c r="L563" s="256"/>
      <c r="M563" s="257"/>
      <c r="N563" s="258"/>
      <c r="O563" s="258"/>
      <c r="P563" s="258"/>
      <c r="Q563" s="258"/>
      <c r="R563" s="258"/>
      <c r="S563" s="258"/>
      <c r="T563" s="259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T563" s="260" t="s">
        <v>257</v>
      </c>
      <c r="AU563" s="260" t="s">
        <v>80</v>
      </c>
      <c r="AV563" s="14" t="s">
        <v>80</v>
      </c>
      <c r="AW563" s="14" t="s">
        <v>32</v>
      </c>
      <c r="AX563" s="14" t="s">
        <v>78</v>
      </c>
      <c r="AY563" s="260" t="s">
        <v>158</v>
      </c>
    </row>
    <row r="564" s="2" customFormat="1" ht="16.5" customHeight="1">
      <c r="A564" s="41"/>
      <c r="B564" s="42"/>
      <c r="C564" s="272" t="s">
        <v>1620</v>
      </c>
      <c r="D564" s="272" t="s">
        <v>312</v>
      </c>
      <c r="E564" s="273" t="s">
        <v>2448</v>
      </c>
      <c r="F564" s="274" t="s">
        <v>2449</v>
      </c>
      <c r="G564" s="275" t="s">
        <v>199</v>
      </c>
      <c r="H564" s="276">
        <v>1</v>
      </c>
      <c r="I564" s="277"/>
      <c r="J564" s="278">
        <f>ROUND(I564*H564,2)</f>
        <v>0</v>
      </c>
      <c r="K564" s="274" t="s">
        <v>219</v>
      </c>
      <c r="L564" s="279"/>
      <c r="M564" s="280" t="s">
        <v>19</v>
      </c>
      <c r="N564" s="281" t="s">
        <v>42</v>
      </c>
      <c r="O564" s="87"/>
      <c r="P564" s="225">
        <f>O564*H564</f>
        <v>0</v>
      </c>
      <c r="Q564" s="225">
        <v>0.0048999999999999998</v>
      </c>
      <c r="R564" s="225">
        <f>Q564*H564</f>
        <v>0.0048999999999999998</v>
      </c>
      <c r="S564" s="225">
        <v>0</v>
      </c>
      <c r="T564" s="226">
        <f>S564*H564</f>
        <v>0</v>
      </c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R564" s="227" t="s">
        <v>420</v>
      </c>
      <c r="AT564" s="227" t="s">
        <v>312</v>
      </c>
      <c r="AU564" s="227" t="s">
        <v>80</v>
      </c>
      <c r="AY564" s="20" t="s">
        <v>158</v>
      </c>
      <c r="BE564" s="228">
        <f>IF(N564="základní",J564,0)</f>
        <v>0</v>
      </c>
      <c r="BF564" s="228">
        <f>IF(N564="snížená",J564,0)</f>
        <v>0</v>
      </c>
      <c r="BG564" s="228">
        <f>IF(N564="zákl. přenesená",J564,0)</f>
        <v>0</v>
      </c>
      <c r="BH564" s="228">
        <f>IF(N564="sníž. přenesená",J564,0)</f>
        <v>0</v>
      </c>
      <c r="BI564" s="228">
        <f>IF(N564="nulová",J564,0)</f>
        <v>0</v>
      </c>
      <c r="BJ564" s="20" t="s">
        <v>78</v>
      </c>
      <c r="BK564" s="228">
        <f>ROUND(I564*H564,2)</f>
        <v>0</v>
      </c>
      <c r="BL564" s="20" t="s">
        <v>338</v>
      </c>
      <c r="BM564" s="227" t="s">
        <v>2450</v>
      </c>
    </row>
    <row r="565" s="13" customFormat="1">
      <c r="A565" s="13"/>
      <c r="B565" s="239"/>
      <c r="C565" s="240"/>
      <c r="D565" s="241" t="s">
        <v>257</v>
      </c>
      <c r="E565" s="242" t="s">
        <v>19</v>
      </c>
      <c r="F565" s="243" t="s">
        <v>2451</v>
      </c>
      <c r="G565" s="240"/>
      <c r="H565" s="242" t="s">
        <v>19</v>
      </c>
      <c r="I565" s="244"/>
      <c r="J565" s="240"/>
      <c r="K565" s="240"/>
      <c r="L565" s="245"/>
      <c r="M565" s="246"/>
      <c r="N565" s="247"/>
      <c r="O565" s="247"/>
      <c r="P565" s="247"/>
      <c r="Q565" s="247"/>
      <c r="R565" s="247"/>
      <c r="S565" s="247"/>
      <c r="T565" s="248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49" t="s">
        <v>257</v>
      </c>
      <c r="AU565" s="249" t="s">
        <v>80</v>
      </c>
      <c r="AV565" s="13" t="s">
        <v>78</v>
      </c>
      <c r="AW565" s="13" t="s">
        <v>32</v>
      </c>
      <c r="AX565" s="13" t="s">
        <v>71</v>
      </c>
      <c r="AY565" s="249" t="s">
        <v>158</v>
      </c>
    </row>
    <row r="566" s="13" customFormat="1">
      <c r="A566" s="13"/>
      <c r="B566" s="239"/>
      <c r="C566" s="240"/>
      <c r="D566" s="241" t="s">
        <v>257</v>
      </c>
      <c r="E566" s="242" t="s">
        <v>19</v>
      </c>
      <c r="F566" s="243" t="s">
        <v>2452</v>
      </c>
      <c r="G566" s="240"/>
      <c r="H566" s="242" t="s">
        <v>19</v>
      </c>
      <c r="I566" s="244"/>
      <c r="J566" s="240"/>
      <c r="K566" s="240"/>
      <c r="L566" s="245"/>
      <c r="M566" s="246"/>
      <c r="N566" s="247"/>
      <c r="O566" s="247"/>
      <c r="P566" s="247"/>
      <c r="Q566" s="247"/>
      <c r="R566" s="247"/>
      <c r="S566" s="247"/>
      <c r="T566" s="248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49" t="s">
        <v>257</v>
      </c>
      <c r="AU566" s="249" t="s">
        <v>80</v>
      </c>
      <c r="AV566" s="13" t="s">
        <v>78</v>
      </c>
      <c r="AW566" s="13" t="s">
        <v>32</v>
      </c>
      <c r="AX566" s="13" t="s">
        <v>71</v>
      </c>
      <c r="AY566" s="249" t="s">
        <v>158</v>
      </c>
    </row>
    <row r="567" s="14" customFormat="1">
      <c r="A567" s="14"/>
      <c r="B567" s="250"/>
      <c r="C567" s="251"/>
      <c r="D567" s="241" t="s">
        <v>257</v>
      </c>
      <c r="E567" s="252" t="s">
        <v>19</v>
      </c>
      <c r="F567" s="253" t="s">
        <v>2447</v>
      </c>
      <c r="G567" s="251"/>
      <c r="H567" s="254">
        <v>1</v>
      </c>
      <c r="I567" s="255"/>
      <c r="J567" s="251"/>
      <c r="K567" s="251"/>
      <c r="L567" s="256"/>
      <c r="M567" s="257"/>
      <c r="N567" s="258"/>
      <c r="O567" s="258"/>
      <c r="P567" s="258"/>
      <c r="Q567" s="258"/>
      <c r="R567" s="258"/>
      <c r="S567" s="258"/>
      <c r="T567" s="259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60" t="s">
        <v>257</v>
      </c>
      <c r="AU567" s="260" t="s">
        <v>80</v>
      </c>
      <c r="AV567" s="14" t="s">
        <v>80</v>
      </c>
      <c r="AW567" s="14" t="s">
        <v>32</v>
      </c>
      <c r="AX567" s="14" t="s">
        <v>78</v>
      </c>
      <c r="AY567" s="260" t="s">
        <v>158</v>
      </c>
    </row>
    <row r="568" s="2" customFormat="1" ht="16.5" customHeight="1">
      <c r="A568" s="41"/>
      <c r="B568" s="42"/>
      <c r="C568" s="216" t="s">
        <v>1626</v>
      </c>
      <c r="D568" s="216" t="s">
        <v>161</v>
      </c>
      <c r="E568" s="217" t="s">
        <v>2453</v>
      </c>
      <c r="F568" s="218" t="s">
        <v>2454</v>
      </c>
      <c r="G568" s="219" t="s">
        <v>199</v>
      </c>
      <c r="H568" s="220">
        <v>1</v>
      </c>
      <c r="I568" s="221"/>
      <c r="J568" s="222">
        <f>ROUND(I568*H568,2)</f>
        <v>0</v>
      </c>
      <c r="K568" s="218" t="s">
        <v>219</v>
      </c>
      <c r="L568" s="47"/>
      <c r="M568" s="223" t="s">
        <v>19</v>
      </c>
      <c r="N568" s="224" t="s">
        <v>42</v>
      </c>
      <c r="O568" s="87"/>
      <c r="P568" s="225">
        <f>O568*H568</f>
        <v>0</v>
      </c>
      <c r="Q568" s="225">
        <v>0.00029999999999999997</v>
      </c>
      <c r="R568" s="225">
        <f>Q568*H568</f>
        <v>0.00029999999999999997</v>
      </c>
      <c r="S568" s="225">
        <v>0</v>
      </c>
      <c r="T568" s="226">
        <f>S568*H568</f>
        <v>0</v>
      </c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R568" s="227" t="s">
        <v>338</v>
      </c>
      <c r="AT568" s="227" t="s">
        <v>161</v>
      </c>
      <c r="AU568" s="227" t="s">
        <v>80</v>
      </c>
      <c r="AY568" s="20" t="s">
        <v>158</v>
      </c>
      <c r="BE568" s="228">
        <f>IF(N568="základní",J568,0)</f>
        <v>0</v>
      </c>
      <c r="BF568" s="228">
        <f>IF(N568="snížená",J568,0)</f>
        <v>0</v>
      </c>
      <c r="BG568" s="228">
        <f>IF(N568="zákl. přenesená",J568,0)</f>
        <v>0</v>
      </c>
      <c r="BH568" s="228">
        <f>IF(N568="sníž. přenesená",J568,0)</f>
        <v>0</v>
      </c>
      <c r="BI568" s="228">
        <f>IF(N568="nulová",J568,0)</f>
        <v>0</v>
      </c>
      <c r="BJ568" s="20" t="s">
        <v>78</v>
      </c>
      <c r="BK568" s="228">
        <f>ROUND(I568*H568,2)</f>
        <v>0</v>
      </c>
      <c r="BL568" s="20" t="s">
        <v>338</v>
      </c>
      <c r="BM568" s="227" t="s">
        <v>2455</v>
      </c>
    </row>
    <row r="569" s="2" customFormat="1">
      <c r="A569" s="41"/>
      <c r="B569" s="42"/>
      <c r="C569" s="43"/>
      <c r="D569" s="229" t="s">
        <v>221</v>
      </c>
      <c r="E569" s="43"/>
      <c r="F569" s="230" t="s">
        <v>2456</v>
      </c>
      <c r="G569" s="43"/>
      <c r="H569" s="43"/>
      <c r="I569" s="231"/>
      <c r="J569" s="43"/>
      <c r="K569" s="43"/>
      <c r="L569" s="47"/>
      <c r="M569" s="232"/>
      <c r="N569" s="233"/>
      <c r="O569" s="87"/>
      <c r="P569" s="87"/>
      <c r="Q569" s="87"/>
      <c r="R569" s="87"/>
      <c r="S569" s="87"/>
      <c r="T569" s="88"/>
      <c r="U569" s="41"/>
      <c r="V569" s="41"/>
      <c r="W569" s="41"/>
      <c r="X569" s="41"/>
      <c r="Y569" s="41"/>
      <c r="Z569" s="41"/>
      <c r="AA569" s="41"/>
      <c r="AB569" s="41"/>
      <c r="AC569" s="41"/>
      <c r="AD569" s="41"/>
      <c r="AE569" s="41"/>
      <c r="AT569" s="20" t="s">
        <v>221</v>
      </c>
      <c r="AU569" s="20" t="s">
        <v>80</v>
      </c>
    </row>
    <row r="570" s="2" customFormat="1" ht="24.15" customHeight="1">
      <c r="A570" s="41"/>
      <c r="B570" s="42"/>
      <c r="C570" s="216" t="s">
        <v>1631</v>
      </c>
      <c r="D570" s="216" t="s">
        <v>161</v>
      </c>
      <c r="E570" s="217" t="s">
        <v>2457</v>
      </c>
      <c r="F570" s="218" t="s">
        <v>2458</v>
      </c>
      <c r="G570" s="219" t="s">
        <v>164</v>
      </c>
      <c r="H570" s="220">
        <v>1</v>
      </c>
      <c r="I570" s="221"/>
      <c r="J570" s="222">
        <f>ROUND(I570*H570,2)</f>
        <v>0</v>
      </c>
      <c r="K570" s="218" t="s">
        <v>219</v>
      </c>
      <c r="L570" s="47"/>
      <c r="M570" s="223" t="s">
        <v>19</v>
      </c>
      <c r="N570" s="224" t="s">
        <v>42</v>
      </c>
      <c r="O570" s="87"/>
      <c r="P570" s="225">
        <f>O570*H570</f>
        <v>0</v>
      </c>
      <c r="Q570" s="225">
        <v>0.0054599999999999996</v>
      </c>
      <c r="R570" s="225">
        <f>Q570*H570</f>
        <v>0.0054599999999999996</v>
      </c>
      <c r="S570" s="225">
        <v>0</v>
      </c>
      <c r="T570" s="226">
        <f>S570*H570</f>
        <v>0</v>
      </c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R570" s="227" t="s">
        <v>338</v>
      </c>
      <c r="AT570" s="227" t="s">
        <v>161</v>
      </c>
      <c r="AU570" s="227" t="s">
        <v>80</v>
      </c>
      <c r="AY570" s="20" t="s">
        <v>158</v>
      </c>
      <c r="BE570" s="228">
        <f>IF(N570="základní",J570,0)</f>
        <v>0</v>
      </c>
      <c r="BF570" s="228">
        <f>IF(N570="snížená",J570,0)</f>
        <v>0</v>
      </c>
      <c r="BG570" s="228">
        <f>IF(N570="zákl. přenesená",J570,0)</f>
        <v>0</v>
      </c>
      <c r="BH570" s="228">
        <f>IF(N570="sníž. přenesená",J570,0)</f>
        <v>0</v>
      </c>
      <c r="BI570" s="228">
        <f>IF(N570="nulová",J570,0)</f>
        <v>0</v>
      </c>
      <c r="BJ570" s="20" t="s">
        <v>78</v>
      </c>
      <c r="BK570" s="228">
        <f>ROUND(I570*H570,2)</f>
        <v>0</v>
      </c>
      <c r="BL570" s="20" t="s">
        <v>338</v>
      </c>
      <c r="BM570" s="227" t="s">
        <v>2459</v>
      </c>
    </row>
    <row r="571" s="2" customFormat="1">
      <c r="A571" s="41"/>
      <c r="B571" s="42"/>
      <c r="C571" s="43"/>
      <c r="D571" s="229" t="s">
        <v>221</v>
      </c>
      <c r="E571" s="43"/>
      <c r="F571" s="230" t="s">
        <v>2460</v>
      </c>
      <c r="G571" s="43"/>
      <c r="H571" s="43"/>
      <c r="I571" s="231"/>
      <c r="J571" s="43"/>
      <c r="K571" s="43"/>
      <c r="L571" s="47"/>
      <c r="M571" s="232"/>
      <c r="N571" s="233"/>
      <c r="O571" s="87"/>
      <c r="P571" s="87"/>
      <c r="Q571" s="87"/>
      <c r="R571" s="87"/>
      <c r="S571" s="87"/>
      <c r="T571" s="88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T571" s="20" t="s">
        <v>221</v>
      </c>
      <c r="AU571" s="20" t="s">
        <v>80</v>
      </c>
    </row>
    <row r="572" s="2" customFormat="1" ht="16.5" customHeight="1">
      <c r="A572" s="41"/>
      <c r="B572" s="42"/>
      <c r="C572" s="272" t="s">
        <v>1636</v>
      </c>
      <c r="D572" s="272" t="s">
        <v>312</v>
      </c>
      <c r="E572" s="273" t="s">
        <v>2461</v>
      </c>
      <c r="F572" s="274" t="s">
        <v>2462</v>
      </c>
      <c r="G572" s="275" t="s">
        <v>199</v>
      </c>
      <c r="H572" s="276">
        <v>1</v>
      </c>
      <c r="I572" s="277"/>
      <c r="J572" s="278">
        <f>ROUND(I572*H572,2)</f>
        <v>0</v>
      </c>
      <c r="K572" s="274" t="s">
        <v>219</v>
      </c>
      <c r="L572" s="279"/>
      <c r="M572" s="280" t="s">
        <v>19</v>
      </c>
      <c r="N572" s="281" t="s">
        <v>42</v>
      </c>
      <c r="O572" s="87"/>
      <c r="P572" s="225">
        <f>O572*H572</f>
        <v>0</v>
      </c>
      <c r="Q572" s="225">
        <v>0.058000000000000003</v>
      </c>
      <c r="R572" s="225">
        <f>Q572*H572</f>
        <v>0.058000000000000003</v>
      </c>
      <c r="S572" s="225">
        <v>0</v>
      </c>
      <c r="T572" s="226">
        <f>S572*H572</f>
        <v>0</v>
      </c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R572" s="227" t="s">
        <v>420</v>
      </c>
      <c r="AT572" s="227" t="s">
        <v>312</v>
      </c>
      <c r="AU572" s="227" t="s">
        <v>80</v>
      </c>
      <c r="AY572" s="20" t="s">
        <v>158</v>
      </c>
      <c r="BE572" s="228">
        <f>IF(N572="základní",J572,0)</f>
        <v>0</v>
      </c>
      <c r="BF572" s="228">
        <f>IF(N572="snížená",J572,0)</f>
        <v>0</v>
      </c>
      <c r="BG572" s="228">
        <f>IF(N572="zákl. přenesená",J572,0)</f>
        <v>0</v>
      </c>
      <c r="BH572" s="228">
        <f>IF(N572="sníž. přenesená",J572,0)</f>
        <v>0</v>
      </c>
      <c r="BI572" s="228">
        <f>IF(N572="nulová",J572,0)</f>
        <v>0</v>
      </c>
      <c r="BJ572" s="20" t="s">
        <v>78</v>
      </c>
      <c r="BK572" s="228">
        <f>ROUND(I572*H572,2)</f>
        <v>0</v>
      </c>
      <c r="BL572" s="20" t="s">
        <v>338</v>
      </c>
      <c r="BM572" s="227" t="s">
        <v>2463</v>
      </c>
    </row>
    <row r="573" s="2" customFormat="1" ht="16.5" customHeight="1">
      <c r="A573" s="41"/>
      <c r="B573" s="42"/>
      <c r="C573" s="216" t="s">
        <v>1642</v>
      </c>
      <c r="D573" s="216" t="s">
        <v>161</v>
      </c>
      <c r="E573" s="217" t="s">
        <v>2464</v>
      </c>
      <c r="F573" s="218" t="s">
        <v>2465</v>
      </c>
      <c r="G573" s="219" t="s">
        <v>164</v>
      </c>
      <c r="H573" s="220">
        <v>10</v>
      </c>
      <c r="I573" s="221"/>
      <c r="J573" s="222">
        <f>ROUND(I573*H573,2)</f>
        <v>0</v>
      </c>
      <c r="K573" s="218" t="s">
        <v>219</v>
      </c>
      <c r="L573" s="47"/>
      <c r="M573" s="223" t="s">
        <v>19</v>
      </c>
      <c r="N573" s="224" t="s">
        <v>42</v>
      </c>
      <c r="O573" s="87"/>
      <c r="P573" s="225">
        <f>O573*H573</f>
        <v>0</v>
      </c>
      <c r="Q573" s="225">
        <v>9.0000000000000006E-05</v>
      </c>
      <c r="R573" s="225">
        <f>Q573*H573</f>
        <v>0.00090000000000000008</v>
      </c>
      <c r="S573" s="225">
        <v>0</v>
      </c>
      <c r="T573" s="226">
        <f>S573*H573</f>
        <v>0</v>
      </c>
      <c r="U573" s="41"/>
      <c r="V573" s="41"/>
      <c r="W573" s="41"/>
      <c r="X573" s="41"/>
      <c r="Y573" s="41"/>
      <c r="Z573" s="41"/>
      <c r="AA573" s="41"/>
      <c r="AB573" s="41"/>
      <c r="AC573" s="41"/>
      <c r="AD573" s="41"/>
      <c r="AE573" s="41"/>
      <c r="AR573" s="227" t="s">
        <v>338</v>
      </c>
      <c r="AT573" s="227" t="s">
        <v>161</v>
      </c>
      <c r="AU573" s="227" t="s">
        <v>80</v>
      </c>
      <c r="AY573" s="20" t="s">
        <v>158</v>
      </c>
      <c r="BE573" s="228">
        <f>IF(N573="základní",J573,0)</f>
        <v>0</v>
      </c>
      <c r="BF573" s="228">
        <f>IF(N573="snížená",J573,0)</f>
        <v>0</v>
      </c>
      <c r="BG573" s="228">
        <f>IF(N573="zákl. přenesená",J573,0)</f>
        <v>0</v>
      </c>
      <c r="BH573" s="228">
        <f>IF(N573="sníž. přenesená",J573,0)</f>
        <v>0</v>
      </c>
      <c r="BI573" s="228">
        <f>IF(N573="nulová",J573,0)</f>
        <v>0</v>
      </c>
      <c r="BJ573" s="20" t="s">
        <v>78</v>
      </c>
      <c r="BK573" s="228">
        <f>ROUND(I573*H573,2)</f>
        <v>0</v>
      </c>
      <c r="BL573" s="20" t="s">
        <v>338</v>
      </c>
      <c r="BM573" s="227" t="s">
        <v>2466</v>
      </c>
    </row>
    <row r="574" s="2" customFormat="1">
      <c r="A574" s="41"/>
      <c r="B574" s="42"/>
      <c r="C574" s="43"/>
      <c r="D574" s="229" t="s">
        <v>221</v>
      </c>
      <c r="E574" s="43"/>
      <c r="F574" s="230" t="s">
        <v>2467</v>
      </c>
      <c r="G574" s="43"/>
      <c r="H574" s="43"/>
      <c r="I574" s="231"/>
      <c r="J574" s="43"/>
      <c r="K574" s="43"/>
      <c r="L574" s="47"/>
      <c r="M574" s="232"/>
      <c r="N574" s="233"/>
      <c r="O574" s="87"/>
      <c r="P574" s="87"/>
      <c r="Q574" s="87"/>
      <c r="R574" s="87"/>
      <c r="S574" s="87"/>
      <c r="T574" s="88"/>
      <c r="U574" s="41"/>
      <c r="V574" s="41"/>
      <c r="W574" s="41"/>
      <c r="X574" s="41"/>
      <c r="Y574" s="41"/>
      <c r="Z574" s="41"/>
      <c r="AA574" s="41"/>
      <c r="AB574" s="41"/>
      <c r="AC574" s="41"/>
      <c r="AD574" s="41"/>
      <c r="AE574" s="41"/>
      <c r="AT574" s="20" t="s">
        <v>221</v>
      </c>
      <c r="AU574" s="20" t="s">
        <v>80</v>
      </c>
    </row>
    <row r="575" s="14" customFormat="1">
      <c r="A575" s="14"/>
      <c r="B575" s="250"/>
      <c r="C575" s="251"/>
      <c r="D575" s="241" t="s">
        <v>257</v>
      </c>
      <c r="E575" s="252" t="s">
        <v>19</v>
      </c>
      <c r="F575" s="253" t="s">
        <v>2359</v>
      </c>
      <c r="G575" s="251"/>
      <c r="H575" s="254">
        <v>2</v>
      </c>
      <c r="I575" s="255"/>
      <c r="J575" s="251"/>
      <c r="K575" s="251"/>
      <c r="L575" s="256"/>
      <c r="M575" s="257"/>
      <c r="N575" s="258"/>
      <c r="O575" s="258"/>
      <c r="P575" s="258"/>
      <c r="Q575" s="258"/>
      <c r="R575" s="258"/>
      <c r="S575" s="258"/>
      <c r="T575" s="259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60" t="s">
        <v>257</v>
      </c>
      <c r="AU575" s="260" t="s">
        <v>80</v>
      </c>
      <c r="AV575" s="14" t="s">
        <v>80</v>
      </c>
      <c r="AW575" s="14" t="s">
        <v>32</v>
      </c>
      <c r="AX575" s="14" t="s">
        <v>71</v>
      </c>
      <c r="AY575" s="260" t="s">
        <v>158</v>
      </c>
    </row>
    <row r="576" s="14" customFormat="1">
      <c r="A576" s="14"/>
      <c r="B576" s="250"/>
      <c r="C576" s="251"/>
      <c r="D576" s="241" t="s">
        <v>257</v>
      </c>
      <c r="E576" s="252" t="s">
        <v>19</v>
      </c>
      <c r="F576" s="253" t="s">
        <v>2360</v>
      </c>
      <c r="G576" s="251"/>
      <c r="H576" s="254">
        <v>1</v>
      </c>
      <c r="I576" s="255"/>
      <c r="J576" s="251"/>
      <c r="K576" s="251"/>
      <c r="L576" s="256"/>
      <c r="M576" s="257"/>
      <c r="N576" s="258"/>
      <c r="O576" s="258"/>
      <c r="P576" s="258"/>
      <c r="Q576" s="258"/>
      <c r="R576" s="258"/>
      <c r="S576" s="258"/>
      <c r="T576" s="259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60" t="s">
        <v>257</v>
      </c>
      <c r="AU576" s="260" t="s">
        <v>80</v>
      </c>
      <c r="AV576" s="14" t="s">
        <v>80</v>
      </c>
      <c r="AW576" s="14" t="s">
        <v>32</v>
      </c>
      <c r="AX576" s="14" t="s">
        <v>71</v>
      </c>
      <c r="AY576" s="260" t="s">
        <v>158</v>
      </c>
    </row>
    <row r="577" s="14" customFormat="1">
      <c r="A577" s="14"/>
      <c r="B577" s="250"/>
      <c r="C577" s="251"/>
      <c r="D577" s="241" t="s">
        <v>257</v>
      </c>
      <c r="E577" s="252" t="s">
        <v>19</v>
      </c>
      <c r="F577" s="253" t="s">
        <v>2468</v>
      </c>
      <c r="G577" s="251"/>
      <c r="H577" s="254">
        <v>4</v>
      </c>
      <c r="I577" s="255"/>
      <c r="J577" s="251"/>
      <c r="K577" s="251"/>
      <c r="L577" s="256"/>
      <c r="M577" s="257"/>
      <c r="N577" s="258"/>
      <c r="O577" s="258"/>
      <c r="P577" s="258"/>
      <c r="Q577" s="258"/>
      <c r="R577" s="258"/>
      <c r="S577" s="258"/>
      <c r="T577" s="259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60" t="s">
        <v>257</v>
      </c>
      <c r="AU577" s="260" t="s">
        <v>80</v>
      </c>
      <c r="AV577" s="14" t="s">
        <v>80</v>
      </c>
      <c r="AW577" s="14" t="s">
        <v>32</v>
      </c>
      <c r="AX577" s="14" t="s">
        <v>71</v>
      </c>
      <c r="AY577" s="260" t="s">
        <v>158</v>
      </c>
    </row>
    <row r="578" s="14" customFormat="1">
      <c r="A578" s="14"/>
      <c r="B578" s="250"/>
      <c r="C578" s="251"/>
      <c r="D578" s="241" t="s">
        <v>257</v>
      </c>
      <c r="E578" s="252" t="s">
        <v>19</v>
      </c>
      <c r="F578" s="253" t="s">
        <v>2469</v>
      </c>
      <c r="G578" s="251"/>
      <c r="H578" s="254">
        <v>2</v>
      </c>
      <c r="I578" s="255"/>
      <c r="J578" s="251"/>
      <c r="K578" s="251"/>
      <c r="L578" s="256"/>
      <c r="M578" s="257"/>
      <c r="N578" s="258"/>
      <c r="O578" s="258"/>
      <c r="P578" s="258"/>
      <c r="Q578" s="258"/>
      <c r="R578" s="258"/>
      <c r="S578" s="258"/>
      <c r="T578" s="259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60" t="s">
        <v>257</v>
      </c>
      <c r="AU578" s="260" t="s">
        <v>80</v>
      </c>
      <c r="AV578" s="14" t="s">
        <v>80</v>
      </c>
      <c r="AW578" s="14" t="s">
        <v>32</v>
      </c>
      <c r="AX578" s="14" t="s">
        <v>71</v>
      </c>
      <c r="AY578" s="260" t="s">
        <v>158</v>
      </c>
    </row>
    <row r="579" s="14" customFormat="1">
      <c r="A579" s="14"/>
      <c r="B579" s="250"/>
      <c r="C579" s="251"/>
      <c r="D579" s="241" t="s">
        <v>257</v>
      </c>
      <c r="E579" s="252" t="s">
        <v>19</v>
      </c>
      <c r="F579" s="253" t="s">
        <v>2381</v>
      </c>
      <c r="G579" s="251"/>
      <c r="H579" s="254">
        <v>1</v>
      </c>
      <c r="I579" s="255"/>
      <c r="J579" s="251"/>
      <c r="K579" s="251"/>
      <c r="L579" s="256"/>
      <c r="M579" s="257"/>
      <c r="N579" s="258"/>
      <c r="O579" s="258"/>
      <c r="P579" s="258"/>
      <c r="Q579" s="258"/>
      <c r="R579" s="258"/>
      <c r="S579" s="258"/>
      <c r="T579" s="259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60" t="s">
        <v>257</v>
      </c>
      <c r="AU579" s="260" t="s">
        <v>80</v>
      </c>
      <c r="AV579" s="14" t="s">
        <v>80</v>
      </c>
      <c r="AW579" s="14" t="s">
        <v>32</v>
      </c>
      <c r="AX579" s="14" t="s">
        <v>71</v>
      </c>
      <c r="AY579" s="260" t="s">
        <v>158</v>
      </c>
    </row>
    <row r="580" s="15" customFormat="1">
      <c r="A580" s="15"/>
      <c r="B580" s="261"/>
      <c r="C580" s="262"/>
      <c r="D580" s="241" t="s">
        <v>257</v>
      </c>
      <c r="E580" s="263" t="s">
        <v>19</v>
      </c>
      <c r="F580" s="264" t="s">
        <v>268</v>
      </c>
      <c r="G580" s="262"/>
      <c r="H580" s="265">
        <v>10</v>
      </c>
      <c r="I580" s="266"/>
      <c r="J580" s="262"/>
      <c r="K580" s="262"/>
      <c r="L580" s="267"/>
      <c r="M580" s="268"/>
      <c r="N580" s="269"/>
      <c r="O580" s="269"/>
      <c r="P580" s="269"/>
      <c r="Q580" s="269"/>
      <c r="R580" s="269"/>
      <c r="S580" s="269"/>
      <c r="T580" s="270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T580" s="271" t="s">
        <v>257</v>
      </c>
      <c r="AU580" s="271" t="s">
        <v>80</v>
      </c>
      <c r="AV580" s="15" t="s">
        <v>173</v>
      </c>
      <c r="AW580" s="15" t="s">
        <v>32</v>
      </c>
      <c r="AX580" s="15" t="s">
        <v>78</v>
      </c>
      <c r="AY580" s="271" t="s">
        <v>158</v>
      </c>
    </row>
    <row r="581" s="2" customFormat="1" ht="16.5" customHeight="1">
      <c r="A581" s="41"/>
      <c r="B581" s="42"/>
      <c r="C581" s="272" t="s">
        <v>1647</v>
      </c>
      <c r="D581" s="272" t="s">
        <v>312</v>
      </c>
      <c r="E581" s="273" t="s">
        <v>2470</v>
      </c>
      <c r="F581" s="274" t="s">
        <v>2471</v>
      </c>
      <c r="G581" s="275" t="s">
        <v>199</v>
      </c>
      <c r="H581" s="276">
        <v>3</v>
      </c>
      <c r="I581" s="277"/>
      <c r="J581" s="278">
        <f>ROUND(I581*H581,2)</f>
        <v>0</v>
      </c>
      <c r="K581" s="274" t="s">
        <v>219</v>
      </c>
      <c r="L581" s="279"/>
      <c r="M581" s="280" t="s">
        <v>19</v>
      </c>
      <c r="N581" s="281" t="s">
        <v>42</v>
      </c>
      <c r="O581" s="87"/>
      <c r="P581" s="225">
        <f>O581*H581</f>
        <v>0</v>
      </c>
      <c r="Q581" s="225">
        <v>0.00014999999999999999</v>
      </c>
      <c r="R581" s="225">
        <f>Q581*H581</f>
        <v>0.00044999999999999999</v>
      </c>
      <c r="S581" s="225">
        <v>0</v>
      </c>
      <c r="T581" s="226">
        <f>S581*H581</f>
        <v>0</v>
      </c>
      <c r="U581" s="41"/>
      <c r="V581" s="41"/>
      <c r="W581" s="41"/>
      <c r="X581" s="41"/>
      <c r="Y581" s="41"/>
      <c r="Z581" s="41"/>
      <c r="AA581" s="41"/>
      <c r="AB581" s="41"/>
      <c r="AC581" s="41"/>
      <c r="AD581" s="41"/>
      <c r="AE581" s="41"/>
      <c r="AR581" s="227" t="s">
        <v>420</v>
      </c>
      <c r="AT581" s="227" t="s">
        <v>312</v>
      </c>
      <c r="AU581" s="227" t="s">
        <v>80</v>
      </c>
      <c r="AY581" s="20" t="s">
        <v>158</v>
      </c>
      <c r="BE581" s="228">
        <f>IF(N581="základní",J581,0)</f>
        <v>0</v>
      </c>
      <c r="BF581" s="228">
        <f>IF(N581="snížená",J581,0)</f>
        <v>0</v>
      </c>
      <c r="BG581" s="228">
        <f>IF(N581="zákl. přenesená",J581,0)</f>
        <v>0</v>
      </c>
      <c r="BH581" s="228">
        <f>IF(N581="sníž. přenesená",J581,0)</f>
        <v>0</v>
      </c>
      <c r="BI581" s="228">
        <f>IF(N581="nulová",J581,0)</f>
        <v>0</v>
      </c>
      <c r="BJ581" s="20" t="s">
        <v>78</v>
      </c>
      <c r="BK581" s="228">
        <f>ROUND(I581*H581,2)</f>
        <v>0</v>
      </c>
      <c r="BL581" s="20" t="s">
        <v>338</v>
      </c>
      <c r="BM581" s="227" t="s">
        <v>2472</v>
      </c>
    </row>
    <row r="582" s="14" customFormat="1">
      <c r="A582" s="14"/>
      <c r="B582" s="250"/>
      <c r="C582" s="251"/>
      <c r="D582" s="241" t="s">
        <v>257</v>
      </c>
      <c r="E582" s="252" t="s">
        <v>19</v>
      </c>
      <c r="F582" s="253" t="s">
        <v>2359</v>
      </c>
      <c r="G582" s="251"/>
      <c r="H582" s="254">
        <v>2</v>
      </c>
      <c r="I582" s="255"/>
      <c r="J582" s="251"/>
      <c r="K582" s="251"/>
      <c r="L582" s="256"/>
      <c r="M582" s="257"/>
      <c r="N582" s="258"/>
      <c r="O582" s="258"/>
      <c r="P582" s="258"/>
      <c r="Q582" s="258"/>
      <c r="R582" s="258"/>
      <c r="S582" s="258"/>
      <c r="T582" s="259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60" t="s">
        <v>257</v>
      </c>
      <c r="AU582" s="260" t="s">
        <v>80</v>
      </c>
      <c r="AV582" s="14" t="s">
        <v>80</v>
      </c>
      <c r="AW582" s="14" t="s">
        <v>32</v>
      </c>
      <c r="AX582" s="14" t="s">
        <v>71</v>
      </c>
      <c r="AY582" s="260" t="s">
        <v>158</v>
      </c>
    </row>
    <row r="583" s="14" customFormat="1">
      <c r="A583" s="14"/>
      <c r="B583" s="250"/>
      <c r="C583" s="251"/>
      <c r="D583" s="241" t="s">
        <v>257</v>
      </c>
      <c r="E583" s="252" t="s">
        <v>19</v>
      </c>
      <c r="F583" s="253" t="s">
        <v>2360</v>
      </c>
      <c r="G583" s="251"/>
      <c r="H583" s="254">
        <v>1</v>
      </c>
      <c r="I583" s="255"/>
      <c r="J583" s="251"/>
      <c r="K583" s="251"/>
      <c r="L583" s="256"/>
      <c r="M583" s="257"/>
      <c r="N583" s="258"/>
      <c r="O583" s="258"/>
      <c r="P583" s="258"/>
      <c r="Q583" s="258"/>
      <c r="R583" s="258"/>
      <c r="S583" s="258"/>
      <c r="T583" s="259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60" t="s">
        <v>257</v>
      </c>
      <c r="AU583" s="260" t="s">
        <v>80</v>
      </c>
      <c r="AV583" s="14" t="s">
        <v>80</v>
      </c>
      <c r="AW583" s="14" t="s">
        <v>32</v>
      </c>
      <c r="AX583" s="14" t="s">
        <v>71</v>
      </c>
      <c r="AY583" s="260" t="s">
        <v>158</v>
      </c>
    </row>
    <row r="584" s="15" customFormat="1">
      <c r="A584" s="15"/>
      <c r="B584" s="261"/>
      <c r="C584" s="262"/>
      <c r="D584" s="241" t="s">
        <v>257</v>
      </c>
      <c r="E584" s="263" t="s">
        <v>19</v>
      </c>
      <c r="F584" s="264" t="s">
        <v>268</v>
      </c>
      <c r="G584" s="262"/>
      <c r="H584" s="265">
        <v>3</v>
      </c>
      <c r="I584" s="266"/>
      <c r="J584" s="262"/>
      <c r="K584" s="262"/>
      <c r="L584" s="267"/>
      <c r="M584" s="268"/>
      <c r="N584" s="269"/>
      <c r="O584" s="269"/>
      <c r="P584" s="269"/>
      <c r="Q584" s="269"/>
      <c r="R584" s="269"/>
      <c r="S584" s="269"/>
      <c r="T584" s="270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T584" s="271" t="s">
        <v>257</v>
      </c>
      <c r="AU584" s="271" t="s">
        <v>80</v>
      </c>
      <c r="AV584" s="15" t="s">
        <v>173</v>
      </c>
      <c r="AW584" s="15" t="s">
        <v>32</v>
      </c>
      <c r="AX584" s="15" t="s">
        <v>78</v>
      </c>
      <c r="AY584" s="271" t="s">
        <v>158</v>
      </c>
    </row>
    <row r="585" s="2" customFormat="1" ht="16.5" customHeight="1">
      <c r="A585" s="41"/>
      <c r="B585" s="42"/>
      <c r="C585" s="272" t="s">
        <v>1653</v>
      </c>
      <c r="D585" s="272" t="s">
        <v>312</v>
      </c>
      <c r="E585" s="273" t="s">
        <v>2473</v>
      </c>
      <c r="F585" s="274" t="s">
        <v>2474</v>
      </c>
      <c r="G585" s="275" t="s">
        <v>199</v>
      </c>
      <c r="H585" s="276">
        <v>7</v>
      </c>
      <c r="I585" s="277"/>
      <c r="J585" s="278">
        <f>ROUND(I585*H585,2)</f>
        <v>0</v>
      </c>
      <c r="K585" s="274" t="s">
        <v>219</v>
      </c>
      <c r="L585" s="279"/>
      <c r="M585" s="280" t="s">
        <v>19</v>
      </c>
      <c r="N585" s="281" t="s">
        <v>42</v>
      </c>
      <c r="O585" s="87"/>
      <c r="P585" s="225">
        <f>O585*H585</f>
        <v>0</v>
      </c>
      <c r="Q585" s="225">
        <v>0.00031</v>
      </c>
      <c r="R585" s="225">
        <f>Q585*H585</f>
        <v>0.0021700000000000001</v>
      </c>
      <c r="S585" s="225">
        <v>0</v>
      </c>
      <c r="T585" s="226">
        <f>S585*H585</f>
        <v>0</v>
      </c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R585" s="227" t="s">
        <v>420</v>
      </c>
      <c r="AT585" s="227" t="s">
        <v>312</v>
      </c>
      <c r="AU585" s="227" t="s">
        <v>80</v>
      </c>
      <c r="AY585" s="20" t="s">
        <v>158</v>
      </c>
      <c r="BE585" s="228">
        <f>IF(N585="základní",J585,0)</f>
        <v>0</v>
      </c>
      <c r="BF585" s="228">
        <f>IF(N585="snížená",J585,0)</f>
        <v>0</v>
      </c>
      <c r="BG585" s="228">
        <f>IF(N585="zákl. přenesená",J585,0)</f>
        <v>0</v>
      </c>
      <c r="BH585" s="228">
        <f>IF(N585="sníž. přenesená",J585,0)</f>
        <v>0</v>
      </c>
      <c r="BI585" s="228">
        <f>IF(N585="nulová",J585,0)</f>
        <v>0</v>
      </c>
      <c r="BJ585" s="20" t="s">
        <v>78</v>
      </c>
      <c r="BK585" s="228">
        <f>ROUND(I585*H585,2)</f>
        <v>0</v>
      </c>
      <c r="BL585" s="20" t="s">
        <v>338</v>
      </c>
      <c r="BM585" s="227" t="s">
        <v>2475</v>
      </c>
    </row>
    <row r="586" s="14" customFormat="1">
      <c r="A586" s="14"/>
      <c r="B586" s="250"/>
      <c r="C586" s="251"/>
      <c r="D586" s="241" t="s">
        <v>257</v>
      </c>
      <c r="E586" s="252" t="s">
        <v>19</v>
      </c>
      <c r="F586" s="253" t="s">
        <v>2468</v>
      </c>
      <c r="G586" s="251"/>
      <c r="H586" s="254">
        <v>4</v>
      </c>
      <c r="I586" s="255"/>
      <c r="J586" s="251"/>
      <c r="K586" s="251"/>
      <c r="L586" s="256"/>
      <c r="M586" s="257"/>
      <c r="N586" s="258"/>
      <c r="O586" s="258"/>
      <c r="P586" s="258"/>
      <c r="Q586" s="258"/>
      <c r="R586" s="258"/>
      <c r="S586" s="258"/>
      <c r="T586" s="259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60" t="s">
        <v>257</v>
      </c>
      <c r="AU586" s="260" t="s">
        <v>80</v>
      </c>
      <c r="AV586" s="14" t="s">
        <v>80</v>
      </c>
      <c r="AW586" s="14" t="s">
        <v>32</v>
      </c>
      <c r="AX586" s="14" t="s">
        <v>71</v>
      </c>
      <c r="AY586" s="260" t="s">
        <v>158</v>
      </c>
    </row>
    <row r="587" s="14" customFormat="1">
      <c r="A587" s="14"/>
      <c r="B587" s="250"/>
      <c r="C587" s="251"/>
      <c r="D587" s="241" t="s">
        <v>257</v>
      </c>
      <c r="E587" s="252" t="s">
        <v>19</v>
      </c>
      <c r="F587" s="253" t="s">
        <v>2469</v>
      </c>
      <c r="G587" s="251"/>
      <c r="H587" s="254">
        <v>2</v>
      </c>
      <c r="I587" s="255"/>
      <c r="J587" s="251"/>
      <c r="K587" s="251"/>
      <c r="L587" s="256"/>
      <c r="M587" s="257"/>
      <c r="N587" s="258"/>
      <c r="O587" s="258"/>
      <c r="P587" s="258"/>
      <c r="Q587" s="258"/>
      <c r="R587" s="258"/>
      <c r="S587" s="258"/>
      <c r="T587" s="259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60" t="s">
        <v>257</v>
      </c>
      <c r="AU587" s="260" t="s">
        <v>80</v>
      </c>
      <c r="AV587" s="14" t="s">
        <v>80</v>
      </c>
      <c r="AW587" s="14" t="s">
        <v>32</v>
      </c>
      <c r="AX587" s="14" t="s">
        <v>71</v>
      </c>
      <c r="AY587" s="260" t="s">
        <v>158</v>
      </c>
    </row>
    <row r="588" s="14" customFormat="1">
      <c r="A588" s="14"/>
      <c r="B588" s="250"/>
      <c r="C588" s="251"/>
      <c r="D588" s="241" t="s">
        <v>257</v>
      </c>
      <c r="E588" s="252" t="s">
        <v>19</v>
      </c>
      <c r="F588" s="253" t="s">
        <v>2381</v>
      </c>
      <c r="G588" s="251"/>
      <c r="H588" s="254">
        <v>1</v>
      </c>
      <c r="I588" s="255"/>
      <c r="J588" s="251"/>
      <c r="K588" s="251"/>
      <c r="L588" s="256"/>
      <c r="M588" s="257"/>
      <c r="N588" s="258"/>
      <c r="O588" s="258"/>
      <c r="P588" s="258"/>
      <c r="Q588" s="258"/>
      <c r="R588" s="258"/>
      <c r="S588" s="258"/>
      <c r="T588" s="259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60" t="s">
        <v>257</v>
      </c>
      <c r="AU588" s="260" t="s">
        <v>80</v>
      </c>
      <c r="AV588" s="14" t="s">
        <v>80</v>
      </c>
      <c r="AW588" s="14" t="s">
        <v>32</v>
      </c>
      <c r="AX588" s="14" t="s">
        <v>71</v>
      </c>
      <c r="AY588" s="260" t="s">
        <v>158</v>
      </c>
    </row>
    <row r="589" s="15" customFormat="1">
      <c r="A589" s="15"/>
      <c r="B589" s="261"/>
      <c r="C589" s="262"/>
      <c r="D589" s="241" t="s">
        <v>257</v>
      </c>
      <c r="E589" s="263" t="s">
        <v>19</v>
      </c>
      <c r="F589" s="264" t="s">
        <v>268</v>
      </c>
      <c r="G589" s="262"/>
      <c r="H589" s="265">
        <v>7</v>
      </c>
      <c r="I589" s="266"/>
      <c r="J589" s="262"/>
      <c r="K589" s="262"/>
      <c r="L589" s="267"/>
      <c r="M589" s="268"/>
      <c r="N589" s="269"/>
      <c r="O589" s="269"/>
      <c r="P589" s="269"/>
      <c r="Q589" s="269"/>
      <c r="R589" s="269"/>
      <c r="S589" s="269"/>
      <c r="T589" s="270"/>
      <c r="U589" s="15"/>
      <c r="V589" s="15"/>
      <c r="W589" s="15"/>
      <c r="X589" s="15"/>
      <c r="Y589" s="15"/>
      <c r="Z589" s="15"/>
      <c r="AA589" s="15"/>
      <c r="AB589" s="15"/>
      <c r="AC589" s="15"/>
      <c r="AD589" s="15"/>
      <c r="AE589" s="15"/>
      <c r="AT589" s="271" t="s">
        <v>257</v>
      </c>
      <c r="AU589" s="271" t="s">
        <v>80</v>
      </c>
      <c r="AV589" s="15" t="s">
        <v>173</v>
      </c>
      <c r="AW589" s="15" t="s">
        <v>32</v>
      </c>
      <c r="AX589" s="15" t="s">
        <v>78</v>
      </c>
      <c r="AY589" s="271" t="s">
        <v>158</v>
      </c>
    </row>
    <row r="590" s="2" customFormat="1" ht="16.5" customHeight="1">
      <c r="A590" s="41"/>
      <c r="B590" s="42"/>
      <c r="C590" s="272" t="s">
        <v>1658</v>
      </c>
      <c r="D590" s="272" t="s">
        <v>312</v>
      </c>
      <c r="E590" s="273" t="s">
        <v>2476</v>
      </c>
      <c r="F590" s="274" t="s">
        <v>2477</v>
      </c>
      <c r="G590" s="275" t="s">
        <v>373</v>
      </c>
      <c r="H590" s="276">
        <v>3</v>
      </c>
      <c r="I590" s="277"/>
      <c r="J590" s="278">
        <f>ROUND(I590*H590,2)</f>
        <v>0</v>
      </c>
      <c r="K590" s="274" t="s">
        <v>219</v>
      </c>
      <c r="L590" s="279"/>
      <c r="M590" s="280" t="s">
        <v>19</v>
      </c>
      <c r="N590" s="281" t="s">
        <v>42</v>
      </c>
      <c r="O590" s="87"/>
      <c r="P590" s="225">
        <f>O590*H590</f>
        <v>0</v>
      </c>
      <c r="Q590" s="225">
        <v>0.00012999999999999999</v>
      </c>
      <c r="R590" s="225">
        <f>Q590*H590</f>
        <v>0.00038999999999999994</v>
      </c>
      <c r="S590" s="225">
        <v>0</v>
      </c>
      <c r="T590" s="226">
        <f>S590*H590</f>
        <v>0</v>
      </c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R590" s="227" t="s">
        <v>420</v>
      </c>
      <c r="AT590" s="227" t="s">
        <v>312</v>
      </c>
      <c r="AU590" s="227" t="s">
        <v>80</v>
      </c>
      <c r="AY590" s="20" t="s">
        <v>158</v>
      </c>
      <c r="BE590" s="228">
        <f>IF(N590="základní",J590,0)</f>
        <v>0</v>
      </c>
      <c r="BF590" s="228">
        <f>IF(N590="snížená",J590,0)</f>
        <v>0</v>
      </c>
      <c r="BG590" s="228">
        <f>IF(N590="zákl. přenesená",J590,0)</f>
        <v>0</v>
      </c>
      <c r="BH590" s="228">
        <f>IF(N590="sníž. přenesená",J590,0)</f>
        <v>0</v>
      </c>
      <c r="BI590" s="228">
        <f>IF(N590="nulová",J590,0)</f>
        <v>0</v>
      </c>
      <c r="BJ590" s="20" t="s">
        <v>78</v>
      </c>
      <c r="BK590" s="228">
        <f>ROUND(I590*H590,2)</f>
        <v>0</v>
      </c>
      <c r="BL590" s="20" t="s">
        <v>338</v>
      </c>
      <c r="BM590" s="227" t="s">
        <v>2478</v>
      </c>
    </row>
    <row r="591" s="14" customFormat="1">
      <c r="A591" s="14"/>
      <c r="B591" s="250"/>
      <c r="C591" s="251"/>
      <c r="D591" s="241" t="s">
        <v>257</v>
      </c>
      <c r="E591" s="252" t="s">
        <v>19</v>
      </c>
      <c r="F591" s="253" t="s">
        <v>2359</v>
      </c>
      <c r="G591" s="251"/>
      <c r="H591" s="254">
        <v>2</v>
      </c>
      <c r="I591" s="255"/>
      <c r="J591" s="251"/>
      <c r="K591" s="251"/>
      <c r="L591" s="256"/>
      <c r="M591" s="257"/>
      <c r="N591" s="258"/>
      <c r="O591" s="258"/>
      <c r="P591" s="258"/>
      <c r="Q591" s="258"/>
      <c r="R591" s="258"/>
      <c r="S591" s="258"/>
      <c r="T591" s="259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60" t="s">
        <v>257</v>
      </c>
      <c r="AU591" s="260" t="s">
        <v>80</v>
      </c>
      <c r="AV591" s="14" t="s">
        <v>80</v>
      </c>
      <c r="AW591" s="14" t="s">
        <v>32</v>
      </c>
      <c r="AX591" s="14" t="s">
        <v>71</v>
      </c>
      <c r="AY591" s="260" t="s">
        <v>158</v>
      </c>
    </row>
    <row r="592" s="14" customFormat="1">
      <c r="A592" s="14"/>
      <c r="B592" s="250"/>
      <c r="C592" s="251"/>
      <c r="D592" s="241" t="s">
        <v>257</v>
      </c>
      <c r="E592" s="252" t="s">
        <v>19</v>
      </c>
      <c r="F592" s="253" t="s">
        <v>2360</v>
      </c>
      <c r="G592" s="251"/>
      <c r="H592" s="254">
        <v>1</v>
      </c>
      <c r="I592" s="255"/>
      <c r="J592" s="251"/>
      <c r="K592" s="251"/>
      <c r="L592" s="256"/>
      <c r="M592" s="257"/>
      <c r="N592" s="258"/>
      <c r="O592" s="258"/>
      <c r="P592" s="258"/>
      <c r="Q592" s="258"/>
      <c r="R592" s="258"/>
      <c r="S592" s="258"/>
      <c r="T592" s="259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60" t="s">
        <v>257</v>
      </c>
      <c r="AU592" s="260" t="s">
        <v>80</v>
      </c>
      <c r="AV592" s="14" t="s">
        <v>80</v>
      </c>
      <c r="AW592" s="14" t="s">
        <v>32</v>
      </c>
      <c r="AX592" s="14" t="s">
        <v>71</v>
      </c>
      <c r="AY592" s="260" t="s">
        <v>158</v>
      </c>
    </row>
    <row r="593" s="15" customFormat="1">
      <c r="A593" s="15"/>
      <c r="B593" s="261"/>
      <c r="C593" s="262"/>
      <c r="D593" s="241" t="s">
        <v>257</v>
      </c>
      <c r="E593" s="263" t="s">
        <v>19</v>
      </c>
      <c r="F593" s="264" t="s">
        <v>268</v>
      </c>
      <c r="G593" s="262"/>
      <c r="H593" s="265">
        <v>3</v>
      </c>
      <c r="I593" s="266"/>
      <c r="J593" s="262"/>
      <c r="K593" s="262"/>
      <c r="L593" s="267"/>
      <c r="M593" s="268"/>
      <c r="N593" s="269"/>
      <c r="O593" s="269"/>
      <c r="P593" s="269"/>
      <c r="Q593" s="269"/>
      <c r="R593" s="269"/>
      <c r="S593" s="269"/>
      <c r="T593" s="270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T593" s="271" t="s">
        <v>257</v>
      </c>
      <c r="AU593" s="271" t="s">
        <v>80</v>
      </c>
      <c r="AV593" s="15" t="s">
        <v>173</v>
      </c>
      <c r="AW593" s="15" t="s">
        <v>32</v>
      </c>
      <c r="AX593" s="15" t="s">
        <v>78</v>
      </c>
      <c r="AY593" s="271" t="s">
        <v>158</v>
      </c>
    </row>
    <row r="594" s="2" customFormat="1" ht="16.5" customHeight="1">
      <c r="A594" s="41"/>
      <c r="B594" s="42"/>
      <c r="C594" s="272" t="s">
        <v>1665</v>
      </c>
      <c r="D594" s="272" t="s">
        <v>312</v>
      </c>
      <c r="E594" s="273" t="s">
        <v>2479</v>
      </c>
      <c r="F594" s="274" t="s">
        <v>2480</v>
      </c>
      <c r="G594" s="275" t="s">
        <v>373</v>
      </c>
      <c r="H594" s="276">
        <v>7</v>
      </c>
      <c r="I594" s="277"/>
      <c r="J594" s="278">
        <f>ROUND(I594*H594,2)</f>
        <v>0</v>
      </c>
      <c r="K594" s="274" t="s">
        <v>219</v>
      </c>
      <c r="L594" s="279"/>
      <c r="M594" s="280" t="s">
        <v>19</v>
      </c>
      <c r="N594" s="281" t="s">
        <v>42</v>
      </c>
      <c r="O594" s="87"/>
      <c r="P594" s="225">
        <f>O594*H594</f>
        <v>0</v>
      </c>
      <c r="Q594" s="225">
        <v>0.00018000000000000001</v>
      </c>
      <c r="R594" s="225">
        <f>Q594*H594</f>
        <v>0.0012600000000000001</v>
      </c>
      <c r="S594" s="225">
        <v>0</v>
      </c>
      <c r="T594" s="226">
        <f>S594*H594</f>
        <v>0</v>
      </c>
      <c r="U594" s="41"/>
      <c r="V594" s="41"/>
      <c r="W594" s="41"/>
      <c r="X594" s="41"/>
      <c r="Y594" s="41"/>
      <c r="Z594" s="41"/>
      <c r="AA594" s="41"/>
      <c r="AB594" s="41"/>
      <c r="AC594" s="41"/>
      <c r="AD594" s="41"/>
      <c r="AE594" s="41"/>
      <c r="AR594" s="227" t="s">
        <v>420</v>
      </c>
      <c r="AT594" s="227" t="s">
        <v>312</v>
      </c>
      <c r="AU594" s="227" t="s">
        <v>80</v>
      </c>
      <c r="AY594" s="20" t="s">
        <v>158</v>
      </c>
      <c r="BE594" s="228">
        <f>IF(N594="základní",J594,0)</f>
        <v>0</v>
      </c>
      <c r="BF594" s="228">
        <f>IF(N594="snížená",J594,0)</f>
        <v>0</v>
      </c>
      <c r="BG594" s="228">
        <f>IF(N594="zákl. přenesená",J594,0)</f>
        <v>0</v>
      </c>
      <c r="BH594" s="228">
        <f>IF(N594="sníž. přenesená",J594,0)</f>
        <v>0</v>
      </c>
      <c r="BI594" s="228">
        <f>IF(N594="nulová",J594,0)</f>
        <v>0</v>
      </c>
      <c r="BJ594" s="20" t="s">
        <v>78</v>
      </c>
      <c r="BK594" s="228">
        <f>ROUND(I594*H594,2)</f>
        <v>0</v>
      </c>
      <c r="BL594" s="20" t="s">
        <v>338</v>
      </c>
      <c r="BM594" s="227" t="s">
        <v>2481</v>
      </c>
    </row>
    <row r="595" s="14" customFormat="1">
      <c r="A595" s="14"/>
      <c r="B595" s="250"/>
      <c r="C595" s="251"/>
      <c r="D595" s="241" t="s">
        <v>257</v>
      </c>
      <c r="E595" s="252" t="s">
        <v>19</v>
      </c>
      <c r="F595" s="253" t="s">
        <v>2468</v>
      </c>
      <c r="G595" s="251"/>
      <c r="H595" s="254">
        <v>4</v>
      </c>
      <c r="I595" s="255"/>
      <c r="J595" s="251"/>
      <c r="K595" s="251"/>
      <c r="L595" s="256"/>
      <c r="M595" s="257"/>
      <c r="N595" s="258"/>
      <c r="O595" s="258"/>
      <c r="P595" s="258"/>
      <c r="Q595" s="258"/>
      <c r="R595" s="258"/>
      <c r="S595" s="258"/>
      <c r="T595" s="259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60" t="s">
        <v>257</v>
      </c>
      <c r="AU595" s="260" t="s">
        <v>80</v>
      </c>
      <c r="AV595" s="14" t="s">
        <v>80</v>
      </c>
      <c r="AW595" s="14" t="s">
        <v>32</v>
      </c>
      <c r="AX595" s="14" t="s">
        <v>71</v>
      </c>
      <c r="AY595" s="260" t="s">
        <v>158</v>
      </c>
    </row>
    <row r="596" s="14" customFormat="1">
      <c r="A596" s="14"/>
      <c r="B596" s="250"/>
      <c r="C596" s="251"/>
      <c r="D596" s="241" t="s">
        <v>257</v>
      </c>
      <c r="E596" s="252" t="s">
        <v>19</v>
      </c>
      <c r="F596" s="253" t="s">
        <v>2469</v>
      </c>
      <c r="G596" s="251"/>
      <c r="H596" s="254">
        <v>2</v>
      </c>
      <c r="I596" s="255"/>
      <c r="J596" s="251"/>
      <c r="K596" s="251"/>
      <c r="L596" s="256"/>
      <c r="M596" s="257"/>
      <c r="N596" s="258"/>
      <c r="O596" s="258"/>
      <c r="P596" s="258"/>
      <c r="Q596" s="258"/>
      <c r="R596" s="258"/>
      <c r="S596" s="258"/>
      <c r="T596" s="259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60" t="s">
        <v>257</v>
      </c>
      <c r="AU596" s="260" t="s">
        <v>80</v>
      </c>
      <c r="AV596" s="14" t="s">
        <v>80</v>
      </c>
      <c r="AW596" s="14" t="s">
        <v>32</v>
      </c>
      <c r="AX596" s="14" t="s">
        <v>71</v>
      </c>
      <c r="AY596" s="260" t="s">
        <v>158</v>
      </c>
    </row>
    <row r="597" s="14" customFormat="1">
      <c r="A597" s="14"/>
      <c r="B597" s="250"/>
      <c r="C597" s="251"/>
      <c r="D597" s="241" t="s">
        <v>257</v>
      </c>
      <c r="E597" s="252" t="s">
        <v>19</v>
      </c>
      <c r="F597" s="253" t="s">
        <v>2381</v>
      </c>
      <c r="G597" s="251"/>
      <c r="H597" s="254">
        <v>1</v>
      </c>
      <c r="I597" s="255"/>
      <c r="J597" s="251"/>
      <c r="K597" s="251"/>
      <c r="L597" s="256"/>
      <c r="M597" s="257"/>
      <c r="N597" s="258"/>
      <c r="O597" s="258"/>
      <c r="P597" s="258"/>
      <c r="Q597" s="258"/>
      <c r="R597" s="258"/>
      <c r="S597" s="258"/>
      <c r="T597" s="259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60" t="s">
        <v>257</v>
      </c>
      <c r="AU597" s="260" t="s">
        <v>80</v>
      </c>
      <c r="AV597" s="14" t="s">
        <v>80</v>
      </c>
      <c r="AW597" s="14" t="s">
        <v>32</v>
      </c>
      <c r="AX597" s="14" t="s">
        <v>71</v>
      </c>
      <c r="AY597" s="260" t="s">
        <v>158</v>
      </c>
    </row>
    <row r="598" s="15" customFormat="1">
      <c r="A598" s="15"/>
      <c r="B598" s="261"/>
      <c r="C598" s="262"/>
      <c r="D598" s="241" t="s">
        <v>257</v>
      </c>
      <c r="E598" s="263" t="s">
        <v>19</v>
      </c>
      <c r="F598" s="264" t="s">
        <v>268</v>
      </c>
      <c r="G598" s="262"/>
      <c r="H598" s="265">
        <v>7</v>
      </c>
      <c r="I598" s="266"/>
      <c r="J598" s="262"/>
      <c r="K598" s="262"/>
      <c r="L598" s="267"/>
      <c r="M598" s="268"/>
      <c r="N598" s="269"/>
      <c r="O598" s="269"/>
      <c r="P598" s="269"/>
      <c r="Q598" s="269"/>
      <c r="R598" s="269"/>
      <c r="S598" s="269"/>
      <c r="T598" s="270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T598" s="271" t="s">
        <v>257</v>
      </c>
      <c r="AU598" s="271" t="s">
        <v>80</v>
      </c>
      <c r="AV598" s="15" t="s">
        <v>173</v>
      </c>
      <c r="AW598" s="15" t="s">
        <v>32</v>
      </c>
      <c r="AX598" s="15" t="s">
        <v>78</v>
      </c>
      <c r="AY598" s="271" t="s">
        <v>158</v>
      </c>
    </row>
    <row r="599" s="2" customFormat="1" ht="16.5" customHeight="1">
      <c r="A599" s="41"/>
      <c r="B599" s="42"/>
      <c r="C599" s="216" t="s">
        <v>1674</v>
      </c>
      <c r="D599" s="216" t="s">
        <v>161</v>
      </c>
      <c r="E599" s="217" t="s">
        <v>2482</v>
      </c>
      <c r="F599" s="218" t="s">
        <v>2483</v>
      </c>
      <c r="G599" s="219" t="s">
        <v>199</v>
      </c>
      <c r="H599" s="220">
        <v>1</v>
      </c>
      <c r="I599" s="221"/>
      <c r="J599" s="222">
        <f>ROUND(I599*H599,2)</f>
        <v>0</v>
      </c>
      <c r="K599" s="218" t="s">
        <v>219</v>
      </c>
      <c r="L599" s="47"/>
      <c r="M599" s="223" t="s">
        <v>19</v>
      </c>
      <c r="N599" s="224" t="s">
        <v>42</v>
      </c>
      <c r="O599" s="87"/>
      <c r="P599" s="225">
        <f>O599*H599</f>
        <v>0</v>
      </c>
      <c r="Q599" s="225">
        <v>0.00016000000000000001</v>
      </c>
      <c r="R599" s="225">
        <f>Q599*H599</f>
        <v>0.00016000000000000001</v>
      </c>
      <c r="S599" s="225">
        <v>0</v>
      </c>
      <c r="T599" s="226">
        <f>S599*H599</f>
        <v>0</v>
      </c>
      <c r="U599" s="41"/>
      <c r="V599" s="41"/>
      <c r="W599" s="41"/>
      <c r="X599" s="41"/>
      <c r="Y599" s="41"/>
      <c r="Z599" s="41"/>
      <c r="AA599" s="41"/>
      <c r="AB599" s="41"/>
      <c r="AC599" s="41"/>
      <c r="AD599" s="41"/>
      <c r="AE599" s="41"/>
      <c r="AR599" s="227" t="s">
        <v>338</v>
      </c>
      <c r="AT599" s="227" t="s">
        <v>161</v>
      </c>
      <c r="AU599" s="227" t="s">
        <v>80</v>
      </c>
      <c r="AY599" s="20" t="s">
        <v>158</v>
      </c>
      <c r="BE599" s="228">
        <f>IF(N599="základní",J599,0)</f>
        <v>0</v>
      </c>
      <c r="BF599" s="228">
        <f>IF(N599="snížená",J599,0)</f>
        <v>0</v>
      </c>
      <c r="BG599" s="228">
        <f>IF(N599="zákl. přenesená",J599,0)</f>
        <v>0</v>
      </c>
      <c r="BH599" s="228">
        <f>IF(N599="sníž. přenesená",J599,0)</f>
        <v>0</v>
      </c>
      <c r="BI599" s="228">
        <f>IF(N599="nulová",J599,0)</f>
        <v>0</v>
      </c>
      <c r="BJ599" s="20" t="s">
        <v>78</v>
      </c>
      <c r="BK599" s="228">
        <f>ROUND(I599*H599,2)</f>
        <v>0</v>
      </c>
      <c r="BL599" s="20" t="s">
        <v>338</v>
      </c>
      <c r="BM599" s="227" t="s">
        <v>2484</v>
      </c>
    </row>
    <row r="600" s="2" customFormat="1">
      <c r="A600" s="41"/>
      <c r="B600" s="42"/>
      <c r="C600" s="43"/>
      <c r="D600" s="229" t="s">
        <v>221</v>
      </c>
      <c r="E600" s="43"/>
      <c r="F600" s="230" t="s">
        <v>2485</v>
      </c>
      <c r="G600" s="43"/>
      <c r="H600" s="43"/>
      <c r="I600" s="231"/>
      <c r="J600" s="43"/>
      <c r="K600" s="43"/>
      <c r="L600" s="47"/>
      <c r="M600" s="232"/>
      <c r="N600" s="233"/>
      <c r="O600" s="87"/>
      <c r="P600" s="87"/>
      <c r="Q600" s="87"/>
      <c r="R600" s="87"/>
      <c r="S600" s="87"/>
      <c r="T600" s="88"/>
      <c r="U600" s="41"/>
      <c r="V600" s="41"/>
      <c r="W600" s="41"/>
      <c r="X600" s="41"/>
      <c r="Y600" s="41"/>
      <c r="Z600" s="41"/>
      <c r="AA600" s="41"/>
      <c r="AB600" s="41"/>
      <c r="AC600" s="41"/>
      <c r="AD600" s="41"/>
      <c r="AE600" s="41"/>
      <c r="AT600" s="20" t="s">
        <v>221</v>
      </c>
      <c r="AU600" s="20" t="s">
        <v>80</v>
      </c>
    </row>
    <row r="601" s="14" customFormat="1">
      <c r="A601" s="14"/>
      <c r="B601" s="250"/>
      <c r="C601" s="251"/>
      <c r="D601" s="241" t="s">
        <v>257</v>
      </c>
      <c r="E601" s="252" t="s">
        <v>19</v>
      </c>
      <c r="F601" s="253" t="s">
        <v>2447</v>
      </c>
      <c r="G601" s="251"/>
      <c r="H601" s="254">
        <v>1</v>
      </c>
      <c r="I601" s="255"/>
      <c r="J601" s="251"/>
      <c r="K601" s="251"/>
      <c r="L601" s="256"/>
      <c r="M601" s="257"/>
      <c r="N601" s="258"/>
      <c r="O601" s="258"/>
      <c r="P601" s="258"/>
      <c r="Q601" s="258"/>
      <c r="R601" s="258"/>
      <c r="S601" s="258"/>
      <c r="T601" s="259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60" t="s">
        <v>257</v>
      </c>
      <c r="AU601" s="260" t="s">
        <v>80</v>
      </c>
      <c r="AV601" s="14" t="s">
        <v>80</v>
      </c>
      <c r="AW601" s="14" t="s">
        <v>32</v>
      </c>
      <c r="AX601" s="14" t="s">
        <v>78</v>
      </c>
      <c r="AY601" s="260" t="s">
        <v>158</v>
      </c>
    </row>
    <row r="602" s="2" customFormat="1" ht="16.5" customHeight="1">
      <c r="A602" s="41"/>
      <c r="B602" s="42"/>
      <c r="C602" s="272" t="s">
        <v>1679</v>
      </c>
      <c r="D602" s="272" t="s">
        <v>312</v>
      </c>
      <c r="E602" s="273" t="s">
        <v>2486</v>
      </c>
      <c r="F602" s="274" t="s">
        <v>2487</v>
      </c>
      <c r="G602" s="275" t="s">
        <v>199</v>
      </c>
      <c r="H602" s="276">
        <v>1</v>
      </c>
      <c r="I602" s="277"/>
      <c r="J602" s="278">
        <f>ROUND(I602*H602,2)</f>
        <v>0</v>
      </c>
      <c r="K602" s="274" t="s">
        <v>2037</v>
      </c>
      <c r="L602" s="279"/>
      <c r="M602" s="280" t="s">
        <v>19</v>
      </c>
      <c r="N602" s="281" t="s">
        <v>42</v>
      </c>
      <c r="O602" s="87"/>
      <c r="P602" s="225">
        <f>O602*H602</f>
        <v>0</v>
      </c>
      <c r="Q602" s="225">
        <v>0.0018</v>
      </c>
      <c r="R602" s="225">
        <f>Q602*H602</f>
        <v>0.0018</v>
      </c>
      <c r="S602" s="225">
        <v>0</v>
      </c>
      <c r="T602" s="226">
        <f>S602*H602</f>
        <v>0</v>
      </c>
      <c r="U602" s="41"/>
      <c r="V602" s="41"/>
      <c r="W602" s="41"/>
      <c r="X602" s="41"/>
      <c r="Y602" s="41"/>
      <c r="Z602" s="41"/>
      <c r="AA602" s="41"/>
      <c r="AB602" s="41"/>
      <c r="AC602" s="41"/>
      <c r="AD602" s="41"/>
      <c r="AE602" s="41"/>
      <c r="AR602" s="227" t="s">
        <v>420</v>
      </c>
      <c r="AT602" s="227" t="s">
        <v>312</v>
      </c>
      <c r="AU602" s="227" t="s">
        <v>80</v>
      </c>
      <c r="AY602" s="20" t="s">
        <v>158</v>
      </c>
      <c r="BE602" s="228">
        <f>IF(N602="základní",J602,0)</f>
        <v>0</v>
      </c>
      <c r="BF602" s="228">
        <f>IF(N602="snížená",J602,0)</f>
        <v>0</v>
      </c>
      <c r="BG602" s="228">
        <f>IF(N602="zákl. přenesená",J602,0)</f>
        <v>0</v>
      </c>
      <c r="BH602" s="228">
        <f>IF(N602="sníž. přenesená",J602,0)</f>
        <v>0</v>
      </c>
      <c r="BI602" s="228">
        <f>IF(N602="nulová",J602,0)</f>
        <v>0</v>
      </c>
      <c r="BJ602" s="20" t="s">
        <v>78</v>
      </c>
      <c r="BK602" s="228">
        <f>ROUND(I602*H602,2)</f>
        <v>0</v>
      </c>
      <c r="BL602" s="20" t="s">
        <v>338</v>
      </c>
      <c r="BM602" s="227" t="s">
        <v>2488</v>
      </c>
    </row>
    <row r="603" s="13" customFormat="1">
      <c r="A603" s="13"/>
      <c r="B603" s="239"/>
      <c r="C603" s="240"/>
      <c r="D603" s="241" t="s">
        <v>257</v>
      </c>
      <c r="E603" s="242" t="s">
        <v>19</v>
      </c>
      <c r="F603" s="243" t="s">
        <v>2489</v>
      </c>
      <c r="G603" s="240"/>
      <c r="H603" s="242" t="s">
        <v>19</v>
      </c>
      <c r="I603" s="244"/>
      <c r="J603" s="240"/>
      <c r="K603" s="240"/>
      <c r="L603" s="245"/>
      <c r="M603" s="246"/>
      <c r="N603" s="247"/>
      <c r="O603" s="247"/>
      <c r="P603" s="247"/>
      <c r="Q603" s="247"/>
      <c r="R603" s="247"/>
      <c r="S603" s="247"/>
      <c r="T603" s="248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49" t="s">
        <v>257</v>
      </c>
      <c r="AU603" s="249" t="s">
        <v>80</v>
      </c>
      <c r="AV603" s="13" t="s">
        <v>78</v>
      </c>
      <c r="AW603" s="13" t="s">
        <v>32</v>
      </c>
      <c r="AX603" s="13" t="s">
        <v>71</v>
      </c>
      <c r="AY603" s="249" t="s">
        <v>158</v>
      </c>
    </row>
    <row r="604" s="13" customFormat="1">
      <c r="A604" s="13"/>
      <c r="B604" s="239"/>
      <c r="C604" s="240"/>
      <c r="D604" s="241" t="s">
        <v>257</v>
      </c>
      <c r="E604" s="242" t="s">
        <v>19</v>
      </c>
      <c r="F604" s="243" t="s">
        <v>2490</v>
      </c>
      <c r="G604" s="240"/>
      <c r="H604" s="242" t="s">
        <v>19</v>
      </c>
      <c r="I604" s="244"/>
      <c r="J604" s="240"/>
      <c r="K604" s="240"/>
      <c r="L604" s="245"/>
      <c r="M604" s="246"/>
      <c r="N604" s="247"/>
      <c r="O604" s="247"/>
      <c r="P604" s="247"/>
      <c r="Q604" s="247"/>
      <c r="R604" s="247"/>
      <c r="S604" s="247"/>
      <c r="T604" s="248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49" t="s">
        <v>257</v>
      </c>
      <c r="AU604" s="249" t="s">
        <v>80</v>
      </c>
      <c r="AV604" s="13" t="s">
        <v>78</v>
      </c>
      <c r="AW604" s="13" t="s">
        <v>32</v>
      </c>
      <c r="AX604" s="13" t="s">
        <v>71</v>
      </c>
      <c r="AY604" s="249" t="s">
        <v>158</v>
      </c>
    </row>
    <row r="605" s="14" customFormat="1">
      <c r="A605" s="14"/>
      <c r="B605" s="250"/>
      <c r="C605" s="251"/>
      <c r="D605" s="241" t="s">
        <v>257</v>
      </c>
      <c r="E605" s="252" t="s">
        <v>19</v>
      </c>
      <c r="F605" s="253" t="s">
        <v>2447</v>
      </c>
      <c r="G605" s="251"/>
      <c r="H605" s="254">
        <v>1</v>
      </c>
      <c r="I605" s="255"/>
      <c r="J605" s="251"/>
      <c r="K605" s="251"/>
      <c r="L605" s="256"/>
      <c r="M605" s="257"/>
      <c r="N605" s="258"/>
      <c r="O605" s="258"/>
      <c r="P605" s="258"/>
      <c r="Q605" s="258"/>
      <c r="R605" s="258"/>
      <c r="S605" s="258"/>
      <c r="T605" s="259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60" t="s">
        <v>257</v>
      </c>
      <c r="AU605" s="260" t="s">
        <v>80</v>
      </c>
      <c r="AV605" s="14" t="s">
        <v>80</v>
      </c>
      <c r="AW605" s="14" t="s">
        <v>32</v>
      </c>
      <c r="AX605" s="14" t="s">
        <v>78</v>
      </c>
      <c r="AY605" s="260" t="s">
        <v>158</v>
      </c>
    </row>
    <row r="606" s="2" customFormat="1" ht="16.5" customHeight="1">
      <c r="A606" s="41"/>
      <c r="B606" s="42"/>
      <c r="C606" s="216" t="s">
        <v>1684</v>
      </c>
      <c r="D606" s="216" t="s">
        <v>161</v>
      </c>
      <c r="E606" s="217" t="s">
        <v>2491</v>
      </c>
      <c r="F606" s="218" t="s">
        <v>2492</v>
      </c>
      <c r="G606" s="219" t="s">
        <v>199</v>
      </c>
      <c r="H606" s="220">
        <v>1</v>
      </c>
      <c r="I606" s="221"/>
      <c r="J606" s="222">
        <f>ROUND(I606*H606,2)</f>
        <v>0</v>
      </c>
      <c r="K606" s="218" t="s">
        <v>219</v>
      </c>
      <c r="L606" s="47"/>
      <c r="M606" s="223" t="s">
        <v>19</v>
      </c>
      <c r="N606" s="224" t="s">
        <v>42</v>
      </c>
      <c r="O606" s="87"/>
      <c r="P606" s="225">
        <f>O606*H606</f>
        <v>0</v>
      </c>
      <c r="Q606" s="225">
        <v>4.0000000000000003E-05</v>
      </c>
      <c r="R606" s="225">
        <f>Q606*H606</f>
        <v>4.0000000000000003E-05</v>
      </c>
      <c r="S606" s="225">
        <v>0</v>
      </c>
      <c r="T606" s="226">
        <f>S606*H606</f>
        <v>0</v>
      </c>
      <c r="U606" s="41"/>
      <c r="V606" s="41"/>
      <c r="W606" s="41"/>
      <c r="X606" s="41"/>
      <c r="Y606" s="41"/>
      <c r="Z606" s="41"/>
      <c r="AA606" s="41"/>
      <c r="AB606" s="41"/>
      <c r="AC606" s="41"/>
      <c r="AD606" s="41"/>
      <c r="AE606" s="41"/>
      <c r="AR606" s="227" t="s">
        <v>338</v>
      </c>
      <c r="AT606" s="227" t="s">
        <v>161</v>
      </c>
      <c r="AU606" s="227" t="s">
        <v>80</v>
      </c>
      <c r="AY606" s="20" t="s">
        <v>158</v>
      </c>
      <c r="BE606" s="228">
        <f>IF(N606="základní",J606,0)</f>
        <v>0</v>
      </c>
      <c r="BF606" s="228">
        <f>IF(N606="snížená",J606,0)</f>
        <v>0</v>
      </c>
      <c r="BG606" s="228">
        <f>IF(N606="zákl. přenesená",J606,0)</f>
        <v>0</v>
      </c>
      <c r="BH606" s="228">
        <f>IF(N606="sníž. přenesená",J606,0)</f>
        <v>0</v>
      </c>
      <c r="BI606" s="228">
        <f>IF(N606="nulová",J606,0)</f>
        <v>0</v>
      </c>
      <c r="BJ606" s="20" t="s">
        <v>78</v>
      </c>
      <c r="BK606" s="228">
        <f>ROUND(I606*H606,2)</f>
        <v>0</v>
      </c>
      <c r="BL606" s="20" t="s">
        <v>338</v>
      </c>
      <c r="BM606" s="227" t="s">
        <v>2493</v>
      </c>
    </row>
    <row r="607" s="2" customFormat="1">
      <c r="A607" s="41"/>
      <c r="B607" s="42"/>
      <c r="C607" s="43"/>
      <c r="D607" s="229" t="s">
        <v>221</v>
      </c>
      <c r="E607" s="43"/>
      <c r="F607" s="230" t="s">
        <v>2494</v>
      </c>
      <c r="G607" s="43"/>
      <c r="H607" s="43"/>
      <c r="I607" s="231"/>
      <c r="J607" s="43"/>
      <c r="K607" s="43"/>
      <c r="L607" s="47"/>
      <c r="M607" s="232"/>
      <c r="N607" s="233"/>
      <c r="O607" s="87"/>
      <c r="P607" s="87"/>
      <c r="Q607" s="87"/>
      <c r="R607" s="87"/>
      <c r="S607" s="87"/>
      <c r="T607" s="88"/>
      <c r="U607" s="41"/>
      <c r="V607" s="41"/>
      <c r="W607" s="41"/>
      <c r="X607" s="41"/>
      <c r="Y607" s="41"/>
      <c r="Z607" s="41"/>
      <c r="AA607" s="41"/>
      <c r="AB607" s="41"/>
      <c r="AC607" s="41"/>
      <c r="AD607" s="41"/>
      <c r="AE607" s="41"/>
      <c r="AT607" s="20" t="s">
        <v>221</v>
      </c>
      <c r="AU607" s="20" t="s">
        <v>80</v>
      </c>
    </row>
    <row r="608" s="14" customFormat="1">
      <c r="A608" s="14"/>
      <c r="B608" s="250"/>
      <c r="C608" s="251"/>
      <c r="D608" s="241" t="s">
        <v>257</v>
      </c>
      <c r="E608" s="252" t="s">
        <v>19</v>
      </c>
      <c r="F608" s="253" t="s">
        <v>2396</v>
      </c>
      <c r="G608" s="251"/>
      <c r="H608" s="254">
        <v>1</v>
      </c>
      <c r="I608" s="255"/>
      <c r="J608" s="251"/>
      <c r="K608" s="251"/>
      <c r="L608" s="256"/>
      <c r="M608" s="257"/>
      <c r="N608" s="258"/>
      <c r="O608" s="258"/>
      <c r="P608" s="258"/>
      <c r="Q608" s="258"/>
      <c r="R608" s="258"/>
      <c r="S608" s="258"/>
      <c r="T608" s="259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60" t="s">
        <v>257</v>
      </c>
      <c r="AU608" s="260" t="s">
        <v>80</v>
      </c>
      <c r="AV608" s="14" t="s">
        <v>80</v>
      </c>
      <c r="AW608" s="14" t="s">
        <v>32</v>
      </c>
      <c r="AX608" s="14" t="s">
        <v>78</v>
      </c>
      <c r="AY608" s="260" t="s">
        <v>158</v>
      </c>
    </row>
    <row r="609" s="2" customFormat="1" ht="16.5" customHeight="1">
      <c r="A609" s="41"/>
      <c r="B609" s="42"/>
      <c r="C609" s="272" t="s">
        <v>851</v>
      </c>
      <c r="D609" s="272" t="s">
        <v>312</v>
      </c>
      <c r="E609" s="273" t="s">
        <v>2495</v>
      </c>
      <c r="F609" s="274" t="s">
        <v>2496</v>
      </c>
      <c r="G609" s="275" t="s">
        <v>199</v>
      </c>
      <c r="H609" s="276">
        <v>1</v>
      </c>
      <c r="I609" s="277"/>
      <c r="J609" s="278">
        <f>ROUND(I609*H609,2)</f>
        <v>0</v>
      </c>
      <c r="K609" s="274" t="s">
        <v>2037</v>
      </c>
      <c r="L609" s="279"/>
      <c r="M609" s="280" t="s">
        <v>19</v>
      </c>
      <c r="N609" s="281" t="s">
        <v>42</v>
      </c>
      <c r="O609" s="87"/>
      <c r="P609" s="225">
        <f>O609*H609</f>
        <v>0</v>
      </c>
      <c r="Q609" s="225">
        <v>0.0016999999999999999</v>
      </c>
      <c r="R609" s="225">
        <f>Q609*H609</f>
        <v>0.0016999999999999999</v>
      </c>
      <c r="S609" s="225">
        <v>0</v>
      </c>
      <c r="T609" s="226">
        <f>S609*H609</f>
        <v>0</v>
      </c>
      <c r="U609" s="41"/>
      <c r="V609" s="41"/>
      <c r="W609" s="41"/>
      <c r="X609" s="41"/>
      <c r="Y609" s="41"/>
      <c r="Z609" s="41"/>
      <c r="AA609" s="41"/>
      <c r="AB609" s="41"/>
      <c r="AC609" s="41"/>
      <c r="AD609" s="41"/>
      <c r="AE609" s="41"/>
      <c r="AR609" s="227" t="s">
        <v>420</v>
      </c>
      <c r="AT609" s="227" t="s">
        <v>312</v>
      </c>
      <c r="AU609" s="227" t="s">
        <v>80</v>
      </c>
      <c r="AY609" s="20" t="s">
        <v>158</v>
      </c>
      <c r="BE609" s="228">
        <f>IF(N609="základní",J609,0)</f>
        <v>0</v>
      </c>
      <c r="BF609" s="228">
        <f>IF(N609="snížená",J609,0)</f>
        <v>0</v>
      </c>
      <c r="BG609" s="228">
        <f>IF(N609="zákl. přenesená",J609,0)</f>
        <v>0</v>
      </c>
      <c r="BH609" s="228">
        <f>IF(N609="sníž. přenesená",J609,0)</f>
        <v>0</v>
      </c>
      <c r="BI609" s="228">
        <f>IF(N609="nulová",J609,0)</f>
        <v>0</v>
      </c>
      <c r="BJ609" s="20" t="s">
        <v>78</v>
      </c>
      <c r="BK609" s="228">
        <f>ROUND(I609*H609,2)</f>
        <v>0</v>
      </c>
      <c r="BL609" s="20" t="s">
        <v>338</v>
      </c>
      <c r="BM609" s="227" t="s">
        <v>2497</v>
      </c>
    </row>
    <row r="610" s="13" customFormat="1">
      <c r="A610" s="13"/>
      <c r="B610" s="239"/>
      <c r="C610" s="240"/>
      <c r="D610" s="241" t="s">
        <v>257</v>
      </c>
      <c r="E610" s="242" t="s">
        <v>19</v>
      </c>
      <c r="F610" s="243" t="s">
        <v>2498</v>
      </c>
      <c r="G610" s="240"/>
      <c r="H610" s="242" t="s">
        <v>19</v>
      </c>
      <c r="I610" s="244"/>
      <c r="J610" s="240"/>
      <c r="K610" s="240"/>
      <c r="L610" s="245"/>
      <c r="M610" s="246"/>
      <c r="N610" s="247"/>
      <c r="O610" s="247"/>
      <c r="P610" s="247"/>
      <c r="Q610" s="247"/>
      <c r="R610" s="247"/>
      <c r="S610" s="247"/>
      <c r="T610" s="248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49" t="s">
        <v>257</v>
      </c>
      <c r="AU610" s="249" t="s">
        <v>80</v>
      </c>
      <c r="AV610" s="13" t="s">
        <v>78</v>
      </c>
      <c r="AW610" s="13" t="s">
        <v>32</v>
      </c>
      <c r="AX610" s="13" t="s">
        <v>71</v>
      </c>
      <c r="AY610" s="249" t="s">
        <v>158</v>
      </c>
    </row>
    <row r="611" s="13" customFormat="1">
      <c r="A611" s="13"/>
      <c r="B611" s="239"/>
      <c r="C611" s="240"/>
      <c r="D611" s="241" t="s">
        <v>257</v>
      </c>
      <c r="E611" s="242" t="s">
        <v>19</v>
      </c>
      <c r="F611" s="243" t="s">
        <v>2499</v>
      </c>
      <c r="G611" s="240"/>
      <c r="H611" s="242" t="s">
        <v>19</v>
      </c>
      <c r="I611" s="244"/>
      <c r="J611" s="240"/>
      <c r="K611" s="240"/>
      <c r="L611" s="245"/>
      <c r="M611" s="246"/>
      <c r="N611" s="247"/>
      <c r="O611" s="247"/>
      <c r="P611" s="247"/>
      <c r="Q611" s="247"/>
      <c r="R611" s="247"/>
      <c r="S611" s="247"/>
      <c r="T611" s="248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49" t="s">
        <v>257</v>
      </c>
      <c r="AU611" s="249" t="s">
        <v>80</v>
      </c>
      <c r="AV611" s="13" t="s">
        <v>78</v>
      </c>
      <c r="AW611" s="13" t="s">
        <v>32</v>
      </c>
      <c r="AX611" s="13" t="s">
        <v>71</v>
      </c>
      <c r="AY611" s="249" t="s">
        <v>158</v>
      </c>
    </row>
    <row r="612" s="13" customFormat="1">
      <c r="A612" s="13"/>
      <c r="B612" s="239"/>
      <c r="C612" s="240"/>
      <c r="D612" s="241" t="s">
        <v>257</v>
      </c>
      <c r="E612" s="242" t="s">
        <v>19</v>
      </c>
      <c r="F612" s="243" t="s">
        <v>2500</v>
      </c>
      <c r="G612" s="240"/>
      <c r="H612" s="242" t="s">
        <v>19</v>
      </c>
      <c r="I612" s="244"/>
      <c r="J612" s="240"/>
      <c r="K612" s="240"/>
      <c r="L612" s="245"/>
      <c r="M612" s="246"/>
      <c r="N612" s="247"/>
      <c r="O612" s="247"/>
      <c r="P612" s="247"/>
      <c r="Q612" s="247"/>
      <c r="R612" s="247"/>
      <c r="S612" s="247"/>
      <c r="T612" s="248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49" t="s">
        <v>257</v>
      </c>
      <c r="AU612" s="249" t="s">
        <v>80</v>
      </c>
      <c r="AV612" s="13" t="s">
        <v>78</v>
      </c>
      <c r="AW612" s="13" t="s">
        <v>32</v>
      </c>
      <c r="AX612" s="13" t="s">
        <v>71</v>
      </c>
      <c r="AY612" s="249" t="s">
        <v>158</v>
      </c>
    </row>
    <row r="613" s="13" customFormat="1">
      <c r="A613" s="13"/>
      <c r="B613" s="239"/>
      <c r="C613" s="240"/>
      <c r="D613" s="241" t="s">
        <v>257</v>
      </c>
      <c r="E613" s="242" t="s">
        <v>19</v>
      </c>
      <c r="F613" s="243" t="s">
        <v>2501</v>
      </c>
      <c r="G613" s="240"/>
      <c r="H613" s="242" t="s">
        <v>19</v>
      </c>
      <c r="I613" s="244"/>
      <c r="J613" s="240"/>
      <c r="K613" s="240"/>
      <c r="L613" s="245"/>
      <c r="M613" s="246"/>
      <c r="N613" s="247"/>
      <c r="O613" s="247"/>
      <c r="P613" s="247"/>
      <c r="Q613" s="247"/>
      <c r="R613" s="247"/>
      <c r="S613" s="247"/>
      <c r="T613" s="248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49" t="s">
        <v>257</v>
      </c>
      <c r="AU613" s="249" t="s">
        <v>80</v>
      </c>
      <c r="AV613" s="13" t="s">
        <v>78</v>
      </c>
      <c r="AW613" s="13" t="s">
        <v>32</v>
      </c>
      <c r="AX613" s="13" t="s">
        <v>71</v>
      </c>
      <c r="AY613" s="249" t="s">
        <v>158</v>
      </c>
    </row>
    <row r="614" s="13" customFormat="1">
      <c r="A614" s="13"/>
      <c r="B614" s="239"/>
      <c r="C614" s="240"/>
      <c r="D614" s="241" t="s">
        <v>257</v>
      </c>
      <c r="E614" s="242" t="s">
        <v>19</v>
      </c>
      <c r="F614" s="243" t="s">
        <v>2502</v>
      </c>
      <c r="G614" s="240"/>
      <c r="H614" s="242" t="s">
        <v>19</v>
      </c>
      <c r="I614" s="244"/>
      <c r="J614" s="240"/>
      <c r="K614" s="240"/>
      <c r="L614" s="245"/>
      <c r="M614" s="246"/>
      <c r="N614" s="247"/>
      <c r="O614" s="247"/>
      <c r="P614" s="247"/>
      <c r="Q614" s="247"/>
      <c r="R614" s="247"/>
      <c r="S614" s="247"/>
      <c r="T614" s="248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49" t="s">
        <v>257</v>
      </c>
      <c r="AU614" s="249" t="s">
        <v>80</v>
      </c>
      <c r="AV614" s="13" t="s">
        <v>78</v>
      </c>
      <c r="AW614" s="13" t="s">
        <v>32</v>
      </c>
      <c r="AX614" s="13" t="s">
        <v>71</v>
      </c>
      <c r="AY614" s="249" t="s">
        <v>158</v>
      </c>
    </row>
    <row r="615" s="13" customFormat="1">
      <c r="A615" s="13"/>
      <c r="B615" s="239"/>
      <c r="C615" s="240"/>
      <c r="D615" s="241" t="s">
        <v>257</v>
      </c>
      <c r="E615" s="242" t="s">
        <v>19</v>
      </c>
      <c r="F615" s="243" t="s">
        <v>2503</v>
      </c>
      <c r="G615" s="240"/>
      <c r="H615" s="242" t="s">
        <v>19</v>
      </c>
      <c r="I615" s="244"/>
      <c r="J615" s="240"/>
      <c r="K615" s="240"/>
      <c r="L615" s="245"/>
      <c r="M615" s="246"/>
      <c r="N615" s="247"/>
      <c r="O615" s="247"/>
      <c r="P615" s="247"/>
      <c r="Q615" s="247"/>
      <c r="R615" s="247"/>
      <c r="S615" s="247"/>
      <c r="T615" s="248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49" t="s">
        <v>257</v>
      </c>
      <c r="AU615" s="249" t="s">
        <v>80</v>
      </c>
      <c r="AV615" s="13" t="s">
        <v>78</v>
      </c>
      <c r="AW615" s="13" t="s">
        <v>32</v>
      </c>
      <c r="AX615" s="13" t="s">
        <v>71</v>
      </c>
      <c r="AY615" s="249" t="s">
        <v>158</v>
      </c>
    </row>
    <row r="616" s="13" customFormat="1">
      <c r="A616" s="13"/>
      <c r="B616" s="239"/>
      <c r="C616" s="240"/>
      <c r="D616" s="241" t="s">
        <v>257</v>
      </c>
      <c r="E616" s="242" t="s">
        <v>19</v>
      </c>
      <c r="F616" s="243" t="s">
        <v>2504</v>
      </c>
      <c r="G616" s="240"/>
      <c r="H616" s="242" t="s">
        <v>19</v>
      </c>
      <c r="I616" s="244"/>
      <c r="J616" s="240"/>
      <c r="K616" s="240"/>
      <c r="L616" s="245"/>
      <c r="M616" s="246"/>
      <c r="N616" s="247"/>
      <c r="O616" s="247"/>
      <c r="P616" s="247"/>
      <c r="Q616" s="247"/>
      <c r="R616" s="247"/>
      <c r="S616" s="247"/>
      <c r="T616" s="248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49" t="s">
        <v>257</v>
      </c>
      <c r="AU616" s="249" t="s">
        <v>80</v>
      </c>
      <c r="AV616" s="13" t="s">
        <v>78</v>
      </c>
      <c r="AW616" s="13" t="s">
        <v>32</v>
      </c>
      <c r="AX616" s="13" t="s">
        <v>71</v>
      </c>
      <c r="AY616" s="249" t="s">
        <v>158</v>
      </c>
    </row>
    <row r="617" s="14" customFormat="1">
      <c r="A617" s="14"/>
      <c r="B617" s="250"/>
      <c r="C617" s="251"/>
      <c r="D617" s="241" t="s">
        <v>257</v>
      </c>
      <c r="E617" s="252" t="s">
        <v>19</v>
      </c>
      <c r="F617" s="253" t="s">
        <v>2396</v>
      </c>
      <c r="G617" s="251"/>
      <c r="H617" s="254">
        <v>1</v>
      </c>
      <c r="I617" s="255"/>
      <c r="J617" s="251"/>
      <c r="K617" s="251"/>
      <c r="L617" s="256"/>
      <c r="M617" s="257"/>
      <c r="N617" s="258"/>
      <c r="O617" s="258"/>
      <c r="P617" s="258"/>
      <c r="Q617" s="258"/>
      <c r="R617" s="258"/>
      <c r="S617" s="258"/>
      <c r="T617" s="259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60" t="s">
        <v>257</v>
      </c>
      <c r="AU617" s="260" t="s">
        <v>80</v>
      </c>
      <c r="AV617" s="14" t="s">
        <v>80</v>
      </c>
      <c r="AW617" s="14" t="s">
        <v>32</v>
      </c>
      <c r="AX617" s="14" t="s">
        <v>78</v>
      </c>
      <c r="AY617" s="260" t="s">
        <v>158</v>
      </c>
    </row>
    <row r="618" s="2" customFormat="1" ht="24.15" customHeight="1">
      <c r="A618" s="41"/>
      <c r="B618" s="42"/>
      <c r="C618" s="216" t="s">
        <v>855</v>
      </c>
      <c r="D618" s="216" t="s">
        <v>161</v>
      </c>
      <c r="E618" s="217" t="s">
        <v>2505</v>
      </c>
      <c r="F618" s="218" t="s">
        <v>2506</v>
      </c>
      <c r="G618" s="219" t="s">
        <v>285</v>
      </c>
      <c r="H618" s="220">
        <v>0.17399999999999999</v>
      </c>
      <c r="I618" s="221"/>
      <c r="J618" s="222">
        <f>ROUND(I618*H618,2)</f>
        <v>0</v>
      </c>
      <c r="K618" s="218" t="s">
        <v>219</v>
      </c>
      <c r="L618" s="47"/>
      <c r="M618" s="223" t="s">
        <v>19</v>
      </c>
      <c r="N618" s="224" t="s">
        <v>42</v>
      </c>
      <c r="O618" s="87"/>
      <c r="P618" s="225">
        <f>O618*H618</f>
        <v>0</v>
      </c>
      <c r="Q618" s="225">
        <v>0</v>
      </c>
      <c r="R618" s="225">
        <f>Q618*H618</f>
        <v>0</v>
      </c>
      <c r="S618" s="225">
        <v>0</v>
      </c>
      <c r="T618" s="226">
        <f>S618*H618</f>
        <v>0</v>
      </c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R618" s="227" t="s">
        <v>338</v>
      </c>
      <c r="AT618" s="227" t="s">
        <v>161</v>
      </c>
      <c r="AU618" s="227" t="s">
        <v>80</v>
      </c>
      <c r="AY618" s="20" t="s">
        <v>158</v>
      </c>
      <c r="BE618" s="228">
        <f>IF(N618="základní",J618,0)</f>
        <v>0</v>
      </c>
      <c r="BF618" s="228">
        <f>IF(N618="snížená",J618,0)</f>
        <v>0</v>
      </c>
      <c r="BG618" s="228">
        <f>IF(N618="zákl. přenesená",J618,0)</f>
        <v>0</v>
      </c>
      <c r="BH618" s="228">
        <f>IF(N618="sníž. přenesená",J618,0)</f>
        <v>0</v>
      </c>
      <c r="BI618" s="228">
        <f>IF(N618="nulová",J618,0)</f>
        <v>0</v>
      </c>
      <c r="BJ618" s="20" t="s">
        <v>78</v>
      </c>
      <c r="BK618" s="228">
        <f>ROUND(I618*H618,2)</f>
        <v>0</v>
      </c>
      <c r="BL618" s="20" t="s">
        <v>338</v>
      </c>
      <c r="BM618" s="227" t="s">
        <v>2507</v>
      </c>
    </row>
    <row r="619" s="2" customFormat="1">
      <c r="A619" s="41"/>
      <c r="B619" s="42"/>
      <c r="C619" s="43"/>
      <c r="D619" s="229" t="s">
        <v>221</v>
      </c>
      <c r="E619" s="43"/>
      <c r="F619" s="230" t="s">
        <v>2508</v>
      </c>
      <c r="G619" s="43"/>
      <c r="H619" s="43"/>
      <c r="I619" s="231"/>
      <c r="J619" s="43"/>
      <c r="K619" s="43"/>
      <c r="L619" s="47"/>
      <c r="M619" s="232"/>
      <c r="N619" s="233"/>
      <c r="O619" s="87"/>
      <c r="P619" s="87"/>
      <c r="Q619" s="87"/>
      <c r="R619" s="87"/>
      <c r="S619" s="87"/>
      <c r="T619" s="88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T619" s="20" t="s">
        <v>221</v>
      </c>
      <c r="AU619" s="20" t="s">
        <v>80</v>
      </c>
    </row>
    <row r="620" s="12" customFormat="1" ht="22.8" customHeight="1">
      <c r="A620" s="12"/>
      <c r="B620" s="200"/>
      <c r="C620" s="201"/>
      <c r="D620" s="202" t="s">
        <v>70</v>
      </c>
      <c r="E620" s="214" t="s">
        <v>2509</v>
      </c>
      <c r="F620" s="214" t="s">
        <v>2510</v>
      </c>
      <c r="G620" s="201"/>
      <c r="H620" s="201"/>
      <c r="I620" s="204"/>
      <c r="J620" s="215">
        <f>BK620</f>
        <v>0</v>
      </c>
      <c r="K620" s="201"/>
      <c r="L620" s="206"/>
      <c r="M620" s="207"/>
      <c r="N620" s="208"/>
      <c r="O620" s="208"/>
      <c r="P620" s="209">
        <f>SUM(P621:P630)</f>
        <v>0</v>
      </c>
      <c r="Q620" s="208"/>
      <c r="R620" s="209">
        <f>SUM(R621:R630)</f>
        <v>0.00095000000000000011</v>
      </c>
      <c r="S620" s="208"/>
      <c r="T620" s="210">
        <f>SUM(T621:T630)</f>
        <v>0</v>
      </c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R620" s="211" t="s">
        <v>80</v>
      </c>
      <c r="AT620" s="212" t="s">
        <v>70</v>
      </c>
      <c r="AU620" s="212" t="s">
        <v>78</v>
      </c>
      <c r="AY620" s="211" t="s">
        <v>158</v>
      </c>
      <c r="BK620" s="213">
        <f>SUM(BK621:BK630)</f>
        <v>0</v>
      </c>
    </row>
    <row r="621" s="2" customFormat="1" ht="16.5" customHeight="1">
      <c r="A621" s="41"/>
      <c r="B621" s="42"/>
      <c r="C621" s="216" t="s">
        <v>859</v>
      </c>
      <c r="D621" s="216" t="s">
        <v>161</v>
      </c>
      <c r="E621" s="217" t="s">
        <v>2511</v>
      </c>
      <c r="F621" s="218" t="s">
        <v>2512</v>
      </c>
      <c r="G621" s="219" t="s">
        <v>199</v>
      </c>
      <c r="H621" s="220">
        <v>1</v>
      </c>
      <c r="I621" s="221"/>
      <c r="J621" s="222">
        <f>ROUND(I621*H621,2)</f>
        <v>0</v>
      </c>
      <c r="K621" s="218" t="s">
        <v>219</v>
      </c>
      <c r="L621" s="47"/>
      <c r="M621" s="223" t="s">
        <v>19</v>
      </c>
      <c r="N621" s="224" t="s">
        <v>42</v>
      </c>
      <c r="O621" s="87"/>
      <c r="P621" s="225">
        <f>O621*H621</f>
        <v>0</v>
      </c>
      <c r="Q621" s="225">
        <v>0</v>
      </c>
      <c r="R621" s="225">
        <f>Q621*H621</f>
        <v>0</v>
      </c>
      <c r="S621" s="225">
        <v>0</v>
      </c>
      <c r="T621" s="226">
        <f>S621*H621</f>
        <v>0</v>
      </c>
      <c r="U621" s="41"/>
      <c r="V621" s="41"/>
      <c r="W621" s="41"/>
      <c r="X621" s="41"/>
      <c r="Y621" s="41"/>
      <c r="Z621" s="41"/>
      <c r="AA621" s="41"/>
      <c r="AB621" s="41"/>
      <c r="AC621" s="41"/>
      <c r="AD621" s="41"/>
      <c r="AE621" s="41"/>
      <c r="AR621" s="227" t="s">
        <v>338</v>
      </c>
      <c r="AT621" s="227" t="s">
        <v>161</v>
      </c>
      <c r="AU621" s="227" t="s">
        <v>80</v>
      </c>
      <c r="AY621" s="20" t="s">
        <v>158</v>
      </c>
      <c r="BE621" s="228">
        <f>IF(N621="základní",J621,0)</f>
        <v>0</v>
      </c>
      <c r="BF621" s="228">
        <f>IF(N621="snížená",J621,0)</f>
        <v>0</v>
      </c>
      <c r="BG621" s="228">
        <f>IF(N621="zákl. přenesená",J621,0)</f>
        <v>0</v>
      </c>
      <c r="BH621" s="228">
        <f>IF(N621="sníž. přenesená",J621,0)</f>
        <v>0</v>
      </c>
      <c r="BI621" s="228">
        <f>IF(N621="nulová",J621,0)</f>
        <v>0</v>
      </c>
      <c r="BJ621" s="20" t="s">
        <v>78</v>
      </c>
      <c r="BK621" s="228">
        <f>ROUND(I621*H621,2)</f>
        <v>0</v>
      </c>
      <c r="BL621" s="20" t="s">
        <v>338</v>
      </c>
      <c r="BM621" s="227" t="s">
        <v>2513</v>
      </c>
    </row>
    <row r="622" s="2" customFormat="1">
      <c r="A622" s="41"/>
      <c r="B622" s="42"/>
      <c r="C622" s="43"/>
      <c r="D622" s="229" t="s">
        <v>221</v>
      </c>
      <c r="E622" s="43"/>
      <c r="F622" s="230" t="s">
        <v>2514</v>
      </c>
      <c r="G622" s="43"/>
      <c r="H622" s="43"/>
      <c r="I622" s="231"/>
      <c r="J622" s="43"/>
      <c r="K622" s="43"/>
      <c r="L622" s="47"/>
      <c r="M622" s="232"/>
      <c r="N622" s="233"/>
      <c r="O622" s="87"/>
      <c r="P622" s="87"/>
      <c r="Q622" s="87"/>
      <c r="R622" s="87"/>
      <c r="S622" s="87"/>
      <c r="T622" s="88"/>
      <c r="U622" s="41"/>
      <c r="V622" s="41"/>
      <c r="W622" s="41"/>
      <c r="X622" s="41"/>
      <c r="Y622" s="41"/>
      <c r="Z622" s="41"/>
      <c r="AA622" s="41"/>
      <c r="AB622" s="41"/>
      <c r="AC622" s="41"/>
      <c r="AD622" s="41"/>
      <c r="AE622" s="41"/>
      <c r="AT622" s="20" t="s">
        <v>221</v>
      </c>
      <c r="AU622" s="20" t="s">
        <v>80</v>
      </c>
    </row>
    <row r="623" s="2" customFormat="1" ht="16.5" customHeight="1">
      <c r="A623" s="41"/>
      <c r="B623" s="42"/>
      <c r="C623" s="272" t="s">
        <v>862</v>
      </c>
      <c r="D623" s="272" t="s">
        <v>312</v>
      </c>
      <c r="E623" s="273" t="s">
        <v>2515</v>
      </c>
      <c r="F623" s="274" t="s">
        <v>2516</v>
      </c>
      <c r="G623" s="275" t="s">
        <v>199</v>
      </c>
      <c r="H623" s="276">
        <v>1</v>
      </c>
      <c r="I623" s="277"/>
      <c r="J623" s="278">
        <f>ROUND(I623*H623,2)</f>
        <v>0</v>
      </c>
      <c r="K623" s="274" t="s">
        <v>2037</v>
      </c>
      <c r="L623" s="279"/>
      <c r="M623" s="280" t="s">
        <v>19</v>
      </c>
      <c r="N623" s="281" t="s">
        <v>42</v>
      </c>
      <c r="O623" s="87"/>
      <c r="P623" s="225">
        <f>O623*H623</f>
        <v>0</v>
      </c>
      <c r="Q623" s="225">
        <v>0.00092000000000000003</v>
      </c>
      <c r="R623" s="225">
        <f>Q623*H623</f>
        <v>0.00092000000000000003</v>
      </c>
      <c r="S623" s="225">
        <v>0</v>
      </c>
      <c r="T623" s="226">
        <f>S623*H623</f>
        <v>0</v>
      </c>
      <c r="U623" s="41"/>
      <c r="V623" s="41"/>
      <c r="W623" s="41"/>
      <c r="X623" s="41"/>
      <c r="Y623" s="41"/>
      <c r="Z623" s="41"/>
      <c r="AA623" s="41"/>
      <c r="AB623" s="41"/>
      <c r="AC623" s="41"/>
      <c r="AD623" s="41"/>
      <c r="AE623" s="41"/>
      <c r="AR623" s="227" t="s">
        <v>420</v>
      </c>
      <c r="AT623" s="227" t="s">
        <v>312</v>
      </c>
      <c r="AU623" s="227" t="s">
        <v>80</v>
      </c>
      <c r="AY623" s="20" t="s">
        <v>158</v>
      </c>
      <c r="BE623" s="228">
        <f>IF(N623="základní",J623,0)</f>
        <v>0</v>
      </c>
      <c r="BF623" s="228">
        <f>IF(N623="snížená",J623,0)</f>
        <v>0</v>
      </c>
      <c r="BG623" s="228">
        <f>IF(N623="zákl. přenesená",J623,0)</f>
        <v>0</v>
      </c>
      <c r="BH623" s="228">
        <f>IF(N623="sníž. přenesená",J623,0)</f>
        <v>0</v>
      </c>
      <c r="BI623" s="228">
        <f>IF(N623="nulová",J623,0)</f>
        <v>0</v>
      </c>
      <c r="BJ623" s="20" t="s">
        <v>78</v>
      </c>
      <c r="BK623" s="228">
        <f>ROUND(I623*H623,2)</f>
        <v>0</v>
      </c>
      <c r="BL623" s="20" t="s">
        <v>338</v>
      </c>
      <c r="BM623" s="227" t="s">
        <v>2517</v>
      </c>
    </row>
    <row r="624" s="13" customFormat="1">
      <c r="A624" s="13"/>
      <c r="B624" s="239"/>
      <c r="C624" s="240"/>
      <c r="D624" s="241" t="s">
        <v>257</v>
      </c>
      <c r="E624" s="242" t="s">
        <v>19</v>
      </c>
      <c r="F624" s="243" t="s">
        <v>2518</v>
      </c>
      <c r="G624" s="240"/>
      <c r="H624" s="242" t="s">
        <v>19</v>
      </c>
      <c r="I624" s="244"/>
      <c r="J624" s="240"/>
      <c r="K624" s="240"/>
      <c r="L624" s="245"/>
      <c r="M624" s="246"/>
      <c r="N624" s="247"/>
      <c r="O624" s="247"/>
      <c r="P624" s="247"/>
      <c r="Q624" s="247"/>
      <c r="R624" s="247"/>
      <c r="S624" s="247"/>
      <c r="T624" s="248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49" t="s">
        <v>257</v>
      </c>
      <c r="AU624" s="249" t="s">
        <v>80</v>
      </c>
      <c r="AV624" s="13" t="s">
        <v>78</v>
      </c>
      <c r="AW624" s="13" t="s">
        <v>32</v>
      </c>
      <c r="AX624" s="13" t="s">
        <v>71</v>
      </c>
      <c r="AY624" s="249" t="s">
        <v>158</v>
      </c>
    </row>
    <row r="625" s="13" customFormat="1">
      <c r="A625" s="13"/>
      <c r="B625" s="239"/>
      <c r="C625" s="240"/>
      <c r="D625" s="241" t="s">
        <v>257</v>
      </c>
      <c r="E625" s="242" t="s">
        <v>19</v>
      </c>
      <c r="F625" s="243" t="s">
        <v>2519</v>
      </c>
      <c r="G625" s="240"/>
      <c r="H625" s="242" t="s">
        <v>19</v>
      </c>
      <c r="I625" s="244"/>
      <c r="J625" s="240"/>
      <c r="K625" s="240"/>
      <c r="L625" s="245"/>
      <c r="M625" s="246"/>
      <c r="N625" s="247"/>
      <c r="O625" s="247"/>
      <c r="P625" s="247"/>
      <c r="Q625" s="247"/>
      <c r="R625" s="247"/>
      <c r="S625" s="247"/>
      <c r="T625" s="248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49" t="s">
        <v>257</v>
      </c>
      <c r="AU625" s="249" t="s">
        <v>80</v>
      </c>
      <c r="AV625" s="13" t="s">
        <v>78</v>
      </c>
      <c r="AW625" s="13" t="s">
        <v>32</v>
      </c>
      <c r="AX625" s="13" t="s">
        <v>71</v>
      </c>
      <c r="AY625" s="249" t="s">
        <v>158</v>
      </c>
    </row>
    <row r="626" s="14" customFormat="1">
      <c r="A626" s="14"/>
      <c r="B626" s="250"/>
      <c r="C626" s="251"/>
      <c r="D626" s="241" t="s">
        <v>257</v>
      </c>
      <c r="E626" s="252" t="s">
        <v>19</v>
      </c>
      <c r="F626" s="253" t="s">
        <v>78</v>
      </c>
      <c r="G626" s="251"/>
      <c r="H626" s="254">
        <v>1</v>
      </c>
      <c r="I626" s="255"/>
      <c r="J626" s="251"/>
      <c r="K626" s="251"/>
      <c r="L626" s="256"/>
      <c r="M626" s="257"/>
      <c r="N626" s="258"/>
      <c r="O626" s="258"/>
      <c r="P626" s="258"/>
      <c r="Q626" s="258"/>
      <c r="R626" s="258"/>
      <c r="S626" s="258"/>
      <c r="T626" s="259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60" t="s">
        <v>257</v>
      </c>
      <c r="AU626" s="260" t="s">
        <v>80</v>
      </c>
      <c r="AV626" s="14" t="s">
        <v>80</v>
      </c>
      <c r="AW626" s="14" t="s">
        <v>32</v>
      </c>
      <c r="AX626" s="14" t="s">
        <v>78</v>
      </c>
      <c r="AY626" s="260" t="s">
        <v>158</v>
      </c>
    </row>
    <row r="627" s="2" customFormat="1" ht="16.5" customHeight="1">
      <c r="A627" s="41"/>
      <c r="B627" s="42"/>
      <c r="C627" s="272" t="s">
        <v>865</v>
      </c>
      <c r="D627" s="272" t="s">
        <v>312</v>
      </c>
      <c r="E627" s="273" t="s">
        <v>2520</v>
      </c>
      <c r="F627" s="274" t="s">
        <v>2521</v>
      </c>
      <c r="G627" s="275" t="s">
        <v>199</v>
      </c>
      <c r="H627" s="276">
        <v>1</v>
      </c>
      <c r="I627" s="277"/>
      <c r="J627" s="278">
        <f>ROUND(I627*H627,2)</f>
        <v>0</v>
      </c>
      <c r="K627" s="274" t="s">
        <v>2037</v>
      </c>
      <c r="L627" s="279"/>
      <c r="M627" s="280" t="s">
        <v>19</v>
      </c>
      <c r="N627" s="281" t="s">
        <v>42</v>
      </c>
      <c r="O627" s="87"/>
      <c r="P627" s="225">
        <f>O627*H627</f>
        <v>0</v>
      </c>
      <c r="Q627" s="225">
        <v>1.0000000000000001E-05</v>
      </c>
      <c r="R627" s="225">
        <f>Q627*H627</f>
        <v>1.0000000000000001E-05</v>
      </c>
      <c r="S627" s="225">
        <v>0</v>
      </c>
      <c r="T627" s="226">
        <f>S627*H627</f>
        <v>0</v>
      </c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R627" s="227" t="s">
        <v>420</v>
      </c>
      <c r="AT627" s="227" t="s">
        <v>312</v>
      </c>
      <c r="AU627" s="227" t="s">
        <v>80</v>
      </c>
      <c r="AY627" s="20" t="s">
        <v>158</v>
      </c>
      <c r="BE627" s="228">
        <f>IF(N627="základní",J627,0)</f>
        <v>0</v>
      </c>
      <c r="BF627" s="228">
        <f>IF(N627="snížená",J627,0)</f>
        <v>0</v>
      </c>
      <c r="BG627" s="228">
        <f>IF(N627="zákl. přenesená",J627,0)</f>
        <v>0</v>
      </c>
      <c r="BH627" s="228">
        <f>IF(N627="sníž. přenesená",J627,0)</f>
        <v>0</v>
      </c>
      <c r="BI627" s="228">
        <f>IF(N627="nulová",J627,0)</f>
        <v>0</v>
      </c>
      <c r="BJ627" s="20" t="s">
        <v>78</v>
      </c>
      <c r="BK627" s="228">
        <f>ROUND(I627*H627,2)</f>
        <v>0</v>
      </c>
      <c r="BL627" s="20" t="s">
        <v>338</v>
      </c>
      <c r="BM627" s="227" t="s">
        <v>2522</v>
      </c>
    </row>
    <row r="628" s="2" customFormat="1" ht="16.5" customHeight="1">
      <c r="A628" s="41"/>
      <c r="B628" s="42"/>
      <c r="C628" s="272" t="s">
        <v>869</v>
      </c>
      <c r="D628" s="272" t="s">
        <v>312</v>
      </c>
      <c r="E628" s="273" t="s">
        <v>2523</v>
      </c>
      <c r="F628" s="274" t="s">
        <v>2524</v>
      </c>
      <c r="G628" s="275" t="s">
        <v>199</v>
      </c>
      <c r="H628" s="276">
        <v>1</v>
      </c>
      <c r="I628" s="277"/>
      <c r="J628" s="278">
        <f>ROUND(I628*H628,2)</f>
        <v>0</v>
      </c>
      <c r="K628" s="274" t="s">
        <v>2037</v>
      </c>
      <c r="L628" s="279"/>
      <c r="M628" s="280" t="s">
        <v>19</v>
      </c>
      <c r="N628" s="281" t="s">
        <v>42</v>
      </c>
      <c r="O628" s="87"/>
      <c r="P628" s="225">
        <f>O628*H628</f>
        <v>0</v>
      </c>
      <c r="Q628" s="225">
        <v>2.0000000000000002E-05</v>
      </c>
      <c r="R628" s="225">
        <f>Q628*H628</f>
        <v>2.0000000000000002E-05</v>
      </c>
      <c r="S628" s="225">
        <v>0</v>
      </c>
      <c r="T628" s="226">
        <f>S628*H628</f>
        <v>0</v>
      </c>
      <c r="U628" s="41"/>
      <c r="V628" s="41"/>
      <c r="W628" s="41"/>
      <c r="X628" s="41"/>
      <c r="Y628" s="41"/>
      <c r="Z628" s="41"/>
      <c r="AA628" s="41"/>
      <c r="AB628" s="41"/>
      <c r="AC628" s="41"/>
      <c r="AD628" s="41"/>
      <c r="AE628" s="41"/>
      <c r="AR628" s="227" t="s">
        <v>420</v>
      </c>
      <c r="AT628" s="227" t="s">
        <v>312</v>
      </c>
      <c r="AU628" s="227" t="s">
        <v>80</v>
      </c>
      <c r="AY628" s="20" t="s">
        <v>158</v>
      </c>
      <c r="BE628" s="228">
        <f>IF(N628="základní",J628,0)</f>
        <v>0</v>
      </c>
      <c r="BF628" s="228">
        <f>IF(N628="snížená",J628,0)</f>
        <v>0</v>
      </c>
      <c r="BG628" s="228">
        <f>IF(N628="zákl. přenesená",J628,0)</f>
        <v>0</v>
      </c>
      <c r="BH628" s="228">
        <f>IF(N628="sníž. přenesená",J628,0)</f>
        <v>0</v>
      </c>
      <c r="BI628" s="228">
        <f>IF(N628="nulová",J628,0)</f>
        <v>0</v>
      </c>
      <c r="BJ628" s="20" t="s">
        <v>78</v>
      </c>
      <c r="BK628" s="228">
        <f>ROUND(I628*H628,2)</f>
        <v>0</v>
      </c>
      <c r="BL628" s="20" t="s">
        <v>338</v>
      </c>
      <c r="BM628" s="227" t="s">
        <v>2525</v>
      </c>
    </row>
    <row r="629" s="2" customFormat="1" ht="24.15" customHeight="1">
      <c r="A629" s="41"/>
      <c r="B629" s="42"/>
      <c r="C629" s="216" t="s">
        <v>873</v>
      </c>
      <c r="D629" s="216" t="s">
        <v>161</v>
      </c>
      <c r="E629" s="217" t="s">
        <v>2526</v>
      </c>
      <c r="F629" s="218" t="s">
        <v>2527</v>
      </c>
      <c r="G629" s="219" t="s">
        <v>285</v>
      </c>
      <c r="H629" s="220">
        <v>0.001</v>
      </c>
      <c r="I629" s="221"/>
      <c r="J629" s="222">
        <f>ROUND(I629*H629,2)</f>
        <v>0</v>
      </c>
      <c r="K629" s="218" t="s">
        <v>219</v>
      </c>
      <c r="L629" s="47"/>
      <c r="M629" s="223" t="s">
        <v>19</v>
      </c>
      <c r="N629" s="224" t="s">
        <v>42</v>
      </c>
      <c r="O629" s="87"/>
      <c r="P629" s="225">
        <f>O629*H629</f>
        <v>0</v>
      </c>
      <c r="Q629" s="225">
        <v>0</v>
      </c>
      <c r="R629" s="225">
        <f>Q629*H629</f>
        <v>0</v>
      </c>
      <c r="S629" s="225">
        <v>0</v>
      </c>
      <c r="T629" s="226">
        <f>S629*H629</f>
        <v>0</v>
      </c>
      <c r="U629" s="41"/>
      <c r="V629" s="41"/>
      <c r="W629" s="41"/>
      <c r="X629" s="41"/>
      <c r="Y629" s="41"/>
      <c r="Z629" s="41"/>
      <c r="AA629" s="41"/>
      <c r="AB629" s="41"/>
      <c r="AC629" s="41"/>
      <c r="AD629" s="41"/>
      <c r="AE629" s="41"/>
      <c r="AR629" s="227" t="s">
        <v>338</v>
      </c>
      <c r="AT629" s="227" t="s">
        <v>161</v>
      </c>
      <c r="AU629" s="227" t="s">
        <v>80</v>
      </c>
      <c r="AY629" s="20" t="s">
        <v>158</v>
      </c>
      <c r="BE629" s="228">
        <f>IF(N629="základní",J629,0)</f>
        <v>0</v>
      </c>
      <c r="BF629" s="228">
        <f>IF(N629="snížená",J629,0)</f>
        <v>0</v>
      </c>
      <c r="BG629" s="228">
        <f>IF(N629="zákl. přenesená",J629,0)</f>
        <v>0</v>
      </c>
      <c r="BH629" s="228">
        <f>IF(N629="sníž. přenesená",J629,0)</f>
        <v>0</v>
      </c>
      <c r="BI629" s="228">
        <f>IF(N629="nulová",J629,0)</f>
        <v>0</v>
      </c>
      <c r="BJ629" s="20" t="s">
        <v>78</v>
      </c>
      <c r="BK629" s="228">
        <f>ROUND(I629*H629,2)</f>
        <v>0</v>
      </c>
      <c r="BL629" s="20" t="s">
        <v>338</v>
      </c>
      <c r="BM629" s="227" t="s">
        <v>2528</v>
      </c>
    </row>
    <row r="630" s="2" customFormat="1">
      <c r="A630" s="41"/>
      <c r="B630" s="42"/>
      <c r="C630" s="43"/>
      <c r="D630" s="229" t="s">
        <v>221</v>
      </c>
      <c r="E630" s="43"/>
      <c r="F630" s="230" t="s">
        <v>2529</v>
      </c>
      <c r="G630" s="43"/>
      <c r="H630" s="43"/>
      <c r="I630" s="231"/>
      <c r="J630" s="43"/>
      <c r="K630" s="43"/>
      <c r="L630" s="47"/>
      <c r="M630" s="232"/>
      <c r="N630" s="233"/>
      <c r="O630" s="87"/>
      <c r="P630" s="87"/>
      <c r="Q630" s="87"/>
      <c r="R630" s="87"/>
      <c r="S630" s="87"/>
      <c r="T630" s="88"/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T630" s="20" t="s">
        <v>221</v>
      </c>
      <c r="AU630" s="20" t="s">
        <v>80</v>
      </c>
    </row>
    <row r="631" s="12" customFormat="1" ht="22.8" customHeight="1">
      <c r="A631" s="12"/>
      <c r="B631" s="200"/>
      <c r="C631" s="201"/>
      <c r="D631" s="202" t="s">
        <v>70</v>
      </c>
      <c r="E631" s="214" t="s">
        <v>1529</v>
      </c>
      <c r="F631" s="214" t="s">
        <v>1530</v>
      </c>
      <c r="G631" s="201"/>
      <c r="H631" s="201"/>
      <c r="I631" s="204"/>
      <c r="J631" s="215">
        <f>BK631</f>
        <v>0</v>
      </c>
      <c r="K631" s="201"/>
      <c r="L631" s="206"/>
      <c r="M631" s="207"/>
      <c r="N631" s="208"/>
      <c r="O631" s="208"/>
      <c r="P631" s="209">
        <f>SUM(P632:P649)</f>
        <v>0</v>
      </c>
      <c r="Q631" s="208"/>
      <c r="R631" s="209">
        <f>SUM(R632:R649)</f>
        <v>0.0040442000000000004</v>
      </c>
      <c r="S631" s="208"/>
      <c r="T631" s="210">
        <f>SUM(T632:T649)</f>
        <v>0</v>
      </c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R631" s="211" t="s">
        <v>80</v>
      </c>
      <c r="AT631" s="212" t="s">
        <v>70</v>
      </c>
      <c r="AU631" s="212" t="s">
        <v>78</v>
      </c>
      <c r="AY631" s="211" t="s">
        <v>158</v>
      </c>
      <c r="BK631" s="213">
        <f>SUM(BK632:BK649)</f>
        <v>0</v>
      </c>
    </row>
    <row r="632" s="2" customFormat="1" ht="24.15" customHeight="1">
      <c r="A632" s="41"/>
      <c r="B632" s="42"/>
      <c r="C632" s="216" t="s">
        <v>1726</v>
      </c>
      <c r="D632" s="216" t="s">
        <v>161</v>
      </c>
      <c r="E632" s="217" t="s">
        <v>2530</v>
      </c>
      <c r="F632" s="218" t="s">
        <v>2531</v>
      </c>
      <c r="G632" s="219" t="s">
        <v>295</v>
      </c>
      <c r="H632" s="220">
        <v>0.13500000000000001</v>
      </c>
      <c r="I632" s="221"/>
      <c r="J632" s="222">
        <f>ROUND(I632*H632,2)</f>
        <v>0</v>
      </c>
      <c r="K632" s="218" t="s">
        <v>219</v>
      </c>
      <c r="L632" s="47"/>
      <c r="M632" s="223" t="s">
        <v>19</v>
      </c>
      <c r="N632" s="224" t="s">
        <v>42</v>
      </c>
      <c r="O632" s="87"/>
      <c r="P632" s="225">
        <f>O632*H632</f>
        <v>0</v>
      </c>
      <c r="Q632" s="225">
        <v>0.00012</v>
      </c>
      <c r="R632" s="225">
        <f>Q632*H632</f>
        <v>1.6200000000000001E-05</v>
      </c>
      <c r="S632" s="225">
        <v>0</v>
      </c>
      <c r="T632" s="226">
        <f>S632*H632</f>
        <v>0</v>
      </c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R632" s="227" t="s">
        <v>338</v>
      </c>
      <c r="AT632" s="227" t="s">
        <v>161</v>
      </c>
      <c r="AU632" s="227" t="s">
        <v>80</v>
      </c>
      <c r="AY632" s="20" t="s">
        <v>158</v>
      </c>
      <c r="BE632" s="228">
        <f>IF(N632="základní",J632,0)</f>
        <v>0</v>
      </c>
      <c r="BF632" s="228">
        <f>IF(N632="snížená",J632,0)</f>
        <v>0</v>
      </c>
      <c r="BG632" s="228">
        <f>IF(N632="zákl. přenesená",J632,0)</f>
        <v>0</v>
      </c>
      <c r="BH632" s="228">
        <f>IF(N632="sníž. přenesená",J632,0)</f>
        <v>0</v>
      </c>
      <c r="BI632" s="228">
        <f>IF(N632="nulová",J632,0)</f>
        <v>0</v>
      </c>
      <c r="BJ632" s="20" t="s">
        <v>78</v>
      </c>
      <c r="BK632" s="228">
        <f>ROUND(I632*H632,2)</f>
        <v>0</v>
      </c>
      <c r="BL632" s="20" t="s">
        <v>338</v>
      </c>
      <c r="BM632" s="227" t="s">
        <v>2532</v>
      </c>
    </row>
    <row r="633" s="2" customFormat="1">
      <c r="A633" s="41"/>
      <c r="B633" s="42"/>
      <c r="C633" s="43"/>
      <c r="D633" s="229" t="s">
        <v>221</v>
      </c>
      <c r="E633" s="43"/>
      <c r="F633" s="230" t="s">
        <v>2533</v>
      </c>
      <c r="G633" s="43"/>
      <c r="H633" s="43"/>
      <c r="I633" s="231"/>
      <c r="J633" s="43"/>
      <c r="K633" s="43"/>
      <c r="L633" s="47"/>
      <c r="M633" s="232"/>
      <c r="N633" s="233"/>
      <c r="O633" s="87"/>
      <c r="P633" s="87"/>
      <c r="Q633" s="87"/>
      <c r="R633" s="87"/>
      <c r="S633" s="87"/>
      <c r="T633" s="88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  <c r="AT633" s="20" t="s">
        <v>221</v>
      </c>
      <c r="AU633" s="20" t="s">
        <v>80</v>
      </c>
    </row>
    <row r="634" s="14" customFormat="1">
      <c r="A634" s="14"/>
      <c r="B634" s="250"/>
      <c r="C634" s="251"/>
      <c r="D634" s="241" t="s">
        <v>257</v>
      </c>
      <c r="E634" s="252" t="s">
        <v>19</v>
      </c>
      <c r="F634" s="253" t="s">
        <v>2534</v>
      </c>
      <c r="G634" s="251"/>
      <c r="H634" s="254">
        <v>0.13500000000000001</v>
      </c>
      <c r="I634" s="255"/>
      <c r="J634" s="251"/>
      <c r="K634" s="251"/>
      <c r="L634" s="256"/>
      <c r="M634" s="257"/>
      <c r="N634" s="258"/>
      <c r="O634" s="258"/>
      <c r="P634" s="258"/>
      <c r="Q634" s="258"/>
      <c r="R634" s="258"/>
      <c r="S634" s="258"/>
      <c r="T634" s="259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60" t="s">
        <v>257</v>
      </c>
      <c r="AU634" s="260" t="s">
        <v>80</v>
      </c>
      <c r="AV634" s="14" t="s">
        <v>80</v>
      </c>
      <c r="AW634" s="14" t="s">
        <v>32</v>
      </c>
      <c r="AX634" s="14" t="s">
        <v>71</v>
      </c>
      <c r="AY634" s="260" t="s">
        <v>158</v>
      </c>
    </row>
    <row r="635" s="15" customFormat="1">
      <c r="A635" s="15"/>
      <c r="B635" s="261"/>
      <c r="C635" s="262"/>
      <c r="D635" s="241" t="s">
        <v>257</v>
      </c>
      <c r="E635" s="263" t="s">
        <v>19</v>
      </c>
      <c r="F635" s="264" t="s">
        <v>268</v>
      </c>
      <c r="G635" s="262"/>
      <c r="H635" s="265">
        <v>0.13500000000000001</v>
      </c>
      <c r="I635" s="266"/>
      <c r="J635" s="262"/>
      <c r="K635" s="262"/>
      <c r="L635" s="267"/>
      <c r="M635" s="268"/>
      <c r="N635" s="269"/>
      <c r="O635" s="269"/>
      <c r="P635" s="269"/>
      <c r="Q635" s="269"/>
      <c r="R635" s="269"/>
      <c r="S635" s="269"/>
      <c r="T635" s="270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T635" s="271" t="s">
        <v>257</v>
      </c>
      <c r="AU635" s="271" t="s">
        <v>80</v>
      </c>
      <c r="AV635" s="15" t="s">
        <v>173</v>
      </c>
      <c r="AW635" s="15" t="s">
        <v>32</v>
      </c>
      <c r="AX635" s="15" t="s">
        <v>78</v>
      </c>
      <c r="AY635" s="271" t="s">
        <v>158</v>
      </c>
    </row>
    <row r="636" s="2" customFormat="1" ht="16.5" customHeight="1">
      <c r="A636" s="41"/>
      <c r="B636" s="42"/>
      <c r="C636" s="272" t="s">
        <v>1737</v>
      </c>
      <c r="D636" s="272" t="s">
        <v>312</v>
      </c>
      <c r="E636" s="273" t="s">
        <v>2535</v>
      </c>
      <c r="F636" s="274" t="s">
        <v>2536</v>
      </c>
      <c r="G636" s="275" t="s">
        <v>199</v>
      </c>
      <c r="H636" s="276">
        <v>3</v>
      </c>
      <c r="I636" s="277"/>
      <c r="J636" s="278">
        <f>ROUND(I636*H636,2)</f>
        <v>0</v>
      </c>
      <c r="K636" s="274" t="s">
        <v>2037</v>
      </c>
      <c r="L636" s="279"/>
      <c r="M636" s="280" t="s">
        <v>19</v>
      </c>
      <c r="N636" s="281" t="s">
        <v>42</v>
      </c>
      <c r="O636" s="87"/>
      <c r="P636" s="225">
        <f>O636*H636</f>
        <v>0</v>
      </c>
      <c r="Q636" s="225">
        <v>0.0010200000000000001</v>
      </c>
      <c r="R636" s="225">
        <f>Q636*H636</f>
        <v>0.0030600000000000002</v>
      </c>
      <c r="S636" s="225">
        <v>0</v>
      </c>
      <c r="T636" s="226">
        <f>S636*H636</f>
        <v>0</v>
      </c>
      <c r="U636" s="41"/>
      <c r="V636" s="41"/>
      <c r="W636" s="41"/>
      <c r="X636" s="41"/>
      <c r="Y636" s="41"/>
      <c r="Z636" s="41"/>
      <c r="AA636" s="41"/>
      <c r="AB636" s="41"/>
      <c r="AC636" s="41"/>
      <c r="AD636" s="41"/>
      <c r="AE636" s="41"/>
      <c r="AR636" s="227" t="s">
        <v>420</v>
      </c>
      <c r="AT636" s="227" t="s">
        <v>312</v>
      </c>
      <c r="AU636" s="227" t="s">
        <v>80</v>
      </c>
      <c r="AY636" s="20" t="s">
        <v>158</v>
      </c>
      <c r="BE636" s="228">
        <f>IF(N636="základní",J636,0)</f>
        <v>0</v>
      </c>
      <c r="BF636" s="228">
        <f>IF(N636="snížená",J636,0)</f>
        <v>0</v>
      </c>
      <c r="BG636" s="228">
        <f>IF(N636="zákl. přenesená",J636,0)</f>
        <v>0</v>
      </c>
      <c r="BH636" s="228">
        <f>IF(N636="sníž. přenesená",J636,0)</f>
        <v>0</v>
      </c>
      <c r="BI636" s="228">
        <f>IF(N636="nulová",J636,0)</f>
        <v>0</v>
      </c>
      <c r="BJ636" s="20" t="s">
        <v>78</v>
      </c>
      <c r="BK636" s="228">
        <f>ROUND(I636*H636,2)</f>
        <v>0</v>
      </c>
      <c r="BL636" s="20" t="s">
        <v>338</v>
      </c>
      <c r="BM636" s="227" t="s">
        <v>2537</v>
      </c>
    </row>
    <row r="637" s="2" customFormat="1" ht="16.5" customHeight="1">
      <c r="A637" s="41"/>
      <c r="B637" s="42"/>
      <c r="C637" s="216" t="s">
        <v>1742</v>
      </c>
      <c r="D637" s="216" t="s">
        <v>161</v>
      </c>
      <c r="E637" s="217" t="s">
        <v>2538</v>
      </c>
      <c r="F637" s="218" t="s">
        <v>2539</v>
      </c>
      <c r="G637" s="219" t="s">
        <v>331</v>
      </c>
      <c r="H637" s="220">
        <v>2</v>
      </c>
      <c r="I637" s="221"/>
      <c r="J637" s="222">
        <f>ROUND(I637*H637,2)</f>
        <v>0</v>
      </c>
      <c r="K637" s="218" t="s">
        <v>219</v>
      </c>
      <c r="L637" s="47"/>
      <c r="M637" s="223" t="s">
        <v>19</v>
      </c>
      <c r="N637" s="224" t="s">
        <v>42</v>
      </c>
      <c r="O637" s="87"/>
      <c r="P637" s="225">
        <f>O637*H637</f>
        <v>0</v>
      </c>
      <c r="Q637" s="225">
        <v>6.9999999999999994E-05</v>
      </c>
      <c r="R637" s="225">
        <f>Q637*H637</f>
        <v>0.00013999999999999999</v>
      </c>
      <c r="S637" s="225">
        <v>0</v>
      </c>
      <c r="T637" s="226">
        <f>S637*H637</f>
        <v>0</v>
      </c>
      <c r="U637" s="41"/>
      <c r="V637" s="41"/>
      <c r="W637" s="41"/>
      <c r="X637" s="41"/>
      <c r="Y637" s="41"/>
      <c r="Z637" s="41"/>
      <c r="AA637" s="41"/>
      <c r="AB637" s="41"/>
      <c r="AC637" s="41"/>
      <c r="AD637" s="41"/>
      <c r="AE637" s="41"/>
      <c r="AR637" s="227" t="s">
        <v>338</v>
      </c>
      <c r="AT637" s="227" t="s">
        <v>161</v>
      </c>
      <c r="AU637" s="227" t="s">
        <v>80</v>
      </c>
      <c r="AY637" s="20" t="s">
        <v>158</v>
      </c>
      <c r="BE637" s="228">
        <f>IF(N637="základní",J637,0)</f>
        <v>0</v>
      </c>
      <c r="BF637" s="228">
        <f>IF(N637="snížená",J637,0)</f>
        <v>0</v>
      </c>
      <c r="BG637" s="228">
        <f>IF(N637="zákl. přenesená",J637,0)</f>
        <v>0</v>
      </c>
      <c r="BH637" s="228">
        <f>IF(N637="sníž. přenesená",J637,0)</f>
        <v>0</v>
      </c>
      <c r="BI637" s="228">
        <f>IF(N637="nulová",J637,0)</f>
        <v>0</v>
      </c>
      <c r="BJ637" s="20" t="s">
        <v>78</v>
      </c>
      <c r="BK637" s="228">
        <f>ROUND(I637*H637,2)</f>
        <v>0</v>
      </c>
      <c r="BL637" s="20" t="s">
        <v>338</v>
      </c>
      <c r="BM637" s="227" t="s">
        <v>2540</v>
      </c>
    </row>
    <row r="638" s="2" customFormat="1">
      <c r="A638" s="41"/>
      <c r="B638" s="42"/>
      <c r="C638" s="43"/>
      <c r="D638" s="229" t="s">
        <v>221</v>
      </c>
      <c r="E638" s="43"/>
      <c r="F638" s="230" t="s">
        <v>2541</v>
      </c>
      <c r="G638" s="43"/>
      <c r="H638" s="43"/>
      <c r="I638" s="231"/>
      <c r="J638" s="43"/>
      <c r="K638" s="43"/>
      <c r="L638" s="47"/>
      <c r="M638" s="232"/>
      <c r="N638" s="233"/>
      <c r="O638" s="87"/>
      <c r="P638" s="87"/>
      <c r="Q638" s="87"/>
      <c r="R638" s="87"/>
      <c r="S638" s="87"/>
      <c r="T638" s="88"/>
      <c r="U638" s="41"/>
      <c r="V638" s="41"/>
      <c r="W638" s="41"/>
      <c r="X638" s="41"/>
      <c r="Y638" s="41"/>
      <c r="Z638" s="41"/>
      <c r="AA638" s="41"/>
      <c r="AB638" s="41"/>
      <c r="AC638" s="41"/>
      <c r="AD638" s="41"/>
      <c r="AE638" s="41"/>
      <c r="AT638" s="20" t="s">
        <v>221</v>
      </c>
      <c r="AU638" s="20" t="s">
        <v>80</v>
      </c>
    </row>
    <row r="639" s="2" customFormat="1" ht="16.5" customHeight="1">
      <c r="A639" s="41"/>
      <c r="B639" s="42"/>
      <c r="C639" s="272" t="s">
        <v>1748</v>
      </c>
      <c r="D639" s="272" t="s">
        <v>312</v>
      </c>
      <c r="E639" s="273" t="s">
        <v>2542</v>
      </c>
      <c r="F639" s="274" t="s">
        <v>2543</v>
      </c>
      <c r="G639" s="275" t="s">
        <v>199</v>
      </c>
      <c r="H639" s="276">
        <v>2</v>
      </c>
      <c r="I639" s="277"/>
      <c r="J639" s="278">
        <f>ROUND(I639*H639,2)</f>
        <v>0</v>
      </c>
      <c r="K639" s="274" t="s">
        <v>219</v>
      </c>
      <c r="L639" s="279"/>
      <c r="M639" s="280" t="s">
        <v>19</v>
      </c>
      <c r="N639" s="281" t="s">
        <v>42</v>
      </c>
      <c r="O639" s="87"/>
      <c r="P639" s="225">
        <f>O639*H639</f>
        <v>0</v>
      </c>
      <c r="Q639" s="225">
        <v>6.9999999999999994E-05</v>
      </c>
      <c r="R639" s="225">
        <f>Q639*H639</f>
        <v>0.00013999999999999999</v>
      </c>
      <c r="S639" s="225">
        <v>0</v>
      </c>
      <c r="T639" s="226">
        <f>S639*H639</f>
        <v>0</v>
      </c>
      <c r="U639" s="41"/>
      <c r="V639" s="41"/>
      <c r="W639" s="41"/>
      <c r="X639" s="41"/>
      <c r="Y639" s="41"/>
      <c r="Z639" s="41"/>
      <c r="AA639" s="41"/>
      <c r="AB639" s="41"/>
      <c r="AC639" s="41"/>
      <c r="AD639" s="41"/>
      <c r="AE639" s="41"/>
      <c r="AR639" s="227" t="s">
        <v>420</v>
      </c>
      <c r="AT639" s="227" t="s">
        <v>312</v>
      </c>
      <c r="AU639" s="227" t="s">
        <v>80</v>
      </c>
      <c r="AY639" s="20" t="s">
        <v>158</v>
      </c>
      <c r="BE639" s="228">
        <f>IF(N639="základní",J639,0)</f>
        <v>0</v>
      </c>
      <c r="BF639" s="228">
        <f>IF(N639="snížená",J639,0)</f>
        <v>0</v>
      </c>
      <c r="BG639" s="228">
        <f>IF(N639="zákl. přenesená",J639,0)</f>
        <v>0</v>
      </c>
      <c r="BH639" s="228">
        <f>IF(N639="sníž. přenesená",J639,0)</f>
        <v>0</v>
      </c>
      <c r="BI639" s="228">
        <f>IF(N639="nulová",J639,0)</f>
        <v>0</v>
      </c>
      <c r="BJ639" s="20" t="s">
        <v>78</v>
      </c>
      <c r="BK639" s="228">
        <f>ROUND(I639*H639,2)</f>
        <v>0</v>
      </c>
      <c r="BL639" s="20" t="s">
        <v>338</v>
      </c>
      <c r="BM639" s="227" t="s">
        <v>2544</v>
      </c>
    </row>
    <row r="640" s="14" customFormat="1">
      <c r="A640" s="14"/>
      <c r="B640" s="250"/>
      <c r="C640" s="251"/>
      <c r="D640" s="241" t="s">
        <v>257</v>
      </c>
      <c r="E640" s="252" t="s">
        <v>19</v>
      </c>
      <c r="F640" s="253" t="s">
        <v>80</v>
      </c>
      <c r="G640" s="251"/>
      <c r="H640" s="254">
        <v>2</v>
      </c>
      <c r="I640" s="255"/>
      <c r="J640" s="251"/>
      <c r="K640" s="251"/>
      <c r="L640" s="256"/>
      <c r="M640" s="257"/>
      <c r="N640" s="258"/>
      <c r="O640" s="258"/>
      <c r="P640" s="258"/>
      <c r="Q640" s="258"/>
      <c r="R640" s="258"/>
      <c r="S640" s="258"/>
      <c r="T640" s="259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60" t="s">
        <v>257</v>
      </c>
      <c r="AU640" s="260" t="s">
        <v>80</v>
      </c>
      <c r="AV640" s="14" t="s">
        <v>80</v>
      </c>
      <c r="AW640" s="14" t="s">
        <v>32</v>
      </c>
      <c r="AX640" s="14" t="s">
        <v>78</v>
      </c>
      <c r="AY640" s="260" t="s">
        <v>158</v>
      </c>
    </row>
    <row r="641" s="2" customFormat="1" ht="16.5" customHeight="1">
      <c r="A641" s="41"/>
      <c r="B641" s="42"/>
      <c r="C641" s="272" t="s">
        <v>1757</v>
      </c>
      <c r="D641" s="272" t="s">
        <v>312</v>
      </c>
      <c r="E641" s="273" t="s">
        <v>2545</v>
      </c>
      <c r="F641" s="274" t="s">
        <v>2546</v>
      </c>
      <c r="G641" s="275" t="s">
        <v>199</v>
      </c>
      <c r="H641" s="276">
        <v>2</v>
      </c>
      <c r="I641" s="277"/>
      <c r="J641" s="278">
        <f>ROUND(I641*H641,2)</f>
        <v>0</v>
      </c>
      <c r="K641" s="274" t="s">
        <v>219</v>
      </c>
      <c r="L641" s="279"/>
      <c r="M641" s="280" t="s">
        <v>19</v>
      </c>
      <c r="N641" s="281" t="s">
        <v>42</v>
      </c>
      <c r="O641" s="87"/>
      <c r="P641" s="225">
        <f>O641*H641</f>
        <v>0</v>
      </c>
      <c r="Q641" s="225">
        <v>6.9999999999999994E-05</v>
      </c>
      <c r="R641" s="225">
        <f>Q641*H641</f>
        <v>0.00013999999999999999</v>
      </c>
      <c r="S641" s="225">
        <v>0</v>
      </c>
      <c r="T641" s="226">
        <f>S641*H641</f>
        <v>0</v>
      </c>
      <c r="U641" s="41"/>
      <c r="V641" s="41"/>
      <c r="W641" s="41"/>
      <c r="X641" s="41"/>
      <c r="Y641" s="41"/>
      <c r="Z641" s="41"/>
      <c r="AA641" s="41"/>
      <c r="AB641" s="41"/>
      <c r="AC641" s="41"/>
      <c r="AD641" s="41"/>
      <c r="AE641" s="41"/>
      <c r="AR641" s="227" t="s">
        <v>420</v>
      </c>
      <c r="AT641" s="227" t="s">
        <v>312</v>
      </c>
      <c r="AU641" s="227" t="s">
        <v>80</v>
      </c>
      <c r="AY641" s="20" t="s">
        <v>158</v>
      </c>
      <c r="BE641" s="228">
        <f>IF(N641="základní",J641,0)</f>
        <v>0</v>
      </c>
      <c r="BF641" s="228">
        <f>IF(N641="snížená",J641,0)</f>
        <v>0</v>
      </c>
      <c r="BG641" s="228">
        <f>IF(N641="zákl. přenesená",J641,0)</f>
        <v>0</v>
      </c>
      <c r="BH641" s="228">
        <f>IF(N641="sníž. přenesená",J641,0)</f>
        <v>0</v>
      </c>
      <c r="BI641" s="228">
        <f>IF(N641="nulová",J641,0)</f>
        <v>0</v>
      </c>
      <c r="BJ641" s="20" t="s">
        <v>78</v>
      </c>
      <c r="BK641" s="228">
        <f>ROUND(I641*H641,2)</f>
        <v>0</v>
      </c>
      <c r="BL641" s="20" t="s">
        <v>338</v>
      </c>
      <c r="BM641" s="227" t="s">
        <v>2547</v>
      </c>
    </row>
    <row r="642" s="14" customFormat="1">
      <c r="A642" s="14"/>
      <c r="B642" s="250"/>
      <c r="C642" s="251"/>
      <c r="D642" s="241" t="s">
        <v>257</v>
      </c>
      <c r="E642" s="252" t="s">
        <v>19</v>
      </c>
      <c r="F642" s="253" t="s">
        <v>80</v>
      </c>
      <c r="G642" s="251"/>
      <c r="H642" s="254">
        <v>2</v>
      </c>
      <c r="I642" s="255"/>
      <c r="J642" s="251"/>
      <c r="K642" s="251"/>
      <c r="L642" s="256"/>
      <c r="M642" s="257"/>
      <c r="N642" s="258"/>
      <c r="O642" s="258"/>
      <c r="P642" s="258"/>
      <c r="Q642" s="258"/>
      <c r="R642" s="258"/>
      <c r="S642" s="258"/>
      <c r="T642" s="259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T642" s="260" t="s">
        <v>257</v>
      </c>
      <c r="AU642" s="260" t="s">
        <v>80</v>
      </c>
      <c r="AV642" s="14" t="s">
        <v>80</v>
      </c>
      <c r="AW642" s="14" t="s">
        <v>32</v>
      </c>
      <c r="AX642" s="14" t="s">
        <v>78</v>
      </c>
      <c r="AY642" s="260" t="s">
        <v>158</v>
      </c>
    </row>
    <row r="643" s="2" customFormat="1" ht="16.5" customHeight="1">
      <c r="A643" s="41"/>
      <c r="B643" s="42"/>
      <c r="C643" s="272" t="s">
        <v>1763</v>
      </c>
      <c r="D643" s="272" t="s">
        <v>312</v>
      </c>
      <c r="E643" s="273" t="s">
        <v>2548</v>
      </c>
      <c r="F643" s="274" t="s">
        <v>2549</v>
      </c>
      <c r="G643" s="275" t="s">
        <v>199</v>
      </c>
      <c r="H643" s="276">
        <v>2</v>
      </c>
      <c r="I643" s="277"/>
      <c r="J643" s="278">
        <f>ROUND(I643*H643,2)</f>
        <v>0</v>
      </c>
      <c r="K643" s="274" t="s">
        <v>219</v>
      </c>
      <c r="L643" s="279"/>
      <c r="M643" s="280" t="s">
        <v>19</v>
      </c>
      <c r="N643" s="281" t="s">
        <v>42</v>
      </c>
      <c r="O643" s="87"/>
      <c r="P643" s="225">
        <f>O643*H643</f>
        <v>0</v>
      </c>
      <c r="Q643" s="225">
        <v>0.00010000000000000001</v>
      </c>
      <c r="R643" s="225">
        <f>Q643*H643</f>
        <v>0.00020000000000000001</v>
      </c>
      <c r="S643" s="225">
        <v>0</v>
      </c>
      <c r="T643" s="226">
        <f>S643*H643</f>
        <v>0</v>
      </c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R643" s="227" t="s">
        <v>420</v>
      </c>
      <c r="AT643" s="227" t="s">
        <v>312</v>
      </c>
      <c r="AU643" s="227" t="s">
        <v>80</v>
      </c>
      <c r="AY643" s="20" t="s">
        <v>158</v>
      </c>
      <c r="BE643" s="228">
        <f>IF(N643="základní",J643,0)</f>
        <v>0</v>
      </c>
      <c r="BF643" s="228">
        <f>IF(N643="snížená",J643,0)</f>
        <v>0</v>
      </c>
      <c r="BG643" s="228">
        <f>IF(N643="zákl. přenesená",J643,0)</f>
        <v>0</v>
      </c>
      <c r="BH643" s="228">
        <f>IF(N643="sníž. přenesená",J643,0)</f>
        <v>0</v>
      </c>
      <c r="BI643" s="228">
        <f>IF(N643="nulová",J643,0)</f>
        <v>0</v>
      </c>
      <c r="BJ643" s="20" t="s">
        <v>78</v>
      </c>
      <c r="BK643" s="228">
        <f>ROUND(I643*H643,2)</f>
        <v>0</v>
      </c>
      <c r="BL643" s="20" t="s">
        <v>338</v>
      </c>
      <c r="BM643" s="227" t="s">
        <v>2550</v>
      </c>
    </row>
    <row r="644" s="14" customFormat="1">
      <c r="A644" s="14"/>
      <c r="B644" s="250"/>
      <c r="C644" s="251"/>
      <c r="D644" s="241" t="s">
        <v>257</v>
      </c>
      <c r="E644" s="252" t="s">
        <v>19</v>
      </c>
      <c r="F644" s="253" t="s">
        <v>80</v>
      </c>
      <c r="G644" s="251"/>
      <c r="H644" s="254">
        <v>2</v>
      </c>
      <c r="I644" s="255"/>
      <c r="J644" s="251"/>
      <c r="K644" s="251"/>
      <c r="L644" s="256"/>
      <c r="M644" s="257"/>
      <c r="N644" s="258"/>
      <c r="O644" s="258"/>
      <c r="P644" s="258"/>
      <c r="Q644" s="258"/>
      <c r="R644" s="258"/>
      <c r="S644" s="258"/>
      <c r="T644" s="259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60" t="s">
        <v>257</v>
      </c>
      <c r="AU644" s="260" t="s">
        <v>80</v>
      </c>
      <c r="AV644" s="14" t="s">
        <v>80</v>
      </c>
      <c r="AW644" s="14" t="s">
        <v>32</v>
      </c>
      <c r="AX644" s="14" t="s">
        <v>78</v>
      </c>
      <c r="AY644" s="260" t="s">
        <v>158</v>
      </c>
    </row>
    <row r="645" s="2" customFormat="1" ht="16.5" customHeight="1">
      <c r="A645" s="41"/>
      <c r="B645" s="42"/>
      <c r="C645" s="272" t="s">
        <v>1768</v>
      </c>
      <c r="D645" s="272" t="s">
        <v>312</v>
      </c>
      <c r="E645" s="273" t="s">
        <v>2551</v>
      </c>
      <c r="F645" s="274" t="s">
        <v>2552</v>
      </c>
      <c r="G645" s="275" t="s">
        <v>373</v>
      </c>
      <c r="H645" s="276">
        <v>1.2</v>
      </c>
      <c r="I645" s="277"/>
      <c r="J645" s="278">
        <f>ROUND(I645*H645,2)</f>
        <v>0</v>
      </c>
      <c r="K645" s="274" t="s">
        <v>219</v>
      </c>
      <c r="L645" s="279"/>
      <c r="M645" s="280" t="s">
        <v>19</v>
      </c>
      <c r="N645" s="281" t="s">
        <v>42</v>
      </c>
      <c r="O645" s="87"/>
      <c r="P645" s="225">
        <f>O645*H645</f>
        <v>0</v>
      </c>
      <c r="Q645" s="225">
        <v>0.00029</v>
      </c>
      <c r="R645" s="225">
        <f>Q645*H645</f>
        <v>0.000348</v>
      </c>
      <c r="S645" s="225">
        <v>0</v>
      </c>
      <c r="T645" s="226">
        <f>S645*H645</f>
        <v>0</v>
      </c>
      <c r="U645" s="41"/>
      <c r="V645" s="41"/>
      <c r="W645" s="41"/>
      <c r="X645" s="41"/>
      <c r="Y645" s="41"/>
      <c r="Z645" s="41"/>
      <c r="AA645" s="41"/>
      <c r="AB645" s="41"/>
      <c r="AC645" s="41"/>
      <c r="AD645" s="41"/>
      <c r="AE645" s="41"/>
      <c r="AR645" s="227" t="s">
        <v>420</v>
      </c>
      <c r="AT645" s="227" t="s">
        <v>312</v>
      </c>
      <c r="AU645" s="227" t="s">
        <v>80</v>
      </c>
      <c r="AY645" s="20" t="s">
        <v>158</v>
      </c>
      <c r="BE645" s="228">
        <f>IF(N645="základní",J645,0)</f>
        <v>0</v>
      </c>
      <c r="BF645" s="228">
        <f>IF(N645="snížená",J645,0)</f>
        <v>0</v>
      </c>
      <c r="BG645" s="228">
        <f>IF(N645="zákl. přenesená",J645,0)</f>
        <v>0</v>
      </c>
      <c r="BH645" s="228">
        <f>IF(N645="sníž. přenesená",J645,0)</f>
        <v>0</v>
      </c>
      <c r="BI645" s="228">
        <f>IF(N645="nulová",J645,0)</f>
        <v>0</v>
      </c>
      <c r="BJ645" s="20" t="s">
        <v>78</v>
      </c>
      <c r="BK645" s="228">
        <f>ROUND(I645*H645,2)</f>
        <v>0</v>
      </c>
      <c r="BL645" s="20" t="s">
        <v>338</v>
      </c>
      <c r="BM645" s="227" t="s">
        <v>2553</v>
      </c>
    </row>
    <row r="646" s="14" customFormat="1">
      <c r="A646" s="14"/>
      <c r="B646" s="250"/>
      <c r="C646" s="251"/>
      <c r="D646" s="241" t="s">
        <v>257</v>
      </c>
      <c r="E646" s="252" t="s">
        <v>19</v>
      </c>
      <c r="F646" s="253" t="s">
        <v>2554</v>
      </c>
      <c r="G646" s="251"/>
      <c r="H646" s="254">
        <v>1.2</v>
      </c>
      <c r="I646" s="255"/>
      <c r="J646" s="251"/>
      <c r="K646" s="251"/>
      <c r="L646" s="256"/>
      <c r="M646" s="257"/>
      <c r="N646" s="258"/>
      <c r="O646" s="258"/>
      <c r="P646" s="258"/>
      <c r="Q646" s="258"/>
      <c r="R646" s="258"/>
      <c r="S646" s="258"/>
      <c r="T646" s="259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60" t="s">
        <v>257</v>
      </c>
      <c r="AU646" s="260" t="s">
        <v>80</v>
      </c>
      <c r="AV646" s="14" t="s">
        <v>80</v>
      </c>
      <c r="AW646" s="14" t="s">
        <v>32</v>
      </c>
      <c r="AX646" s="14" t="s">
        <v>71</v>
      </c>
      <c r="AY646" s="260" t="s">
        <v>158</v>
      </c>
    </row>
    <row r="647" s="15" customFormat="1">
      <c r="A647" s="15"/>
      <c r="B647" s="261"/>
      <c r="C647" s="262"/>
      <c r="D647" s="241" t="s">
        <v>257</v>
      </c>
      <c r="E647" s="263" t="s">
        <v>19</v>
      </c>
      <c r="F647" s="264" t="s">
        <v>268</v>
      </c>
      <c r="G647" s="262"/>
      <c r="H647" s="265">
        <v>1.2</v>
      </c>
      <c r="I647" s="266"/>
      <c r="J647" s="262"/>
      <c r="K647" s="262"/>
      <c r="L647" s="267"/>
      <c r="M647" s="268"/>
      <c r="N647" s="269"/>
      <c r="O647" s="269"/>
      <c r="P647" s="269"/>
      <c r="Q647" s="269"/>
      <c r="R647" s="269"/>
      <c r="S647" s="269"/>
      <c r="T647" s="270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T647" s="271" t="s">
        <v>257</v>
      </c>
      <c r="AU647" s="271" t="s">
        <v>80</v>
      </c>
      <c r="AV647" s="15" t="s">
        <v>173</v>
      </c>
      <c r="AW647" s="15" t="s">
        <v>32</v>
      </c>
      <c r="AX647" s="15" t="s">
        <v>78</v>
      </c>
      <c r="AY647" s="271" t="s">
        <v>158</v>
      </c>
    </row>
    <row r="648" s="2" customFormat="1" ht="24.15" customHeight="1">
      <c r="A648" s="41"/>
      <c r="B648" s="42"/>
      <c r="C648" s="216" t="s">
        <v>1773</v>
      </c>
      <c r="D648" s="216" t="s">
        <v>161</v>
      </c>
      <c r="E648" s="217" t="s">
        <v>2555</v>
      </c>
      <c r="F648" s="218" t="s">
        <v>2556</v>
      </c>
      <c r="G648" s="219" t="s">
        <v>285</v>
      </c>
      <c r="H648" s="220">
        <v>0.0040000000000000001</v>
      </c>
      <c r="I648" s="221"/>
      <c r="J648" s="222">
        <f>ROUND(I648*H648,2)</f>
        <v>0</v>
      </c>
      <c r="K648" s="218" t="s">
        <v>219</v>
      </c>
      <c r="L648" s="47"/>
      <c r="M648" s="223" t="s">
        <v>19</v>
      </c>
      <c r="N648" s="224" t="s">
        <v>42</v>
      </c>
      <c r="O648" s="87"/>
      <c r="P648" s="225">
        <f>O648*H648</f>
        <v>0</v>
      </c>
      <c r="Q648" s="225">
        <v>0</v>
      </c>
      <c r="R648" s="225">
        <f>Q648*H648</f>
        <v>0</v>
      </c>
      <c r="S648" s="225">
        <v>0</v>
      </c>
      <c r="T648" s="226">
        <f>S648*H648</f>
        <v>0</v>
      </c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R648" s="227" t="s">
        <v>338</v>
      </c>
      <c r="AT648" s="227" t="s">
        <v>161</v>
      </c>
      <c r="AU648" s="227" t="s">
        <v>80</v>
      </c>
      <c r="AY648" s="20" t="s">
        <v>158</v>
      </c>
      <c r="BE648" s="228">
        <f>IF(N648="základní",J648,0)</f>
        <v>0</v>
      </c>
      <c r="BF648" s="228">
        <f>IF(N648="snížená",J648,0)</f>
        <v>0</v>
      </c>
      <c r="BG648" s="228">
        <f>IF(N648="zákl. přenesená",J648,0)</f>
        <v>0</v>
      </c>
      <c r="BH648" s="228">
        <f>IF(N648="sníž. přenesená",J648,0)</f>
        <v>0</v>
      </c>
      <c r="BI648" s="228">
        <f>IF(N648="nulová",J648,0)</f>
        <v>0</v>
      </c>
      <c r="BJ648" s="20" t="s">
        <v>78</v>
      </c>
      <c r="BK648" s="228">
        <f>ROUND(I648*H648,2)</f>
        <v>0</v>
      </c>
      <c r="BL648" s="20" t="s">
        <v>338</v>
      </c>
      <c r="BM648" s="227" t="s">
        <v>2557</v>
      </c>
    </row>
    <row r="649" s="2" customFormat="1">
      <c r="A649" s="41"/>
      <c r="B649" s="42"/>
      <c r="C649" s="43"/>
      <c r="D649" s="229" t="s">
        <v>221</v>
      </c>
      <c r="E649" s="43"/>
      <c r="F649" s="230" t="s">
        <v>2558</v>
      </c>
      <c r="G649" s="43"/>
      <c r="H649" s="43"/>
      <c r="I649" s="231"/>
      <c r="J649" s="43"/>
      <c r="K649" s="43"/>
      <c r="L649" s="47"/>
      <c r="M649" s="232"/>
      <c r="N649" s="233"/>
      <c r="O649" s="87"/>
      <c r="P649" s="87"/>
      <c r="Q649" s="87"/>
      <c r="R649" s="87"/>
      <c r="S649" s="87"/>
      <c r="T649" s="88"/>
      <c r="U649" s="41"/>
      <c r="V649" s="41"/>
      <c r="W649" s="41"/>
      <c r="X649" s="41"/>
      <c r="Y649" s="41"/>
      <c r="Z649" s="41"/>
      <c r="AA649" s="41"/>
      <c r="AB649" s="41"/>
      <c r="AC649" s="41"/>
      <c r="AD649" s="41"/>
      <c r="AE649" s="41"/>
      <c r="AT649" s="20" t="s">
        <v>221</v>
      </c>
      <c r="AU649" s="20" t="s">
        <v>80</v>
      </c>
    </row>
    <row r="650" s="12" customFormat="1" ht="25.92" customHeight="1">
      <c r="A650" s="12"/>
      <c r="B650" s="200"/>
      <c r="C650" s="201"/>
      <c r="D650" s="202" t="s">
        <v>70</v>
      </c>
      <c r="E650" s="203" t="s">
        <v>156</v>
      </c>
      <c r="F650" s="203" t="s">
        <v>83</v>
      </c>
      <c r="G650" s="201"/>
      <c r="H650" s="201"/>
      <c r="I650" s="204"/>
      <c r="J650" s="205">
        <f>BK650</f>
        <v>0</v>
      </c>
      <c r="K650" s="201"/>
      <c r="L650" s="206"/>
      <c r="M650" s="207"/>
      <c r="N650" s="208"/>
      <c r="O650" s="208"/>
      <c r="P650" s="209">
        <f>P651</f>
        <v>0</v>
      </c>
      <c r="Q650" s="208"/>
      <c r="R650" s="209">
        <f>R651</f>
        <v>0</v>
      </c>
      <c r="S650" s="208"/>
      <c r="T650" s="210">
        <f>T651</f>
        <v>0</v>
      </c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R650" s="211" t="s">
        <v>157</v>
      </c>
      <c r="AT650" s="212" t="s">
        <v>70</v>
      </c>
      <c r="AU650" s="212" t="s">
        <v>71</v>
      </c>
      <c r="AY650" s="211" t="s">
        <v>158</v>
      </c>
      <c r="BK650" s="213">
        <f>BK651</f>
        <v>0</v>
      </c>
    </row>
    <row r="651" s="12" customFormat="1" ht="22.8" customHeight="1">
      <c r="A651" s="12"/>
      <c r="B651" s="200"/>
      <c r="C651" s="201"/>
      <c r="D651" s="202" t="s">
        <v>70</v>
      </c>
      <c r="E651" s="214" t="s">
        <v>159</v>
      </c>
      <c r="F651" s="214" t="s">
        <v>160</v>
      </c>
      <c r="G651" s="201"/>
      <c r="H651" s="201"/>
      <c r="I651" s="204"/>
      <c r="J651" s="215">
        <f>BK651</f>
        <v>0</v>
      </c>
      <c r="K651" s="201"/>
      <c r="L651" s="206"/>
      <c r="M651" s="207"/>
      <c r="N651" s="208"/>
      <c r="O651" s="208"/>
      <c r="P651" s="209">
        <f>SUM(P652:P657)</f>
        <v>0</v>
      </c>
      <c r="Q651" s="208"/>
      <c r="R651" s="209">
        <f>SUM(R652:R657)</f>
        <v>0</v>
      </c>
      <c r="S651" s="208"/>
      <c r="T651" s="210">
        <f>SUM(T652:T657)</f>
        <v>0</v>
      </c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R651" s="211" t="s">
        <v>157</v>
      </c>
      <c r="AT651" s="212" t="s">
        <v>70</v>
      </c>
      <c r="AU651" s="212" t="s">
        <v>78</v>
      </c>
      <c r="AY651" s="211" t="s">
        <v>158</v>
      </c>
      <c r="BK651" s="213">
        <f>SUM(BK652:BK657)</f>
        <v>0</v>
      </c>
    </row>
    <row r="652" s="2" customFormat="1" ht="16.5" customHeight="1">
      <c r="A652" s="41"/>
      <c r="B652" s="42"/>
      <c r="C652" s="216" t="s">
        <v>879</v>
      </c>
      <c r="D652" s="216" t="s">
        <v>161</v>
      </c>
      <c r="E652" s="217" t="s">
        <v>2559</v>
      </c>
      <c r="F652" s="218" t="s">
        <v>2560</v>
      </c>
      <c r="G652" s="219" t="s">
        <v>2561</v>
      </c>
      <c r="H652" s="220">
        <v>1</v>
      </c>
      <c r="I652" s="221"/>
      <c r="J652" s="222">
        <f>ROUND(I652*H652,2)</f>
        <v>0</v>
      </c>
      <c r="K652" s="218" t="s">
        <v>219</v>
      </c>
      <c r="L652" s="47"/>
      <c r="M652" s="223" t="s">
        <v>19</v>
      </c>
      <c r="N652" s="224" t="s">
        <v>42</v>
      </c>
      <c r="O652" s="87"/>
      <c r="P652" s="225">
        <f>O652*H652</f>
        <v>0</v>
      </c>
      <c r="Q652" s="225">
        <v>0</v>
      </c>
      <c r="R652" s="225">
        <f>Q652*H652</f>
        <v>0</v>
      </c>
      <c r="S652" s="225">
        <v>0</v>
      </c>
      <c r="T652" s="226">
        <f>S652*H652</f>
        <v>0</v>
      </c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R652" s="227" t="s">
        <v>165</v>
      </c>
      <c r="AT652" s="227" t="s">
        <v>161</v>
      </c>
      <c r="AU652" s="227" t="s">
        <v>80</v>
      </c>
      <c r="AY652" s="20" t="s">
        <v>158</v>
      </c>
      <c r="BE652" s="228">
        <f>IF(N652="základní",J652,0)</f>
        <v>0</v>
      </c>
      <c r="BF652" s="228">
        <f>IF(N652="snížená",J652,0)</f>
        <v>0</v>
      </c>
      <c r="BG652" s="228">
        <f>IF(N652="zákl. přenesená",J652,0)</f>
        <v>0</v>
      </c>
      <c r="BH652" s="228">
        <f>IF(N652="sníž. přenesená",J652,0)</f>
        <v>0</v>
      </c>
      <c r="BI652" s="228">
        <f>IF(N652="nulová",J652,0)</f>
        <v>0</v>
      </c>
      <c r="BJ652" s="20" t="s">
        <v>78</v>
      </c>
      <c r="BK652" s="228">
        <f>ROUND(I652*H652,2)</f>
        <v>0</v>
      </c>
      <c r="BL652" s="20" t="s">
        <v>165</v>
      </c>
      <c r="BM652" s="227" t="s">
        <v>2562</v>
      </c>
    </row>
    <row r="653" s="2" customFormat="1">
      <c r="A653" s="41"/>
      <c r="B653" s="42"/>
      <c r="C653" s="43"/>
      <c r="D653" s="229" t="s">
        <v>221</v>
      </c>
      <c r="E653" s="43"/>
      <c r="F653" s="230" t="s">
        <v>2563</v>
      </c>
      <c r="G653" s="43"/>
      <c r="H653" s="43"/>
      <c r="I653" s="231"/>
      <c r="J653" s="43"/>
      <c r="K653" s="43"/>
      <c r="L653" s="47"/>
      <c r="M653" s="232"/>
      <c r="N653" s="233"/>
      <c r="O653" s="87"/>
      <c r="P653" s="87"/>
      <c r="Q653" s="87"/>
      <c r="R653" s="87"/>
      <c r="S653" s="87"/>
      <c r="T653" s="88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T653" s="20" t="s">
        <v>221</v>
      </c>
      <c r="AU653" s="20" t="s">
        <v>80</v>
      </c>
    </row>
    <row r="654" s="14" customFormat="1">
      <c r="A654" s="14"/>
      <c r="B654" s="250"/>
      <c r="C654" s="251"/>
      <c r="D654" s="241" t="s">
        <v>257</v>
      </c>
      <c r="E654" s="252" t="s">
        <v>19</v>
      </c>
      <c r="F654" s="253" t="s">
        <v>2564</v>
      </c>
      <c r="G654" s="251"/>
      <c r="H654" s="254">
        <v>1</v>
      </c>
      <c r="I654" s="255"/>
      <c r="J654" s="251"/>
      <c r="K654" s="251"/>
      <c r="L654" s="256"/>
      <c r="M654" s="257"/>
      <c r="N654" s="258"/>
      <c r="O654" s="258"/>
      <c r="P654" s="258"/>
      <c r="Q654" s="258"/>
      <c r="R654" s="258"/>
      <c r="S654" s="258"/>
      <c r="T654" s="259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60" t="s">
        <v>257</v>
      </c>
      <c r="AU654" s="260" t="s">
        <v>80</v>
      </c>
      <c r="AV654" s="14" t="s">
        <v>80</v>
      </c>
      <c r="AW654" s="14" t="s">
        <v>32</v>
      </c>
      <c r="AX654" s="14" t="s">
        <v>78</v>
      </c>
      <c r="AY654" s="260" t="s">
        <v>158</v>
      </c>
    </row>
    <row r="655" s="2" customFormat="1" ht="16.5" customHeight="1">
      <c r="A655" s="41"/>
      <c r="B655" s="42"/>
      <c r="C655" s="216" t="s">
        <v>1786</v>
      </c>
      <c r="D655" s="216" t="s">
        <v>161</v>
      </c>
      <c r="E655" s="217" t="s">
        <v>2565</v>
      </c>
      <c r="F655" s="218" t="s">
        <v>2566</v>
      </c>
      <c r="G655" s="219" t="s">
        <v>2561</v>
      </c>
      <c r="H655" s="220">
        <v>1</v>
      </c>
      <c r="I655" s="221"/>
      <c r="J655" s="222">
        <f>ROUND(I655*H655,2)</f>
        <v>0</v>
      </c>
      <c r="K655" s="218" t="s">
        <v>219</v>
      </c>
      <c r="L655" s="47"/>
      <c r="M655" s="223" t="s">
        <v>19</v>
      </c>
      <c r="N655" s="224" t="s">
        <v>42</v>
      </c>
      <c r="O655" s="87"/>
      <c r="P655" s="225">
        <f>O655*H655</f>
        <v>0</v>
      </c>
      <c r="Q655" s="225">
        <v>0</v>
      </c>
      <c r="R655" s="225">
        <f>Q655*H655</f>
        <v>0</v>
      </c>
      <c r="S655" s="225">
        <v>0</v>
      </c>
      <c r="T655" s="226">
        <f>S655*H655</f>
        <v>0</v>
      </c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R655" s="227" t="s">
        <v>165</v>
      </c>
      <c r="AT655" s="227" t="s">
        <v>161</v>
      </c>
      <c r="AU655" s="227" t="s">
        <v>80</v>
      </c>
      <c r="AY655" s="20" t="s">
        <v>158</v>
      </c>
      <c r="BE655" s="228">
        <f>IF(N655="základní",J655,0)</f>
        <v>0</v>
      </c>
      <c r="BF655" s="228">
        <f>IF(N655="snížená",J655,0)</f>
        <v>0</v>
      </c>
      <c r="BG655" s="228">
        <f>IF(N655="zákl. přenesená",J655,0)</f>
        <v>0</v>
      </c>
      <c r="BH655" s="228">
        <f>IF(N655="sníž. přenesená",J655,0)</f>
        <v>0</v>
      </c>
      <c r="BI655" s="228">
        <f>IF(N655="nulová",J655,0)</f>
        <v>0</v>
      </c>
      <c r="BJ655" s="20" t="s">
        <v>78</v>
      </c>
      <c r="BK655" s="228">
        <f>ROUND(I655*H655,2)</f>
        <v>0</v>
      </c>
      <c r="BL655" s="20" t="s">
        <v>165</v>
      </c>
      <c r="BM655" s="227" t="s">
        <v>2567</v>
      </c>
    </row>
    <row r="656" s="2" customFormat="1">
      <c r="A656" s="41"/>
      <c r="B656" s="42"/>
      <c r="C656" s="43"/>
      <c r="D656" s="229" t="s">
        <v>221</v>
      </c>
      <c r="E656" s="43"/>
      <c r="F656" s="230" t="s">
        <v>2568</v>
      </c>
      <c r="G656" s="43"/>
      <c r="H656" s="43"/>
      <c r="I656" s="231"/>
      <c r="J656" s="43"/>
      <c r="K656" s="43"/>
      <c r="L656" s="47"/>
      <c r="M656" s="232"/>
      <c r="N656" s="233"/>
      <c r="O656" s="87"/>
      <c r="P656" s="87"/>
      <c r="Q656" s="87"/>
      <c r="R656" s="87"/>
      <c r="S656" s="87"/>
      <c r="T656" s="88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T656" s="20" t="s">
        <v>221</v>
      </c>
      <c r="AU656" s="20" t="s">
        <v>80</v>
      </c>
    </row>
    <row r="657" s="14" customFormat="1">
      <c r="A657" s="14"/>
      <c r="B657" s="250"/>
      <c r="C657" s="251"/>
      <c r="D657" s="241" t="s">
        <v>257</v>
      </c>
      <c r="E657" s="252" t="s">
        <v>19</v>
      </c>
      <c r="F657" s="253" t="s">
        <v>2564</v>
      </c>
      <c r="G657" s="251"/>
      <c r="H657" s="254">
        <v>1</v>
      </c>
      <c r="I657" s="255"/>
      <c r="J657" s="251"/>
      <c r="K657" s="251"/>
      <c r="L657" s="256"/>
      <c r="M657" s="295"/>
      <c r="N657" s="296"/>
      <c r="O657" s="296"/>
      <c r="P657" s="296"/>
      <c r="Q657" s="296"/>
      <c r="R657" s="296"/>
      <c r="S657" s="296"/>
      <c r="T657" s="297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T657" s="260" t="s">
        <v>257</v>
      </c>
      <c r="AU657" s="260" t="s">
        <v>80</v>
      </c>
      <c r="AV657" s="14" t="s">
        <v>80</v>
      </c>
      <c r="AW657" s="14" t="s">
        <v>32</v>
      </c>
      <c r="AX657" s="14" t="s">
        <v>78</v>
      </c>
      <c r="AY657" s="260" t="s">
        <v>158</v>
      </c>
    </row>
    <row r="658" s="2" customFormat="1" ht="6.96" customHeight="1">
      <c r="A658" s="41"/>
      <c r="B658" s="62"/>
      <c r="C658" s="63"/>
      <c r="D658" s="63"/>
      <c r="E658" s="63"/>
      <c r="F658" s="63"/>
      <c r="G658" s="63"/>
      <c r="H658" s="63"/>
      <c r="I658" s="63"/>
      <c r="J658" s="63"/>
      <c r="K658" s="63"/>
      <c r="L658" s="47"/>
      <c r="M658" s="41"/>
      <c r="O658" s="41"/>
      <c r="P658" s="41"/>
      <c r="Q658" s="41"/>
      <c r="R658" s="41"/>
      <c r="S658" s="41"/>
      <c r="T658" s="41"/>
      <c r="U658" s="41"/>
      <c r="V658" s="41"/>
      <c r="W658" s="41"/>
      <c r="X658" s="41"/>
      <c r="Y658" s="41"/>
      <c r="Z658" s="41"/>
      <c r="AA658" s="41"/>
      <c r="AB658" s="41"/>
      <c r="AC658" s="41"/>
      <c r="AD658" s="41"/>
      <c r="AE658" s="41"/>
    </row>
  </sheetData>
  <sheetProtection sheet="1" autoFilter="0" formatColumns="0" formatRows="0" objects="1" scenarios="1" spinCount="100000" saltValue="bpvDrSXRNbsURh1qVS/FOYhlmgJe5yBJF40vSloRZiMqYi6P2ez980USQGQqBR4gAmdi4bieFU2fmGc1UQHDiw==" hashValue="GfQ1f4GaVVajXUeIIB1u+ps5Qo5IzPMkfApFS42mWG5J/pah9CfFKjQWRvlJmvWSTAGqLeBzHR7jQqztWr8+bA==" algorithmName="SHA-512" password="80EB"/>
  <autoFilter ref="C103:K65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2:H92"/>
    <mergeCell ref="E94:H94"/>
    <mergeCell ref="E96:H96"/>
    <mergeCell ref="L2:V2"/>
  </mergeCells>
  <hyperlinks>
    <hyperlink ref="F108" r:id="rId1" display="https://podminky.urs.cz/item/CS_URS_2025_01/113107422"/>
    <hyperlink ref="F113" r:id="rId2" display="https://podminky.urs.cz/item/CS_URS_2025_01/113107442"/>
    <hyperlink ref="F118" r:id="rId3" display="https://podminky.urs.cz/item/CS_URS_2025_01/131351100"/>
    <hyperlink ref="F122" r:id="rId4" display="https://podminky.urs.cz/item/CS_URS_2025_01/132351101"/>
    <hyperlink ref="F132" r:id="rId5" display="https://podminky.urs.cz/item/CS_URS_2025_01/132351252"/>
    <hyperlink ref="F138" r:id="rId6" display="https://podminky.urs.cz/item/CS_URS_2025_01/132354202"/>
    <hyperlink ref="F142" r:id="rId7" display="https://podminky.urs.cz/item/CS_URS_2025_01/139001101"/>
    <hyperlink ref="F144" r:id="rId8" display="https://podminky.urs.cz/item/CS_URS_2025_01/151101201"/>
    <hyperlink ref="F148" r:id="rId9" display="https://podminky.urs.cz/item/CS_URS_2025_01/151101211"/>
    <hyperlink ref="F150" r:id="rId10" display="https://podminky.urs.cz/item/CS_URS_2025_01/151101301"/>
    <hyperlink ref="F154" r:id="rId11" display="https://podminky.urs.cz/item/CS_URS_2025_01/151101311"/>
    <hyperlink ref="F156" r:id="rId12" display="https://podminky.urs.cz/item/CS_URS_2025_01/151201201"/>
    <hyperlink ref="F160" r:id="rId13" display="https://podminky.urs.cz/item/CS_URS_2025_01/151201211"/>
    <hyperlink ref="F162" r:id="rId14" display="https://podminky.urs.cz/item/CS_URS_2025_01/151201301"/>
    <hyperlink ref="F166" r:id="rId15" display="https://podminky.urs.cz/item/CS_URS_2025_01/151201311"/>
    <hyperlink ref="F168" r:id="rId16" display="https://podminky.urs.cz/item/CS_URS_2025_01/162751137"/>
    <hyperlink ref="F172" r:id="rId17" display="https://podminky.urs.cz/item/CS_URS_2025_01/162751139"/>
    <hyperlink ref="F175" r:id="rId18" display="https://podminky.urs.cz/item/CS_URS_2025_01/167151102"/>
    <hyperlink ref="F177" r:id="rId19" display="https://podminky.urs.cz/item/CS_URS_2025_01/171201231"/>
    <hyperlink ref="F180" r:id="rId20" display="https://podminky.urs.cz/item/CS_URS_2025_01/171251201"/>
    <hyperlink ref="F182" r:id="rId21" display="https://podminky.urs.cz/item/CS_URS_2025_01/174151101"/>
    <hyperlink ref="F186" r:id="rId22" display="https://podminky.urs.cz/item/CS_URS_2025_01/175111101"/>
    <hyperlink ref="F203" r:id="rId23" display="https://podminky.urs.cz/item/CS_URS_2025_01/181951114"/>
    <hyperlink ref="F219" r:id="rId24" display="https://podminky.urs.cz/item/CS_URS_2025_01/211531111"/>
    <hyperlink ref="F225" r:id="rId25" display="https://podminky.urs.cz/item/CS_URS_2025_01/211971122"/>
    <hyperlink ref="F232" r:id="rId26" display="https://podminky.urs.cz/item/CS_URS_2025_01/213141111"/>
    <hyperlink ref="F240" r:id="rId27" display="https://podminky.urs.cz/item/CS_URS_2025_01/451572111"/>
    <hyperlink ref="F255" r:id="rId28" display="https://podminky.urs.cz/item/CS_URS_2025_01/566901143"/>
    <hyperlink ref="F260" r:id="rId29" display="https://podminky.urs.cz/item/CS_URS_2025_01/572330111"/>
    <hyperlink ref="F265" r:id="rId30" display="https://podminky.urs.cz/item/CS_URS_2025_01/572340111"/>
    <hyperlink ref="F271" r:id="rId31" display="https://podminky.urs.cz/item/CS_URS_2025_01/612325101"/>
    <hyperlink ref="F276" r:id="rId32" display="https://podminky.urs.cz/item/CS_URS_2025_01/831312121"/>
    <hyperlink ref="F281" r:id="rId33" display="https://podminky.urs.cz/item/CS_URS_2025_01/837395121"/>
    <hyperlink ref="F283" r:id="rId34" display="https://podminky.urs.cz/item/CS_URS_2025_01/871161211"/>
    <hyperlink ref="F287" r:id="rId35" display="https://podminky.urs.cz/item/CS_URS_2025_01/871273120"/>
    <hyperlink ref="F292" r:id="rId36" display="https://podminky.urs.cz/item/CS_URS_2025_01/871313120"/>
    <hyperlink ref="F297" r:id="rId37" display="https://podminky.urs.cz/item/CS_URS_2025_01/877161101"/>
    <hyperlink ref="F302" r:id="rId38" display="https://podminky.urs.cz/item/CS_URS_2025_01/877270310"/>
    <hyperlink ref="F305" r:id="rId39" display="https://podminky.urs.cz/item/CS_URS_2025_01/891152211"/>
    <hyperlink ref="F308" r:id="rId40" display="https://podminky.urs.cz/item/CS_URS_2025_01/891161321"/>
    <hyperlink ref="F311" r:id="rId41" display="https://podminky.urs.cz/item/CS_URS_2025_01/891269111"/>
    <hyperlink ref="F315" r:id="rId42" display="https://podminky.urs.cz/item/CS_URS_2025_01/892241111"/>
    <hyperlink ref="F317" r:id="rId43" display="https://podminky.urs.cz/item/CS_URS_2025_01/892351111"/>
    <hyperlink ref="F321" r:id="rId44" display="https://podminky.urs.cz/item/CS_URS_2025_01/892372111"/>
    <hyperlink ref="F323" r:id="rId45" display="https://podminky.urs.cz/item/CS_URS_2025_01/893811152"/>
    <hyperlink ref="F326" r:id="rId46" display="https://podminky.urs.cz/item/CS_URS_2025_01/894812311"/>
    <hyperlink ref="F329" r:id="rId47" display="https://podminky.urs.cz/item/CS_URS_2025_01/894812314"/>
    <hyperlink ref="F332" r:id="rId48" display="https://podminky.urs.cz/item/CS_URS_2025_01/894812331"/>
    <hyperlink ref="F335" r:id="rId49" display="https://podminky.urs.cz/item/CS_URS_2025_01/894812332"/>
    <hyperlink ref="F338" r:id="rId50" display="https://podminky.urs.cz/item/CS_URS_2025_01/894812377"/>
    <hyperlink ref="F340" r:id="rId51" display="https://podminky.urs.cz/item/CS_URS_2025_01/894812612"/>
    <hyperlink ref="F343" r:id="rId52" display="https://podminky.urs.cz/item/CS_URS_2025_01/899401112"/>
    <hyperlink ref="F347" r:id="rId53" display="https://podminky.urs.cz/item/CS_URS_2025_01/899721111"/>
    <hyperlink ref="F350" r:id="rId54" display="https://podminky.urs.cz/item/CS_URS_2025_01/919735112"/>
    <hyperlink ref="F355" r:id="rId55" display="https://podminky.urs.cz/item/CS_URS_2025_01/974031132"/>
    <hyperlink ref="F359" r:id="rId56" display="https://podminky.urs.cz/item/CS_URS_2025_01/974031142"/>
    <hyperlink ref="F363" r:id="rId57" display="https://podminky.urs.cz/item/CS_URS_2025_01/974031164"/>
    <hyperlink ref="F366" r:id="rId58" display="https://podminky.urs.cz/item/CS_URS_2025_01/997013211"/>
    <hyperlink ref="F368" r:id="rId59" display="https://podminky.urs.cz/item/CS_URS_2025_01/997013501"/>
    <hyperlink ref="F370" r:id="rId60" display="https://podminky.urs.cz/item/CS_URS_2025_01/997013509"/>
    <hyperlink ref="F373" r:id="rId61" display="https://podminky.urs.cz/item/CS_URS_2025_01/997013631"/>
    <hyperlink ref="F375" r:id="rId62" display="https://podminky.urs.cz/item/CS_URS_2025_01/997013873"/>
    <hyperlink ref="F377" r:id="rId63" display="https://podminky.urs.cz/item/CS_URS_2025_01/997013875"/>
    <hyperlink ref="F380" r:id="rId64" display="https://podminky.urs.cz/item/CS_URS_2025_01/998011008"/>
    <hyperlink ref="F384" r:id="rId65" display="https://podminky.urs.cz/item/CS_URS_2025_01/713463411"/>
    <hyperlink ref="F390" r:id="rId66" display="https://podminky.urs.cz/item/CS_URS_2025_01/998713122"/>
    <hyperlink ref="F393" r:id="rId67" display="https://podminky.urs.cz/item/CS_URS_2025_01/721173401"/>
    <hyperlink ref="F395" r:id="rId68" display="https://podminky.urs.cz/item/CS_URS_2025_01/721173402"/>
    <hyperlink ref="F397" r:id="rId69" display="https://podminky.urs.cz/item/CS_URS_2025_01/721173403"/>
    <hyperlink ref="F399" r:id="rId70" display="https://podminky.urs.cz/item/CS_URS_2025_01/721174025"/>
    <hyperlink ref="F401" r:id="rId71" display="https://podminky.urs.cz/item/CS_URS_2025_01/721174041"/>
    <hyperlink ref="F403" r:id="rId72" display="https://podminky.urs.cz/item/CS_URS_2025_01/721174042"/>
    <hyperlink ref="F405" r:id="rId73" display="https://podminky.urs.cz/item/CS_URS_2025_01/721174043"/>
    <hyperlink ref="F407" r:id="rId74" display="https://podminky.urs.cz/item/CS_URS_2025_01/721194103"/>
    <hyperlink ref="F409" r:id="rId75" display="https://podminky.urs.cz/item/CS_URS_2025_01/721194104"/>
    <hyperlink ref="F411" r:id="rId76" display="https://podminky.urs.cz/item/CS_URS_2025_01/721194109"/>
    <hyperlink ref="F413" r:id="rId77" display="https://podminky.urs.cz/item/CS_URS_2025_01/721229111"/>
    <hyperlink ref="F418" r:id="rId78" display="https://podminky.urs.cz/item/CS_URS_2025_01/721290111"/>
    <hyperlink ref="F420" r:id="rId79" display="https://podminky.urs.cz/item/CS_URS_2025_01/998721121"/>
    <hyperlink ref="F423" r:id="rId80" display="https://podminky.urs.cz/item/CS_URS_2025_01/722174002"/>
    <hyperlink ref="F426" r:id="rId81" display="https://podminky.urs.cz/item/CS_URS_2025_01/722174003"/>
    <hyperlink ref="F429" r:id="rId82" display="https://podminky.urs.cz/item/CS_URS_2025_01/722174004"/>
    <hyperlink ref="F434" r:id="rId83" display="https://podminky.urs.cz/item/CS_URS_2025_01/722175002"/>
    <hyperlink ref="F437" r:id="rId84" display="https://podminky.urs.cz/item/CS_URS_2025_01/722175003"/>
    <hyperlink ref="F440" r:id="rId85" display="https://podminky.urs.cz/item/CS_URS_2025_01/722179191"/>
    <hyperlink ref="F442" r:id="rId86" display="https://podminky.urs.cz/item/CS_URS_2025_01/722179192"/>
    <hyperlink ref="F444" r:id="rId87" display="https://podminky.urs.cz/item/CS_URS_2025_01/722181211"/>
    <hyperlink ref="F448" r:id="rId88" display="https://podminky.urs.cz/item/CS_URS_2025_01/722181222"/>
    <hyperlink ref="F452" r:id="rId89" display="https://podminky.urs.cz/item/CS_URS_2025_01/722181231"/>
    <hyperlink ref="F454" r:id="rId90" display="https://podminky.urs.cz/item/CS_URS_2025_01/722181242"/>
    <hyperlink ref="F456" r:id="rId91" display="https://podminky.urs.cz/item/CS_URS_2025_01/722190401"/>
    <hyperlink ref="F460" r:id="rId92" display="https://podminky.urs.cz/item/CS_URS_2025_01/722219191"/>
    <hyperlink ref="F463" r:id="rId93" display="https://podminky.urs.cz/item/CS_URS_2025_01/722220111"/>
    <hyperlink ref="F465" r:id="rId94" display="https://podminky.urs.cz/item/CS_URS_2025_01/722220121"/>
    <hyperlink ref="F467" r:id="rId95" display="https://podminky.urs.cz/item/CS_URS_2025_01/722224152"/>
    <hyperlink ref="F469" r:id="rId96" display="https://podminky.urs.cz/item/CS_URS_2025_01/722232044"/>
    <hyperlink ref="F471" r:id="rId97" display="https://podminky.urs.cz/item/CS_URS_2025_01/722232063"/>
    <hyperlink ref="F473" r:id="rId98" display="https://podminky.urs.cz/item/CS_URS_2025_01/722270102"/>
    <hyperlink ref="F476" r:id="rId99" display="https://podminky.urs.cz/item/CS_URS_2025_01/722290234"/>
    <hyperlink ref="F478" r:id="rId100" display="https://podminky.urs.cz/item/CS_URS_2025_01/722290246"/>
    <hyperlink ref="F480" r:id="rId101" display="https://podminky.urs.cz/item/CS_URS_2025_01/998722121"/>
    <hyperlink ref="F483" r:id="rId102" display="https://podminky.urs.cz/item/CS_URS_2025_01/725119124"/>
    <hyperlink ref="F498" r:id="rId103" display="https://podminky.urs.cz/item/CS_URS_2025_01/725119131"/>
    <hyperlink ref="F507" r:id="rId104" display="https://podminky.urs.cz/item/CS_URS_2025_01/725129103"/>
    <hyperlink ref="F518" r:id="rId105" display="https://podminky.urs.cz/item/CS_URS_2025_01/725219102"/>
    <hyperlink ref="F551" r:id="rId106" display="https://podminky.urs.cz/item/CS_URS_2025_01/725291670"/>
    <hyperlink ref="F562" r:id="rId107" display="https://podminky.urs.cz/item/CS_URS_2025_01/725339111"/>
    <hyperlink ref="F569" r:id="rId108" display="https://podminky.urs.cz/item/CS_URS_2025_01/725535212"/>
    <hyperlink ref="F571" r:id="rId109" display="https://podminky.urs.cz/item/CS_URS_2025_01/725539204"/>
    <hyperlink ref="F574" r:id="rId110" display="https://podminky.urs.cz/item/CS_URS_2025_01/725819401"/>
    <hyperlink ref="F600" r:id="rId111" display="https://podminky.urs.cz/item/CS_URS_2025_01/725829101"/>
    <hyperlink ref="F607" r:id="rId112" display="https://podminky.urs.cz/item/CS_URS_2025_01/725829132"/>
    <hyperlink ref="F619" r:id="rId113" display="https://podminky.urs.cz/item/CS_URS_2025_01/998725121"/>
    <hyperlink ref="F622" r:id="rId114" display="https://podminky.urs.cz/item/CS_URS_2025_01/741311081"/>
    <hyperlink ref="F630" r:id="rId115" display="https://podminky.urs.cz/item/CS_URS_2025_01/998741121"/>
    <hyperlink ref="F633" r:id="rId116" display="https://podminky.urs.cz/item/CS_URS_2025_01/767646411"/>
    <hyperlink ref="F638" r:id="rId117" display="https://podminky.urs.cz/item/CS_URS_2025_01/767995101"/>
    <hyperlink ref="F649" r:id="rId118" display="https://podminky.urs.cz/item/CS_URS_2025_01/998767121"/>
    <hyperlink ref="F653" r:id="rId119" display="https://podminky.urs.cz/item/CS_URS_2025_01/012434000"/>
    <hyperlink ref="F656" r:id="rId120" display="https://podminky.urs.cz/item/CS_URS_2025_01/012444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2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107</v>
      </c>
    </row>
    <row r="3" s="1" customFormat="1" ht="6.96" customHeight="1">
      <c r="B3" s="142"/>
      <c r="C3" s="143"/>
      <c r="D3" s="143"/>
      <c r="E3" s="143"/>
      <c r="F3" s="143"/>
      <c r="G3" s="143"/>
      <c r="H3" s="143"/>
      <c r="I3" s="143"/>
      <c r="J3" s="143"/>
      <c r="K3" s="143"/>
      <c r="L3" s="23"/>
      <c r="AT3" s="20" t="s">
        <v>80</v>
      </c>
    </row>
    <row r="4" s="1" customFormat="1" ht="24.96" customHeight="1">
      <c r="B4" s="23"/>
      <c r="D4" s="144" t="s">
        <v>127</v>
      </c>
      <c r="L4" s="23"/>
      <c r="M4" s="145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6" t="s">
        <v>16</v>
      </c>
      <c r="L6" s="23"/>
    </row>
    <row r="7" s="1" customFormat="1" ht="16.5" customHeight="1">
      <c r="B7" s="23"/>
      <c r="E7" s="147" t="str">
        <f>'Rekapitulace stavby'!K6</f>
        <v>Jáchymov - parkoviště v ulici Mathesiova</v>
      </c>
      <c r="F7" s="146"/>
      <c r="G7" s="146"/>
      <c r="H7" s="146"/>
      <c r="L7" s="23"/>
    </row>
    <row r="8" s="1" customFormat="1" ht="12" customHeight="1">
      <c r="B8" s="23"/>
      <c r="D8" s="146" t="s">
        <v>128</v>
      </c>
      <c r="L8" s="23"/>
    </row>
    <row r="9" s="2" customFormat="1" ht="16.5" customHeight="1">
      <c r="A9" s="41"/>
      <c r="B9" s="47"/>
      <c r="C9" s="41"/>
      <c r="D9" s="41"/>
      <c r="E9" s="147" t="s">
        <v>928</v>
      </c>
      <c r="F9" s="41"/>
      <c r="G9" s="41"/>
      <c r="H9" s="41"/>
      <c r="I9" s="41"/>
      <c r="J9" s="41"/>
      <c r="K9" s="41"/>
      <c r="L9" s="148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6" t="s">
        <v>130</v>
      </c>
      <c r="E10" s="41"/>
      <c r="F10" s="41"/>
      <c r="G10" s="41"/>
      <c r="H10" s="41"/>
      <c r="I10" s="41"/>
      <c r="J10" s="41"/>
      <c r="K10" s="41"/>
      <c r="L10" s="148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9" t="s">
        <v>2569</v>
      </c>
      <c r="F11" s="41"/>
      <c r="G11" s="41"/>
      <c r="H11" s="41"/>
      <c r="I11" s="41"/>
      <c r="J11" s="41"/>
      <c r="K11" s="41"/>
      <c r="L11" s="148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8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6" t="s">
        <v>18</v>
      </c>
      <c r="E13" s="41"/>
      <c r="F13" s="136" t="s">
        <v>19</v>
      </c>
      <c r="G13" s="41"/>
      <c r="H13" s="41"/>
      <c r="I13" s="146" t="s">
        <v>20</v>
      </c>
      <c r="J13" s="136" t="s">
        <v>19</v>
      </c>
      <c r="K13" s="41"/>
      <c r="L13" s="148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6" t="s">
        <v>21</v>
      </c>
      <c r="E14" s="41"/>
      <c r="F14" s="136" t="s">
        <v>22</v>
      </c>
      <c r="G14" s="41"/>
      <c r="H14" s="41"/>
      <c r="I14" s="146" t="s">
        <v>23</v>
      </c>
      <c r="J14" s="150" t="str">
        <f>'Rekapitulace stavby'!AN8</f>
        <v>29. 5. 2025</v>
      </c>
      <c r="K14" s="41"/>
      <c r="L14" s="148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8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6" t="s">
        <v>25</v>
      </c>
      <c r="E16" s="41"/>
      <c r="F16" s="41"/>
      <c r="G16" s="41"/>
      <c r="H16" s="41"/>
      <c r="I16" s="146" t="s">
        <v>26</v>
      </c>
      <c r="J16" s="136" t="s">
        <v>19</v>
      </c>
      <c r="K16" s="41"/>
      <c r="L16" s="148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22</v>
      </c>
      <c r="F17" s="41"/>
      <c r="G17" s="41"/>
      <c r="H17" s="41"/>
      <c r="I17" s="146" t="s">
        <v>27</v>
      </c>
      <c r="J17" s="136" t="s">
        <v>19</v>
      </c>
      <c r="K17" s="41"/>
      <c r="L17" s="148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8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6" t="s">
        <v>28</v>
      </c>
      <c r="E19" s="41"/>
      <c r="F19" s="41"/>
      <c r="G19" s="41"/>
      <c r="H19" s="41"/>
      <c r="I19" s="146" t="s">
        <v>26</v>
      </c>
      <c r="J19" s="36" t="str">
        <f>'Rekapitulace stavby'!AN13</f>
        <v>Vyplň údaj</v>
      </c>
      <c r="K19" s="41"/>
      <c r="L19" s="148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6" t="s">
        <v>27</v>
      </c>
      <c r="J20" s="36" t="str">
        <f>'Rekapitulace stavby'!AN14</f>
        <v>Vyplň údaj</v>
      </c>
      <c r="K20" s="41"/>
      <c r="L20" s="148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8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6" t="s">
        <v>30</v>
      </c>
      <c r="E22" s="41"/>
      <c r="F22" s="41"/>
      <c r="G22" s="41"/>
      <c r="H22" s="41"/>
      <c r="I22" s="146" t="s">
        <v>26</v>
      </c>
      <c r="J22" s="136" t="s">
        <v>19</v>
      </c>
      <c r="K22" s="41"/>
      <c r="L22" s="148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31</v>
      </c>
      <c r="F23" s="41"/>
      <c r="G23" s="41"/>
      <c r="H23" s="41"/>
      <c r="I23" s="146" t="s">
        <v>27</v>
      </c>
      <c r="J23" s="136" t="s">
        <v>19</v>
      </c>
      <c r="K23" s="41"/>
      <c r="L23" s="148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8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6" t="s">
        <v>33</v>
      </c>
      <c r="E25" s="41"/>
      <c r="F25" s="41"/>
      <c r="G25" s="41"/>
      <c r="H25" s="41"/>
      <c r="I25" s="146" t="s">
        <v>26</v>
      </c>
      <c r="J25" s="136" t="str">
        <f>IF('Rekapitulace stavby'!AN19="","",'Rekapitulace stavby'!AN19)</f>
        <v/>
      </c>
      <c r="K25" s="41"/>
      <c r="L25" s="148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6" t="s">
        <v>27</v>
      </c>
      <c r="J26" s="136" t="str">
        <f>IF('Rekapitulace stavby'!AN20="","",'Rekapitulace stavby'!AN20)</f>
        <v/>
      </c>
      <c r="K26" s="41"/>
      <c r="L26" s="148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8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6" t="s">
        <v>35</v>
      </c>
      <c r="E28" s="41"/>
      <c r="F28" s="41"/>
      <c r="G28" s="41"/>
      <c r="H28" s="41"/>
      <c r="I28" s="41"/>
      <c r="J28" s="41"/>
      <c r="K28" s="41"/>
      <c r="L28" s="148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1"/>
      <c r="B29" s="152"/>
      <c r="C29" s="151"/>
      <c r="D29" s="151"/>
      <c r="E29" s="153" t="s">
        <v>19</v>
      </c>
      <c r="F29" s="153"/>
      <c r="G29" s="153"/>
      <c r="H29" s="153"/>
      <c r="I29" s="151"/>
      <c r="J29" s="151"/>
      <c r="K29" s="151"/>
      <c r="L29" s="154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8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5"/>
      <c r="E31" s="155"/>
      <c r="F31" s="155"/>
      <c r="G31" s="155"/>
      <c r="H31" s="155"/>
      <c r="I31" s="155"/>
      <c r="J31" s="155"/>
      <c r="K31" s="155"/>
      <c r="L31" s="148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6" t="s">
        <v>37</v>
      </c>
      <c r="E32" s="41"/>
      <c r="F32" s="41"/>
      <c r="G32" s="41"/>
      <c r="H32" s="41"/>
      <c r="I32" s="41"/>
      <c r="J32" s="157">
        <f>ROUND(J87, 2)</f>
        <v>0</v>
      </c>
      <c r="K32" s="41"/>
      <c r="L32" s="148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5"/>
      <c r="E33" s="155"/>
      <c r="F33" s="155"/>
      <c r="G33" s="155"/>
      <c r="H33" s="155"/>
      <c r="I33" s="155"/>
      <c r="J33" s="155"/>
      <c r="K33" s="155"/>
      <c r="L33" s="148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8" t="s">
        <v>39</v>
      </c>
      <c r="G34" s="41"/>
      <c r="H34" s="41"/>
      <c r="I34" s="158" t="s">
        <v>38</v>
      </c>
      <c r="J34" s="158" t="s">
        <v>40</v>
      </c>
      <c r="K34" s="41"/>
      <c r="L34" s="148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9" t="s">
        <v>41</v>
      </c>
      <c r="E35" s="146" t="s">
        <v>42</v>
      </c>
      <c r="F35" s="160">
        <f>ROUND((SUM(BE87:BE101)),  2)</f>
        <v>0</v>
      </c>
      <c r="G35" s="41"/>
      <c r="H35" s="41"/>
      <c r="I35" s="161">
        <v>0.20999999999999999</v>
      </c>
      <c r="J35" s="160">
        <f>ROUND(((SUM(BE87:BE101))*I35),  2)</f>
        <v>0</v>
      </c>
      <c r="K35" s="41"/>
      <c r="L35" s="148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6" t="s">
        <v>43</v>
      </c>
      <c r="F36" s="160">
        <f>ROUND((SUM(BF87:BF101)),  2)</f>
        <v>0</v>
      </c>
      <c r="G36" s="41"/>
      <c r="H36" s="41"/>
      <c r="I36" s="161">
        <v>0.12</v>
      </c>
      <c r="J36" s="160">
        <f>ROUND(((SUM(BF87:BF101))*I36),  2)</f>
        <v>0</v>
      </c>
      <c r="K36" s="41"/>
      <c r="L36" s="148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6" t="s">
        <v>44</v>
      </c>
      <c r="F37" s="160">
        <f>ROUND((SUM(BG87:BG101)),  2)</f>
        <v>0</v>
      </c>
      <c r="G37" s="41"/>
      <c r="H37" s="41"/>
      <c r="I37" s="161">
        <v>0.20999999999999999</v>
      </c>
      <c r="J37" s="160">
        <f>0</f>
        <v>0</v>
      </c>
      <c r="K37" s="41"/>
      <c r="L37" s="148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6" t="s">
        <v>45</v>
      </c>
      <c r="F38" s="160">
        <f>ROUND((SUM(BH87:BH101)),  2)</f>
        <v>0</v>
      </c>
      <c r="G38" s="41"/>
      <c r="H38" s="41"/>
      <c r="I38" s="161">
        <v>0.12</v>
      </c>
      <c r="J38" s="160">
        <f>0</f>
        <v>0</v>
      </c>
      <c r="K38" s="41"/>
      <c r="L38" s="148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6" t="s">
        <v>46</v>
      </c>
      <c r="F39" s="160">
        <f>ROUND((SUM(BI87:BI101)),  2)</f>
        <v>0</v>
      </c>
      <c r="G39" s="41"/>
      <c r="H39" s="41"/>
      <c r="I39" s="161">
        <v>0</v>
      </c>
      <c r="J39" s="160">
        <f>0</f>
        <v>0</v>
      </c>
      <c r="K39" s="41"/>
      <c r="L39" s="148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8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2"/>
      <c r="D41" s="163" t="s">
        <v>47</v>
      </c>
      <c r="E41" s="164"/>
      <c r="F41" s="164"/>
      <c r="G41" s="165" t="s">
        <v>48</v>
      </c>
      <c r="H41" s="166" t="s">
        <v>49</v>
      </c>
      <c r="I41" s="164"/>
      <c r="J41" s="167">
        <f>SUM(J32:J39)</f>
        <v>0</v>
      </c>
      <c r="K41" s="168"/>
      <c r="L41" s="148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9"/>
      <c r="C42" s="170"/>
      <c r="D42" s="170"/>
      <c r="E42" s="170"/>
      <c r="F42" s="170"/>
      <c r="G42" s="170"/>
      <c r="H42" s="170"/>
      <c r="I42" s="170"/>
      <c r="J42" s="170"/>
      <c r="K42" s="170"/>
      <c r="L42" s="148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1"/>
      <c r="C46" s="172"/>
      <c r="D46" s="172"/>
      <c r="E46" s="172"/>
      <c r="F46" s="172"/>
      <c r="G46" s="172"/>
      <c r="H46" s="172"/>
      <c r="I46" s="172"/>
      <c r="J46" s="172"/>
      <c r="K46" s="172"/>
      <c r="L46" s="148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132</v>
      </c>
      <c r="D47" s="43"/>
      <c r="E47" s="43"/>
      <c r="F47" s="43"/>
      <c r="G47" s="43"/>
      <c r="H47" s="43"/>
      <c r="I47" s="43"/>
      <c r="J47" s="43"/>
      <c r="K47" s="43"/>
      <c r="L47" s="148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8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8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3" t="str">
        <f>E7</f>
        <v>Jáchymov - parkoviště v ulici Mathesiova</v>
      </c>
      <c r="F50" s="35"/>
      <c r="G50" s="35"/>
      <c r="H50" s="35"/>
      <c r="I50" s="43"/>
      <c r="J50" s="43"/>
      <c r="K50" s="43"/>
      <c r="L50" s="148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128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3" t="s">
        <v>928</v>
      </c>
      <c r="F52" s="43"/>
      <c r="G52" s="43"/>
      <c r="H52" s="43"/>
      <c r="I52" s="43"/>
      <c r="J52" s="43"/>
      <c r="K52" s="43"/>
      <c r="L52" s="148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130</v>
      </c>
      <c r="D53" s="43"/>
      <c r="E53" s="43"/>
      <c r="F53" s="43"/>
      <c r="G53" s="43"/>
      <c r="H53" s="43"/>
      <c r="I53" s="43"/>
      <c r="J53" s="43"/>
      <c r="K53" s="43"/>
      <c r="L53" s="148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SO 701.4 - Vzduchotechnika</v>
      </c>
      <c r="F54" s="43"/>
      <c r="G54" s="43"/>
      <c r="H54" s="43"/>
      <c r="I54" s="43"/>
      <c r="J54" s="43"/>
      <c r="K54" s="43"/>
      <c r="L54" s="148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8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Město Jáchymov</v>
      </c>
      <c r="G56" s="43"/>
      <c r="H56" s="43"/>
      <c r="I56" s="35" t="s">
        <v>23</v>
      </c>
      <c r="J56" s="75" t="str">
        <f>IF(J14="","",J14)</f>
        <v>29. 5. 2025</v>
      </c>
      <c r="K56" s="43"/>
      <c r="L56" s="148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8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Jáchymov</v>
      </c>
      <c r="G58" s="43"/>
      <c r="H58" s="43"/>
      <c r="I58" s="35" t="s">
        <v>30</v>
      </c>
      <c r="J58" s="39" t="str">
        <f>E23</f>
        <v>Ing. Jiří Oboznenko</v>
      </c>
      <c r="K58" s="43"/>
      <c r="L58" s="148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28</v>
      </c>
      <c r="D59" s="43"/>
      <c r="E59" s="43"/>
      <c r="F59" s="30" t="str">
        <f>IF(E20="","",E20)</f>
        <v>Vyplň údaj</v>
      </c>
      <c r="G59" s="43"/>
      <c r="H59" s="43"/>
      <c r="I59" s="35" t="s">
        <v>33</v>
      </c>
      <c r="J59" s="39" t="str">
        <f>E26</f>
        <v xml:space="preserve"> </v>
      </c>
      <c r="K59" s="43"/>
      <c r="L59" s="148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8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4" t="s">
        <v>133</v>
      </c>
      <c r="D61" s="175"/>
      <c r="E61" s="175"/>
      <c r="F61" s="175"/>
      <c r="G61" s="175"/>
      <c r="H61" s="175"/>
      <c r="I61" s="175"/>
      <c r="J61" s="176" t="s">
        <v>134</v>
      </c>
      <c r="K61" s="175"/>
      <c r="L61" s="148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8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7" t="s">
        <v>69</v>
      </c>
      <c r="D63" s="43"/>
      <c r="E63" s="43"/>
      <c r="F63" s="43"/>
      <c r="G63" s="43"/>
      <c r="H63" s="43"/>
      <c r="I63" s="43"/>
      <c r="J63" s="105">
        <f>J87</f>
        <v>0</v>
      </c>
      <c r="K63" s="43"/>
      <c r="L63" s="148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135</v>
      </c>
    </row>
    <row r="64" s="9" customFormat="1" ht="24.96" customHeight="1">
      <c r="A64" s="9"/>
      <c r="B64" s="178"/>
      <c r="C64" s="179"/>
      <c r="D64" s="180" t="s">
        <v>244</v>
      </c>
      <c r="E64" s="181"/>
      <c r="F64" s="181"/>
      <c r="G64" s="181"/>
      <c r="H64" s="181"/>
      <c r="I64" s="181"/>
      <c r="J64" s="182">
        <f>J88</f>
        <v>0</v>
      </c>
      <c r="K64" s="179"/>
      <c r="L64" s="183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4"/>
      <c r="C65" s="128"/>
      <c r="D65" s="185" t="s">
        <v>2570</v>
      </c>
      <c r="E65" s="186"/>
      <c r="F65" s="186"/>
      <c r="G65" s="186"/>
      <c r="H65" s="186"/>
      <c r="I65" s="186"/>
      <c r="J65" s="187">
        <f>J89</f>
        <v>0</v>
      </c>
      <c r="K65" s="128"/>
      <c r="L65" s="188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1"/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148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s="2" customFormat="1" ht="6.96" customHeight="1">
      <c r="A67" s="41"/>
      <c r="B67" s="62"/>
      <c r="C67" s="63"/>
      <c r="D67" s="63"/>
      <c r="E67" s="63"/>
      <c r="F67" s="63"/>
      <c r="G67" s="63"/>
      <c r="H67" s="63"/>
      <c r="I67" s="63"/>
      <c r="J67" s="63"/>
      <c r="K67" s="63"/>
      <c r="L67" s="148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71" s="2" customFormat="1" ht="6.96" customHeight="1">
      <c r="A71" s="41"/>
      <c r="B71" s="64"/>
      <c r="C71" s="65"/>
      <c r="D71" s="65"/>
      <c r="E71" s="65"/>
      <c r="F71" s="65"/>
      <c r="G71" s="65"/>
      <c r="H71" s="65"/>
      <c r="I71" s="65"/>
      <c r="J71" s="65"/>
      <c r="K71" s="65"/>
      <c r="L71" s="148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24.96" customHeight="1">
      <c r="A72" s="41"/>
      <c r="B72" s="42"/>
      <c r="C72" s="26" t="s">
        <v>143</v>
      </c>
      <c r="D72" s="43"/>
      <c r="E72" s="43"/>
      <c r="F72" s="43"/>
      <c r="G72" s="43"/>
      <c r="H72" s="43"/>
      <c r="I72" s="43"/>
      <c r="J72" s="43"/>
      <c r="K72" s="43"/>
      <c r="L72" s="148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6.96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8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2" customHeight="1">
      <c r="A74" s="41"/>
      <c r="B74" s="42"/>
      <c r="C74" s="35" t="s">
        <v>16</v>
      </c>
      <c r="D74" s="43"/>
      <c r="E74" s="43"/>
      <c r="F74" s="43"/>
      <c r="G74" s="43"/>
      <c r="H74" s="43"/>
      <c r="I74" s="43"/>
      <c r="J74" s="43"/>
      <c r="K74" s="43"/>
      <c r="L74" s="148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6.5" customHeight="1">
      <c r="A75" s="41"/>
      <c r="B75" s="42"/>
      <c r="C75" s="43"/>
      <c r="D75" s="43"/>
      <c r="E75" s="173" t="str">
        <f>E7</f>
        <v>Jáchymov - parkoviště v ulici Mathesiova</v>
      </c>
      <c r="F75" s="35"/>
      <c r="G75" s="35"/>
      <c r="H75" s="35"/>
      <c r="I75" s="43"/>
      <c r="J75" s="43"/>
      <c r="K75" s="43"/>
      <c r="L75" s="148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1" customFormat="1" ht="12" customHeight="1">
      <c r="B76" s="24"/>
      <c r="C76" s="35" t="s">
        <v>128</v>
      </c>
      <c r="D76" s="25"/>
      <c r="E76" s="25"/>
      <c r="F76" s="25"/>
      <c r="G76" s="25"/>
      <c r="H76" s="25"/>
      <c r="I76" s="25"/>
      <c r="J76" s="25"/>
      <c r="K76" s="25"/>
      <c r="L76" s="23"/>
    </row>
    <row r="77" s="2" customFormat="1" ht="16.5" customHeight="1">
      <c r="A77" s="41"/>
      <c r="B77" s="42"/>
      <c r="C77" s="43"/>
      <c r="D77" s="43"/>
      <c r="E77" s="173" t="s">
        <v>928</v>
      </c>
      <c r="F77" s="43"/>
      <c r="G77" s="43"/>
      <c r="H77" s="43"/>
      <c r="I77" s="43"/>
      <c r="J77" s="43"/>
      <c r="K77" s="43"/>
      <c r="L77" s="148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130</v>
      </c>
      <c r="D78" s="43"/>
      <c r="E78" s="43"/>
      <c r="F78" s="43"/>
      <c r="G78" s="43"/>
      <c r="H78" s="43"/>
      <c r="I78" s="43"/>
      <c r="J78" s="43"/>
      <c r="K78" s="43"/>
      <c r="L78" s="148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72" t="str">
        <f>E11</f>
        <v>SO 701.4 - Vzduchotechnika</v>
      </c>
      <c r="F79" s="43"/>
      <c r="G79" s="43"/>
      <c r="H79" s="43"/>
      <c r="I79" s="43"/>
      <c r="J79" s="43"/>
      <c r="K79" s="43"/>
      <c r="L79" s="148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8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21</v>
      </c>
      <c r="D81" s="43"/>
      <c r="E81" s="43"/>
      <c r="F81" s="30" t="str">
        <f>F14</f>
        <v>Město Jáchymov</v>
      </c>
      <c r="G81" s="43"/>
      <c r="H81" s="43"/>
      <c r="I81" s="35" t="s">
        <v>23</v>
      </c>
      <c r="J81" s="75" t="str">
        <f>IF(J14="","",J14)</f>
        <v>29. 5. 2025</v>
      </c>
      <c r="K81" s="43"/>
      <c r="L81" s="148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8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25</v>
      </c>
      <c r="D83" s="43"/>
      <c r="E83" s="43"/>
      <c r="F83" s="30" t="str">
        <f>E17</f>
        <v>Město Jáchymov</v>
      </c>
      <c r="G83" s="43"/>
      <c r="H83" s="43"/>
      <c r="I83" s="35" t="s">
        <v>30</v>
      </c>
      <c r="J83" s="39" t="str">
        <f>E23</f>
        <v>Ing. Jiří Oboznenko</v>
      </c>
      <c r="K83" s="43"/>
      <c r="L83" s="148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28</v>
      </c>
      <c r="D84" s="43"/>
      <c r="E84" s="43"/>
      <c r="F84" s="30" t="str">
        <f>IF(E20="","",E20)</f>
        <v>Vyplň údaj</v>
      </c>
      <c r="G84" s="43"/>
      <c r="H84" s="43"/>
      <c r="I84" s="35" t="s">
        <v>33</v>
      </c>
      <c r="J84" s="39" t="str">
        <f>E26</f>
        <v xml:space="preserve"> </v>
      </c>
      <c r="K84" s="43"/>
      <c r="L84" s="148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8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9"/>
      <c r="B86" s="190"/>
      <c r="C86" s="191" t="s">
        <v>144</v>
      </c>
      <c r="D86" s="192" t="s">
        <v>56</v>
      </c>
      <c r="E86" s="192" t="s">
        <v>52</v>
      </c>
      <c r="F86" s="192" t="s">
        <v>53</v>
      </c>
      <c r="G86" s="192" t="s">
        <v>145</v>
      </c>
      <c r="H86" s="192" t="s">
        <v>146</v>
      </c>
      <c r="I86" s="192" t="s">
        <v>147</v>
      </c>
      <c r="J86" s="192" t="s">
        <v>134</v>
      </c>
      <c r="K86" s="193" t="s">
        <v>148</v>
      </c>
      <c r="L86" s="194"/>
      <c r="M86" s="95" t="s">
        <v>19</v>
      </c>
      <c r="N86" s="96" t="s">
        <v>41</v>
      </c>
      <c r="O86" s="96" t="s">
        <v>149</v>
      </c>
      <c r="P86" s="96" t="s">
        <v>150</v>
      </c>
      <c r="Q86" s="96" t="s">
        <v>151</v>
      </c>
      <c r="R86" s="96" t="s">
        <v>152</v>
      </c>
      <c r="S86" s="96" t="s">
        <v>153</v>
      </c>
      <c r="T86" s="97" t="s">
        <v>154</v>
      </c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</row>
    <row r="87" s="2" customFormat="1" ht="22.8" customHeight="1">
      <c r="A87" s="41"/>
      <c r="B87" s="42"/>
      <c r="C87" s="102" t="s">
        <v>155</v>
      </c>
      <c r="D87" s="43"/>
      <c r="E87" s="43"/>
      <c r="F87" s="43"/>
      <c r="G87" s="43"/>
      <c r="H87" s="43"/>
      <c r="I87" s="43"/>
      <c r="J87" s="195">
        <f>BK87</f>
        <v>0</v>
      </c>
      <c r="K87" s="43"/>
      <c r="L87" s="47"/>
      <c r="M87" s="98"/>
      <c r="N87" s="196"/>
      <c r="O87" s="99"/>
      <c r="P87" s="197">
        <f>P88</f>
        <v>0</v>
      </c>
      <c r="Q87" s="99"/>
      <c r="R87" s="197">
        <f>R88</f>
        <v>0</v>
      </c>
      <c r="S87" s="99"/>
      <c r="T87" s="198">
        <f>T88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70</v>
      </c>
      <c r="AU87" s="20" t="s">
        <v>135</v>
      </c>
      <c r="BK87" s="199">
        <f>BK88</f>
        <v>0</v>
      </c>
    </row>
    <row r="88" s="12" customFormat="1" ht="25.92" customHeight="1">
      <c r="A88" s="12"/>
      <c r="B88" s="200"/>
      <c r="C88" s="201"/>
      <c r="D88" s="202" t="s">
        <v>70</v>
      </c>
      <c r="E88" s="203" t="s">
        <v>633</v>
      </c>
      <c r="F88" s="203" t="s">
        <v>634</v>
      </c>
      <c r="G88" s="201"/>
      <c r="H88" s="201"/>
      <c r="I88" s="204"/>
      <c r="J88" s="205">
        <f>BK88</f>
        <v>0</v>
      </c>
      <c r="K88" s="201"/>
      <c r="L88" s="206"/>
      <c r="M88" s="207"/>
      <c r="N88" s="208"/>
      <c r="O88" s="208"/>
      <c r="P88" s="209">
        <f>P89</f>
        <v>0</v>
      </c>
      <c r="Q88" s="208"/>
      <c r="R88" s="209">
        <f>R89</f>
        <v>0</v>
      </c>
      <c r="S88" s="208"/>
      <c r="T88" s="210">
        <f>T89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1" t="s">
        <v>80</v>
      </c>
      <c r="AT88" s="212" t="s">
        <v>70</v>
      </c>
      <c r="AU88" s="212" t="s">
        <v>71</v>
      </c>
      <c r="AY88" s="211" t="s">
        <v>158</v>
      </c>
      <c r="BK88" s="213">
        <f>BK89</f>
        <v>0</v>
      </c>
    </row>
    <row r="89" s="12" customFormat="1" ht="22.8" customHeight="1">
      <c r="A89" s="12"/>
      <c r="B89" s="200"/>
      <c r="C89" s="201"/>
      <c r="D89" s="202" t="s">
        <v>70</v>
      </c>
      <c r="E89" s="214" t="s">
        <v>2571</v>
      </c>
      <c r="F89" s="214" t="s">
        <v>106</v>
      </c>
      <c r="G89" s="201"/>
      <c r="H89" s="201"/>
      <c r="I89" s="204"/>
      <c r="J89" s="215">
        <f>BK89</f>
        <v>0</v>
      </c>
      <c r="K89" s="201"/>
      <c r="L89" s="206"/>
      <c r="M89" s="207"/>
      <c r="N89" s="208"/>
      <c r="O89" s="208"/>
      <c r="P89" s="209">
        <f>SUM(P90:P101)</f>
        <v>0</v>
      </c>
      <c r="Q89" s="208"/>
      <c r="R89" s="209">
        <f>SUM(R90:R101)</f>
        <v>0</v>
      </c>
      <c r="S89" s="208"/>
      <c r="T89" s="210">
        <f>SUM(T90:T101)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1" t="s">
        <v>80</v>
      </c>
      <c r="AT89" s="212" t="s">
        <v>70</v>
      </c>
      <c r="AU89" s="212" t="s">
        <v>78</v>
      </c>
      <c r="AY89" s="211" t="s">
        <v>158</v>
      </c>
      <c r="BK89" s="213">
        <f>SUM(BK90:BK101)</f>
        <v>0</v>
      </c>
    </row>
    <row r="90" s="2" customFormat="1" ht="16.5" customHeight="1">
      <c r="A90" s="41"/>
      <c r="B90" s="42"/>
      <c r="C90" s="216" t="s">
        <v>78</v>
      </c>
      <c r="D90" s="216" t="s">
        <v>161</v>
      </c>
      <c r="E90" s="217" t="s">
        <v>2572</v>
      </c>
      <c r="F90" s="218" t="s">
        <v>2573</v>
      </c>
      <c r="G90" s="219" t="s">
        <v>199</v>
      </c>
      <c r="H90" s="220">
        <v>2</v>
      </c>
      <c r="I90" s="221"/>
      <c r="J90" s="222">
        <f>ROUND(I90*H90,2)</f>
        <v>0</v>
      </c>
      <c r="K90" s="218" t="s">
        <v>19</v>
      </c>
      <c r="L90" s="47"/>
      <c r="M90" s="223" t="s">
        <v>19</v>
      </c>
      <c r="N90" s="224" t="s">
        <v>42</v>
      </c>
      <c r="O90" s="87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7" t="s">
        <v>338</v>
      </c>
      <c r="AT90" s="227" t="s">
        <v>161</v>
      </c>
      <c r="AU90" s="227" t="s">
        <v>80</v>
      </c>
      <c r="AY90" s="20" t="s">
        <v>158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20" t="s">
        <v>78</v>
      </c>
      <c r="BK90" s="228">
        <f>ROUND(I90*H90,2)</f>
        <v>0</v>
      </c>
      <c r="BL90" s="20" t="s">
        <v>338</v>
      </c>
      <c r="BM90" s="227" t="s">
        <v>2574</v>
      </c>
    </row>
    <row r="91" s="2" customFormat="1">
      <c r="A91" s="41"/>
      <c r="B91" s="42"/>
      <c r="C91" s="43"/>
      <c r="D91" s="241" t="s">
        <v>519</v>
      </c>
      <c r="E91" s="43"/>
      <c r="F91" s="282" t="s">
        <v>2575</v>
      </c>
      <c r="G91" s="43"/>
      <c r="H91" s="43"/>
      <c r="I91" s="231"/>
      <c r="J91" s="43"/>
      <c r="K91" s="43"/>
      <c r="L91" s="47"/>
      <c r="M91" s="232"/>
      <c r="N91" s="233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519</v>
      </c>
      <c r="AU91" s="20" t="s">
        <v>80</v>
      </c>
    </row>
    <row r="92" s="2" customFormat="1" ht="16.5" customHeight="1">
      <c r="A92" s="41"/>
      <c r="B92" s="42"/>
      <c r="C92" s="216" t="s">
        <v>80</v>
      </c>
      <c r="D92" s="216" t="s">
        <v>161</v>
      </c>
      <c r="E92" s="217" t="s">
        <v>2576</v>
      </c>
      <c r="F92" s="218" t="s">
        <v>2573</v>
      </c>
      <c r="G92" s="219" t="s">
        <v>199</v>
      </c>
      <c r="H92" s="220">
        <v>2</v>
      </c>
      <c r="I92" s="221"/>
      <c r="J92" s="222">
        <f>ROUND(I92*H92,2)</f>
        <v>0</v>
      </c>
      <c r="K92" s="218" t="s">
        <v>19</v>
      </c>
      <c r="L92" s="47"/>
      <c r="M92" s="223" t="s">
        <v>19</v>
      </c>
      <c r="N92" s="224" t="s">
        <v>42</v>
      </c>
      <c r="O92" s="87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7" t="s">
        <v>338</v>
      </c>
      <c r="AT92" s="227" t="s">
        <v>161</v>
      </c>
      <c r="AU92" s="227" t="s">
        <v>80</v>
      </c>
      <c r="AY92" s="20" t="s">
        <v>158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20" t="s">
        <v>78</v>
      </c>
      <c r="BK92" s="228">
        <f>ROUND(I92*H92,2)</f>
        <v>0</v>
      </c>
      <c r="BL92" s="20" t="s">
        <v>338</v>
      </c>
      <c r="BM92" s="227" t="s">
        <v>2577</v>
      </c>
    </row>
    <row r="93" s="2" customFormat="1">
      <c r="A93" s="41"/>
      <c r="B93" s="42"/>
      <c r="C93" s="43"/>
      <c r="D93" s="241" t="s">
        <v>519</v>
      </c>
      <c r="E93" s="43"/>
      <c r="F93" s="282" t="s">
        <v>2578</v>
      </c>
      <c r="G93" s="43"/>
      <c r="H93" s="43"/>
      <c r="I93" s="231"/>
      <c r="J93" s="43"/>
      <c r="K93" s="43"/>
      <c r="L93" s="47"/>
      <c r="M93" s="232"/>
      <c r="N93" s="233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519</v>
      </c>
      <c r="AU93" s="20" t="s">
        <v>80</v>
      </c>
    </row>
    <row r="94" s="2" customFormat="1" ht="16.5" customHeight="1">
      <c r="A94" s="41"/>
      <c r="B94" s="42"/>
      <c r="C94" s="216" t="s">
        <v>119</v>
      </c>
      <c r="D94" s="216" t="s">
        <v>161</v>
      </c>
      <c r="E94" s="217" t="s">
        <v>2579</v>
      </c>
      <c r="F94" s="218" t="s">
        <v>2580</v>
      </c>
      <c r="G94" s="219" t="s">
        <v>199</v>
      </c>
      <c r="H94" s="220">
        <v>2</v>
      </c>
      <c r="I94" s="221"/>
      <c r="J94" s="222">
        <f>ROUND(I94*H94,2)</f>
        <v>0</v>
      </c>
      <c r="K94" s="218" t="s">
        <v>19</v>
      </c>
      <c r="L94" s="47"/>
      <c r="M94" s="223" t="s">
        <v>19</v>
      </c>
      <c r="N94" s="224" t="s">
        <v>42</v>
      </c>
      <c r="O94" s="87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7" t="s">
        <v>338</v>
      </c>
      <c r="AT94" s="227" t="s">
        <v>161</v>
      </c>
      <c r="AU94" s="227" t="s">
        <v>80</v>
      </c>
      <c r="AY94" s="20" t="s">
        <v>158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20" t="s">
        <v>78</v>
      </c>
      <c r="BK94" s="228">
        <f>ROUND(I94*H94,2)</f>
        <v>0</v>
      </c>
      <c r="BL94" s="20" t="s">
        <v>338</v>
      </c>
      <c r="BM94" s="227" t="s">
        <v>2581</v>
      </c>
    </row>
    <row r="95" s="2" customFormat="1" ht="16.5" customHeight="1">
      <c r="A95" s="41"/>
      <c r="B95" s="42"/>
      <c r="C95" s="216" t="s">
        <v>173</v>
      </c>
      <c r="D95" s="216" t="s">
        <v>161</v>
      </c>
      <c r="E95" s="217" t="s">
        <v>2582</v>
      </c>
      <c r="F95" s="218" t="s">
        <v>2583</v>
      </c>
      <c r="G95" s="219" t="s">
        <v>199</v>
      </c>
      <c r="H95" s="220">
        <v>2</v>
      </c>
      <c r="I95" s="221"/>
      <c r="J95" s="222">
        <f>ROUND(I95*H95,2)</f>
        <v>0</v>
      </c>
      <c r="K95" s="218" t="s">
        <v>19</v>
      </c>
      <c r="L95" s="47"/>
      <c r="M95" s="223" t="s">
        <v>19</v>
      </c>
      <c r="N95" s="224" t="s">
        <v>42</v>
      </c>
      <c r="O95" s="87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7" t="s">
        <v>338</v>
      </c>
      <c r="AT95" s="227" t="s">
        <v>161</v>
      </c>
      <c r="AU95" s="227" t="s">
        <v>80</v>
      </c>
      <c r="AY95" s="20" t="s">
        <v>158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20" t="s">
        <v>78</v>
      </c>
      <c r="BK95" s="228">
        <f>ROUND(I95*H95,2)</f>
        <v>0</v>
      </c>
      <c r="BL95" s="20" t="s">
        <v>338</v>
      </c>
      <c r="BM95" s="227" t="s">
        <v>2584</v>
      </c>
    </row>
    <row r="96" s="2" customFormat="1" ht="21.75" customHeight="1">
      <c r="A96" s="41"/>
      <c r="B96" s="42"/>
      <c r="C96" s="216" t="s">
        <v>157</v>
      </c>
      <c r="D96" s="216" t="s">
        <v>161</v>
      </c>
      <c r="E96" s="217" t="s">
        <v>2585</v>
      </c>
      <c r="F96" s="218" t="s">
        <v>2586</v>
      </c>
      <c r="G96" s="219" t="s">
        <v>373</v>
      </c>
      <c r="H96" s="220">
        <v>3</v>
      </c>
      <c r="I96" s="221"/>
      <c r="J96" s="222">
        <f>ROUND(I96*H96,2)</f>
        <v>0</v>
      </c>
      <c r="K96" s="218" t="s">
        <v>19</v>
      </c>
      <c r="L96" s="47"/>
      <c r="M96" s="223" t="s">
        <v>19</v>
      </c>
      <c r="N96" s="224" t="s">
        <v>42</v>
      </c>
      <c r="O96" s="87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7" t="s">
        <v>338</v>
      </c>
      <c r="AT96" s="227" t="s">
        <v>161</v>
      </c>
      <c r="AU96" s="227" t="s">
        <v>80</v>
      </c>
      <c r="AY96" s="20" t="s">
        <v>158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20" t="s">
        <v>78</v>
      </c>
      <c r="BK96" s="228">
        <f>ROUND(I96*H96,2)</f>
        <v>0</v>
      </c>
      <c r="BL96" s="20" t="s">
        <v>338</v>
      </c>
      <c r="BM96" s="227" t="s">
        <v>2587</v>
      </c>
    </row>
    <row r="97" s="2" customFormat="1" ht="21.75" customHeight="1">
      <c r="A97" s="41"/>
      <c r="B97" s="42"/>
      <c r="C97" s="216" t="s">
        <v>182</v>
      </c>
      <c r="D97" s="216" t="s">
        <v>161</v>
      </c>
      <c r="E97" s="217" t="s">
        <v>2588</v>
      </c>
      <c r="F97" s="218" t="s">
        <v>2589</v>
      </c>
      <c r="G97" s="219" t="s">
        <v>373</v>
      </c>
      <c r="H97" s="220">
        <v>3</v>
      </c>
      <c r="I97" s="221"/>
      <c r="J97" s="222">
        <f>ROUND(I97*H97,2)</f>
        <v>0</v>
      </c>
      <c r="K97" s="218" t="s">
        <v>19</v>
      </c>
      <c r="L97" s="47"/>
      <c r="M97" s="223" t="s">
        <v>19</v>
      </c>
      <c r="N97" s="224" t="s">
        <v>42</v>
      </c>
      <c r="O97" s="87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7" t="s">
        <v>338</v>
      </c>
      <c r="AT97" s="227" t="s">
        <v>161</v>
      </c>
      <c r="AU97" s="227" t="s">
        <v>80</v>
      </c>
      <c r="AY97" s="20" t="s">
        <v>158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20" t="s">
        <v>78</v>
      </c>
      <c r="BK97" s="228">
        <f>ROUND(I97*H97,2)</f>
        <v>0</v>
      </c>
      <c r="BL97" s="20" t="s">
        <v>338</v>
      </c>
      <c r="BM97" s="227" t="s">
        <v>2590</v>
      </c>
    </row>
    <row r="98" s="2" customFormat="1" ht="16.5" customHeight="1">
      <c r="A98" s="41"/>
      <c r="B98" s="42"/>
      <c r="C98" s="216" t="s">
        <v>186</v>
      </c>
      <c r="D98" s="216" t="s">
        <v>161</v>
      </c>
      <c r="E98" s="217" t="s">
        <v>2591</v>
      </c>
      <c r="F98" s="218" t="s">
        <v>2592</v>
      </c>
      <c r="G98" s="219" t="s">
        <v>331</v>
      </c>
      <c r="H98" s="220">
        <v>2</v>
      </c>
      <c r="I98" s="221"/>
      <c r="J98" s="222">
        <f>ROUND(I98*H98,2)</f>
        <v>0</v>
      </c>
      <c r="K98" s="218" t="s">
        <v>19</v>
      </c>
      <c r="L98" s="47"/>
      <c r="M98" s="223" t="s">
        <v>19</v>
      </c>
      <c r="N98" s="224" t="s">
        <v>42</v>
      </c>
      <c r="O98" s="87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7" t="s">
        <v>338</v>
      </c>
      <c r="AT98" s="227" t="s">
        <v>161</v>
      </c>
      <c r="AU98" s="227" t="s">
        <v>80</v>
      </c>
      <c r="AY98" s="20" t="s">
        <v>158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20" t="s">
        <v>78</v>
      </c>
      <c r="BK98" s="228">
        <f>ROUND(I98*H98,2)</f>
        <v>0</v>
      </c>
      <c r="BL98" s="20" t="s">
        <v>338</v>
      </c>
      <c r="BM98" s="227" t="s">
        <v>2593</v>
      </c>
    </row>
    <row r="99" s="2" customFormat="1" ht="16.5" customHeight="1">
      <c r="A99" s="41"/>
      <c r="B99" s="42"/>
      <c r="C99" s="216" t="s">
        <v>190</v>
      </c>
      <c r="D99" s="216" t="s">
        <v>161</v>
      </c>
      <c r="E99" s="217" t="s">
        <v>2594</v>
      </c>
      <c r="F99" s="218" t="s">
        <v>2595</v>
      </c>
      <c r="G99" s="219" t="s">
        <v>164</v>
      </c>
      <c r="H99" s="220">
        <v>1</v>
      </c>
      <c r="I99" s="221"/>
      <c r="J99" s="222">
        <f>ROUND(I99*H99,2)</f>
        <v>0</v>
      </c>
      <c r="K99" s="218" t="s">
        <v>19</v>
      </c>
      <c r="L99" s="47"/>
      <c r="M99" s="223" t="s">
        <v>19</v>
      </c>
      <c r="N99" s="224" t="s">
        <v>42</v>
      </c>
      <c r="O99" s="87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7" t="s">
        <v>338</v>
      </c>
      <c r="AT99" s="227" t="s">
        <v>161</v>
      </c>
      <c r="AU99" s="227" t="s">
        <v>80</v>
      </c>
      <c r="AY99" s="20" t="s">
        <v>158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20" t="s">
        <v>78</v>
      </c>
      <c r="BK99" s="228">
        <f>ROUND(I99*H99,2)</f>
        <v>0</v>
      </c>
      <c r="BL99" s="20" t="s">
        <v>338</v>
      </c>
      <c r="BM99" s="227" t="s">
        <v>2596</v>
      </c>
    </row>
    <row r="100" s="2" customFormat="1" ht="24.15" customHeight="1">
      <c r="A100" s="41"/>
      <c r="B100" s="42"/>
      <c r="C100" s="216" t="s">
        <v>196</v>
      </c>
      <c r="D100" s="216" t="s">
        <v>161</v>
      </c>
      <c r="E100" s="217" t="s">
        <v>2597</v>
      </c>
      <c r="F100" s="218" t="s">
        <v>2598</v>
      </c>
      <c r="G100" s="219" t="s">
        <v>656</v>
      </c>
      <c r="H100" s="283"/>
      <c r="I100" s="221"/>
      <c r="J100" s="222">
        <f>ROUND(I100*H100,2)</f>
        <v>0</v>
      </c>
      <c r="K100" s="218" t="s">
        <v>219</v>
      </c>
      <c r="L100" s="47"/>
      <c r="M100" s="223" t="s">
        <v>19</v>
      </c>
      <c r="N100" s="224" t="s">
        <v>42</v>
      </c>
      <c r="O100" s="87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7" t="s">
        <v>338</v>
      </c>
      <c r="AT100" s="227" t="s">
        <v>161</v>
      </c>
      <c r="AU100" s="227" t="s">
        <v>80</v>
      </c>
      <c r="AY100" s="20" t="s">
        <v>158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20" t="s">
        <v>78</v>
      </c>
      <c r="BK100" s="228">
        <f>ROUND(I100*H100,2)</f>
        <v>0</v>
      </c>
      <c r="BL100" s="20" t="s">
        <v>338</v>
      </c>
      <c r="BM100" s="227" t="s">
        <v>2599</v>
      </c>
    </row>
    <row r="101" s="2" customFormat="1">
      <c r="A101" s="41"/>
      <c r="B101" s="42"/>
      <c r="C101" s="43"/>
      <c r="D101" s="229" t="s">
        <v>221</v>
      </c>
      <c r="E101" s="43"/>
      <c r="F101" s="230" t="s">
        <v>2600</v>
      </c>
      <c r="G101" s="43"/>
      <c r="H101" s="43"/>
      <c r="I101" s="231"/>
      <c r="J101" s="43"/>
      <c r="K101" s="43"/>
      <c r="L101" s="47"/>
      <c r="M101" s="298"/>
      <c r="N101" s="299"/>
      <c r="O101" s="236"/>
      <c r="P101" s="236"/>
      <c r="Q101" s="236"/>
      <c r="R101" s="236"/>
      <c r="S101" s="236"/>
      <c r="T101" s="300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221</v>
      </c>
      <c r="AU101" s="20" t="s">
        <v>80</v>
      </c>
    </row>
    <row r="102" s="2" customFormat="1" ht="6.96" customHeight="1">
      <c r="A102" s="41"/>
      <c r="B102" s="62"/>
      <c r="C102" s="63"/>
      <c r="D102" s="63"/>
      <c r="E102" s="63"/>
      <c r="F102" s="63"/>
      <c r="G102" s="63"/>
      <c r="H102" s="63"/>
      <c r="I102" s="63"/>
      <c r="J102" s="63"/>
      <c r="K102" s="63"/>
      <c r="L102" s="47"/>
      <c r="M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</sheetData>
  <sheetProtection sheet="1" autoFilter="0" formatColumns="0" formatRows="0" objects="1" scenarios="1" spinCount="100000" saltValue="Zg82d0otAxAEOZmVySfC9zpTQpDR+KrAlbWbnDcDAybDREsaAlJ2UkbK4PgRc71+yxbKGCrd9rBoanMPeFeVSw==" hashValue="V8f9BQMROq40s51a7JXMa5BWZxaPH+yUUyQtsm0XJDD5VOHN3VwtKWt2vnhDX14wqbyTQGJ4sOs5I1aTECKqQQ==" algorithmName="SHA-512" password="80EB"/>
  <autoFilter ref="C86:K10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5:H75"/>
    <mergeCell ref="E77:H77"/>
    <mergeCell ref="E79:H79"/>
    <mergeCell ref="L2:V2"/>
  </mergeCells>
  <hyperlinks>
    <hyperlink ref="F101" r:id="rId1" display="https://podminky.urs.cz/item/CS_URS_2025_01/9987513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DESKTOP-473U3HR\Michal</dc:creator>
  <cp:lastModifiedBy>DESKTOP-473U3HR\Michal</cp:lastModifiedBy>
  <dcterms:created xsi:type="dcterms:W3CDTF">2026-04-23T06:50:54Z</dcterms:created>
  <dcterms:modified xsi:type="dcterms:W3CDTF">2026-04-23T06:51:12Z</dcterms:modified>
</cp:coreProperties>
</file>