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wojcikova\Desktop\Aktuálně\"/>
    </mc:Choice>
  </mc:AlternateContent>
  <bookViews>
    <workbookView xWindow="0" yWindow="0" windowWidth="0" windowHeight="0"/>
  </bookViews>
  <sheets>
    <sheet name="Rekapitulace stavby" sheetId="1" r:id="rId1"/>
    <sheet name="SO 201.I - Typ I - km 0,0..." sheetId="2" r:id="rId2"/>
    <sheet name="SO 201.F - Typ F - km 0,0..." sheetId="3" r:id="rId3"/>
    <sheet name="SO 201.G - Typ G" sheetId="4" r:id="rId4"/>
    <sheet name="SO 401 - Veřejné osvětlení" sheetId="5" r:id="rId5"/>
    <sheet name="SO 801 - Kácení zeleně" sheetId="6" r:id="rId6"/>
    <sheet name="VON - Vedlejší a ostatní ..." sheetId="7" r:id="rId7"/>
    <sheet name="Pokyny pro vyplnění" sheetId="8" r:id="rId8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'SO 201.I - Typ I - km 0,0...'!$C$90:$K$416</definedName>
    <definedName name="_xlnm.Print_Area" localSheetId="1">'SO 201.I - Typ I - km 0,0...'!$C$4:$J$39,'SO 201.I - Typ I - km 0,0...'!$C$45:$J$72,'SO 201.I - Typ I - km 0,0...'!$C$78:$K$416</definedName>
    <definedName name="_xlnm.Print_Titles" localSheetId="1">'SO 201.I - Typ I - km 0,0...'!$90:$90</definedName>
    <definedName name="_xlnm._FilterDatabase" localSheetId="2" hidden="1">'SO 201.F - Typ F - km 0,0...'!$C$89:$K$367</definedName>
    <definedName name="_xlnm.Print_Area" localSheetId="2">'SO 201.F - Typ F - km 0,0...'!$C$4:$J$39,'SO 201.F - Typ F - km 0,0...'!$C$45:$J$71,'SO 201.F - Typ F - km 0,0...'!$C$77:$K$367</definedName>
    <definedName name="_xlnm.Print_Titles" localSheetId="2">'SO 201.F - Typ F - km 0,0...'!$89:$89</definedName>
    <definedName name="_xlnm._FilterDatabase" localSheetId="3" hidden="1">'SO 201.G - Typ G'!$C$90:$K$554</definedName>
    <definedName name="_xlnm.Print_Area" localSheetId="3">'SO 201.G - Typ G'!$C$4:$J$39,'SO 201.G - Typ G'!$C$45:$J$72,'SO 201.G - Typ G'!$C$78:$K$554</definedName>
    <definedName name="_xlnm.Print_Titles" localSheetId="3">'SO 201.G - Typ G'!$90:$90</definedName>
    <definedName name="_xlnm._FilterDatabase" localSheetId="4" hidden="1">'SO 401 - Veřejné osvětlení'!$C$83:$K$150</definedName>
    <definedName name="_xlnm.Print_Area" localSheetId="4">'SO 401 - Veřejné osvětlení'!$C$4:$J$39,'SO 401 - Veřejné osvětlení'!$C$45:$J$65,'SO 401 - Veřejné osvětlení'!$C$71:$K$150</definedName>
    <definedName name="_xlnm.Print_Titles" localSheetId="4">'SO 401 - Veřejné osvětlení'!$83:$83</definedName>
    <definedName name="_xlnm._FilterDatabase" localSheetId="5" hidden="1">'SO 801 - Kácení zeleně'!$C$81:$K$113</definedName>
    <definedName name="_xlnm.Print_Area" localSheetId="5">'SO 801 - Kácení zeleně'!$C$4:$J$39,'SO 801 - Kácení zeleně'!$C$45:$J$63,'SO 801 - Kácení zeleně'!$C$69:$K$113</definedName>
    <definedName name="_xlnm.Print_Titles" localSheetId="5">'SO 801 - Kácení zeleně'!$81:$81</definedName>
    <definedName name="_xlnm._FilterDatabase" localSheetId="6" hidden="1">'VON - Vedlejší a ostatní ...'!$C$84:$K$122</definedName>
    <definedName name="_xlnm.Print_Area" localSheetId="6">'VON - Vedlejší a ostatní ...'!$C$4:$J$39,'VON - Vedlejší a ostatní ...'!$C$45:$J$66,'VON - Vedlejší a ostatní ...'!$C$72:$K$122</definedName>
    <definedName name="_xlnm.Print_Titles" localSheetId="6">'VON - Vedlejší a ostatní ...'!$84:$84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7"/>
  <c r="J36"/>
  <c i="1" r="AY60"/>
  <c i="7" r="J35"/>
  <c i="1" r="AX60"/>
  <c i="7" r="BI121"/>
  <c r="BH121"/>
  <c r="BG121"/>
  <c r="BF121"/>
  <c r="T121"/>
  <c r="R121"/>
  <c r="P121"/>
  <c r="BI119"/>
  <c r="BH119"/>
  <c r="BG119"/>
  <c r="BF119"/>
  <c r="T119"/>
  <c r="R119"/>
  <c r="P119"/>
  <c r="BI115"/>
  <c r="BH115"/>
  <c r="BG115"/>
  <c r="BF115"/>
  <c r="T115"/>
  <c r="T114"/>
  <c r="R115"/>
  <c r="R114"/>
  <c r="P115"/>
  <c r="P114"/>
  <c r="BI112"/>
  <c r="BH112"/>
  <c r="BG112"/>
  <c r="BF112"/>
  <c r="T112"/>
  <c r="R112"/>
  <c r="P112"/>
  <c r="BI110"/>
  <c r="BH110"/>
  <c r="BG110"/>
  <c r="BF110"/>
  <c r="T110"/>
  <c r="R110"/>
  <c r="P110"/>
  <c r="BI107"/>
  <c r="BH107"/>
  <c r="BG107"/>
  <c r="BF107"/>
  <c r="T107"/>
  <c r="T106"/>
  <c r="R107"/>
  <c r="R106"/>
  <c r="P107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52"/>
  <c r="E7"/>
  <c r="E75"/>
  <c i="6" r="J37"/>
  <c r="J36"/>
  <c i="1" r="AY59"/>
  <c i="6" r="J35"/>
  <c i="1" r="AX59"/>
  <c i="6" r="BI110"/>
  <c r="BH110"/>
  <c r="BG110"/>
  <c r="BF110"/>
  <c r="T110"/>
  <c r="T109"/>
  <c r="R110"/>
  <c r="R109"/>
  <c r="P110"/>
  <c r="P109"/>
  <c r="BI107"/>
  <c r="BH107"/>
  <c r="BG107"/>
  <c r="BF107"/>
  <c r="T107"/>
  <c r="R107"/>
  <c r="P107"/>
  <c r="BI105"/>
  <c r="BH105"/>
  <c r="BG105"/>
  <c r="BF105"/>
  <c r="T105"/>
  <c r="R105"/>
  <c r="P105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5"/>
  <c r="BH85"/>
  <c r="BG85"/>
  <c r="BF85"/>
  <c r="T85"/>
  <c r="R85"/>
  <c r="P85"/>
  <c r="J79"/>
  <c r="J78"/>
  <c r="F78"/>
  <c r="F76"/>
  <c r="E74"/>
  <c r="J55"/>
  <c r="J54"/>
  <c r="F54"/>
  <c r="F52"/>
  <c r="E50"/>
  <c r="J18"/>
  <c r="E18"/>
  <c r="F79"/>
  <c r="J17"/>
  <c r="J12"/>
  <c r="J76"/>
  <c r="E7"/>
  <c r="E72"/>
  <c i="5" r="J37"/>
  <c r="J36"/>
  <c i="1" r="AY58"/>
  <c i="5" r="J35"/>
  <c i="1" r="AX58"/>
  <c i="5"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78"/>
  <c r="E7"/>
  <c r="E74"/>
  <c i="4" r="J37"/>
  <c r="J36"/>
  <c i="1" r="AY57"/>
  <c i="4" r="J35"/>
  <c i="1" r="AX57"/>
  <c i="4" r="BI554"/>
  <c r="BH554"/>
  <c r="BG554"/>
  <c r="BF554"/>
  <c r="T554"/>
  <c r="R554"/>
  <c r="P554"/>
  <c r="BI551"/>
  <c r="BH551"/>
  <c r="BG551"/>
  <c r="BF551"/>
  <c r="T551"/>
  <c r="R551"/>
  <c r="P551"/>
  <c r="BI548"/>
  <c r="BH548"/>
  <c r="BG548"/>
  <c r="BF548"/>
  <c r="T548"/>
  <c r="R548"/>
  <c r="P548"/>
  <c r="BI545"/>
  <c r="BH545"/>
  <c r="BG545"/>
  <c r="BF545"/>
  <c r="T545"/>
  <c r="R545"/>
  <c r="P545"/>
  <c r="BI542"/>
  <c r="BH542"/>
  <c r="BG542"/>
  <c r="BF542"/>
  <c r="T542"/>
  <c r="R542"/>
  <c r="P542"/>
  <c r="BI538"/>
  <c r="BH538"/>
  <c r="BG538"/>
  <c r="BF538"/>
  <c r="T538"/>
  <c r="T537"/>
  <c r="R538"/>
  <c r="R537"/>
  <c r="P538"/>
  <c r="P537"/>
  <c r="BI534"/>
  <c r="BH534"/>
  <c r="BG534"/>
  <c r="BF534"/>
  <c r="T534"/>
  <c r="R534"/>
  <c r="P534"/>
  <c r="BI529"/>
  <c r="BH529"/>
  <c r="BG529"/>
  <c r="BF529"/>
  <c r="T529"/>
  <c r="R529"/>
  <c r="P529"/>
  <c r="BI526"/>
  <c r="BH526"/>
  <c r="BG526"/>
  <c r="BF526"/>
  <c r="T526"/>
  <c r="R526"/>
  <c r="P526"/>
  <c r="BI523"/>
  <c r="BH523"/>
  <c r="BG523"/>
  <c r="BF523"/>
  <c r="T523"/>
  <c r="R523"/>
  <c r="P523"/>
  <c r="BI520"/>
  <c r="BH520"/>
  <c r="BG520"/>
  <c r="BF520"/>
  <c r="T520"/>
  <c r="R520"/>
  <c r="P520"/>
  <c r="BI517"/>
  <c r="BH517"/>
  <c r="BG517"/>
  <c r="BF517"/>
  <c r="T517"/>
  <c r="R517"/>
  <c r="P517"/>
  <c r="BI511"/>
  <c r="BH511"/>
  <c r="BG511"/>
  <c r="BF511"/>
  <c r="T511"/>
  <c r="R511"/>
  <c r="P511"/>
  <c r="BI507"/>
  <c r="BH507"/>
  <c r="BG507"/>
  <c r="BF507"/>
  <c r="T507"/>
  <c r="R507"/>
  <c r="P507"/>
  <c r="BI503"/>
  <c r="BH503"/>
  <c r="BG503"/>
  <c r="BF503"/>
  <c r="T503"/>
  <c r="R503"/>
  <c r="P503"/>
  <c r="BI500"/>
  <c r="BH500"/>
  <c r="BG500"/>
  <c r="BF500"/>
  <c r="T500"/>
  <c r="R500"/>
  <c r="P500"/>
  <c r="BI496"/>
  <c r="BH496"/>
  <c r="BG496"/>
  <c r="BF496"/>
  <c r="T496"/>
  <c r="R496"/>
  <c r="P496"/>
  <c r="BI493"/>
  <c r="BH493"/>
  <c r="BG493"/>
  <c r="BF493"/>
  <c r="T493"/>
  <c r="R493"/>
  <c r="P493"/>
  <c r="BI490"/>
  <c r="BH490"/>
  <c r="BG490"/>
  <c r="BF490"/>
  <c r="T490"/>
  <c r="R490"/>
  <c r="P490"/>
  <c r="BI488"/>
  <c r="BH488"/>
  <c r="BG488"/>
  <c r="BF488"/>
  <c r="T488"/>
  <c r="R488"/>
  <c r="P488"/>
  <c r="BI483"/>
  <c r="BH483"/>
  <c r="BG483"/>
  <c r="BF483"/>
  <c r="T483"/>
  <c r="R483"/>
  <c r="P483"/>
  <c r="BI477"/>
  <c r="BH477"/>
  <c r="BG477"/>
  <c r="BF477"/>
  <c r="T477"/>
  <c r="R477"/>
  <c r="P477"/>
  <c r="BI469"/>
  <c r="BH469"/>
  <c r="BG469"/>
  <c r="BF469"/>
  <c r="T469"/>
  <c r="R469"/>
  <c r="P469"/>
  <c r="BI461"/>
  <c r="BH461"/>
  <c r="BG461"/>
  <c r="BF461"/>
  <c r="T461"/>
  <c r="R461"/>
  <c r="P461"/>
  <c r="BI453"/>
  <c r="BH453"/>
  <c r="BG453"/>
  <c r="BF453"/>
  <c r="T453"/>
  <c r="R453"/>
  <c r="P453"/>
  <c r="BI449"/>
  <c r="BH449"/>
  <c r="BG449"/>
  <c r="BF449"/>
  <c r="T449"/>
  <c r="R449"/>
  <c r="P449"/>
  <c r="BI445"/>
  <c r="BH445"/>
  <c r="BG445"/>
  <c r="BF445"/>
  <c r="T445"/>
  <c r="R445"/>
  <c r="P445"/>
  <c r="BI442"/>
  <c r="BH442"/>
  <c r="BG442"/>
  <c r="BF442"/>
  <c r="T442"/>
  <c r="R442"/>
  <c r="P442"/>
  <c r="BI438"/>
  <c r="BH438"/>
  <c r="BG438"/>
  <c r="BF438"/>
  <c r="T438"/>
  <c r="R438"/>
  <c r="P438"/>
  <c r="BI435"/>
  <c r="BH435"/>
  <c r="BG435"/>
  <c r="BF435"/>
  <c r="T435"/>
  <c r="R435"/>
  <c r="P435"/>
  <c r="BI433"/>
  <c r="BH433"/>
  <c r="BG433"/>
  <c r="BF433"/>
  <c r="T433"/>
  <c r="R433"/>
  <c r="P433"/>
  <c r="BI430"/>
  <c r="BH430"/>
  <c r="BG430"/>
  <c r="BF430"/>
  <c r="T430"/>
  <c r="T429"/>
  <c r="R430"/>
  <c r="R429"/>
  <c r="P430"/>
  <c r="P429"/>
  <c r="BI425"/>
  <c r="BH425"/>
  <c r="BG425"/>
  <c r="BF425"/>
  <c r="T425"/>
  <c r="R425"/>
  <c r="P425"/>
  <c r="BI421"/>
  <c r="BH421"/>
  <c r="BG421"/>
  <c r="BF421"/>
  <c r="T421"/>
  <c r="R421"/>
  <c r="P421"/>
  <c r="BI417"/>
  <c r="BH417"/>
  <c r="BG417"/>
  <c r="BF417"/>
  <c r="T417"/>
  <c r="R417"/>
  <c r="P417"/>
  <c r="BI413"/>
  <c r="BH413"/>
  <c r="BG413"/>
  <c r="BF413"/>
  <c r="T413"/>
  <c r="R413"/>
  <c r="P413"/>
  <c r="BI409"/>
  <c r="BH409"/>
  <c r="BG409"/>
  <c r="BF409"/>
  <c r="T409"/>
  <c r="R409"/>
  <c r="P409"/>
  <c r="BI402"/>
  <c r="BH402"/>
  <c r="BG402"/>
  <c r="BF402"/>
  <c r="T402"/>
  <c r="T401"/>
  <c r="R402"/>
  <c r="R401"/>
  <c r="P402"/>
  <c r="P401"/>
  <c r="BI398"/>
  <c r="BH398"/>
  <c r="BG398"/>
  <c r="BF398"/>
  <c r="T398"/>
  <c r="R398"/>
  <c r="P398"/>
  <c r="BI394"/>
  <c r="BH394"/>
  <c r="BG394"/>
  <c r="BF394"/>
  <c r="T394"/>
  <c r="R394"/>
  <c r="P394"/>
  <c r="BI390"/>
  <c r="BH390"/>
  <c r="BG390"/>
  <c r="BF390"/>
  <c r="T390"/>
  <c r="R390"/>
  <c r="P390"/>
  <c r="BI386"/>
  <c r="BH386"/>
  <c r="BG386"/>
  <c r="BF386"/>
  <c r="T386"/>
  <c r="R386"/>
  <c r="P386"/>
  <c r="BI384"/>
  <c r="BH384"/>
  <c r="BG384"/>
  <c r="BF384"/>
  <c r="T384"/>
  <c r="R384"/>
  <c r="P384"/>
  <c r="BI377"/>
  <c r="BH377"/>
  <c r="BG377"/>
  <c r="BF377"/>
  <c r="T377"/>
  <c r="R377"/>
  <c r="P377"/>
  <c r="BI368"/>
  <c r="BH368"/>
  <c r="BG368"/>
  <c r="BF368"/>
  <c r="T368"/>
  <c r="R368"/>
  <c r="P368"/>
  <c r="BI366"/>
  <c r="BH366"/>
  <c r="BG366"/>
  <c r="BF366"/>
  <c r="T366"/>
  <c r="R366"/>
  <c r="P366"/>
  <c r="BI362"/>
  <c r="BH362"/>
  <c r="BG362"/>
  <c r="BF362"/>
  <c r="T362"/>
  <c r="R362"/>
  <c r="P362"/>
  <c r="BI358"/>
  <c r="BH358"/>
  <c r="BG358"/>
  <c r="BF358"/>
  <c r="T358"/>
  <c r="R358"/>
  <c r="P358"/>
  <c r="BI355"/>
  <c r="BH355"/>
  <c r="BG355"/>
  <c r="BF355"/>
  <c r="T355"/>
  <c r="R355"/>
  <c r="P355"/>
  <c r="BI350"/>
  <c r="BH350"/>
  <c r="BG350"/>
  <c r="BF350"/>
  <c r="T350"/>
  <c r="R350"/>
  <c r="P350"/>
  <c r="BI343"/>
  <c r="BH343"/>
  <c r="BG343"/>
  <c r="BF343"/>
  <c r="T343"/>
  <c r="R343"/>
  <c r="P343"/>
  <c r="BI336"/>
  <c r="BH336"/>
  <c r="BG336"/>
  <c r="BF336"/>
  <c r="T336"/>
  <c r="R336"/>
  <c r="P336"/>
  <c r="BI328"/>
  <c r="BH328"/>
  <c r="BG328"/>
  <c r="BF328"/>
  <c r="T328"/>
  <c r="R328"/>
  <c r="P328"/>
  <c r="BI321"/>
  <c r="BH321"/>
  <c r="BG321"/>
  <c r="BF321"/>
  <c r="T321"/>
  <c r="R321"/>
  <c r="P321"/>
  <c r="BI312"/>
  <c r="BH312"/>
  <c r="BG312"/>
  <c r="BF312"/>
  <c r="T312"/>
  <c r="R312"/>
  <c r="P312"/>
  <c r="BI304"/>
  <c r="BH304"/>
  <c r="BG304"/>
  <c r="BF304"/>
  <c r="T304"/>
  <c r="R304"/>
  <c r="P304"/>
  <c r="BI296"/>
  <c r="BH296"/>
  <c r="BG296"/>
  <c r="BF296"/>
  <c r="T296"/>
  <c r="R296"/>
  <c r="P296"/>
  <c r="BI279"/>
  <c r="BH279"/>
  <c r="BG279"/>
  <c r="BF279"/>
  <c r="T279"/>
  <c r="R279"/>
  <c r="P279"/>
  <c r="BI269"/>
  <c r="BH269"/>
  <c r="BG269"/>
  <c r="BF269"/>
  <c r="T269"/>
  <c r="R269"/>
  <c r="P269"/>
  <c r="BI258"/>
  <c r="BH258"/>
  <c r="BG258"/>
  <c r="BF258"/>
  <c r="T258"/>
  <c r="R258"/>
  <c r="P258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39"/>
  <c r="BH239"/>
  <c r="BG239"/>
  <c r="BF239"/>
  <c r="T239"/>
  <c r="R239"/>
  <c r="P239"/>
  <c r="BI232"/>
  <c r="BH232"/>
  <c r="BG232"/>
  <c r="BF232"/>
  <c r="T232"/>
  <c r="R232"/>
  <c r="P232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2"/>
  <c r="BH212"/>
  <c r="BG212"/>
  <c r="BF212"/>
  <c r="T212"/>
  <c r="R212"/>
  <c r="P212"/>
  <c r="BI205"/>
  <c r="BH205"/>
  <c r="BG205"/>
  <c r="BF205"/>
  <c r="T205"/>
  <c r="R205"/>
  <c r="P205"/>
  <c r="BI202"/>
  <c r="BH202"/>
  <c r="BG202"/>
  <c r="BF202"/>
  <c r="T202"/>
  <c r="R202"/>
  <c r="P202"/>
  <c r="BI191"/>
  <c r="BH191"/>
  <c r="BG191"/>
  <c r="BF191"/>
  <c r="T191"/>
  <c r="R191"/>
  <c r="P191"/>
  <c r="BI185"/>
  <c r="BH185"/>
  <c r="BG185"/>
  <c r="BF185"/>
  <c r="T185"/>
  <c r="R185"/>
  <c r="P185"/>
  <c r="BI182"/>
  <c r="BH182"/>
  <c r="BG182"/>
  <c r="BF182"/>
  <c r="T182"/>
  <c r="R182"/>
  <c r="P182"/>
  <c r="BI178"/>
  <c r="BH178"/>
  <c r="BG178"/>
  <c r="BF178"/>
  <c r="T178"/>
  <c r="R178"/>
  <c r="P178"/>
  <c r="BI172"/>
  <c r="BH172"/>
  <c r="BG172"/>
  <c r="BF172"/>
  <c r="T172"/>
  <c r="R172"/>
  <c r="P172"/>
  <c r="BI169"/>
  <c r="BH169"/>
  <c r="BG169"/>
  <c r="BF169"/>
  <c r="T169"/>
  <c r="R169"/>
  <c r="P169"/>
  <c r="BI164"/>
  <c r="BH164"/>
  <c r="BG164"/>
  <c r="BF164"/>
  <c r="T164"/>
  <c r="R164"/>
  <c r="P164"/>
  <c r="BI160"/>
  <c r="BH160"/>
  <c r="BG160"/>
  <c r="BF160"/>
  <c r="T160"/>
  <c r="R160"/>
  <c r="P160"/>
  <c r="BI153"/>
  <c r="BH153"/>
  <c r="BG153"/>
  <c r="BF153"/>
  <c r="T153"/>
  <c r="R153"/>
  <c r="P153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4"/>
  <c r="BH104"/>
  <c r="BG104"/>
  <c r="BF104"/>
  <c r="T104"/>
  <c r="R104"/>
  <c r="P104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55"/>
  <c r="J17"/>
  <c r="J12"/>
  <c r="J85"/>
  <c r="E7"/>
  <c r="E81"/>
  <c i="3" r="J37"/>
  <c r="J36"/>
  <c i="1" r="AY56"/>
  <c i="3" r="J35"/>
  <c i="1" r="AX56"/>
  <c i="3" r="BI366"/>
  <c r="BH366"/>
  <c r="BG366"/>
  <c r="BF366"/>
  <c r="T366"/>
  <c r="R366"/>
  <c r="P366"/>
  <c r="BI363"/>
  <c r="BH363"/>
  <c r="BG363"/>
  <c r="BF363"/>
  <c r="T363"/>
  <c r="R363"/>
  <c r="P363"/>
  <c r="BI360"/>
  <c r="BH360"/>
  <c r="BG360"/>
  <c r="BF360"/>
  <c r="T360"/>
  <c r="R360"/>
  <c r="P360"/>
  <c r="BI357"/>
  <c r="BH357"/>
  <c r="BG357"/>
  <c r="BF357"/>
  <c r="T357"/>
  <c r="R357"/>
  <c r="P357"/>
  <c r="BI354"/>
  <c r="BH354"/>
  <c r="BG354"/>
  <c r="BF354"/>
  <c r="T354"/>
  <c r="R354"/>
  <c r="P354"/>
  <c r="BI350"/>
  <c r="BH350"/>
  <c r="BG350"/>
  <c r="BF350"/>
  <c r="T350"/>
  <c r="T349"/>
  <c r="R350"/>
  <c r="R349"/>
  <c r="P350"/>
  <c r="P349"/>
  <c r="BI346"/>
  <c r="BH346"/>
  <c r="BG346"/>
  <c r="BF346"/>
  <c r="T346"/>
  <c r="R346"/>
  <c r="P346"/>
  <c r="BI343"/>
  <c r="BH343"/>
  <c r="BG343"/>
  <c r="BF343"/>
  <c r="T343"/>
  <c r="R343"/>
  <c r="P343"/>
  <c r="BI340"/>
  <c r="BH340"/>
  <c r="BG340"/>
  <c r="BF340"/>
  <c r="T340"/>
  <c r="R340"/>
  <c r="P340"/>
  <c r="BI337"/>
  <c r="BH337"/>
  <c r="BG337"/>
  <c r="BF337"/>
  <c r="T337"/>
  <c r="R337"/>
  <c r="P337"/>
  <c r="BI334"/>
  <c r="BH334"/>
  <c r="BG334"/>
  <c r="BF334"/>
  <c r="T334"/>
  <c r="R334"/>
  <c r="P334"/>
  <c r="BI331"/>
  <c r="BH331"/>
  <c r="BG331"/>
  <c r="BF331"/>
  <c r="T331"/>
  <c r="R331"/>
  <c r="P331"/>
  <c r="BI326"/>
  <c r="BH326"/>
  <c r="BG326"/>
  <c r="BF326"/>
  <c r="T326"/>
  <c r="R326"/>
  <c r="P326"/>
  <c r="BI321"/>
  <c r="BH321"/>
  <c r="BG321"/>
  <c r="BF321"/>
  <c r="T321"/>
  <c r="R321"/>
  <c r="P321"/>
  <c r="BI318"/>
  <c r="BH318"/>
  <c r="BG318"/>
  <c r="BF318"/>
  <c r="T318"/>
  <c r="R318"/>
  <c r="P318"/>
  <c r="BI315"/>
  <c r="BH315"/>
  <c r="BG315"/>
  <c r="BF315"/>
  <c r="T315"/>
  <c r="R315"/>
  <c r="P315"/>
  <c r="BI313"/>
  <c r="BH313"/>
  <c r="BG313"/>
  <c r="BF313"/>
  <c r="T313"/>
  <c r="R313"/>
  <c r="P313"/>
  <c r="BI310"/>
  <c r="BH310"/>
  <c r="BG310"/>
  <c r="BF310"/>
  <c r="T310"/>
  <c r="R310"/>
  <c r="P310"/>
  <c r="BI306"/>
  <c r="BH306"/>
  <c r="BG306"/>
  <c r="BF306"/>
  <c r="T306"/>
  <c r="R306"/>
  <c r="P306"/>
  <c r="BI303"/>
  <c r="BH303"/>
  <c r="BG303"/>
  <c r="BF303"/>
  <c r="T303"/>
  <c r="R303"/>
  <c r="P303"/>
  <c r="BI300"/>
  <c r="BH300"/>
  <c r="BG300"/>
  <c r="BF300"/>
  <c r="T300"/>
  <c r="R300"/>
  <c r="P300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80"/>
  <c r="BH280"/>
  <c r="BG280"/>
  <c r="BF280"/>
  <c r="T280"/>
  <c r="R280"/>
  <c r="P280"/>
  <c r="BI276"/>
  <c r="BH276"/>
  <c r="BG276"/>
  <c r="BF276"/>
  <c r="T276"/>
  <c r="R276"/>
  <c r="P276"/>
  <c r="BI273"/>
  <c r="BH273"/>
  <c r="BG273"/>
  <c r="BF273"/>
  <c r="T273"/>
  <c r="R273"/>
  <c r="P273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61"/>
  <c r="BH261"/>
  <c r="BG261"/>
  <c r="BF261"/>
  <c r="T261"/>
  <c r="T260"/>
  <c r="R261"/>
  <c r="R260"/>
  <c r="P261"/>
  <c r="P260"/>
  <c r="BI259"/>
  <c r="BH259"/>
  <c r="BG259"/>
  <c r="BF259"/>
  <c r="T259"/>
  <c r="R259"/>
  <c r="P259"/>
  <c r="BI258"/>
  <c r="BH258"/>
  <c r="BG258"/>
  <c r="BF258"/>
  <c r="T258"/>
  <c r="R258"/>
  <c r="P258"/>
  <c r="BI254"/>
  <c r="BH254"/>
  <c r="BG254"/>
  <c r="BF254"/>
  <c r="T254"/>
  <c r="R254"/>
  <c r="P254"/>
  <c r="BI250"/>
  <c r="BH250"/>
  <c r="BG250"/>
  <c r="BF250"/>
  <c r="T250"/>
  <c r="R250"/>
  <c r="P250"/>
  <c r="BI246"/>
  <c r="BH246"/>
  <c r="BG246"/>
  <c r="BF246"/>
  <c r="T246"/>
  <c r="R246"/>
  <c r="P246"/>
  <c r="BI244"/>
  <c r="BH244"/>
  <c r="BG244"/>
  <c r="BF244"/>
  <c r="T244"/>
  <c r="R244"/>
  <c r="P244"/>
  <c r="BI241"/>
  <c r="BH241"/>
  <c r="BG241"/>
  <c r="BF241"/>
  <c r="T241"/>
  <c r="R241"/>
  <c r="P241"/>
  <c r="BI237"/>
  <c r="BH237"/>
  <c r="BG237"/>
  <c r="BF237"/>
  <c r="T237"/>
  <c r="R237"/>
  <c r="P237"/>
  <c r="BI234"/>
  <c r="BH234"/>
  <c r="BG234"/>
  <c r="BF234"/>
  <c r="T234"/>
  <c r="R234"/>
  <c r="P234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22"/>
  <c r="BH222"/>
  <c r="BG222"/>
  <c r="BF222"/>
  <c r="T222"/>
  <c r="R222"/>
  <c r="P222"/>
  <c r="BI217"/>
  <c r="BH217"/>
  <c r="BG217"/>
  <c r="BF217"/>
  <c r="T217"/>
  <c r="R217"/>
  <c r="P217"/>
  <c r="BI215"/>
  <c r="BH215"/>
  <c r="BG215"/>
  <c r="BF215"/>
  <c r="T215"/>
  <c r="R215"/>
  <c r="P215"/>
  <c r="BI211"/>
  <c r="BH211"/>
  <c r="BG211"/>
  <c r="BF211"/>
  <c r="T211"/>
  <c r="R211"/>
  <c r="P211"/>
  <c r="BI205"/>
  <c r="BH205"/>
  <c r="BG205"/>
  <c r="BF205"/>
  <c r="T205"/>
  <c r="R205"/>
  <c r="P205"/>
  <c r="BI200"/>
  <c r="BH200"/>
  <c r="BG200"/>
  <c r="BF200"/>
  <c r="T200"/>
  <c r="R200"/>
  <c r="P200"/>
  <c r="BI195"/>
  <c r="BH195"/>
  <c r="BG195"/>
  <c r="BF195"/>
  <c r="T195"/>
  <c r="R195"/>
  <c r="P195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58"/>
  <c r="BH158"/>
  <c r="BG158"/>
  <c r="BF158"/>
  <c r="T158"/>
  <c r="R158"/>
  <c r="P158"/>
  <c r="BI151"/>
  <c r="BH151"/>
  <c r="BG151"/>
  <c r="BF151"/>
  <c r="T151"/>
  <c r="R151"/>
  <c r="P151"/>
  <c r="BI148"/>
  <c r="BH148"/>
  <c r="BG148"/>
  <c r="BF148"/>
  <c r="T148"/>
  <c r="R148"/>
  <c r="P148"/>
  <c r="BI144"/>
  <c r="BH144"/>
  <c r="BG144"/>
  <c r="BF144"/>
  <c r="T144"/>
  <c r="R144"/>
  <c r="P144"/>
  <c r="BI138"/>
  <c r="BH138"/>
  <c r="BG138"/>
  <c r="BF138"/>
  <c r="T138"/>
  <c r="R138"/>
  <c r="P138"/>
  <c r="BI135"/>
  <c r="BH135"/>
  <c r="BG135"/>
  <c r="BF135"/>
  <c r="T135"/>
  <c r="R135"/>
  <c r="P135"/>
  <c r="BI130"/>
  <c r="BH130"/>
  <c r="BG130"/>
  <c r="BF130"/>
  <c r="T130"/>
  <c r="R130"/>
  <c r="P130"/>
  <c r="BI126"/>
  <c r="BH126"/>
  <c r="BG126"/>
  <c r="BF126"/>
  <c r="T126"/>
  <c r="R126"/>
  <c r="P126"/>
  <c r="BI119"/>
  <c r="BH119"/>
  <c r="BG119"/>
  <c r="BF119"/>
  <c r="T119"/>
  <c r="R119"/>
  <c r="P119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55"/>
  <c r="J17"/>
  <c r="J12"/>
  <c r="J84"/>
  <c r="E7"/>
  <c r="E80"/>
  <c i="2" r="J37"/>
  <c r="J36"/>
  <c i="1" r="AY55"/>
  <c i="2" r="J35"/>
  <c i="1" r="AX55"/>
  <c i="2" r="BI415"/>
  <c r="BH415"/>
  <c r="BG415"/>
  <c r="BF415"/>
  <c r="T415"/>
  <c r="R415"/>
  <c r="P415"/>
  <c r="BI413"/>
  <c r="BH413"/>
  <c r="BG413"/>
  <c r="BF413"/>
  <c r="T413"/>
  <c r="R413"/>
  <c r="P413"/>
  <c r="BI410"/>
  <c r="BH410"/>
  <c r="BG410"/>
  <c r="BF410"/>
  <c r="T410"/>
  <c r="R410"/>
  <c r="P410"/>
  <c r="BI407"/>
  <c r="BH407"/>
  <c r="BG407"/>
  <c r="BF407"/>
  <c r="T407"/>
  <c r="R407"/>
  <c r="P407"/>
  <c r="BI404"/>
  <c r="BH404"/>
  <c r="BG404"/>
  <c r="BF404"/>
  <c r="T404"/>
  <c r="R404"/>
  <c r="P404"/>
  <c r="BI401"/>
  <c r="BH401"/>
  <c r="BG401"/>
  <c r="BF401"/>
  <c r="T401"/>
  <c r="R401"/>
  <c r="P401"/>
  <c r="BI398"/>
  <c r="BH398"/>
  <c r="BG398"/>
  <c r="BF398"/>
  <c r="T398"/>
  <c r="R398"/>
  <c r="P398"/>
  <c r="BI394"/>
  <c r="BH394"/>
  <c r="BG394"/>
  <c r="BF394"/>
  <c r="T394"/>
  <c r="T393"/>
  <c r="R394"/>
  <c r="R393"/>
  <c r="P394"/>
  <c r="P393"/>
  <c r="BI390"/>
  <c r="BH390"/>
  <c r="BG390"/>
  <c r="BF390"/>
  <c r="T390"/>
  <c r="R390"/>
  <c r="P390"/>
  <c r="BI385"/>
  <c r="BH385"/>
  <c r="BG385"/>
  <c r="BF385"/>
  <c r="T385"/>
  <c r="R385"/>
  <c r="P385"/>
  <c r="BI382"/>
  <c r="BH382"/>
  <c r="BG382"/>
  <c r="BF382"/>
  <c r="T382"/>
  <c r="R382"/>
  <c r="P382"/>
  <c r="BI379"/>
  <c r="BH379"/>
  <c r="BG379"/>
  <c r="BF379"/>
  <c r="T379"/>
  <c r="R379"/>
  <c r="P379"/>
  <c r="BI376"/>
  <c r="BH376"/>
  <c r="BG376"/>
  <c r="BF376"/>
  <c r="T376"/>
  <c r="R376"/>
  <c r="P376"/>
  <c r="BI373"/>
  <c r="BH373"/>
  <c r="BG373"/>
  <c r="BF373"/>
  <c r="T373"/>
  <c r="R373"/>
  <c r="P373"/>
  <c r="BI367"/>
  <c r="BH367"/>
  <c r="BG367"/>
  <c r="BF367"/>
  <c r="T367"/>
  <c r="R367"/>
  <c r="P367"/>
  <c r="BI363"/>
  <c r="BH363"/>
  <c r="BG363"/>
  <c r="BF363"/>
  <c r="T363"/>
  <c r="R363"/>
  <c r="P363"/>
  <c r="BI360"/>
  <c r="BH360"/>
  <c r="BG360"/>
  <c r="BF360"/>
  <c r="T360"/>
  <c r="R360"/>
  <c r="P360"/>
  <c r="BI356"/>
  <c r="BH356"/>
  <c r="BG356"/>
  <c r="BF356"/>
  <c r="T356"/>
  <c r="R356"/>
  <c r="P356"/>
  <c r="BI353"/>
  <c r="BH353"/>
  <c r="BG353"/>
  <c r="BF353"/>
  <c r="T353"/>
  <c r="R353"/>
  <c r="P353"/>
  <c r="BI350"/>
  <c r="BH350"/>
  <c r="BG350"/>
  <c r="BF350"/>
  <c r="T350"/>
  <c r="R350"/>
  <c r="P350"/>
  <c r="BI348"/>
  <c r="BH348"/>
  <c r="BG348"/>
  <c r="BF348"/>
  <c r="T348"/>
  <c r="R348"/>
  <c r="P348"/>
  <c r="BI345"/>
  <c r="BH345"/>
  <c r="BG345"/>
  <c r="BF345"/>
  <c r="T345"/>
  <c r="R345"/>
  <c r="P345"/>
  <c r="BI341"/>
  <c r="BH341"/>
  <c r="BG341"/>
  <c r="BF341"/>
  <c r="T341"/>
  <c r="R341"/>
  <c r="P341"/>
  <c r="BI340"/>
  <c r="BH340"/>
  <c r="BG340"/>
  <c r="BF340"/>
  <c r="T340"/>
  <c r="R340"/>
  <c r="P340"/>
  <c r="BI338"/>
  <c r="BH338"/>
  <c r="BG338"/>
  <c r="BF338"/>
  <c r="T338"/>
  <c r="R338"/>
  <c r="P338"/>
  <c r="BI335"/>
  <c r="BH335"/>
  <c r="BG335"/>
  <c r="BF335"/>
  <c r="T335"/>
  <c r="R335"/>
  <c r="P335"/>
  <c r="BI332"/>
  <c r="BH332"/>
  <c r="BG332"/>
  <c r="BF332"/>
  <c r="T332"/>
  <c r="R332"/>
  <c r="P332"/>
  <c r="BI329"/>
  <c r="BH329"/>
  <c r="BG329"/>
  <c r="BF329"/>
  <c r="T329"/>
  <c r="R329"/>
  <c r="P329"/>
  <c r="BI326"/>
  <c r="BH326"/>
  <c r="BG326"/>
  <c r="BF326"/>
  <c r="T326"/>
  <c r="R326"/>
  <c r="P326"/>
  <c r="BI323"/>
  <c r="BH323"/>
  <c r="BG323"/>
  <c r="BF323"/>
  <c r="T323"/>
  <c r="R323"/>
  <c r="P323"/>
  <c r="BI320"/>
  <c r="BH320"/>
  <c r="BG320"/>
  <c r="BF320"/>
  <c r="T320"/>
  <c r="R320"/>
  <c r="P320"/>
  <c r="BI317"/>
  <c r="BH317"/>
  <c r="BG317"/>
  <c r="BF317"/>
  <c r="T317"/>
  <c r="R317"/>
  <c r="P317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9"/>
  <c r="BH309"/>
  <c r="BG309"/>
  <c r="BF309"/>
  <c r="T309"/>
  <c r="R309"/>
  <c r="P309"/>
  <c r="BI307"/>
  <c r="BH307"/>
  <c r="BG307"/>
  <c r="BF307"/>
  <c r="T307"/>
  <c r="R307"/>
  <c r="P307"/>
  <c r="BI306"/>
  <c r="BH306"/>
  <c r="BG306"/>
  <c r="BF306"/>
  <c r="T306"/>
  <c r="R306"/>
  <c r="P306"/>
  <c r="BI304"/>
  <c r="BH304"/>
  <c r="BG304"/>
  <c r="BF304"/>
  <c r="T304"/>
  <c r="R304"/>
  <c r="P304"/>
  <c r="BI303"/>
  <c r="BH303"/>
  <c r="BG303"/>
  <c r="BF303"/>
  <c r="T303"/>
  <c r="R303"/>
  <c r="P303"/>
  <c r="BI301"/>
  <c r="BH301"/>
  <c r="BG301"/>
  <c r="BF301"/>
  <c r="T301"/>
  <c r="R301"/>
  <c r="P301"/>
  <c r="BI300"/>
  <c r="BH300"/>
  <c r="BG300"/>
  <c r="BF300"/>
  <c r="T300"/>
  <c r="R300"/>
  <c r="P300"/>
  <c r="BI298"/>
  <c r="BH298"/>
  <c r="BG298"/>
  <c r="BF298"/>
  <c r="T298"/>
  <c r="R298"/>
  <c r="P298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2"/>
  <c r="BH272"/>
  <c r="BG272"/>
  <c r="BF272"/>
  <c r="T272"/>
  <c r="R272"/>
  <c r="P272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4"/>
  <c r="BH244"/>
  <c r="BG244"/>
  <c r="BF244"/>
  <c r="T244"/>
  <c r="R244"/>
  <c r="P244"/>
  <c r="BI237"/>
  <c r="BH237"/>
  <c r="BG237"/>
  <c r="BF237"/>
  <c r="T237"/>
  <c r="R237"/>
  <c r="P237"/>
  <c r="BI234"/>
  <c r="BH234"/>
  <c r="BG234"/>
  <c r="BF234"/>
  <c r="T234"/>
  <c r="R234"/>
  <c r="P234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22"/>
  <c r="BH222"/>
  <c r="BG222"/>
  <c r="BF222"/>
  <c r="T222"/>
  <c r="R222"/>
  <c r="P222"/>
  <c r="BI214"/>
  <c r="BH214"/>
  <c r="BG214"/>
  <c r="BF214"/>
  <c r="T214"/>
  <c r="R214"/>
  <c r="P214"/>
  <c r="BI212"/>
  <c r="BH212"/>
  <c r="BG212"/>
  <c r="BF212"/>
  <c r="T212"/>
  <c r="R212"/>
  <c r="P212"/>
  <c r="BI205"/>
  <c r="BH205"/>
  <c r="BG205"/>
  <c r="BF205"/>
  <c r="T205"/>
  <c r="R205"/>
  <c r="P205"/>
  <c r="BI199"/>
  <c r="BH199"/>
  <c r="BG199"/>
  <c r="BF199"/>
  <c r="T199"/>
  <c r="R199"/>
  <c r="P199"/>
  <c r="BI194"/>
  <c r="BH194"/>
  <c r="BG194"/>
  <c r="BF194"/>
  <c r="T194"/>
  <c r="R194"/>
  <c r="P194"/>
  <c r="BI189"/>
  <c r="BH189"/>
  <c r="BG189"/>
  <c r="BF189"/>
  <c r="T189"/>
  <c r="R189"/>
  <c r="P189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1"/>
  <c r="BH161"/>
  <c r="BG161"/>
  <c r="BF161"/>
  <c r="T161"/>
  <c r="R161"/>
  <c r="P161"/>
  <c r="BI154"/>
  <c r="BH154"/>
  <c r="BG154"/>
  <c r="BF154"/>
  <c r="T154"/>
  <c r="R154"/>
  <c r="P154"/>
  <c r="BI148"/>
  <c r="BH148"/>
  <c r="BG148"/>
  <c r="BF148"/>
  <c r="T148"/>
  <c r="R148"/>
  <c r="P148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29"/>
  <c r="BH129"/>
  <c r="BG129"/>
  <c r="BF129"/>
  <c r="T129"/>
  <c r="R129"/>
  <c r="P129"/>
  <c r="BI125"/>
  <c r="BH125"/>
  <c r="BG125"/>
  <c r="BF125"/>
  <c r="T125"/>
  <c r="R125"/>
  <c r="P125"/>
  <c r="BI119"/>
  <c r="BH119"/>
  <c r="BG119"/>
  <c r="BF119"/>
  <c r="T119"/>
  <c r="R119"/>
  <c r="P119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88"/>
  <c r="J17"/>
  <c r="J12"/>
  <c r="J52"/>
  <c r="E7"/>
  <c r="E81"/>
  <c i="1" r="L50"/>
  <c r="AM50"/>
  <c r="AM49"/>
  <c r="L49"/>
  <c r="AM47"/>
  <c r="L47"/>
  <c r="L45"/>
  <c r="L44"/>
  <c i="7" r="BK115"/>
  <c r="BK94"/>
  <c i="6" r="BK102"/>
  <c i="5" r="BK133"/>
  <c i="4" r="BK493"/>
  <c r="BK222"/>
  <c i="3" r="J357"/>
  <c r="BK151"/>
  <c i="2" r="J407"/>
  <c r="J360"/>
  <c r="J340"/>
  <c r="J214"/>
  <c r="J99"/>
  <c i="7" r="BK104"/>
  <c i="6" r="J110"/>
  <c i="5" r="BK145"/>
  <c r="BK96"/>
  <c i="4" r="J545"/>
  <c r="BK449"/>
  <c r="BK182"/>
  <c r="J107"/>
  <c i="3" r="BK228"/>
  <c i="2" r="BK340"/>
  <c r="J301"/>
  <c r="J294"/>
  <c r="J141"/>
  <c r="J105"/>
  <c i="4" r="J551"/>
  <c r="BK469"/>
  <c r="BK336"/>
  <c i="3" r="BK237"/>
  <c i="2" r="J307"/>
  <c i="5" r="BK121"/>
  <c i="4" r="BK304"/>
  <c i="3" r="J321"/>
  <c i="2" r="BK288"/>
  <c r="BK168"/>
  <c i="5" r="BK137"/>
  <c i="3" r="J363"/>
  <c r="J313"/>
  <c i="2" r="BK373"/>
  <c r="BK272"/>
  <c r="J182"/>
  <c i="6" r="J98"/>
  <c i="5" r="BK92"/>
  <c i="4" r="BK445"/>
  <c r="BK377"/>
  <c r="BK249"/>
  <c r="J142"/>
  <c i="3" r="BK167"/>
  <c i="2" r="J404"/>
  <c r="BK309"/>
  <c r="J194"/>
  <c i="6" r="J85"/>
  <c i="5" r="J120"/>
  <c i="4" r="J511"/>
  <c r="BK127"/>
  <c i="3" r="BK226"/>
  <c r="BK185"/>
  <c i="5" r="BK134"/>
  <c r="J114"/>
  <c r="J101"/>
  <c i="4" r="BK402"/>
  <c r="BK246"/>
  <c i="3" r="BK294"/>
  <c r="BK191"/>
  <c r="J111"/>
  <c i="2" r="J304"/>
  <c r="BK297"/>
  <c r="BK194"/>
  <c i="5" r="J128"/>
  <c r="BK111"/>
  <c r="J94"/>
  <c i="4" r="BK438"/>
  <c r="J366"/>
  <c i="2" r="J326"/>
  <c r="BK180"/>
  <c r="J117"/>
  <c i="5" r="BK101"/>
  <c i="4" r="BK545"/>
  <c r="J517"/>
  <c r="BK417"/>
  <c r="J304"/>
  <c i="3" r="J285"/>
  <c r="BK126"/>
  <c i="2" r="BK154"/>
  <c i="5" r="BK124"/>
  <c r="J104"/>
  <c i="4" r="J488"/>
  <c r="BK425"/>
  <c r="J243"/>
  <c i="3" r="J310"/>
  <c r="J273"/>
  <c r="BK246"/>
  <c r="BK217"/>
  <c r="J144"/>
  <c i="2" r="J415"/>
  <c r="BK212"/>
  <c r="J154"/>
  <c i="7" r="J112"/>
  <c r="J98"/>
  <c i="6" r="BK110"/>
  <c r="J90"/>
  <c i="5" r="BK129"/>
  <c i="4" r="J490"/>
  <c r="BK312"/>
  <c r="BK172"/>
  <c i="3" r="J337"/>
  <c r="J167"/>
  <c r="J135"/>
  <c r="BK96"/>
  <c i="2" r="BK379"/>
  <c r="J341"/>
  <c r="J310"/>
  <c r="J205"/>
  <c r="BK114"/>
  <c i="7" r="J115"/>
  <c r="J102"/>
  <c r="J88"/>
  <c i="6" r="BK96"/>
  <c i="5" r="J148"/>
  <c r="J99"/>
  <c r="BK87"/>
  <c i="4" r="BK520"/>
  <c r="BK394"/>
  <c r="J239"/>
  <c r="BK153"/>
  <c r="BK100"/>
  <c i="3" r="BK241"/>
  <c r="BK99"/>
  <c i="2" r="BK326"/>
  <c r="BK306"/>
  <c r="J297"/>
  <c r="BK230"/>
  <c r="BK174"/>
  <c i="7" r="BK98"/>
  <c i="5" r="J96"/>
  <c i="4" r="J548"/>
  <c r="BK523"/>
  <c r="J430"/>
  <c r="BK139"/>
  <c i="3" r="BK234"/>
  <c i="2" r="BK353"/>
  <c i="6" r="J96"/>
  <c i="5" r="J137"/>
  <c i="4" r="J461"/>
  <c r="J417"/>
  <c r="J212"/>
  <c i="3" r="J254"/>
  <c i="2" r="BK285"/>
  <c r="BK226"/>
  <c i="5" r="J146"/>
  <c r="J129"/>
  <c i="4" r="BK111"/>
  <c i="3" r="BK326"/>
  <c r="BK300"/>
  <c i="2" r="J376"/>
  <c r="BK350"/>
  <c r="J291"/>
  <c r="J237"/>
  <c i="6" r="BK100"/>
  <c r="BK85"/>
  <c i="4" r="BK554"/>
  <c r="BK442"/>
  <c i="3" r="J151"/>
  <c i="2" r="BK367"/>
  <c r="J306"/>
  <c r="J252"/>
  <c r="BK108"/>
  <c i="5" r="BK147"/>
  <c r="J142"/>
  <c r="J119"/>
  <c r="BK114"/>
  <c i="4" r="BK164"/>
  <c i="3" r="BK357"/>
  <c r="BK346"/>
  <c r="BK280"/>
  <c r="J230"/>
  <c r="J179"/>
  <c r="BK119"/>
  <c i="2" r="J267"/>
  <c r="J189"/>
  <c i="5" r="J138"/>
  <c r="J133"/>
  <c r="J110"/>
  <c r="BK102"/>
  <c i="4" r="J483"/>
  <c r="J390"/>
  <c r="BK239"/>
  <c i="3" r="J334"/>
  <c r="BK215"/>
  <c r="J182"/>
  <c r="BK144"/>
  <c i="2" r="BK307"/>
  <c r="BK300"/>
  <c r="BK294"/>
  <c r="BK276"/>
  <c r="BK134"/>
  <c i="5" r="BK120"/>
  <c r="BK115"/>
  <c r="J102"/>
  <c r="BK90"/>
  <c i="4" r="BK435"/>
  <c r="J355"/>
  <c r="J191"/>
  <c r="BK185"/>
  <c r="BK115"/>
  <c r="BK97"/>
  <c i="3" r="J354"/>
  <c r="J346"/>
  <c r="J246"/>
  <c r="BK176"/>
  <c r="J96"/>
  <c i="2" r="BK410"/>
  <c r="J382"/>
  <c r="BK332"/>
  <c r="J282"/>
  <c r="BK182"/>
  <c r="J129"/>
  <c i="5" r="J147"/>
  <c r="BK128"/>
  <c i="4" r="BK551"/>
  <c r="J520"/>
  <c r="BK433"/>
  <c r="BK358"/>
  <c r="J328"/>
  <c r="BK107"/>
  <c i="3" r="J343"/>
  <c r="BK259"/>
  <c i="2" r="J323"/>
  <c r="BK264"/>
  <c i="5" r="J127"/>
  <c r="BK118"/>
  <c r="BK109"/>
  <c r="BK98"/>
  <c i="4" r="BK496"/>
  <c r="BK453"/>
  <c r="J377"/>
  <c r="BK279"/>
  <c r="J182"/>
  <c r="J119"/>
  <c i="3" r="J294"/>
  <c r="BK276"/>
  <c r="BK250"/>
  <c r="J234"/>
  <c r="BK205"/>
  <c r="J158"/>
  <c r="BK117"/>
  <c i="2" r="BK404"/>
  <c r="J230"/>
  <c r="BK205"/>
  <c r="J134"/>
  <c i="7" r="J110"/>
  <c r="BK102"/>
  <c i="6" r="BK107"/>
  <c i="5" r="BK148"/>
  <c r="BK116"/>
  <c i="4" r="BK483"/>
  <c r="BK94"/>
  <c i="3" r="J282"/>
  <c r="BK108"/>
  <c i="2" r="J413"/>
  <c r="J348"/>
  <c r="BK323"/>
  <c r="J171"/>
  <c i="7" r="BK121"/>
  <c r="BK112"/>
  <c r="BK92"/>
  <c i="6" r="BK98"/>
  <c r="BK92"/>
  <c i="5" r="J97"/>
  <c i="4" r="BK548"/>
  <c r="BK526"/>
  <c r="J496"/>
  <c r="BK258"/>
  <c r="J172"/>
  <c r="BK119"/>
  <c i="3" r="BK282"/>
  <c r="J217"/>
  <c i="2" r="BK356"/>
  <c r="J312"/>
  <c r="BK298"/>
  <c r="BK228"/>
  <c r="BK177"/>
  <c r="BK111"/>
  <c i="5" r="J100"/>
  <c r="J92"/>
  <c i="4" r="BK529"/>
  <c r="BK477"/>
  <c r="BK386"/>
  <c r="BK169"/>
  <c i="3" r="J258"/>
  <c r="J130"/>
  <c i="2" r="J222"/>
  <c i="5" r="J150"/>
  <c r="BK135"/>
  <c i="4" r="J445"/>
  <c r="BK355"/>
  <c i="3" r="J331"/>
  <c r="J222"/>
  <c i="2" r="J269"/>
  <c r="J177"/>
  <c r="J94"/>
  <c i="5" r="BK131"/>
  <c i="4" r="BK343"/>
  <c i="3" r="BK343"/>
  <c r="J191"/>
  <c i="2" r="J353"/>
  <c r="BK314"/>
  <c r="BK252"/>
  <c i="6" r="J102"/>
  <c r="J92"/>
  <c i="5" r="J91"/>
  <c i="4" r="BK511"/>
  <c r="J421"/>
  <c r="BK328"/>
  <c r="BK212"/>
  <c r="J160"/>
  <c i="3" r="J300"/>
  <c r="BK135"/>
  <c i="2" r="J410"/>
  <c r="BK390"/>
  <c r="BK304"/>
  <c r="BK125"/>
  <c i="5" r="BK136"/>
  <c i="4" r="BK503"/>
  <c r="BK243"/>
  <c i="3" r="J250"/>
  <c r="BK200"/>
  <c r="J176"/>
  <c r="J114"/>
  <c i="2" r="J345"/>
  <c r="BK256"/>
  <c r="BK141"/>
  <c r="BK102"/>
  <c i="5" r="J145"/>
  <c r="J116"/>
  <c i="4" r="BK507"/>
  <c r="J144"/>
  <c i="3" r="BK350"/>
  <c r="BK334"/>
  <c r="BK318"/>
  <c r="BK261"/>
  <c i="2" r="J174"/>
  <c r="BK105"/>
  <c i="5" r="BK108"/>
  <c r="BK97"/>
  <c i="4" r="J469"/>
  <c r="J394"/>
  <c r="J219"/>
  <c i="2" r="J350"/>
  <c r="J317"/>
  <c r="BK222"/>
  <c r="BK137"/>
  <c i="5" r="J134"/>
  <c i="7" r="BK119"/>
  <c r="BK96"/>
  <c i="6" r="J105"/>
  <c i="5" r="J143"/>
  <c i="4" r="J350"/>
  <c r="BK205"/>
  <c i="3" r="BK230"/>
  <c r="BK111"/>
  <c i="2" r="BK394"/>
  <c r="BK345"/>
  <c r="BK244"/>
  <c r="BK145"/>
  <c i="7" r="J107"/>
  <c r="BK90"/>
  <c i="5" r="BK142"/>
  <c r="BK89"/>
  <c i="4" r="J523"/>
  <c r="BK398"/>
  <c r="BK232"/>
  <c r="J127"/>
  <c i="3" r="BK258"/>
  <c i="2" r="J385"/>
  <c r="BK310"/>
  <c r="BK267"/>
  <c r="J168"/>
  <c i="7" r="BK88"/>
  <c i="4" r="J538"/>
  <c r="BK461"/>
  <c r="BK123"/>
  <c i="3" r="BK93"/>
  <c i="7" r="J100"/>
  <c i="5" r="BK138"/>
  <c i="4" r="J435"/>
  <c r="J296"/>
  <c i="3" r="BK244"/>
  <c i="2" r="BK262"/>
  <c r="J108"/>
  <c i="5" r="J139"/>
  <c i="3" r="BK360"/>
  <c r="J306"/>
  <c i="2" r="J390"/>
  <c r="BK312"/>
  <c r="J234"/>
  <c i="6" r="J100"/>
  <c i="5" r="BK117"/>
  <c i="4" r="BK534"/>
  <c r="J409"/>
  <c r="BK296"/>
  <c r="BK202"/>
  <c r="J131"/>
  <c i="3" r="BK130"/>
  <c i="2" r="BK401"/>
  <c r="J199"/>
  <c r="J119"/>
  <c i="5" r="J132"/>
  <c r="BK99"/>
  <c i="4" r="J249"/>
  <c i="3" r="J261"/>
  <c r="BK188"/>
  <c r="J148"/>
  <c i="2" r="BK338"/>
  <c r="J226"/>
  <c i="5" r="BK149"/>
  <c r="BK122"/>
  <c i="4" r="BK384"/>
  <c i="3" r="J360"/>
  <c r="BK331"/>
  <c r="J297"/>
  <c r="J228"/>
  <c i="2" r="BK282"/>
  <c r="J228"/>
  <c i="5" r="BK143"/>
  <c r="BK126"/>
  <c r="J90"/>
  <c i="4" r="J386"/>
  <c r="J202"/>
  <c i="3" r="J205"/>
  <c r="J105"/>
  <c i="2" r="J298"/>
  <c r="BK249"/>
  <c r="J97"/>
  <c i="5" r="BK113"/>
  <c i="4" r="BK500"/>
  <c r="J232"/>
  <c r="J146"/>
  <c r="J100"/>
  <c i="3" r="BK363"/>
  <c r="J270"/>
  <c r="BK114"/>
  <c i="2" r="BK413"/>
  <c r="J379"/>
  <c r="J272"/>
  <c r="BK148"/>
  <c i="5" r="BK150"/>
  <c r="J117"/>
  <c i="4" r="J554"/>
  <c r="J449"/>
  <c r="BK362"/>
  <c r="BK131"/>
  <c r="J97"/>
  <c i="3" r="J195"/>
  <c i="2" r="J288"/>
  <c i="5" r="J126"/>
  <c r="BK112"/>
  <c r="BK94"/>
  <c i="4" r="J493"/>
  <c r="BK368"/>
  <c r="J269"/>
  <c r="J153"/>
  <c i="3" r="J288"/>
  <c r="BK270"/>
  <c r="J237"/>
  <c r="J211"/>
  <c r="J138"/>
  <c r="J93"/>
  <c i="2" r="J329"/>
  <c r="BK199"/>
  <c i="7" r="BK107"/>
  <c r="J90"/>
  <c i="5" r="J144"/>
  <c r="J108"/>
  <c i="4" r="BK321"/>
  <c r="J169"/>
  <c r="J246"/>
  <c r="BK160"/>
  <c i="3" r="BK288"/>
  <c r="J190"/>
  <c i="2" r="BK360"/>
  <c r="J320"/>
  <c r="J300"/>
  <c r="J264"/>
  <c r="BK165"/>
  <c i="5" r="J98"/>
  <c r="J88"/>
  <c i="4" r="J526"/>
  <c r="J438"/>
  <c r="J358"/>
  <c r="J135"/>
  <c i="3" r="BK195"/>
  <c i="2" r="J356"/>
  <c r="J161"/>
  <c i="5" r="BK132"/>
  <c i="4" r="BK421"/>
  <c r="BK191"/>
  <c i="3" r="J276"/>
  <c i="2" r="J332"/>
  <c r="BK223"/>
  <c r="BK97"/>
  <c i="5" r="J135"/>
  <c i="4" r="BK350"/>
  <c i="3" r="J318"/>
  <c r="BK303"/>
  <c r="BK173"/>
  <c i="2" r="BK341"/>
  <c r="J276"/>
  <c i="6" r="J107"/>
  <c r="BK90"/>
  <c i="5" r="J109"/>
  <c i="4" r="BK542"/>
  <c r="J500"/>
  <c r="J398"/>
  <c r="J343"/>
  <c r="BK219"/>
  <c r="J148"/>
  <c i="3" r="BK297"/>
  <c r="BK158"/>
  <c i="2" r="BK407"/>
  <c r="J394"/>
  <c r="J244"/>
  <c r="BK189"/>
  <c r="J102"/>
  <c i="5" r="BK123"/>
  <c r="J89"/>
  <c i="4" r="J442"/>
  <c r="J115"/>
  <c i="3" r="J215"/>
  <c r="J170"/>
  <c r="J99"/>
  <c i="2" r="J262"/>
  <c r="BK234"/>
  <c r="BK117"/>
  <c r="BK99"/>
  <c i="5" r="BK144"/>
  <c r="J121"/>
  <c r="J107"/>
  <c i="3" r="BK366"/>
  <c r="BK354"/>
  <c r="BK337"/>
  <c r="BK313"/>
  <c r="J241"/>
  <c r="BK223"/>
  <c i="2" r="BK279"/>
  <c r="BK251"/>
  <c r="J212"/>
  <c r="J111"/>
  <c i="5" r="J124"/>
  <c r="BK104"/>
  <c r="BK88"/>
  <c i="4" r="BK409"/>
  <c r="J279"/>
  <c r="J222"/>
  <c i="3" r="BK310"/>
  <c r="BK211"/>
  <c r="BK170"/>
  <c i="2" r="BK376"/>
  <c r="BK301"/>
  <c r="J285"/>
  <c i="7" r="J121"/>
  <c r="J104"/>
  <c r="J92"/>
  <c i="5" r="J149"/>
  <c r="J112"/>
  <c i="4" r="J402"/>
  <c r="BK269"/>
  <c r="BK142"/>
  <c i="3" r="BK321"/>
  <c r="BK105"/>
  <c i="2" r="BK398"/>
  <c r="J373"/>
  <c r="BK329"/>
  <c r="J260"/>
  <c r="J148"/>
  <c i="7" r="J119"/>
  <c r="BK110"/>
  <c r="BK100"/>
  <c i="6" r="BK105"/>
  <c r="J94"/>
  <c i="5" r="J111"/>
  <c r="BK95"/>
  <c i="4" r="BK538"/>
  <c r="J507"/>
  <c r="J368"/>
  <c r="J185"/>
  <c r="J123"/>
  <c i="3" r="J340"/>
  <c r="J226"/>
  <c r="J173"/>
  <c i="2" r="BK335"/>
  <c r="BK303"/>
  <c r="J249"/>
  <c r="BK214"/>
  <c r="BK119"/>
  <c i="7" r="J96"/>
  <c i="5" r="J93"/>
  <c i="4" r="J542"/>
  <c r="BK490"/>
  <c r="J362"/>
  <c r="BK144"/>
  <c i="3" r="BK291"/>
  <c r="BK190"/>
  <c i="2" r="J314"/>
  <c i="7" r="J94"/>
  <c i="5" r="BK146"/>
  <c r="BK93"/>
  <c i="4" r="J425"/>
  <c r="BK178"/>
  <c i="3" r="J267"/>
  <c i="2" r="BK320"/>
  <c r="J256"/>
  <c r="BK171"/>
  <c i="5" r="J140"/>
  <c r="J106"/>
  <c i="4" r="BK104"/>
  <c i="3" r="J315"/>
  <c r="BK182"/>
  <c i="2" r="J367"/>
  <c r="BK317"/>
  <c r="J251"/>
  <c r="J180"/>
  <c i="6" r="BK94"/>
  <c i="5" r="BK110"/>
  <c i="4" r="J529"/>
  <c r="J413"/>
  <c r="BK366"/>
  <c r="BK225"/>
  <c r="J164"/>
  <c r="BK135"/>
  <c i="3" r="J264"/>
  <c r="BK138"/>
  <c r="J117"/>
  <c i="2" r="J398"/>
  <c r="BK385"/>
  <c r="BK237"/>
  <c r="BK129"/>
  <c i="5" r="BK139"/>
  <c r="BK119"/>
  <c i="4" r="BK517"/>
  <c r="J503"/>
  <c r="BK146"/>
  <c i="3" r="BK264"/>
  <c r="BK222"/>
  <c r="BK179"/>
  <c r="J108"/>
  <c i="2" r="BK363"/>
  <c r="BK260"/>
  <c r="J145"/>
  <c r="BK94"/>
  <c i="5" r="J123"/>
  <c r="J115"/>
  <c i="4" r="BK413"/>
  <c r="J139"/>
  <c i="3" r="BK340"/>
  <c r="J326"/>
  <c r="BK306"/>
  <c r="BK273"/>
  <c r="J126"/>
  <c i="2" r="J363"/>
  <c r="BK271"/>
  <c r="J223"/>
  <c r="J114"/>
  <c i="5" r="J136"/>
  <c r="J122"/>
  <c r="BK106"/>
  <c r="BK91"/>
  <c i="4" r="J477"/>
  <c r="J384"/>
  <c r="J225"/>
  <c r="J94"/>
  <c i="3" r="BK267"/>
  <c r="J185"/>
  <c r="BK148"/>
  <c i="2" r="BK382"/>
  <c r="J303"/>
  <c r="BK291"/>
  <c r="J271"/>
  <c r="J137"/>
  <c i="5" r="J125"/>
  <c r="J118"/>
  <c r="BK100"/>
  <c i="4" r="BK488"/>
  <c r="BK390"/>
  <c r="J205"/>
  <c r="BK148"/>
  <c r="J111"/>
  <c i="3" r="J366"/>
  <c r="J350"/>
  <c r="J303"/>
  <c r="BK254"/>
  <c r="J200"/>
  <c r="J102"/>
  <c i="2" r="BK415"/>
  <c r="J401"/>
  <c r="J335"/>
  <c r="BK269"/>
  <c r="J165"/>
  <c r="J125"/>
  <c i="5" r="BK140"/>
  <c r="BK127"/>
  <c r="J95"/>
  <c i="4" r="J534"/>
  <c r="J453"/>
  <c r="BK430"/>
  <c r="J336"/>
  <c r="J312"/>
  <c r="J104"/>
  <c i="3" r="J280"/>
  <c i="2" r="BK348"/>
  <c r="J309"/>
  <c i="5" r="J131"/>
  <c r="BK125"/>
  <c r="J113"/>
  <c r="BK107"/>
  <c r="J87"/>
  <c i="4" r="J433"/>
  <c r="J321"/>
  <c r="J258"/>
  <c r="J178"/>
  <c i="3" r="BK315"/>
  <c r="J291"/>
  <c r="BK285"/>
  <c r="J259"/>
  <c r="J244"/>
  <c r="J223"/>
  <c r="J188"/>
  <c r="J119"/>
  <c r="BK102"/>
  <c i="2" r="J338"/>
  <c r="J279"/>
  <c r="BK161"/>
  <c i="1" r="AS54"/>
  <c i="2" l="1" r="BK93"/>
  <c r="J93"/>
  <c r="J61"/>
  <c r="R236"/>
  <c r="R275"/>
  <c r="T296"/>
  <c r="BK397"/>
  <c r="J397"/>
  <c r="J71"/>
  <c i="3" r="R178"/>
  <c r="T279"/>
  <c r="BK353"/>
  <c r="J353"/>
  <c r="J70"/>
  <c i="4" r="T357"/>
  <c r="R510"/>
  <c i="2" r="BK236"/>
  <c r="J236"/>
  <c r="J63"/>
  <c r="BK275"/>
  <c r="J275"/>
  <c r="J65"/>
  <c r="P366"/>
  <c i="3" r="P178"/>
  <c r="P279"/>
  <c i="4" r="T93"/>
  <c r="T432"/>
  <c i="2" r="R93"/>
  <c r="T311"/>
  <c i="3" r="P92"/>
  <c i="4" r="P221"/>
  <c r="R408"/>
  <c i="2" r="T93"/>
  <c r="R263"/>
  <c r="R296"/>
  <c i="3" r="T178"/>
  <c r="BK279"/>
  <c r="J279"/>
  <c r="J66"/>
  <c i="4" r="T221"/>
  <c r="P408"/>
  <c r="BK510"/>
  <c r="J510"/>
  <c r="J68"/>
  <c i="2" r="T236"/>
  <c r="P311"/>
  <c r="R397"/>
  <c r="R396"/>
  <c i="3" r="R92"/>
  <c r="R263"/>
  <c r="R325"/>
  <c i="4" r="P357"/>
  <c i="2" r="BK167"/>
  <c r="J167"/>
  <c r="J62"/>
  <c r="P263"/>
  <c r="BK296"/>
  <c r="J296"/>
  <c r="J66"/>
  <c r="T366"/>
  <c i="4" r="BK221"/>
  <c r="J221"/>
  <c r="J62"/>
  <c r="BK432"/>
  <c r="J432"/>
  <c r="J67"/>
  <c r="P541"/>
  <c r="P540"/>
  <c i="5" r="R86"/>
  <c r="R105"/>
  <c r="P130"/>
  <c r="T130"/>
  <c r="BK141"/>
  <c r="J141"/>
  <c r="J64"/>
  <c r="P141"/>
  <c r="R141"/>
  <c i="2" r="P93"/>
  <c r="BK263"/>
  <c r="J263"/>
  <c r="J64"/>
  <c r="T275"/>
  <c r="BK366"/>
  <c r="J366"/>
  <c r="J68"/>
  <c i="3" r="P236"/>
  <c i="4" r="BK93"/>
  <c r="BK357"/>
  <c r="J357"/>
  <c r="J63"/>
  <c r="BK408"/>
  <c r="J408"/>
  <c r="J65"/>
  <c r="P510"/>
  <c r="R541"/>
  <c r="R540"/>
  <c i="6" r="R84"/>
  <c r="R83"/>
  <c r="R82"/>
  <c i="2" r="P236"/>
  <c r="BK311"/>
  <c r="J311"/>
  <c r="J67"/>
  <c r="T397"/>
  <c r="T396"/>
  <c i="3" r="T92"/>
  <c r="R279"/>
  <c r="P353"/>
  <c r="P352"/>
  <c i="5" r="BK105"/>
  <c r="J105"/>
  <c r="J62"/>
  <c r="R130"/>
  <c i="3" r="R236"/>
  <c r="P325"/>
  <c r="R353"/>
  <c r="R352"/>
  <c i="4" r="R221"/>
  <c r="T408"/>
  <c r="BK541"/>
  <c r="J541"/>
  <c r="J71"/>
  <c i="5" r="BK86"/>
  <c r="J86"/>
  <c r="J61"/>
  <c r="P105"/>
  <c r="BK130"/>
  <c r="J130"/>
  <c r="J63"/>
  <c i="6" r="P84"/>
  <c r="P83"/>
  <c r="P82"/>
  <c i="1" r="AU59"/>
  <c i="2" r="P167"/>
  <c r="T263"/>
  <c r="P296"/>
  <c r="R366"/>
  <c i="3" r="T236"/>
  <c r="P263"/>
  <c r="T325"/>
  <c r="T353"/>
  <c r="T352"/>
  <c i="4" r="R93"/>
  <c r="R432"/>
  <c i="2" r="T167"/>
  <c r="R311"/>
  <c r="P397"/>
  <c r="P396"/>
  <c i="3" r="BK178"/>
  <c r="J178"/>
  <c r="J62"/>
  <c r="BK263"/>
  <c r="J263"/>
  <c r="J65"/>
  <c i="4" r="P93"/>
  <c r="P92"/>
  <c r="P91"/>
  <c i="1" r="AU57"/>
  <c i="4" r="P432"/>
  <c i="5" r="T86"/>
  <c r="T105"/>
  <c r="T141"/>
  <c i="6" r="BK84"/>
  <c r="J84"/>
  <c r="J61"/>
  <c i="7" r="P87"/>
  <c i="2" r="R167"/>
  <c r="P275"/>
  <c i="3" r="BK92"/>
  <c r="J92"/>
  <c r="J61"/>
  <c r="BK236"/>
  <c r="J236"/>
  <c r="J63"/>
  <c r="T263"/>
  <c r="BK325"/>
  <c r="J325"/>
  <c r="J67"/>
  <c i="4" r="R357"/>
  <c r="T510"/>
  <c r="T541"/>
  <c r="T540"/>
  <c i="5" r="P86"/>
  <c r="P85"/>
  <c r="P84"/>
  <c i="1" r="AU58"/>
  <c i="6" r="T84"/>
  <c r="T83"/>
  <c r="T82"/>
  <c i="7" r="BK87"/>
  <c r="J87"/>
  <c r="J61"/>
  <c r="R87"/>
  <c r="T87"/>
  <c r="BK109"/>
  <c r="J109"/>
  <c r="J63"/>
  <c r="P109"/>
  <c r="R109"/>
  <c r="T109"/>
  <c r="BK118"/>
  <c r="J118"/>
  <c r="J65"/>
  <c r="P118"/>
  <c r="R118"/>
  <c r="T118"/>
  <c i="2" r="J85"/>
  <c r="BE94"/>
  <c r="BE99"/>
  <c r="BE105"/>
  <c r="BE114"/>
  <c r="BE125"/>
  <c r="BE174"/>
  <c r="BE194"/>
  <c r="BE272"/>
  <c r="BE314"/>
  <c r="BE385"/>
  <c r="BE401"/>
  <c r="BE410"/>
  <c r="BE413"/>
  <c i="3" r="J52"/>
  <c r="BE200"/>
  <c r="BE215"/>
  <c r="BE230"/>
  <c r="BE282"/>
  <c r="BE297"/>
  <c r="BE340"/>
  <c i="4" r="F88"/>
  <c r="BE111"/>
  <c r="BE115"/>
  <c r="BE135"/>
  <c r="BE172"/>
  <c r="BE296"/>
  <c r="BE366"/>
  <c r="BE469"/>
  <c r="BE477"/>
  <c r="BE503"/>
  <c i="5" r="J52"/>
  <c r="BE90"/>
  <c r="BE91"/>
  <c r="BE119"/>
  <c r="BE142"/>
  <c i="2" r="BE145"/>
  <c r="BE171"/>
  <c r="BE177"/>
  <c r="BE279"/>
  <c r="BE312"/>
  <c r="BE340"/>
  <c r="BE353"/>
  <c i="3" r="BE108"/>
  <c r="BE130"/>
  <c r="BE182"/>
  <c r="BE211"/>
  <c r="BE217"/>
  <c r="BE303"/>
  <c i="4" r="E48"/>
  <c r="BE148"/>
  <c r="BE160"/>
  <c r="BE169"/>
  <c r="BE178"/>
  <c r="BE191"/>
  <c r="BE205"/>
  <c r="BE507"/>
  <c r="BE523"/>
  <c r="BE526"/>
  <c r="BE529"/>
  <c r="BE538"/>
  <c r="BE554"/>
  <c i="5" r="BE100"/>
  <c r="BE107"/>
  <c r="BE111"/>
  <c r="BE112"/>
  <c r="BE113"/>
  <c r="BE125"/>
  <c r="BE126"/>
  <c r="BE146"/>
  <c i="2" r="E48"/>
  <c r="BE97"/>
  <c r="BE102"/>
  <c r="BE189"/>
  <c r="BE262"/>
  <c r="BE276"/>
  <c r="BE306"/>
  <c r="BE309"/>
  <c r="BE310"/>
  <c r="BE320"/>
  <c r="BE367"/>
  <c r="BE394"/>
  <c i="3" r="BE119"/>
  <c r="BE135"/>
  <c r="BE138"/>
  <c r="BE144"/>
  <c r="BE190"/>
  <c r="BE241"/>
  <c r="BE261"/>
  <c r="BE264"/>
  <c r="BE306"/>
  <c r="BE310"/>
  <c i="4" r="BE104"/>
  <c r="BE107"/>
  <c r="BE123"/>
  <c r="BE127"/>
  <c r="BE131"/>
  <c r="BE212"/>
  <c r="BE258"/>
  <c r="BE511"/>
  <c i="5" r="BE93"/>
  <c r="BE109"/>
  <c i="2" r="BE117"/>
  <c r="BE129"/>
  <c r="BE212"/>
  <c r="BE228"/>
  <c r="BE260"/>
  <c r="BE288"/>
  <c r="BE298"/>
  <c r="BE303"/>
  <c r="BE345"/>
  <c r="BE350"/>
  <c r="BE360"/>
  <c i="3" r="BE151"/>
  <c r="BE158"/>
  <c r="BE167"/>
  <c r="BE195"/>
  <c r="BE222"/>
  <c r="BE228"/>
  <c r="BE280"/>
  <c r="BE326"/>
  <c r="BE346"/>
  <c i="4" r="J52"/>
  <c r="BE139"/>
  <c r="BE142"/>
  <c r="BE304"/>
  <c r="BE433"/>
  <c r="BE435"/>
  <c r="BE449"/>
  <c r="BE490"/>
  <c i="5" r="F55"/>
  <c r="BE99"/>
  <c r="BE108"/>
  <c r="BE116"/>
  <c r="BE129"/>
  <c r="BE135"/>
  <c i="2" r="BE205"/>
  <c r="BE214"/>
  <c r="BE234"/>
  <c r="BE252"/>
  <c i="3" r="E48"/>
  <c r="F87"/>
  <c r="BE173"/>
  <c r="BE176"/>
  <c r="BE226"/>
  <c r="BE258"/>
  <c r="BE276"/>
  <c r="BE291"/>
  <c r="BE321"/>
  <c r="BE343"/>
  <c r="BE363"/>
  <c i="4" r="BE94"/>
  <c r="BE97"/>
  <c r="BE100"/>
  <c r="BE153"/>
  <c r="BE321"/>
  <c r="BE368"/>
  <c i="5" r="BE87"/>
  <c r="BE117"/>
  <c i="2" r="F55"/>
  <c r="BE244"/>
  <c r="BE251"/>
  <c r="BE356"/>
  <c r="BE379"/>
  <c i="3" r="BE117"/>
  <c r="BE126"/>
  <c r="BE223"/>
  <c r="BE237"/>
  <c r="BE244"/>
  <c i="4" r="BE119"/>
  <c r="BE164"/>
  <c r="BE232"/>
  <c r="BE421"/>
  <c r="BE445"/>
  <c i="5" r="E48"/>
  <c r="BE94"/>
  <c r="BE95"/>
  <c r="BE96"/>
  <c r="BE97"/>
  <c r="BE101"/>
  <c r="BE121"/>
  <c r="BE133"/>
  <c r="BE144"/>
  <c r="BE149"/>
  <c i="6" r="E48"/>
  <c i="2" r="BE111"/>
  <c r="BE168"/>
  <c r="BE267"/>
  <c r="BE269"/>
  <c r="BE291"/>
  <c r="BE382"/>
  <c r="BE398"/>
  <c r="BK393"/>
  <c r="J393"/>
  <c r="J69"/>
  <c i="3" r="BE93"/>
  <c r="BE99"/>
  <c r="BE102"/>
  <c r="BE105"/>
  <c r="BE170"/>
  <c r="BE246"/>
  <c r="BE254"/>
  <c r="BE259"/>
  <c r="BE267"/>
  <c r="BE288"/>
  <c r="BE315"/>
  <c r="BE318"/>
  <c r="BE334"/>
  <c r="BE337"/>
  <c i="4" r="BE182"/>
  <c r="BE246"/>
  <c r="BE279"/>
  <c r="BE350"/>
  <c r="BE355"/>
  <c r="BE358"/>
  <c r="BE362"/>
  <c r="BE425"/>
  <c r="BE430"/>
  <c r="BE453"/>
  <c r="BE517"/>
  <c r="BE520"/>
  <c r="BE545"/>
  <c i="5" r="BE104"/>
  <c r="BE106"/>
  <c r="BE115"/>
  <c i="6" r="BE94"/>
  <c r="BE96"/>
  <c r="BE100"/>
  <c i="2" r="BE271"/>
  <c r="BE307"/>
  <c r="BE326"/>
  <c r="BE348"/>
  <c i="3" r="BE96"/>
  <c r="BE111"/>
  <c r="BE114"/>
  <c r="BE148"/>
  <c r="BE350"/>
  <c r="BE354"/>
  <c r="BE357"/>
  <c r="BE366"/>
  <c r="BK260"/>
  <c r="J260"/>
  <c r="J64"/>
  <c r="BK349"/>
  <c r="J349"/>
  <c r="J68"/>
  <c i="5" r="BE127"/>
  <c r="BE132"/>
  <c r="BE147"/>
  <c r="BE148"/>
  <c i="2" r="BE148"/>
  <c r="BE154"/>
  <c r="BE161"/>
  <c r="BE165"/>
  <c r="BE222"/>
  <c r="BE237"/>
  <c r="BE282"/>
  <c i="3" r="BE285"/>
  <c r="BE300"/>
  <c r="BE313"/>
  <c i="4" r="BE185"/>
  <c r="BE239"/>
  <c r="BE269"/>
  <c r="BE343"/>
  <c r="BE384"/>
  <c r="BE398"/>
  <c r="BE402"/>
  <c r="BE438"/>
  <c r="BE483"/>
  <c r="BE488"/>
  <c i="5" r="BE128"/>
  <c r="BE131"/>
  <c r="BE134"/>
  <c r="BE136"/>
  <c r="BE137"/>
  <c r="BE140"/>
  <c r="BE143"/>
  <c r="BE145"/>
  <c i="6" r="BE85"/>
  <c r="BE102"/>
  <c i="7" r="BE92"/>
  <c r="BE102"/>
  <c i="2" r="BE199"/>
  <c r="BE249"/>
  <c r="BE304"/>
  <c r="BE329"/>
  <c r="BE332"/>
  <c r="BE335"/>
  <c r="BE338"/>
  <c r="BE341"/>
  <c r="BE363"/>
  <c r="BE373"/>
  <c r="BE376"/>
  <c i="3" r="BE179"/>
  <c r="BE185"/>
  <c i="4" r="BE312"/>
  <c r="BE328"/>
  <c r="BE377"/>
  <c r="BE390"/>
  <c r="BE409"/>
  <c r="BE413"/>
  <c r="BE442"/>
  <c r="BE493"/>
  <c r="BE496"/>
  <c r="BE534"/>
  <c r="BE542"/>
  <c r="BE548"/>
  <c r="BE551"/>
  <c i="5" r="BE89"/>
  <c i="6" r="BE92"/>
  <c r="BE98"/>
  <c i="2" r="BE180"/>
  <c r="BE226"/>
  <c r="BE256"/>
  <c r="BE285"/>
  <c r="BE294"/>
  <c r="BE297"/>
  <c r="BE300"/>
  <c r="BE301"/>
  <c r="BE323"/>
  <c i="3" r="BE205"/>
  <c r="BE234"/>
  <c r="BE273"/>
  <c r="BE294"/>
  <c i="4" r="BE144"/>
  <c r="BE222"/>
  <c r="BE243"/>
  <c r="BE249"/>
  <c r="BE417"/>
  <c r="BE500"/>
  <c r="BK537"/>
  <c r="J537"/>
  <c r="J69"/>
  <c i="5" r="BE92"/>
  <c r="BE114"/>
  <c r="BE124"/>
  <c r="BE150"/>
  <c i="6" r="J52"/>
  <c r="F55"/>
  <c r="BE90"/>
  <c r="BE107"/>
  <c r="BE110"/>
  <c r="BK109"/>
  <c r="J109"/>
  <c r="J62"/>
  <c i="7" r="E48"/>
  <c r="F55"/>
  <c r="J79"/>
  <c r="BE88"/>
  <c r="BE90"/>
  <c r="BE98"/>
  <c r="BE100"/>
  <c r="BE115"/>
  <c r="BE119"/>
  <c r="BE121"/>
  <c i="2" r="BE108"/>
  <c r="BE119"/>
  <c r="BE134"/>
  <c r="BE137"/>
  <c r="BE141"/>
  <c r="BE182"/>
  <c r="BE223"/>
  <c r="BE230"/>
  <c r="BE264"/>
  <c r="BE317"/>
  <c r="BE390"/>
  <c r="BE404"/>
  <c r="BE407"/>
  <c r="BE415"/>
  <c i="3" r="BE188"/>
  <c r="BE191"/>
  <c r="BE250"/>
  <c r="BE270"/>
  <c r="BE331"/>
  <c r="BE360"/>
  <c i="4" r="BE146"/>
  <c r="BE202"/>
  <c r="BE219"/>
  <c r="BE225"/>
  <c r="BE336"/>
  <c r="BE386"/>
  <c r="BE394"/>
  <c r="BE461"/>
  <c r="BK401"/>
  <c r="J401"/>
  <c r="J64"/>
  <c r="BK429"/>
  <c r="J429"/>
  <c r="J66"/>
  <c i="5" r="BE88"/>
  <c r="BE98"/>
  <c r="BE102"/>
  <c r="BE110"/>
  <c r="BE118"/>
  <c r="BE120"/>
  <c r="BE122"/>
  <c r="BE123"/>
  <c r="BE138"/>
  <c r="BE139"/>
  <c i="6" r="BE105"/>
  <c i="7" r="BE94"/>
  <c r="BE96"/>
  <c r="BE104"/>
  <c r="BE107"/>
  <c r="BE110"/>
  <c r="BE112"/>
  <c r="BK106"/>
  <c r="J106"/>
  <c r="J62"/>
  <c r="BK114"/>
  <c r="J114"/>
  <c r="J64"/>
  <c r="F35"/>
  <c i="1" r="BB60"/>
  <c i="3" r="J34"/>
  <c i="1" r="AW56"/>
  <c i="7" r="F34"/>
  <c i="1" r="BA60"/>
  <c i="7" r="F36"/>
  <c i="1" r="BC60"/>
  <c i="6" r="F34"/>
  <c i="1" r="BA59"/>
  <c i="7" r="J34"/>
  <c i="1" r="AW60"/>
  <c i="4" r="F35"/>
  <c i="1" r="BB57"/>
  <c i="6" r="F35"/>
  <c i="1" r="BB59"/>
  <c i="6" r="F37"/>
  <c i="1" r="BD59"/>
  <c i="2" r="F36"/>
  <c i="1" r="BC55"/>
  <c i="4" r="F34"/>
  <c i="1" r="BA57"/>
  <c i="6" r="J34"/>
  <c i="1" r="AW59"/>
  <c i="2" r="J34"/>
  <c i="1" r="AW55"/>
  <c i="7" r="F37"/>
  <c i="1" r="BD60"/>
  <c i="6" r="F36"/>
  <c i="1" r="BC59"/>
  <c i="5" r="F37"/>
  <c i="1" r="BD58"/>
  <c i="3" r="F35"/>
  <c i="1" r="BB56"/>
  <c i="3" r="F37"/>
  <c i="1" r="BD56"/>
  <c i="4" r="F37"/>
  <c i="1" r="BD57"/>
  <c i="5" r="F34"/>
  <c i="1" r="BA58"/>
  <c i="3" r="F34"/>
  <c i="1" r="BA56"/>
  <c i="5" r="J34"/>
  <c i="1" r="AW58"/>
  <c i="5" r="F36"/>
  <c i="1" r="BC58"/>
  <c i="3" r="F36"/>
  <c i="1" r="BC56"/>
  <c i="4" r="F36"/>
  <c i="1" r="BC57"/>
  <c i="2" r="F35"/>
  <c i="1" r="BB55"/>
  <c i="4" r="J34"/>
  <c i="1" r="AW57"/>
  <c i="5" r="F35"/>
  <c i="1" r="BB58"/>
  <c i="2" r="F34"/>
  <c i="1" r="BA55"/>
  <c i="2" r="F37"/>
  <c i="1" r="BD55"/>
  <c i="2" l="1" r="P92"/>
  <c r="P91"/>
  <c i="1" r="AU55"/>
  <c i="2" r="R92"/>
  <c r="R91"/>
  <c i="3" r="P91"/>
  <c r="P90"/>
  <c i="1" r="AU56"/>
  <c i="7" r="T86"/>
  <c r="T85"/>
  <c i="5" r="R85"/>
  <c r="R84"/>
  <c i="7" r="R86"/>
  <c r="R85"/>
  <c i="4" r="R92"/>
  <c r="R91"/>
  <c i="3" r="R91"/>
  <c r="R90"/>
  <c r="T91"/>
  <c r="T90"/>
  <c i="4" r="T92"/>
  <c r="T91"/>
  <c i="7" r="P86"/>
  <c r="P85"/>
  <c i="1" r="AU60"/>
  <c i="5" r="T85"/>
  <c r="T84"/>
  <c i="4" r="BK92"/>
  <c i="2" r="T92"/>
  <c r="T91"/>
  <c i="4" r="J93"/>
  <c r="J61"/>
  <c i="2" r="BK92"/>
  <c r="BK91"/>
  <c r="J91"/>
  <c r="J59"/>
  <c r="BK396"/>
  <c r="J396"/>
  <c r="J70"/>
  <c i="3" r="BK352"/>
  <c r="J352"/>
  <c r="J69"/>
  <c i="4" r="BK540"/>
  <c r="J540"/>
  <c r="J70"/>
  <c i="5" r="BK85"/>
  <c r="BK84"/>
  <c r="J84"/>
  <c r="J59"/>
  <c i="3" r="BK91"/>
  <c r="BK90"/>
  <c r="J90"/>
  <c r="J59"/>
  <c i="6" r="BK83"/>
  <c r="J83"/>
  <c r="J60"/>
  <c i="7" r="BK86"/>
  <c r="J86"/>
  <c r="J60"/>
  <c i="5" r="J33"/>
  <c i="1" r="AV58"/>
  <c r="AT58"/>
  <c r="BD54"/>
  <c r="W33"/>
  <c i="5" r="F33"/>
  <c i="1" r="AZ58"/>
  <c r="BB54"/>
  <c r="W31"/>
  <c i="2" r="J33"/>
  <c i="1" r="AV55"/>
  <c r="AT55"/>
  <c i="6" r="J33"/>
  <c i="1" r="AV59"/>
  <c r="AT59"/>
  <c i="6" r="F33"/>
  <c i="1" r="AZ59"/>
  <c i="4" r="J33"/>
  <c i="1" r="AV57"/>
  <c r="AT57"/>
  <c i="3" r="J33"/>
  <c i="1" r="AV56"/>
  <c r="AT56"/>
  <c i="4" r="F33"/>
  <c i="1" r="AZ57"/>
  <c r="BC54"/>
  <c r="W32"/>
  <c i="7" r="F33"/>
  <c i="1" r="AZ60"/>
  <c i="3" r="F33"/>
  <c i="1" r="AZ56"/>
  <c i="2" r="F33"/>
  <c i="1" r="AZ55"/>
  <c r="BA54"/>
  <c r="W30"/>
  <c i="7" r="J33"/>
  <c i="1" r="AV60"/>
  <c r="AT60"/>
  <c i="4" l="1" r="BK91"/>
  <c r="J91"/>
  <c r="J59"/>
  <c r="J92"/>
  <c r="J60"/>
  <c i="2" r="J92"/>
  <c r="J60"/>
  <c i="5" r="J85"/>
  <c r="J60"/>
  <c i="3" r="J91"/>
  <c r="J60"/>
  <c i="6" r="BK82"/>
  <c r="J82"/>
  <c r="J59"/>
  <c i="7" r="BK85"/>
  <c r="J85"/>
  <c r="J59"/>
  <c i="1" r="AU54"/>
  <c i="2" r="J30"/>
  <c i="1" r="AG55"/>
  <c r="AN55"/>
  <c i="5" r="J30"/>
  <c i="1" r="AG58"/>
  <c r="AN58"/>
  <c r="AX54"/>
  <c r="AW54"/>
  <c r="AK30"/>
  <c r="AY54"/>
  <c i="3" r="J30"/>
  <c i="1" r="AG56"/>
  <c r="AN56"/>
  <c r="AZ54"/>
  <c r="W29"/>
  <c i="3" l="1" r="J39"/>
  <c i="2" r="J39"/>
  <c i="5" r="J39"/>
  <c i="4" r="J30"/>
  <c i="1" r="AG57"/>
  <c r="AN57"/>
  <c i="6" r="J30"/>
  <c i="1" r="AG59"/>
  <c r="AN59"/>
  <c i="7" r="J30"/>
  <c i="1" r="AG60"/>
  <c r="AN60"/>
  <c r="AV54"/>
  <c r="AK29"/>
  <c i="4" l="1" r="J39"/>
  <c i="7" r="J39"/>
  <c i="6" r="J39"/>
  <c i="1" r="AG54"/>
  <c r="AK26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<sst xmlns="http://schemas.openxmlformats.org/spreadsheetml/2006/main">
  <si>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</si>
  <si>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</si>
  <si>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</si>
  <si>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</si>
  <si>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</si>
  <si>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{df98af67-3dda-4a37-9a9d-e55b38ed6476}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</si>
  <si>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</si>
  <si>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</si>
  <si>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</si>
  <si>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</si>
  <si>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</si>
  <si>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</si>
  <si>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</si>
  <si>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</si>
  <si>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25_397_a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</si>
  <si>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</si>
  <si>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</si>
  <si>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Jáchymov - Rekonstrukce ulice Palackého - Etapa č.I</t>
  </si>
  <si>
    <t>KSO:</t>
  </si>
  <si>
    <t/>
  </si>
  <si>
    <t>CC-CZ:</t>
  </si>
  <si>
    <t>Místo:</t>
  </si>
  <si>
    <t>Jáchymov</t>
  </si>
  <si>
    <t>Datum:</t>
  </si>
  <si>
    <t>13. 4. 2026</t>
  </si>
  <si>
    <t>Zadavatel:</t>
  </si>
  <si>
    <t>IČ:</t>
  </si>
  <si>
    <t>Město Jáchymov</t>
  </si>
  <si>
    <t>DIČ:</t>
  </si>
  <si>
    <t>Účastník:</t>
  </si>
  <si>
    <t>Vyplň údaj</t>
  </si>
  <si>
    <t>Projektant:</t>
  </si>
  <si>
    <t>AZ Consult spol. s r.o.</t>
  </si>
  <si>
    <t>True</t>
  </si>
  <si>
    <t>Zpracovatel:</t>
  </si>
  <si>
    <t>Lucie Wojčiková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</si>
  <si>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</si>
  <si>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</si>
  <si>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</si>
  <si>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</si>
  <si>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</si>
  <si>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</si>
  <si>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</si>
  <si>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</si>
  <si>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</si>
  <si>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</si>
  <si>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</si>
  <si>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</si>
  <si>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</si>
  <si>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</si>
  <si>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</si>
  <si>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</si>
  <si>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</si>
  <si>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</si>
  <si>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</si>
  <si>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</si>
  <si>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</si>
  <si>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</si>
  <si>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</si>
  <si>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</si>
  <si>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</si>
  <si>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</si>
  <si>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</si>
  <si>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</si>
  <si>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</si>
  <si>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</si>
  <si>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</si>
  <si>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</si>
  <si>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</si>
  <si>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</si>
  <si>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</si>
  <si>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</si>
  <si>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</si>
  <si>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</si>
  <si>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</si>
  <si>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</si>
  <si>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</si>
  <si>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201.I</t>
  </si>
  <si>
    <t>Typ I - km 0,063-0,080</t>
  </si>
  <si>
    <t>STA</t>
  </si>
  <si>
    <t>1</t>
  </si>
  <si>
    <t>{ef1e7e50-e0d7-4b50-b5ac-1d1267a54a88}</t>
  </si>
  <si>
    <t>2</t>
  </si>
  <si>
    <t>SO 201.F</t>
  </si>
  <si>
    <t>Typ F - km 0,080-0,133</t>
  </si>
  <si>
    <t>{6854e5f2-65e6-44ea-b77b-07b3a9d5122a}</t>
  </si>
  <si>
    <t>SO 201.G</t>
  </si>
  <si>
    <t>Typ G</t>
  </si>
  <si>
    <t>{8da682f6-c262-4564-b5cc-431f4d506c48}</t>
  </si>
  <si>
    <t>SO 401</t>
  </si>
  <si>
    <t>Veřejné osvětlení</t>
  </si>
  <si>
    <t>{34578ca6-7ec8-40e6-b0fb-ddc74de83b31}</t>
  </si>
  <si>
    <t>SO 801</t>
  </si>
  <si>
    <t>Kácení zeleně</t>
  </si>
  <si>
    <t>{f17009d2-10f3-4d81-975e-1f2dd93ede2b}</t>
  </si>
  <si>
    <t>VON</t>
  </si>
  <si>
    <t>Vedlejší a ostatní náklady</t>
  </si>
  <si>
    <t>{25346af7-58a6-4f65-92e5-fc9e627f2f62}</t>
  </si>
  <si>
    <t>822 29</t>
  </si>
  <si>
    <t>KRYCÍ LIST SOUPISU PRACÍ</t>
  </si>
  <si>
    <t>Objekt:</t>
  </si>
  <si>
    <t>SO 201.I - Typ I - km 0,063-0,080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</si>
  <si>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</si>
  <si>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</si>
  <si>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</si>
  <si>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</si>
  <si>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</si>
  <si>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</si>
  <si>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</si>
  <si>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</si>
  <si>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</si>
  <si>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</si>
  <si>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</si>
  <si>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</si>
  <si>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</si>
  <si>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</si>
  <si>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</si>
  <si>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</si>
  <si>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</si>
  <si>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</si>
  <si>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</si>
  <si>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</si>
  <si>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</si>
  <si>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</si>
  <si>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</si>
  <si>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</si>
  <si>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</si>
  <si>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</si>
  <si>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</si>
  <si>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</si>
  <si>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</si>
  <si>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</si>
  <si>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</si>
  <si>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</si>
  <si>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</si>
  <si>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</si>
  <si>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113107164</t>
  </si>
  <si>
    <t>Odstranění podkladů nebo krytů strojně plochy jednotlivě přes 50 m2 do 200 m2 s přemístěním hmot na skládku na vzdálenost do 20 m nebo s naložením na dopravní prostředek z kameniva hrubého drceného, o tl. vrstvy přes 300 do 400 mm</t>
  </si>
  <si>
    <t>m2</t>
  </si>
  <si>
    <t>CS ÚRS 2026 01</t>
  </si>
  <si>
    <t>4</t>
  </si>
  <si>
    <t>189111165</t>
  </si>
  <si>
    <t>Online PSC</t>
  </si>
  <si>
    <t>https://podminky.urs.cz/item/CS_URS_2026_01/113107164</t>
  </si>
  <si>
    <t>VV</t>
  </si>
  <si>
    <t>69,00 "ŠD v tl. 350 mm</t>
  </si>
  <si>
    <t>113151111</t>
  </si>
  <si>
    <t>Rozebírání zpevněných ploch s přemístěním na skládku na vzdálenost do 20 m nebo s naložením na dopravní prostředek ze silničních panelů</t>
  </si>
  <si>
    <t>1358248435</t>
  </si>
  <si>
    <t>https://podminky.urs.cz/item/CS_URS_2026_01/113151111</t>
  </si>
  <si>
    <t>3</t>
  </si>
  <si>
    <t>113154524</t>
  </si>
  <si>
    <t>Frézování živičného podkladu nebo krytu s naložením hmot na dopravní prostředek plochy do 500 m2 pruhu šířky přes 0,5 m, tloušťky vrstvy 60 mm</t>
  </si>
  <si>
    <t>-1443332645</t>
  </si>
  <si>
    <t>https://podminky.urs.cz/item/CS_URS_2026_01/113154524</t>
  </si>
  <si>
    <t>(18+5)*3*2 "celková tl. 120 mm</t>
  </si>
  <si>
    <t>121151103</t>
  </si>
  <si>
    <t>Sejmutí ornice strojně při souvislé ploše do 100 m2, tl. vrstvy do 200 mm</t>
  </si>
  <si>
    <t>-1106594791</t>
  </si>
  <si>
    <t>https://podminky.urs.cz/item/CS_URS_2026_01/121151103</t>
  </si>
  <si>
    <t>2*(18,00+5,00) "odvoz na mezideponii</t>
  </si>
  <si>
    <t>5</t>
  </si>
  <si>
    <t>131251100</t>
  </si>
  <si>
    <t>Hloubení nezapažených jam a zářezů strojně s urovnáním dna do předepsaného profilu a spádu v hornině třídy těžitelnosti I skupiny 3 do 20 m3</t>
  </si>
  <si>
    <t>m3</t>
  </si>
  <si>
    <t>894858848</t>
  </si>
  <si>
    <t>https://podminky.urs.cz/item/CS_URS_2026_01/131251100</t>
  </si>
  <si>
    <t>((18+5)*1,26)*0,40 "40%</t>
  </si>
  <si>
    <t>6</t>
  </si>
  <si>
    <t>131351100</t>
  </si>
  <si>
    <t>Hloubení nezapažených jam a zářezů strojně s urovnáním dna do předepsaného profilu a spádu v hornině třídy těžitelnosti II skupiny 4 do 20 m3</t>
  </si>
  <si>
    <t>1712927919</t>
  </si>
  <si>
    <t>https://podminky.urs.cz/item/CS_URS_2026_01/131351100</t>
  </si>
  <si>
    <t>((18+5)*1,26)*0,60 "60%</t>
  </si>
  <si>
    <t>7</t>
  </si>
  <si>
    <t>132251252</t>
  </si>
  <si>
    <t>Hloubení nezapažených rýh šířky přes 800 do 2 000 mm strojně s urovnáním dna do předepsaného profilu a spádu v hornině třídy těžitelnosti I skupiny 3 přes 20 do 50 m3</t>
  </si>
  <si>
    <t>-852988101</t>
  </si>
  <si>
    <t>https://podminky.urs.cz/item/CS_URS_2026_01/132251252</t>
  </si>
  <si>
    <t>((18+5)*2,6)*0,40 "40%</t>
  </si>
  <si>
    <t>8</t>
  </si>
  <si>
    <t>132351252</t>
  </si>
  <si>
    <t>Hloubení nezapažených rýh šířky přes 800 do 2 000 mm strojně s urovnáním dna do předepsaného profilu a spádu v hornině třídy těžitelnosti II skupiny 4 přes 20 do 50 m3</t>
  </si>
  <si>
    <t>-6355444</t>
  </si>
  <si>
    <t>https://podminky.urs.cz/item/CS_URS_2026_01/132351252</t>
  </si>
  <si>
    <t>((18+5)*2,6)*0,60 "60%</t>
  </si>
  <si>
    <t>9</t>
  </si>
  <si>
    <t>1552143R</t>
  </si>
  <si>
    <t>Dočasný ochranný plot - ukotvené trubky a drátěným pletivem - horolezecky</t>
  </si>
  <si>
    <t>m</t>
  </si>
  <si>
    <t>-1482204815</t>
  </si>
  <si>
    <t>18,0 "ochranná a pomocná kce pro práce ve svahu</t>
  </si>
  <si>
    <t>10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</si>
  <si>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</si>
  <si>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</si>
  <si>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-1788888463</t>
  </si>
  <si>
    <t>https://podminky.urs.cz/item/CS_URS_2026_01/162351104</t>
  </si>
  <si>
    <t>"na meziskládku a zpět</t>
  </si>
  <si>
    <t>(11,592+23,920)*2 "výkopek do zásypu</t>
  </si>
  <si>
    <t>2*(18,00+5,00)*0,10 "ornice</t>
  </si>
  <si>
    <t>Součet</t>
  </si>
  <si>
    <t>11</t>
  </si>
  <si>
    <t>162351124</t>
  </si>
  <si>
    <t>Vodorovné přemístění výkopku nebo sypaniny po suchu na obvyklém dopravním prostředku, bez naložení výkopku, avšak se složením bez rozhrnutí z horniny třídy těžitelnosti II skupiny 4 a 5 na vzdálenost přes 500 do 1 000 m</t>
  </si>
  <si>
    <t>1628210684</t>
  </si>
  <si>
    <t>https://podminky.urs.cz/item/CS_URS_2026_01/162351124</t>
  </si>
  <si>
    <t>26,988*2 "výkopek do zásypu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</si>
  <si>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</si>
  <si>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</si>
  <si>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-1913080617</t>
  </si>
  <si>
    <t>https://podminky.urs.cz/item/CS_URS_2026_01/162751137</t>
  </si>
  <si>
    <t xml:space="preserve">(17,388+35,880)-26,988 "hloubení </t>
  </si>
  <si>
    <t>(PI*0,078*0,078*78,00) "vývrt</t>
  </si>
  <si>
    <t>13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</si>
  <si>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</si>
  <si>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</si>
  <si>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1222655860</t>
  </si>
  <si>
    <t>https://podminky.urs.cz/item/CS_URS_2026_01/162751139</t>
  </si>
  <si>
    <t>27,771*11 'Přepočtené koeficientem množství</t>
  </si>
  <si>
    <t>14</t>
  </si>
  <si>
    <t>167151101</t>
  </si>
  <si>
    <t>Nakládání, skládání a překládání neulehlého výkopku nebo sypaniny strojně nakládání, množství do 100 m3, z horniny třídy těžitelnosti I, skupiny 1 až 3</t>
  </si>
  <si>
    <t>1300395152</t>
  </si>
  <si>
    <t>https://podminky.urs.cz/item/CS_URS_2026_01/167151101</t>
  </si>
  <si>
    <t>"z meziskládky</t>
  </si>
  <si>
    <t>11,592+23,920 "výkopek pro zpětný zásyp</t>
  </si>
  <si>
    <t>15</t>
  </si>
  <si>
    <t>167151102</t>
  </si>
  <si>
    <t>Nakládání, skládání a překládání neulehlého výkopku nebo sypaniny strojně nakládání, množství do 100 m3, z horniny třídy těžitelnosti II, skupiny 4 a 5</t>
  </si>
  <si>
    <t>-863932676</t>
  </si>
  <si>
    <t>https://podminky.urs.cz/item/CS_URS_2026_01/167151102</t>
  </si>
  <si>
    <t>26,280 "výkopek pro zpětný zásyp</t>
  </si>
  <si>
    <t>16</t>
  </si>
  <si>
    <t>171201221</t>
  </si>
  <si>
    <t>Poplatek za uložení zeminy a kamení na skládce (skládkovné) zatříděné do Katalogu odpadů pod kódem 17 05 04</t>
  </si>
  <si>
    <t>t</t>
  </si>
  <si>
    <t>197738405</t>
  </si>
  <si>
    <t>https://podminky.urs.cz/item/CS_URS_2026_01/171201221</t>
  </si>
  <si>
    <t>27,771*1,8 'Přepočtené koeficientem množství</t>
  </si>
  <si>
    <t>17</t>
  </si>
  <si>
    <t>171251201</t>
  </si>
  <si>
    <t>Uložení sypaniny na skládky nebo meziskládky bez hutnění s upravením uložené sypaniny do předepsaného tvaru</t>
  </si>
  <si>
    <t>1822056467</t>
  </si>
  <si>
    <t>https://podminky.urs.cz/item/CS_URS_2026_01/171251201</t>
  </si>
  <si>
    <t>"meziskládka</t>
  </si>
  <si>
    <t>62,50 "výkopek pro zpětné použití</t>
  </si>
  <si>
    <t>18</t>
  </si>
  <si>
    <t>174151101</t>
  </si>
  <si>
    <t>Zásyp sypaninou z jakékoliv horniny strojně s uložením výkopku ve vrstvách se zhutněním jam, šachet, rýh nebo kolem objektů v těchto vykopávkách</t>
  </si>
  <si>
    <t>-283881658</t>
  </si>
  <si>
    <t>https://podminky.urs.cz/item/CS_URS_2026_01/174151101</t>
  </si>
  <si>
    <t>"zásyp - líc zdi</t>
  </si>
  <si>
    <t>5,00</t>
  </si>
  <si>
    <t>"zásyp - rub zdi</t>
  </si>
  <si>
    <t>(18+5)*2,5</t>
  </si>
  <si>
    <t>19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</si>
  <si>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</si>
  <si>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</si>
  <si>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389029366</t>
  </si>
  <si>
    <t>https://podminky.urs.cz/item/CS_URS_2026_01/175111101</t>
  </si>
  <si>
    <t>"obsyp trouby</t>
  </si>
  <si>
    <t>0,3*0,3*5</t>
  </si>
  <si>
    <t>20</t>
  </si>
  <si>
    <t>M</t>
  </si>
  <si>
    <t>58337302</t>
  </si>
  <si>
    <t>štěrkopísek frakce 0/16</t>
  </si>
  <si>
    <t>-1835822292</t>
  </si>
  <si>
    <t>0,45*1,8 'Přepočtené koeficientem množství</t>
  </si>
  <si>
    <t>Zakládání</t>
  </si>
  <si>
    <t>21153111R</t>
  </si>
  <si>
    <t>Výplň kamenivem do rýh odvodňovacích žeber nebo trativodů bez zhutnění, s úpravou povrchu výplně kamenivem hrubým drceným frakce 32 až 63 mm</t>
  </si>
  <si>
    <t>1742049800</t>
  </si>
  <si>
    <t>"rubová drenáž</t>
  </si>
  <si>
    <t>0,52*18</t>
  </si>
  <si>
    <t>22</t>
  </si>
  <si>
    <t>21156111R</t>
  </si>
  <si>
    <t>Výplň kamenivem do rýh odvodňovacích žeber nebo trativodů bez zhutnění, s úpravou povrchu výplně kamenivem hrubým drceným frakce 4 až 8 mm</t>
  </si>
  <si>
    <t>-627825618</t>
  </si>
  <si>
    <t>"obsyp drenáže</t>
  </si>
  <si>
    <t>0,2*0,2*18</t>
  </si>
  <si>
    <t>23</t>
  </si>
  <si>
    <t>211971122</t>
  </si>
  <si>
    <t>Zřízení opláštění výplně z geotextilie odvodňovacích žeber nebo trativodů v rýze nebo zářezu se stěnami svislými nebo šikmými o sklonu přes 1:2 při rozvinuté šířce opláštění přes 2,5 m</t>
  </si>
  <si>
    <t>-552059692</t>
  </si>
  <si>
    <t>https://podminky.urs.cz/item/CS_URS_2026_01/211971122</t>
  </si>
  <si>
    <t>3,5*18 "geotextílie</t>
  </si>
  <si>
    <t>24</t>
  </si>
  <si>
    <t>69311060</t>
  </si>
  <si>
    <t>geotextilie netkaná separační, ochranná, filtrační, drenážní PP 200g/m2</t>
  </si>
  <si>
    <t>CS ÚRS 2019 02</t>
  </si>
  <si>
    <t>1015042903</t>
  </si>
  <si>
    <t>3,5*18</t>
  </si>
  <si>
    <t>63*1,02 'Přepočtené koeficientem množství</t>
  </si>
  <si>
    <t>25</t>
  </si>
  <si>
    <t>212752101</t>
  </si>
  <si>
    <t>Trativody z drenážních trubek pro liniové stavby a komunikace se zřízením štěrkového lože pod trubky a s jejich obsypem v otevřeném výkopu trubka korugovaná sendvičová PE-HD SN 4 celoperforovaná 360° DN 100</t>
  </si>
  <si>
    <t>-1986236630</t>
  </si>
  <si>
    <t>https://podminky.urs.cz/item/CS_URS_2026_01/212752101</t>
  </si>
  <si>
    <t>26</t>
  </si>
  <si>
    <t>224311114</t>
  </si>
  <si>
    <t>Maloprofilové vrty průběžným sacím vrtáním průměru přes 93 do 156 mm do úklonu 45° v hl 0 až 25 m v hornině tř. III a IV</t>
  </si>
  <si>
    <t>-455877504</t>
  </si>
  <si>
    <t>https://podminky.urs.cz/item/CS_URS_2026_01/224311114</t>
  </si>
  <si>
    <t>9*3,6 "vrty MP svislé 3 m pr. 156 mm</t>
  </si>
  <si>
    <t>4*4,6 "vrty MP svislé 4 m pr. 156 mm</t>
  </si>
  <si>
    <t>5*3,6 "vrty MP šikmé 30°od svislé 3 m pr. 156 mm</t>
  </si>
  <si>
    <t>2*4,6 "vrty MP šikmé 30°od svislé 4 m pr. 156 mm</t>
  </si>
  <si>
    <t>27</t>
  </si>
  <si>
    <t>281602111</t>
  </si>
  <si>
    <t>Injektování povrchové s dvojitým obturátorem mikropilot nebo kotev tlakem do 0,60 MPa</t>
  </si>
  <si>
    <t>hod</t>
  </si>
  <si>
    <t>573592512</t>
  </si>
  <si>
    <t>https://podminky.urs.cz/item/CS_URS_2026_01/281602111</t>
  </si>
  <si>
    <t>mikropiloty trubkové - cementová zálivka</t>
  </si>
  <si>
    <t>20*1,0 "1,0 h/ kus</t>
  </si>
  <si>
    <t>28</t>
  </si>
  <si>
    <t>282602112</t>
  </si>
  <si>
    <t>Injektování povrchové s dvojitým obturátorem mikropilot nebo kotev tlakem přes 0,60 do 2,0 MPa</t>
  </si>
  <si>
    <t>-298396393</t>
  </si>
  <si>
    <t>https://podminky.urs.cz/item/CS_URS_2026_01/282602112</t>
  </si>
  <si>
    <t>mikropiloty trubkové - injektáž 2,0 MPa</t>
  </si>
  <si>
    <t>((9+5)*5+(4+2)*7)*0,25*2 "etáž á 0,5m, 15´/etáž</t>
  </si>
  <si>
    <t>29</t>
  </si>
  <si>
    <t>58521130</t>
  </si>
  <si>
    <t>cement portlandský CEM I 42,5MPa</t>
  </si>
  <si>
    <t>865388252</t>
  </si>
  <si>
    <t>(0,156*0,156-0,089*0,089)*3,141592/4*((9+5)*2,5+(4+2)*3,5)*1,35</t>
  </si>
  <si>
    <t>0,02*((9+5)*5+(4+2)*7)*2*1,35</t>
  </si>
  <si>
    <t>30</t>
  </si>
  <si>
    <t>283111112</t>
  </si>
  <si>
    <t>Zřízení ocelových trubkových mikropilot tlakové i tahové svislé nebo odklon od svislice do 60° část hladká, průměru přes 80 do 105 mm</t>
  </si>
  <si>
    <t>-241951606</t>
  </si>
  <si>
    <t>https://podminky.urs.cz/item/CS_URS_2026_01/283111112</t>
  </si>
  <si>
    <t>9*1,0 "svislé MP 89/10 z celkové délky 3m</t>
  </si>
  <si>
    <t>4*1,0 "svislé MP 89/10 z celkové délky 4m</t>
  </si>
  <si>
    <t>5*1,0 "30° od svislé MP 89/10 z celkové délky 3m</t>
  </si>
  <si>
    <t>2*1,0 "30° od svislé MP 89/10 z celkové délky 4m</t>
  </si>
  <si>
    <t>31</t>
  </si>
  <si>
    <t>14011066</t>
  </si>
  <si>
    <t>trubka ocelová bezešvá hladká jakost 11 353 89x10mm</t>
  </si>
  <si>
    <t>-1073087519</t>
  </si>
  <si>
    <t>20*1,1 'Přepočtené koeficientem množství</t>
  </si>
  <si>
    <t>32</t>
  </si>
  <si>
    <t>283111122</t>
  </si>
  <si>
    <t>Zřízení ocelových trubkových mikropilot tlakové i tahové svislé nebo odklon od svislice do 60° část manžetová, průměru přes 80 do 105 mm</t>
  </si>
  <si>
    <t>-1117535479</t>
  </si>
  <si>
    <t>https://podminky.urs.cz/item/CS_URS_2026_01/283111122</t>
  </si>
  <si>
    <t>kořenová část etáž á 0,5m</t>
  </si>
  <si>
    <t>9*2,0 "svislé MP 89/10 z celkové délky 3m</t>
  </si>
  <si>
    <t>4*3,0 "svislé MP 89/10 z celkové délky 4m</t>
  </si>
  <si>
    <t>5*2,0 "30° od svislé MP 89/10 z celkové délky 3m</t>
  </si>
  <si>
    <t>2*3,0 "30° od svislé MP 89/10 z celkové délky 4m</t>
  </si>
  <si>
    <t>33</t>
  </si>
  <si>
    <t>14011066R</t>
  </si>
  <si>
    <t>trubka ocelová bezešvá hladká jakost 11 353 89x10mm s úpravou na manžetovou část mikropiloty</t>
  </si>
  <si>
    <t>1464412221</t>
  </si>
  <si>
    <t>34</t>
  </si>
  <si>
    <t>283131112</t>
  </si>
  <si>
    <t>Zřízení hlav trubkových mikropilot namáhaných tlakem i tahem, průměru přes 80 do 105 mm</t>
  </si>
  <si>
    <t>kus</t>
  </si>
  <si>
    <t>123529094</t>
  </si>
  <si>
    <t>https://podminky.urs.cz/item/CS_URS_2026_01/283131112</t>
  </si>
  <si>
    <t>9+4+5+2</t>
  </si>
  <si>
    <t>35</t>
  </si>
  <si>
    <t>14011070</t>
  </si>
  <si>
    <t>trubka ocelová bezešvá hladká jakost 11 353 102x4mm</t>
  </si>
  <si>
    <t>-77067521</t>
  </si>
  <si>
    <t>20*0,1</t>
  </si>
  <si>
    <t>36</t>
  </si>
  <si>
    <t>13611248</t>
  </si>
  <si>
    <t>plech ocelový hladký jakost S235JR tl 20mm tabule</t>
  </si>
  <si>
    <t>-1780237081</t>
  </si>
  <si>
    <t>20*0,2*0,2*0,02*7,85</t>
  </si>
  <si>
    <t>37</t>
  </si>
  <si>
    <t>291211111</t>
  </si>
  <si>
    <t>Zřízení zpevněné plochy ze silničních panelů osazených do lože tl. 50 mm z kameniva</t>
  </si>
  <si>
    <t>-735026909</t>
  </si>
  <si>
    <t>https://podminky.urs.cz/item/CS_URS_2026_01/291211111</t>
  </si>
  <si>
    <t>Ochranná panelová vrstva, panely 3x1m</t>
  </si>
  <si>
    <t xml:space="preserve">(18+5)*3,0 "pronájem  30 dnů</t>
  </si>
  <si>
    <t>38</t>
  </si>
  <si>
    <t>59381006R</t>
  </si>
  <si>
    <t>panel silniční 3,00x1,00x0,215m - pronájem na 30 dní vč. dopravy</t>
  </si>
  <si>
    <t>-2076374250</t>
  </si>
  <si>
    <t>18+5</t>
  </si>
  <si>
    <t>Svislé a kompletní konstrukce</t>
  </si>
  <si>
    <t>39</t>
  </si>
  <si>
    <t>327324128</t>
  </si>
  <si>
    <t>Opěrné zdi a valy z betonu železového odolný proti agresivnímu prostředí tř. C 30/37</t>
  </si>
  <si>
    <t>84820118</t>
  </si>
  <si>
    <t>https://podminky.urs.cz/item/CS_URS_2026_01/327324128</t>
  </si>
  <si>
    <t>"betonový základ zdi C 30/37 XF4</t>
  </si>
  <si>
    <t>0,6*18</t>
  </si>
  <si>
    <t>"betonový dřík zdi "C 30/37 XF4</t>
  </si>
  <si>
    <t>1,5*0,25*18</t>
  </si>
  <si>
    <t>40</t>
  </si>
  <si>
    <t>327351211</t>
  </si>
  <si>
    <t>Bednění opěrných zdí a valů svislých i skloněných, výšky do 20 m zřízení</t>
  </si>
  <si>
    <t>420394496</t>
  </si>
  <si>
    <t>https://podminky.urs.cz/item/CS_URS_2026_01/327351211</t>
  </si>
  <si>
    <t>18*0,5*2+5*0,5*1,15 "základ</t>
  </si>
  <si>
    <t>1,5*2*18+5*0,25*1,5 "dřík</t>
  </si>
  <si>
    <t>41</t>
  </si>
  <si>
    <t>327351221</t>
  </si>
  <si>
    <t>Bednění opěrných zdí a valů svislých i skloněných, výšky do 20 m odstranění</t>
  </si>
  <si>
    <t>-1030896544</t>
  </si>
  <si>
    <t>https://podminky.urs.cz/item/CS_URS_2026_01/327351221</t>
  </si>
  <si>
    <t>42</t>
  </si>
  <si>
    <t>5628411R</t>
  </si>
  <si>
    <t>kotva do betonu PEHD (profil) pro následné navaření PEHD izolační folií</t>
  </si>
  <si>
    <t>1797328396</t>
  </si>
  <si>
    <t>43</t>
  </si>
  <si>
    <t>327361006</t>
  </si>
  <si>
    <t>Výztuž opěrných zdí a valů průměru do 12 mm, z oceli 10 505 (R) nebo BSt 500</t>
  </si>
  <si>
    <t>-727139979</t>
  </si>
  <si>
    <t>https://podminky.urs.cz/item/CS_URS_2026_01/327361006</t>
  </si>
  <si>
    <t>"viz výkres Schéma výztuže C.2.1.5</t>
  </si>
  <si>
    <t>(6,74+2,052+1499,08)/1000</t>
  </si>
  <si>
    <t>44</t>
  </si>
  <si>
    <t>327361016</t>
  </si>
  <si>
    <t>Výztuž opěrných zdí a valů průměru přes 12 mm, z oceli 10 505 (R) nebo BSt 500</t>
  </si>
  <si>
    <t>1002378063</t>
  </si>
  <si>
    <t>https://podminky.urs.cz/item/CS_URS_2026_01/327361016</t>
  </si>
  <si>
    <t>254,43/1000</t>
  </si>
  <si>
    <t>45</t>
  </si>
  <si>
    <t>339921132</t>
  </si>
  <si>
    <t>Osazování palisád betonových v řadě se zabetonováním výšky palisády přes 500 do 1000 mm</t>
  </si>
  <si>
    <t>-313185904</t>
  </si>
  <si>
    <t>https://podminky.urs.cz/item/CS_URS_2026_01/339921132</t>
  </si>
  <si>
    <t>46</t>
  </si>
  <si>
    <t>26041400</t>
  </si>
  <si>
    <t>Palisáda A 140-600 Přírodní</t>
  </si>
  <si>
    <t>556120031</t>
  </si>
  <si>
    <t>Vodorovné konstrukce</t>
  </si>
  <si>
    <t>47</t>
  </si>
  <si>
    <t>430321616</t>
  </si>
  <si>
    <t>Schodišťové konstrukce a rampy z betonu železového (bez výztuže) stupně, schodnice, ramena, podesty s nosníky tř. C 30/37</t>
  </si>
  <si>
    <t>1984207150</t>
  </si>
  <si>
    <t>https://podminky.urs.cz/item/CS_URS_2026_01/430321616</t>
  </si>
  <si>
    <t>1,0 "vyrovnávací beton schod. stupňů, obetonování palisád</t>
  </si>
  <si>
    <t>48</t>
  </si>
  <si>
    <t>45131511R</t>
  </si>
  <si>
    <t>Podkladní a výplňové vrstvy z betonu prostého tloušťky do 100 mm, z betonu C 8/10</t>
  </si>
  <si>
    <t>-204157088</t>
  </si>
  <si>
    <t>46,80 "podkladní beton v tl. 100 mm</t>
  </si>
  <si>
    <t>49</t>
  </si>
  <si>
    <t>452112112</t>
  </si>
  <si>
    <t>Osazení betonových dílců prstenců nebo rámů pod poklopy a mříže do malty, výšky do 100 mm</t>
  </si>
  <si>
    <t>-596947000</t>
  </si>
  <si>
    <t>https://podminky.urs.cz/item/CS_URS_2026_01/452112112</t>
  </si>
  <si>
    <t>50</t>
  </si>
  <si>
    <t>59223864</t>
  </si>
  <si>
    <t>prstenec pro uliční vpusť vyrovnávací betonový 390x60x130mm</t>
  </si>
  <si>
    <t>390388362</t>
  </si>
  <si>
    <t>51</t>
  </si>
  <si>
    <t>465513157</t>
  </si>
  <si>
    <t>Dlažba svahu u mostních opěr z upraveného lomového žulového kamene s vyspárováním maltou MC 25, šíře spáry 15 mm do betonového lože C 25/30 tloušťky 200 mm, plochy přes 10 m2</t>
  </si>
  <si>
    <t>-217686190</t>
  </si>
  <si>
    <t>https://podminky.urs.cz/item/CS_URS_2026_01/465513157</t>
  </si>
  <si>
    <t>18,0*1,0 "dlažba svahu pod zdí tl. 150 mm</t>
  </si>
  <si>
    <t>Komunikace pozemní</t>
  </si>
  <si>
    <t>52</t>
  </si>
  <si>
    <t>564861111</t>
  </si>
  <si>
    <t>Podklad ze štěrkodrti ŠD s rozprostřením a zhutněním plochy přes 100 m2, po zhutnění tl. 200 mm</t>
  </si>
  <si>
    <t>-424667035</t>
  </si>
  <si>
    <t>https://podminky.urs.cz/item/CS_URS_2026_01/564861111</t>
  </si>
  <si>
    <t>4,5*(18+5)</t>
  </si>
  <si>
    <t>53</t>
  </si>
  <si>
    <t>564952111</t>
  </si>
  <si>
    <t>Podklad z mechanicky zpevněného kameniva MZK (minerální beton) s rozprostřením a s hutněním, po zhutnění tl. 150 mm</t>
  </si>
  <si>
    <t>-1172922091</t>
  </si>
  <si>
    <t>https://podminky.urs.cz/item/CS_URS_2026_01/564952111</t>
  </si>
  <si>
    <t>54</t>
  </si>
  <si>
    <t>565165111</t>
  </si>
  <si>
    <t>Asfaltový beton vrstva podkladní ACP 16 z nemodifikovaného asfaltu s rozprostřením a zhutněním ACP 16 S v pruhu šířky přes 1,5 do 3 m, po zhutnění tl. 80 mm</t>
  </si>
  <si>
    <t>1696264273</t>
  </si>
  <si>
    <t>https://podminky.urs.cz/item/CS_URS_2026_01/565165111</t>
  </si>
  <si>
    <t>55</t>
  </si>
  <si>
    <t>573211111</t>
  </si>
  <si>
    <t>Postřik spojovací PS bez posypu kamenivem z asfaltu silničního, v množství 0,60 kg/m2</t>
  </si>
  <si>
    <t>-489809910</t>
  </si>
  <si>
    <t>https://podminky.urs.cz/item/CS_URS_2026_01/573211111</t>
  </si>
  <si>
    <t>4,5*(18+5)*2</t>
  </si>
  <si>
    <t>56</t>
  </si>
  <si>
    <t>577134011</t>
  </si>
  <si>
    <t>Asfaltový beton vrstva obrusná ACO 11 z nemodifikovaného asfaltu s rozprostřením a se zhutněním ACO 11+ v pruhu šířky do 1,5 m, po zhutnění tl. 40 mm</t>
  </si>
  <si>
    <t>-1948430315</t>
  </si>
  <si>
    <t>https://podminky.urs.cz/item/CS_URS_2026_01/577134011</t>
  </si>
  <si>
    <t>57</t>
  </si>
  <si>
    <t>596841120</t>
  </si>
  <si>
    <t>Kladení dlažby z betonových nebo kameninových dlaždic komunikací pro pěší s vyplněním spár a se smetením přebytečného materiálu na vzdálenost do 3 m s ložem z cementové malty tl. do 30 mm velikosti dlaždic do 0,09 m2 (bez zámku), pro plochy do 50 m2</t>
  </si>
  <si>
    <t>-1840578122</t>
  </si>
  <si>
    <t>https://podminky.urs.cz/item/CS_URS_2026_01/596841120</t>
  </si>
  <si>
    <t>2,54 "předláždění schodiště</t>
  </si>
  <si>
    <t>58</t>
  </si>
  <si>
    <t>59248005</t>
  </si>
  <si>
    <t>dlažba chodníková betonová 300x300mm tl 50mm přírodní</t>
  </si>
  <si>
    <t>1747638836</t>
  </si>
  <si>
    <t>2,54*1,01 'Přepočtené koeficientem množství</t>
  </si>
  <si>
    <t>Trubní vedení</t>
  </si>
  <si>
    <t>59</t>
  </si>
  <si>
    <t>87128531R</t>
  </si>
  <si>
    <t>Napojení kanalizace do šachty PE-HD DN 110 vč. materiálu</t>
  </si>
  <si>
    <t>-1331503950</t>
  </si>
  <si>
    <t>60</t>
  </si>
  <si>
    <t>895941301</t>
  </si>
  <si>
    <t>Osazení vpusti uliční z betonových dílců DN 450 dno s výtokem</t>
  </si>
  <si>
    <t>1742431394</t>
  </si>
  <si>
    <t>https://podminky.urs.cz/item/CS_URS_2026_01/895941301</t>
  </si>
  <si>
    <t>61</t>
  </si>
  <si>
    <t>59223336</t>
  </si>
  <si>
    <t>vpusť uliční DN 450 kaliště s odtokem 200mm PVC 450/370x50mm</t>
  </si>
  <si>
    <t>-64232003</t>
  </si>
  <si>
    <t>62</t>
  </si>
  <si>
    <t>895941314</t>
  </si>
  <si>
    <t>Osazení vpusti uliční z betonových dílců DN 450 skruž horní 570 mm</t>
  </si>
  <si>
    <t>-1977937750</t>
  </si>
  <si>
    <t>https://podminky.urs.cz/item/CS_URS_2026_01/895941314</t>
  </si>
  <si>
    <t>63</t>
  </si>
  <si>
    <t>59223322</t>
  </si>
  <si>
    <t>vpusť uliční DN 450 skruž horní betonová 450/570x50mm</t>
  </si>
  <si>
    <t>-652886607</t>
  </si>
  <si>
    <t>64</t>
  </si>
  <si>
    <t>895941322</t>
  </si>
  <si>
    <t>Osazení vpusti uliční z betonových dílců DN 450 skruž středová 295 mm</t>
  </si>
  <si>
    <t>-1701001576</t>
  </si>
  <si>
    <t>https://podminky.urs.cz/item/CS_URS_2026_01/895941322</t>
  </si>
  <si>
    <t>65</t>
  </si>
  <si>
    <t>59223862</t>
  </si>
  <si>
    <t>skruž betonová středová pro uliční vpusť 450x295x50mm</t>
  </si>
  <si>
    <t>-39062858</t>
  </si>
  <si>
    <t>66</t>
  </si>
  <si>
    <t>899204112</t>
  </si>
  <si>
    <t>Osazení mříží litinových včetně rámů a košů na bahno pro třídu zatížení D400, E600</t>
  </si>
  <si>
    <t>-1195203380</t>
  </si>
  <si>
    <t>https://podminky.urs.cz/item/CS_URS_2026_01/899204112</t>
  </si>
  <si>
    <t>67</t>
  </si>
  <si>
    <t>59223871</t>
  </si>
  <si>
    <t>koš vysoký pro uliční vpusti žárově Pz plech pro rám 500/500mm</t>
  </si>
  <si>
    <t>36106697</t>
  </si>
  <si>
    <t>68</t>
  </si>
  <si>
    <t>59223260</t>
  </si>
  <si>
    <t>mříž vtoková litinová k uliční vpusti C250/D400 500x500mm</t>
  </si>
  <si>
    <t>-252007276</t>
  </si>
  <si>
    <t>Ostatní konstrukce a práce, bourání</t>
  </si>
  <si>
    <t>69</t>
  </si>
  <si>
    <t>278383112R</t>
  </si>
  <si>
    <t>Zálivka pod kotevní desky s bedněním a odbedněním, s úpravou povrchu z expanzní cementové zálivkové hmoty půdorysná plocha základu do 1 m2, tloušťka vrstvy 25 mm</t>
  </si>
  <si>
    <t>2058152523</t>
  </si>
  <si>
    <t>16*0,2*0,2</t>
  </si>
  <si>
    <t>70</t>
  </si>
  <si>
    <t>911121111</t>
  </si>
  <si>
    <t>Montáž zábradlí ocelového přichyceného vruty do betonového podkladu</t>
  </si>
  <si>
    <t>877337094</t>
  </si>
  <si>
    <t>https://podminky.urs.cz/item/CS_URS_2026_01/911121111</t>
  </si>
  <si>
    <t>18,0</t>
  </si>
  <si>
    <t>71</t>
  </si>
  <si>
    <t>553030067</t>
  </si>
  <si>
    <t>Zábradlí pětitrubkové na patní desku v 1,1 m ocel. trubka pozink - výroba + dodávka</t>
  </si>
  <si>
    <t>2117867719</t>
  </si>
  <si>
    <t>z ocelových tr. - profil 60x3 dl. 1,1 m - sloupek; 60x3 vodorovná horní; 44,5x3 vodorovná spodní</t>
  </si>
  <si>
    <t>18,00 "sloupek dl. 1,1m x 16 ks</t>
  </si>
  <si>
    <t>72</t>
  </si>
  <si>
    <t>13611228</t>
  </si>
  <si>
    <t>plech ocelový hladký jakost S235JR tl 10mm tabule</t>
  </si>
  <si>
    <t>2077920265</t>
  </si>
  <si>
    <t>P</t>
  </si>
  <si>
    <t>Poznámka k položce:_x000d_
Hmotnost 160 kg/kus</t>
  </si>
  <si>
    <t xml:space="preserve">16*(0,2*0,2)*80,0/1000 </t>
  </si>
  <si>
    <t>73</t>
  </si>
  <si>
    <t>919122121</t>
  </si>
  <si>
    <t>Utěsnění dilatačních spár zálivkou za tepla v cementobetonovém nebo živičném krytu včetně adhezního nátěru s těsnicím profilem pod zálivkou, pro komůrky šířky 15 mm, hloubky 25 mm</t>
  </si>
  <si>
    <t>520233092</t>
  </si>
  <si>
    <t>https://podminky.urs.cz/item/CS_URS_2026_01/919122121</t>
  </si>
  <si>
    <t>31,00</t>
  </si>
  <si>
    <t>74</t>
  </si>
  <si>
    <t>919735113</t>
  </si>
  <si>
    <t>Řezání stávajícího živičného krytu nebo podkladu hloubky přes 100 do 150 mm</t>
  </si>
  <si>
    <t>-432241555</t>
  </si>
  <si>
    <t>https://podminky.urs.cz/item/CS_URS_2026_01/919735113</t>
  </si>
  <si>
    <t>31,00 "tl. 120 mm</t>
  </si>
  <si>
    <t>75</t>
  </si>
  <si>
    <t>931992121</t>
  </si>
  <si>
    <t>Výplň dilatačních spár z polystyrenu extrudovaného, tloušťky 20 mm</t>
  </si>
  <si>
    <t>501748874</t>
  </si>
  <si>
    <t>https://podminky.urs.cz/item/CS_URS_2026_01/931992121</t>
  </si>
  <si>
    <t>4*0,25*1,5+4*0,5*1,15</t>
  </si>
  <si>
    <t>76</t>
  </si>
  <si>
    <t>931994142</t>
  </si>
  <si>
    <t>Těsnění spáry betonové konstrukce pásy, profily, tmely tmelem polyuretanovým spáry dilatační do 4,0 cm2</t>
  </si>
  <si>
    <t>-1273075503</t>
  </si>
  <si>
    <t>https://podminky.urs.cz/item/CS_URS_2026_01/931994142</t>
  </si>
  <si>
    <t>4*5,15</t>
  </si>
  <si>
    <t>77</t>
  </si>
  <si>
    <t>931994151</t>
  </si>
  <si>
    <t>Těsnění spáry betonové konstrukce pásy, profily, tmely spárovým profilem průřezu 20/20 mm</t>
  </si>
  <si>
    <t>-1167272484</t>
  </si>
  <si>
    <t>https://podminky.urs.cz/item/CS_URS_2026_01/931994151</t>
  </si>
  <si>
    <t>78</t>
  </si>
  <si>
    <t>935113111</t>
  </si>
  <si>
    <t>Osazení odvodňovacího žlabu s krycím roštem polymerbetonového šířky do 210 mm</t>
  </si>
  <si>
    <t>331614024</t>
  </si>
  <si>
    <t>https://podminky.urs.cz/item/CS_URS_2026_01/935113111</t>
  </si>
  <si>
    <t>79</t>
  </si>
  <si>
    <t>59227005</t>
  </si>
  <si>
    <t>žlab odvodňovací z polymerbetonu se spádem dna 0,5% 130x130/150mm</t>
  </si>
  <si>
    <t>-1293354854</t>
  </si>
  <si>
    <t>80</t>
  </si>
  <si>
    <t>941121111</t>
  </si>
  <si>
    <t>Lešení řadové trubkové těžké pracovní s podlahami z fošen nebo dílců min. tl. 38 mm, s provozním zatížením tř. 4 do 300 kg/m2 šířky tř. W15 od 1,5 do 1,8 m výšky do 10 m montáž</t>
  </si>
  <si>
    <t>-869985205</t>
  </si>
  <si>
    <t>https://podminky.urs.cz/item/CS_URS_2026_01/941121111</t>
  </si>
  <si>
    <t>pomocná lešení pro práce ve svahu (vrtání, dláždění, betonáže)</t>
  </si>
  <si>
    <t>18*2</t>
  </si>
  <si>
    <t>81</t>
  </si>
  <si>
    <t>941121211</t>
  </si>
  <si>
    <t>Lešení řadové trubkové těžké pracovní s podlahami z fošen nebo dílců min. tl. 38 mm, s provozním zatížením tř. 4 do 300 kg/m2 šířky tř. W15 od 1,5 do 1,8 m výšky do 10 m příplatek za každý den použití</t>
  </si>
  <si>
    <t>1168553652</t>
  </si>
  <si>
    <t>https://podminky.urs.cz/item/CS_URS_2026_01/941121211</t>
  </si>
  <si>
    <t>36,0*60</t>
  </si>
  <si>
    <t>82</t>
  </si>
  <si>
    <t>941121811</t>
  </si>
  <si>
    <t>Lešení řadové trubkové těžké pracovní s podlahami z fošen nebo dílců min. tl. 38 mm, s provozním zatížením tř. 4 do 300 kg/m2 šířky tř. W15 od 1,5 do 1,8 m výšky do 10 m demontáž</t>
  </si>
  <si>
    <t>-927818567</t>
  </si>
  <si>
    <t>https://podminky.urs.cz/item/CS_URS_2026_01/941121811</t>
  </si>
  <si>
    <t>83</t>
  </si>
  <si>
    <t>953961113</t>
  </si>
  <si>
    <t>Kotva chemická s vyvrtáním otvoru do betonu, železobetonu nebo tvrdého kamene tmel, velikost M 12, hloubka 110 mm</t>
  </si>
  <si>
    <t>757804835</t>
  </si>
  <si>
    <t>https://podminky.urs.cz/item/CS_URS_2026_01/953961113</t>
  </si>
  <si>
    <t>16*4</t>
  </si>
  <si>
    <t>84</t>
  </si>
  <si>
    <t>953965121</t>
  </si>
  <si>
    <t>Kotva chemická s vyvrtáním otvoru kotevní šrouby pro chemické kotvy, velikost M 12, délka 160 mm</t>
  </si>
  <si>
    <t>-1810042885</t>
  </si>
  <si>
    <t>https://podminky.urs.cz/item/CS_URS_2026_01/953965121</t>
  </si>
  <si>
    <t xml:space="preserve">16*4 </t>
  </si>
  <si>
    <t>85</t>
  </si>
  <si>
    <t>961044111</t>
  </si>
  <si>
    <t>Bourání základů z betonu prostého</t>
  </si>
  <si>
    <t>-1175231912</t>
  </si>
  <si>
    <t>https://podminky.urs.cz/item/CS_URS_2026_01/961044111</t>
  </si>
  <si>
    <t>odbourání části zálivky, ručně sbíjecí kladiva</t>
  </si>
  <si>
    <t>(9+4+5+2)*0,15*0,15*0,4</t>
  </si>
  <si>
    <t>86</t>
  </si>
  <si>
    <t>977151124</t>
  </si>
  <si>
    <t>Jádrové vrty diamantovými korunkami do stavebních materiálů (železobetonu, betonu, cihel, obkladů, dlažeb, kamene) průměru přes 150 do 180 mm</t>
  </si>
  <si>
    <t>1442148650</t>
  </si>
  <si>
    <t>https://podminky.urs.cz/item/CS_URS_2026_01/977151124</t>
  </si>
  <si>
    <t>0,30 "vývrt do stávající šachty 156 mm</t>
  </si>
  <si>
    <t>87</t>
  </si>
  <si>
    <t>985323111</t>
  </si>
  <si>
    <t>Spojovací (adhezní) můstek reprofilovaného betonu na cementové bázi, tloušťky 1 mm</t>
  </si>
  <si>
    <t>864535610</t>
  </si>
  <si>
    <t>https://podminky.urs.cz/item/CS_URS_2026_01/985323111</t>
  </si>
  <si>
    <t>18,00*0,20</t>
  </si>
  <si>
    <t>997</t>
  </si>
  <si>
    <t>Přesun sutě</t>
  </si>
  <si>
    <t>88</t>
  </si>
  <si>
    <t>997221551</t>
  </si>
  <si>
    <t>Vodorovná doprava suti bez naložení, ale se složením a s hrubým urovnáním ze sypkých materiálů, na vzdálenost do 1 km</t>
  </si>
  <si>
    <t>-1700437168</t>
  </si>
  <si>
    <t>https://podminky.urs.cz/item/CS_URS_2026_01/997221551</t>
  </si>
  <si>
    <t>40,020 "kamenivo</t>
  </si>
  <si>
    <t>19,044 "frézka</t>
  </si>
  <si>
    <t xml:space="preserve">0,017 "vývrt </t>
  </si>
  <si>
    <t>89</t>
  </si>
  <si>
    <t>997221559</t>
  </si>
  <si>
    <t>Vodorovná doprava suti bez naložení, ale se složením a s hrubým urovnáním ze sypkých materiálů, na vzdálenost Příplatek k ceně za každý další započatý 1 km přes 1 km</t>
  </si>
  <si>
    <t>434037009</t>
  </si>
  <si>
    <t>https://podminky.urs.cz/item/CS_URS_2026_01/997221559</t>
  </si>
  <si>
    <t>59,081*20 'Přepočtené koeficientem množství</t>
  </si>
  <si>
    <t>90</t>
  </si>
  <si>
    <t>997221561</t>
  </si>
  <si>
    <t>Vodorovná doprava suti bez naložení, ale se složením a s hrubým urovnáním z kusových materiálů, na vzdálenost do 1 km</t>
  </si>
  <si>
    <t>-1511904709</t>
  </si>
  <si>
    <t>https://podminky.urs.cz/item/CS_URS_2026_01/997221561</t>
  </si>
  <si>
    <t>0,360 "PB</t>
  </si>
  <si>
    <t>91</t>
  </si>
  <si>
    <t>997221569</t>
  </si>
  <si>
    <t>Vodorovná doprava suti bez naložení, ale se složením a s hrubým urovnáním z kusových materiálů, na vzdálenost Příplatek k ceně za každý další započatý 1 km přes 1 km</t>
  </si>
  <si>
    <t>1062334455</t>
  </si>
  <si>
    <t>https://podminky.urs.cz/item/CS_URS_2026_01/997221569</t>
  </si>
  <si>
    <t>0,36*20 'Přepočtené koeficientem množství</t>
  </si>
  <si>
    <t>92</t>
  </si>
  <si>
    <t>997221861</t>
  </si>
  <si>
    <t>Poplatek za předání stavebního odpadu recyklačnímu zařízení z prostého betonu zatříděného do Katalogu odpadů pod kódem 17 01 01</t>
  </si>
  <si>
    <t>-1733588517</t>
  </si>
  <si>
    <t>https://podminky.urs.cz/item/CS_URS_2026_01/997221861</t>
  </si>
  <si>
    <t>93</t>
  </si>
  <si>
    <t>997221873</t>
  </si>
  <si>
    <t>Poplatek za předání stavebního odpadu recyklačnímu zařízení zeminy a kamení zatříděného do Katalogu odpadů pod kódem 17 05 04</t>
  </si>
  <si>
    <t>1850214666</t>
  </si>
  <si>
    <t>https://podminky.urs.cz/item/CS_URS_2026_01/997221873</t>
  </si>
  <si>
    <t>94</t>
  </si>
  <si>
    <t>997221875</t>
  </si>
  <si>
    <t>Poplatek za předání stavebního odpadu recyklačnímu zařízení asfaltového bez obsahu dehtu zatříděného do Katalogu odpadů pod kódem 17 03 02</t>
  </si>
  <si>
    <t>1662876270</t>
  </si>
  <si>
    <t>https://podminky.urs.cz/item/CS_URS_2026_01/997221875</t>
  </si>
  <si>
    <t>998</t>
  </si>
  <si>
    <t>Přesun hmot</t>
  </si>
  <si>
    <t>95</t>
  </si>
  <si>
    <t>998152111</t>
  </si>
  <si>
    <t>Přesun hmot pro zdi a valy samostatné montované z dílců železobetonových nebo z předpjatého betonu vodorovná dopravní vzdálenost do 50 m, pro zdi základní výšky do 12 m</t>
  </si>
  <si>
    <t>1089336050</t>
  </si>
  <si>
    <t>https://podminky.urs.cz/item/CS_URS_2026_01/998152111</t>
  </si>
  <si>
    <t>PSV</t>
  </si>
  <si>
    <t>Práce a dodávky PSV</t>
  </si>
  <si>
    <t>711</t>
  </si>
  <si>
    <t>Izolace proti vodě, vlhkosti a plynům</t>
  </si>
  <si>
    <t>96</t>
  </si>
  <si>
    <t>711112001</t>
  </si>
  <si>
    <t>Provedení izolace proti zemní vlhkosti natěradly a tmely za studena na ploše svislé S jednonásobným nátěrem penetračním</t>
  </si>
  <si>
    <t>-201934854</t>
  </si>
  <si>
    <t>https://podminky.urs.cz/item/CS_URS_2026_01/711112001</t>
  </si>
  <si>
    <t>18*(2,90+0,50)</t>
  </si>
  <si>
    <t>97</t>
  </si>
  <si>
    <t>11163150</t>
  </si>
  <si>
    <t>lak penetrační asfaltový</t>
  </si>
  <si>
    <t>-1512848213</t>
  </si>
  <si>
    <t>61,2*0,00034 'Přepočtené koeficientem množství</t>
  </si>
  <si>
    <t>98</t>
  </si>
  <si>
    <t>711112002</t>
  </si>
  <si>
    <t>Provedení izolace proti zemní vlhkosti natěradly a tmely za studena na ploše svislé S jednonásobným nátěrem lakem asfaltovým</t>
  </si>
  <si>
    <t>-1951077423</t>
  </si>
  <si>
    <t>https://podminky.urs.cz/item/CS_URS_2026_01/711112002</t>
  </si>
  <si>
    <t>99</t>
  </si>
  <si>
    <t>11163152</t>
  </si>
  <si>
    <t>lak hydroizolační asfaltový</t>
  </si>
  <si>
    <t>-1517566551</t>
  </si>
  <si>
    <t>61,2*0,00041 'Přepočtené koeficientem množství</t>
  </si>
  <si>
    <t>100</t>
  </si>
  <si>
    <t>711462104</t>
  </si>
  <si>
    <t>Provedení izolace proti povrchové a podpovrchové tlakové vodě fóliemi na ploše svislé S položenou do asfaltového podkladu natavením</t>
  </si>
  <si>
    <t>1873867339</t>
  </si>
  <si>
    <t>https://podminky.urs.cz/item/CS_URS_2026_01/711462104</t>
  </si>
  <si>
    <t>18*1 "navařeno na rub zdi</t>
  </si>
  <si>
    <t>101</t>
  </si>
  <si>
    <t>28323113</t>
  </si>
  <si>
    <t>fólie HDPE (940-950kg/m3) na skládky a proti zemní vlhkosti nad úrovní terénu tl 2,0mm</t>
  </si>
  <si>
    <t>-1232591257</t>
  </si>
  <si>
    <t>18*1,01 'Přepočtené koeficientem množství</t>
  </si>
  <si>
    <t>102</t>
  </si>
  <si>
    <t>998711101</t>
  </si>
  <si>
    <t>Přesun hmot pro izolace proti vodě, vlhkosti a plynům stanovený z hmotnosti přesunovaného materiálu vodorovná dopravní vzdálenost do 50 m základní v objektech výšky do 6 m</t>
  </si>
  <si>
    <t>1396360177</t>
  </si>
  <si>
    <t>https://podminky.urs.cz/item/CS_URS_2026_01/998711101</t>
  </si>
  <si>
    <t>SO 201.F - Typ F - km 0,080-0,133</t>
  </si>
  <si>
    <t>(54+5)*3 "ŠD v tl. 350 mm</t>
  </si>
  <si>
    <t>-1527712197</t>
  </si>
  <si>
    <t>(54+5)*3</t>
  </si>
  <si>
    <t>(54+5)*3*2 "celková tl. 120 mm</t>
  </si>
  <si>
    <t>-1245296947</t>
  </si>
  <si>
    <t>3*(54,00+5,00) "odvoz na mezideponii</t>
  </si>
  <si>
    <t>0,5*54,0*0,40 "40%</t>
  </si>
  <si>
    <t>0,5*54,0*0,60 "60%</t>
  </si>
  <si>
    <t>(54+5)*1,75*0,40 "40%</t>
  </si>
  <si>
    <t>132351253</t>
  </si>
  <si>
    <t>Hloubení nezapažených rýh šířky přes 800 do 2 000 mm strojně s urovnáním dna do předepsaného profilu a spádu v hornině třídy těžitelnosti II skupiny 4 přes 50 do 100 m3</t>
  </si>
  <si>
    <t>https://podminky.urs.cz/item/CS_URS_2026_01/132351253</t>
  </si>
  <si>
    <t>(54+5)*1,75*0,60 "60%</t>
  </si>
  <si>
    <t>-1792123269</t>
  </si>
  <si>
    <t>64,0 "ochranná a pomocná kce pro práce ve svahu</t>
  </si>
  <si>
    <t>-1679671921</t>
  </si>
  <si>
    <t>(10,80+41,30)*2 "výkopek do zásypu</t>
  </si>
  <si>
    <t>3*(54,00+5,00)*0,10 "ornice</t>
  </si>
  <si>
    <t>94,40*0,10 "ornice pro zpětné použití</t>
  </si>
  <si>
    <t>-466941841</t>
  </si>
  <si>
    <t>34,04*2 "výkopek do zásypu</t>
  </si>
  <si>
    <t>1650450225</t>
  </si>
  <si>
    <t>(16,200+61,950)-34,040 "hloubení</t>
  </si>
  <si>
    <t>(PI*0,078*0,078*162,00) "vývrt</t>
  </si>
  <si>
    <t>21490906</t>
  </si>
  <si>
    <t>47,206*11 'Přepočtené koeficientem množství</t>
  </si>
  <si>
    <t>-1276857479</t>
  </si>
  <si>
    <t>10,800+41,300 "výkopek pro zpětný zásyp</t>
  </si>
  <si>
    <t>-196192087</t>
  </si>
  <si>
    <t>34,040 "výkopek pro zpětný zásyp</t>
  </si>
  <si>
    <t>-1762628473</t>
  </si>
  <si>
    <t>47,206*1,8 'Přepočtené koeficientem množství</t>
  </si>
  <si>
    <t>-369978897</t>
  </si>
  <si>
    <t>52,10+34,040 "výkopek pro zpětné použití</t>
  </si>
  <si>
    <t>0,51*(54+5)</t>
  </si>
  <si>
    <t>0,95*(54+5)</t>
  </si>
  <si>
    <t xml:space="preserve">"záhou drenáže v místě průchodu zdí </t>
  </si>
  <si>
    <t>14*0,3*0,51</t>
  </si>
  <si>
    <t>58343959</t>
  </si>
  <si>
    <t>kamenivo drcené hrubé frakce 32/63</t>
  </si>
  <si>
    <t>97239948</t>
  </si>
  <si>
    <t>2,142*1,8 'Přepočtené koeficientem množství</t>
  </si>
  <si>
    <t>181351003</t>
  </si>
  <si>
    <t>Rozprostření a urovnání ornice v rovině nebo ve svahu sklonu do 1:5 strojně při souvislé ploše do 100 m2, tl. vrstvy do 200 mm</t>
  </si>
  <si>
    <t>-1129249794</t>
  </si>
  <si>
    <t>https://podminky.urs.cz/item/CS_URS_2026_01/181351003</t>
  </si>
  <si>
    <t>1,6*(54+5)</t>
  </si>
  <si>
    <t>181411122</t>
  </si>
  <si>
    <t>Založení trávníku na půdě předem připravené plochy do 1000 m2 výsevem včetně utažení lučního na svahu přes 1:5 do 1:2</t>
  </si>
  <si>
    <t>-171242250</t>
  </si>
  <si>
    <t>https://podminky.urs.cz/item/CS_URS_2026_01/181411122</t>
  </si>
  <si>
    <t>005724720</t>
  </si>
  <si>
    <t>osivo směs travní krajinná-rovinná</t>
  </si>
  <si>
    <t>kg</t>
  </si>
  <si>
    <t>-1289349295</t>
  </si>
  <si>
    <t>94,4*0,015 'Přepočtené koeficientem množství</t>
  </si>
  <si>
    <t>0,3*0,3*54</t>
  </si>
  <si>
    <t>0,3*5*54 "geotextílie</t>
  </si>
  <si>
    <t>0,3*5*54</t>
  </si>
  <si>
    <t>81*1,02 'Přepočtené koeficientem množství</t>
  </si>
  <si>
    <t>212792311R</t>
  </si>
  <si>
    <t>Odvodnění - prostup zdi plastové potrubí HDPE DN 100, vč. T-kusu</t>
  </si>
  <si>
    <t>996472738</t>
  </si>
  <si>
    <t>-1206456084</t>
  </si>
  <si>
    <t>54*3,0 "vrty MP svislé 3 m pr. 156 mm</t>
  </si>
  <si>
    <t>-1233095373</t>
  </si>
  <si>
    <t>54*1,0 "1,0 h/ kus</t>
  </si>
  <si>
    <t>-1985356009</t>
  </si>
  <si>
    <t xml:space="preserve">mikropiloty trubkové -  - injektáž 2,0 MPa</t>
  </si>
  <si>
    <t>54*5*0,25*2 "etáž á 0,5m, 15´/etáž</t>
  </si>
  <si>
    <t>1796426529</t>
  </si>
  <si>
    <t>(0,156*0,156-0,089*0,089)*3,141592/4*135*1,35</t>
  </si>
  <si>
    <t>0,02*270*2*1,35</t>
  </si>
  <si>
    <t>-1538172959</t>
  </si>
  <si>
    <t>54*1,0 "svislé MP 89/10 z celkové délky 3m</t>
  </si>
  <si>
    <t>-329501150</t>
  </si>
  <si>
    <t>54*1,1 'Přepočtené koeficientem množství</t>
  </si>
  <si>
    <t>-1150325820</t>
  </si>
  <si>
    <t>54*2,0 "svislé MP 89/10 z celkové délky 3m</t>
  </si>
  <si>
    <t>-206780371</t>
  </si>
  <si>
    <t>1273137547</t>
  </si>
  <si>
    <t>2139236531</t>
  </si>
  <si>
    <t>54*0,1</t>
  </si>
  <si>
    <t>577686490</t>
  </si>
  <si>
    <t>54*0,2*0,2*0,02*7,85</t>
  </si>
  <si>
    <t>2000438278</t>
  </si>
  <si>
    <t xml:space="preserve">(54+5)*3 "pronájem  30 dnů</t>
  </si>
  <si>
    <t>1717346944</t>
  </si>
  <si>
    <t>54+5</t>
  </si>
  <si>
    <t>1,25*0,5*54</t>
  </si>
  <si>
    <t>54*1,25*2+13*0,5*1,25</t>
  </si>
  <si>
    <t>"viz výkres Schéma výztuže v místě kotvení sloupu VO - C.2.2.5</t>
  </si>
  <si>
    <t>71,73/1000</t>
  </si>
  <si>
    <t>951348764</t>
  </si>
  <si>
    <t>143,75/1000</t>
  </si>
  <si>
    <t>327361040</t>
  </si>
  <si>
    <t>Výztuž opěrných zdí a valů ze sítí svařovaných</t>
  </si>
  <si>
    <t>-397471660</t>
  </si>
  <si>
    <t>https://podminky.urs.cz/item/CS_URS_2026_01/327361040</t>
  </si>
  <si>
    <t>1714,74/1000</t>
  </si>
  <si>
    <t>33479112R</t>
  </si>
  <si>
    <t>Osazení trubky na průchodky DN 110</t>
  </si>
  <si>
    <t>820821965</t>
  </si>
  <si>
    <t>33479122R</t>
  </si>
  <si>
    <t>Osazení průchodek pro VO DN 110</t>
  </si>
  <si>
    <t>-1292384280</t>
  </si>
  <si>
    <t>1,4*54 "podkladní beton v tl. 100 mm</t>
  </si>
  <si>
    <t>4,5*(54+5)</t>
  </si>
  <si>
    <t>4,5*(54+5)*2</t>
  </si>
  <si>
    <t>342976051</t>
  </si>
  <si>
    <t>50*0,2*0,2</t>
  </si>
  <si>
    <t>55,0</t>
  </si>
  <si>
    <t>55,0 "sloupek dl. 1,1m x 50 ks</t>
  </si>
  <si>
    <t xml:space="preserve">50*(0,2*0,2)*80,0/1000 </t>
  </si>
  <si>
    <t>67,00</t>
  </si>
  <si>
    <t>67,00 "tl. 120 mm</t>
  </si>
  <si>
    <t>13*0,5*1,25</t>
  </si>
  <si>
    <t>13*(2*1,25+0,5)</t>
  </si>
  <si>
    <t>1986060802</t>
  </si>
  <si>
    <t>54*2</t>
  </si>
  <si>
    <t>1731727569</t>
  </si>
  <si>
    <t>108,0*60</t>
  </si>
  <si>
    <t>1733329662</t>
  </si>
  <si>
    <t>413591144</t>
  </si>
  <si>
    <t>50*4</t>
  </si>
  <si>
    <t>-656333966</t>
  </si>
  <si>
    <t xml:space="preserve">50*4 </t>
  </si>
  <si>
    <t>894703316</t>
  </si>
  <si>
    <t>54*0,15*0,15*0,4</t>
  </si>
  <si>
    <t>254747033</t>
  </si>
  <si>
    <t>102,660 "kamenivo</t>
  </si>
  <si>
    <t>48,852 "frézka</t>
  </si>
  <si>
    <t>753760103</t>
  </si>
  <si>
    <t>151,512*20 'Přepočtené koeficientem množství</t>
  </si>
  <si>
    <t>1325247814</t>
  </si>
  <si>
    <t>0,972 "PB</t>
  </si>
  <si>
    <t>-1971264013</t>
  </si>
  <si>
    <t>0,972*20 'Přepočtené koeficientem množství</t>
  </si>
  <si>
    <t>1024246522</t>
  </si>
  <si>
    <t>-1210800828</t>
  </si>
  <si>
    <t>-1605386809</t>
  </si>
  <si>
    <t>-1433487454</t>
  </si>
  <si>
    <t>54,00*1,25</t>
  </si>
  <si>
    <t>-418008003</t>
  </si>
  <si>
    <t>67,5*0,00034 'Přepočtené koeficientem množství</t>
  </si>
  <si>
    <t>1033312413</t>
  </si>
  <si>
    <t>360352914</t>
  </si>
  <si>
    <t>67,5*0,00041 'Přepočtené koeficientem množství</t>
  </si>
  <si>
    <t>-1156145115</t>
  </si>
  <si>
    <t>SO 201.G - Typ G</t>
  </si>
  <si>
    <t>99,00 "ŠD v tl. 350 mm</t>
  </si>
  <si>
    <t>-1733696349</t>
  </si>
  <si>
    <t>(18,6+10)*3 "část F</t>
  </si>
  <si>
    <t>"část F</t>
  </si>
  <si>
    <t>99,0*2 "celková tl. 120 mm</t>
  </si>
  <si>
    <t>1337958172</t>
  </si>
  <si>
    <t>35,0*2,0 "odvoz na mezideponii</t>
  </si>
  <si>
    <t>122251101</t>
  </si>
  <si>
    <t>Odkopávky a prokopávky nezapažené strojně v hornině třídy těžitelnosti I skupiny 3 do 20 m3</t>
  </si>
  <si>
    <t>1769515603</t>
  </si>
  <si>
    <t>https://podminky.urs.cz/item/CS_URS_2026_01/122251101</t>
  </si>
  <si>
    <t>"část G2</t>
  </si>
  <si>
    <t>0,6*15,4 "výkop bagrem na koruně opěrné zdi</t>
  </si>
  <si>
    <t>8,58*0,40 "40%</t>
  </si>
  <si>
    <t>8,58*0,60 "60%</t>
  </si>
  <si>
    <t>132212132</t>
  </si>
  <si>
    <t>Hloubení nezapažených rýh šířky do 800 mm ručně s urovnáním dna do předepsaného profilu a spádu v hornině třídy těžitelnosti I skupiny 3 nesoudržných</t>
  </si>
  <si>
    <t>-58069923</t>
  </si>
  <si>
    <t>https://podminky.urs.cz/item/CS_URS_2026_01/132212132</t>
  </si>
  <si>
    <t>0,4*15,4*0,4 "40%</t>
  </si>
  <si>
    <t>132312132</t>
  </si>
  <si>
    <t>Hloubení nezapažených rýh šířky do 800 mm ručně s urovnáním dna do předepsaného profilu a spádu v hornině třídy těžitelnosti II skupiny 4 nesoudržných</t>
  </si>
  <si>
    <t>1347441991</t>
  </si>
  <si>
    <t>https://podminky.urs.cz/item/CS_URS_2026_01/132312132</t>
  </si>
  <si>
    <t>0,4*15,4*0,6 "60%</t>
  </si>
  <si>
    <t>50,05*0,40 "40%</t>
  </si>
  <si>
    <t>50,05*0,60 "60%</t>
  </si>
  <si>
    <t>153811111</t>
  </si>
  <si>
    <t>Osazení kotev tyčových bez provedení vrtu, zainjektování a napnutí kotvy při délce přes 5 m a průměru od 20 do 28 mm</t>
  </si>
  <si>
    <t>-1357381625</t>
  </si>
  <si>
    <t>https://podminky.urs.cz/item/CS_URS_2026_01/153811111</t>
  </si>
  <si>
    <t>"tyčová systémová kotva trvalá R26,5</t>
  </si>
  <si>
    <t>15*6 "část G2</t>
  </si>
  <si>
    <t>153811197</t>
  </si>
  <si>
    <t>Osazení kotev tyčových bez provedení vrtu, zainjektování a napnutí kotvy Příplatek k ceně za antikorozní úpravu trvalých kotev</t>
  </si>
  <si>
    <t>-1075185431</t>
  </si>
  <si>
    <t>https://podminky.urs.cz/item/CS_URS_2026_01/153811197</t>
  </si>
  <si>
    <t>54879R</t>
  </si>
  <si>
    <t>kotva - svorník nepředpjatý R 26,5 dl. 6,0 m ocel 950/1050, délka kořene 3,0m - distanční prvky; dvojitá PKO, pozink. hlava 80 um, PE víko vyplněné antikor. hmotou; vč. odzkoušení</t>
  </si>
  <si>
    <t>-777166215</t>
  </si>
  <si>
    <t>15*6,0</t>
  </si>
  <si>
    <t>153811211</t>
  </si>
  <si>
    <t>Napnutí tyčových kotev při předepsané únosnosti kotvy do 0,45 MN</t>
  </si>
  <si>
    <t>-599016582</t>
  </si>
  <si>
    <t>https://podminky.urs.cz/item/CS_URS_2026_01/153811211</t>
  </si>
  <si>
    <t>153891311R</t>
  </si>
  <si>
    <t>Opěrné desky z oceli velikosti 160/160 mm, tloušťky 40 mm</t>
  </si>
  <si>
    <t>33645802</t>
  </si>
  <si>
    <t>648656116</t>
  </si>
  <si>
    <t>"ochranná a pomocná kce pro práce ve svahu</t>
  </si>
  <si>
    <t>18,60+10 "část F</t>
  </si>
  <si>
    <t>15,40+5 "část G2</t>
  </si>
  <si>
    <t>1421493761</t>
  </si>
  <si>
    <t>(3,432+2,464+20,020)*2 "výkopek do zásypu</t>
  </si>
  <si>
    <t xml:space="preserve">35,0*2,0*0,10 "ornice </t>
  </si>
  <si>
    <t>53,460*0,10 "ornice pro zpětné použití</t>
  </si>
  <si>
    <t>-421201231</t>
  </si>
  <si>
    <t>17,688*2 "výkopek do zásypu</t>
  </si>
  <si>
    <t>286490851</t>
  </si>
  <si>
    <t xml:space="preserve">(5,148+3,696+30,030)-17,68 "hloubení </t>
  </si>
  <si>
    <t>(PI*0,078*0,078*275,40)+(PI*0,0225*0,022*192,00) "vývrt</t>
  </si>
  <si>
    <t>-1886804945</t>
  </si>
  <si>
    <t>26,756*11 'Přepočtené koeficientem množství</t>
  </si>
  <si>
    <t>649394826</t>
  </si>
  <si>
    <t>3,432+2,464+20,020 "výkopek pro zpětný zásyp</t>
  </si>
  <si>
    <t>1619437472</t>
  </si>
  <si>
    <t>17,688 "výkopek pro zpětný zásyp</t>
  </si>
  <si>
    <t>192983180</t>
  </si>
  <si>
    <t>26,756*1,8 'Přepočtené koeficientem množství</t>
  </si>
  <si>
    <t>-517370600</t>
  </si>
  <si>
    <t>43,604 "výkopek pro zpětné použití</t>
  </si>
  <si>
    <t>35,0*2,0*0,10 "ornice</t>
  </si>
  <si>
    <t>0,95*(18,6+10) "zásyp - rub zdi</t>
  </si>
  <si>
    <t>0,51*(18,6+10) "zásyp - líc zdi</t>
  </si>
  <si>
    <t>0,3*0,2*15,4 "zásyp - rub zdi</t>
  </si>
  <si>
    <t>0,3*0,2*15,4 "zásyp - líc zdi</t>
  </si>
  <si>
    <t xml:space="preserve">"zához drenáže v místě průchodu zdí </t>
  </si>
  <si>
    <t>5*0,3*0,51 "část F</t>
  </si>
  <si>
    <t>-1296753708</t>
  </si>
  <si>
    <t>5*0,3*0,51</t>
  </si>
  <si>
    <t>0,765*1,8 'Přepočtené koeficientem množství</t>
  </si>
  <si>
    <t>-1634720757</t>
  </si>
  <si>
    <t xml:space="preserve">1,6*(18,60+10) </t>
  </si>
  <si>
    <t>0,5*15,4</t>
  </si>
  <si>
    <t>-126242569</t>
  </si>
  <si>
    <t>433573480</t>
  </si>
  <si>
    <t>53,46*0,015 'Přepočtené koeficientem množství</t>
  </si>
  <si>
    <t>0,3*0,3*18,6 "část F</t>
  </si>
  <si>
    <t>0,3*5*18,6 "geotextílie</t>
  </si>
  <si>
    <t>8*0,8 "obalení PEHD potrubí</t>
  </si>
  <si>
    <t>34,3*1,02 'Přepočtené koeficientem množství</t>
  </si>
  <si>
    <t xml:space="preserve">18,60 </t>
  </si>
  <si>
    <t>-1689313682</t>
  </si>
  <si>
    <t>5,0</t>
  </si>
  <si>
    <t>224111114</t>
  </si>
  <si>
    <t>Maloprofilové vrty průběžným sacím vrtáním průměru do 56 mm do úklonu 45° v hl 0 až 25 m v hornině tř. III a IV</t>
  </si>
  <si>
    <t>1344166688</t>
  </si>
  <si>
    <t>https://podminky.urs.cz/item/CS_URS_2026_01/224111114</t>
  </si>
  <si>
    <t>76,50*4*0,9 "vrty pro kotvení SB</t>
  </si>
  <si>
    <t>-402409226</t>
  </si>
  <si>
    <t>18*3,0 "vrty MP svislé 3 m pr. 156 mm</t>
  </si>
  <si>
    <t>16*3,0 "vrty MP svislé 3 m pr. 156 mm</t>
  </si>
  <si>
    <t>8*3,0 "vrt MP šikmý 3 m</t>
  </si>
  <si>
    <t>15*6 "vrt pro kotvy, sklon 30° pr. 156 mm</t>
  </si>
  <si>
    <t>-1877738566</t>
  </si>
  <si>
    <t>18*1,0 "1,0 h/ kus</t>
  </si>
  <si>
    <t>16*1,0 "1,0 h/ kus</t>
  </si>
  <si>
    <t>8*1,0 "1,0 h/ kus</t>
  </si>
  <si>
    <t xml:space="preserve">15*1,0 "1,0 h/ kus -kotvy  </t>
  </si>
  <si>
    <t>306*1,0 "1,0 h/kus - kotvení SB</t>
  </si>
  <si>
    <t>1730209052</t>
  </si>
  <si>
    <t>18*5*0,25*2 "etáž á 0,5m, 15/etáž</t>
  </si>
  <si>
    <t>16*5*0,25*2 "etáž á 0,5m, 15/etáž</t>
  </si>
  <si>
    <t>8*5*0,25*2 "etáž á 0,5m, 15/etáž</t>
  </si>
  <si>
    <t>15*5*0,25*2 "etáž á 0,5m, 15/etáž - kotvy</t>
  </si>
  <si>
    <t>-90253167</t>
  </si>
  <si>
    <t>(0,156*0,156-0,089*0,089)*3,141592/4*45*1,35</t>
  </si>
  <si>
    <t>0,02*90*2*1,35</t>
  </si>
  <si>
    <t>(0,156*0,156-0,089*0,089)*3,141592/4*60*1,35</t>
  </si>
  <si>
    <t>(0,156*0,156-0,089*0,089)*3,141592/4*20*1,35</t>
  </si>
  <si>
    <t>0,02*120*2*1,35</t>
  </si>
  <si>
    <t>0,02*20*2*1,35</t>
  </si>
  <si>
    <t>(0,156*0,156)*3,141592/4*90*1,35 "tyčové kotvy - cementová zálivka</t>
  </si>
  <si>
    <t>0,03*90*2*1,35 "tyčové kotvy - injektáž 2,0 MPa</t>
  </si>
  <si>
    <t>(0,045*0,045)*3,141592/4*275,4*1,35 "kotvení SB</t>
  </si>
  <si>
    <t>1703057902</t>
  </si>
  <si>
    <t>18*1,0 "svislé MP 89/10 z celkové délky 3m</t>
  </si>
  <si>
    <t>16*1,0 "svislé MP 89/10 z celkové délky 3m</t>
  </si>
  <si>
    <t>8*1,0 "svislé MP 89/10 z celkové délky 3m</t>
  </si>
  <si>
    <t>-657097022</t>
  </si>
  <si>
    <t>18,00</t>
  </si>
  <si>
    <t>16,00</t>
  </si>
  <si>
    <t>8,00</t>
  </si>
  <si>
    <t>42*1,1 'Přepočtené koeficientem množství</t>
  </si>
  <si>
    <t>1459884986</t>
  </si>
  <si>
    <t>18*2,0 "svislé MP 89/10 z celkové délky 3m</t>
  </si>
  <si>
    <t>16*2,0 "svislé MP 89/10 z celkové délky 3m</t>
  </si>
  <si>
    <t>748108638</t>
  </si>
  <si>
    <t>36,00</t>
  </si>
  <si>
    <t>32,00</t>
  </si>
  <si>
    <t>1563293837</t>
  </si>
  <si>
    <t>-1291613256</t>
  </si>
  <si>
    <t>18*0,1</t>
  </si>
  <si>
    <t>16*0,1</t>
  </si>
  <si>
    <t>8*0,1</t>
  </si>
  <si>
    <t>2080419273</t>
  </si>
  <si>
    <t>18*0,2*0,2*0,02*7,85</t>
  </si>
  <si>
    <t>16*0,2*0,2*0,02*7,85</t>
  </si>
  <si>
    <t>8*0,2*0,2*0,02*7,85</t>
  </si>
  <si>
    <t>-1087923552</t>
  </si>
  <si>
    <t xml:space="preserve">(18,6+10)*3 "pronájem  30 dnů</t>
  </si>
  <si>
    <t>1987592313</t>
  </si>
  <si>
    <t>29 "část F</t>
  </si>
  <si>
    <t>317321018</t>
  </si>
  <si>
    <t>Římsy opěrných zdí a valů z betonu železového tř. C 30/37</t>
  </si>
  <si>
    <t>-1090901312</t>
  </si>
  <si>
    <t>https://podminky.urs.cz/item/CS_URS_2026_01/317321018</t>
  </si>
  <si>
    <t>2*0,2*15,4</t>
  </si>
  <si>
    <t>317353111</t>
  </si>
  <si>
    <t>Bednění říms opěrných zdí a valů jakéhokoliv tvaru přímých, zalomených nebo jinak zakřivených zřízení</t>
  </si>
  <si>
    <t>1080516365</t>
  </si>
  <si>
    <t>https://podminky.urs.cz/item/CS_URS_2026_01/317353111</t>
  </si>
  <si>
    <t>(15,4+2,1)*2*0,2+4*0,2*2</t>
  </si>
  <si>
    <t>317353112</t>
  </si>
  <si>
    <t>Bednění říms opěrných zdí a valů jakéhokoliv tvaru přímých, zalomených nebo jinak zakřivených odstranění</t>
  </si>
  <si>
    <t>1954021250</t>
  </si>
  <si>
    <t>https://podminky.urs.cz/item/CS_URS_2026_01/317353112</t>
  </si>
  <si>
    <t>"betonový dřík zdi C 30/37 XF4</t>
  </si>
  <si>
    <t>1,25*0,5*18,60</t>
  </si>
  <si>
    <t>"betonový prah C 30/37 XF4</t>
  </si>
  <si>
    <t>16*0,6*0,6</t>
  </si>
  <si>
    <t>18,6*2*1,25+6*0,5*1,25 "dřík</t>
  </si>
  <si>
    <t>16*0,6+0,6*0,6*16 "prah</t>
  </si>
  <si>
    <t>"viz výkres Schéma výztuže C.2.3.5</t>
  </si>
  <si>
    <t>(19,78+225,01+281,33)/1000</t>
  </si>
  <si>
    <t>-1640610119</t>
  </si>
  <si>
    <t>363,18/1000</t>
  </si>
  <si>
    <t>286402698</t>
  </si>
  <si>
    <t>2501,43/1000</t>
  </si>
  <si>
    <t>527289455</t>
  </si>
  <si>
    <t>6,25</t>
  </si>
  <si>
    <t>26,04 "podkladní beton v tl. 100 mm</t>
  </si>
  <si>
    <t>16,0*1,0 "podkladní beton v tl. 100 mm</t>
  </si>
  <si>
    <t>128,70</t>
  </si>
  <si>
    <t>128,7*2</t>
  </si>
  <si>
    <t>4,5*(18,6+10)</t>
  </si>
  <si>
    <t>87126431R</t>
  </si>
  <si>
    <t>Vložení potrubí PEHD 110</t>
  </si>
  <si>
    <t>169412739</t>
  </si>
  <si>
    <t>10,40 "část G2</t>
  </si>
  <si>
    <t>-121512669</t>
  </si>
  <si>
    <t>32*0,2*0,2</t>
  </si>
  <si>
    <t>35,0 "část F</t>
  </si>
  <si>
    <t>35,0 "sloupek dl. 1,1m x 50 ks</t>
  </si>
  <si>
    <t xml:space="preserve">32*(0,2*0,2)*80,0/1000 </t>
  </si>
  <si>
    <t xml:space="preserve">41,00 </t>
  </si>
  <si>
    <t>25+16 "tl. 120 mm</t>
  </si>
  <si>
    <t>6*0,5*1,25</t>
  </si>
  <si>
    <t>6*0,6*0,6</t>
  </si>
  <si>
    <t>4*0,2*2</t>
  </si>
  <si>
    <t>6*(2*1,25+0,5)</t>
  </si>
  <si>
    <t>1,2*6</t>
  </si>
  <si>
    <t>4*2,4</t>
  </si>
  <si>
    <t>2058512407</t>
  </si>
  <si>
    <t>18,6*2 "část F</t>
  </si>
  <si>
    <t>15,4*2+76,50 "část G2</t>
  </si>
  <si>
    <t>-1074000942</t>
  </si>
  <si>
    <t>37,20*60 "část F</t>
  </si>
  <si>
    <t>107,30 "část G2</t>
  </si>
  <si>
    <t>506927718</t>
  </si>
  <si>
    <t>-1011832015</t>
  </si>
  <si>
    <t>32*4</t>
  </si>
  <si>
    <t>401919929</t>
  </si>
  <si>
    <t xml:space="preserve">32*4 </t>
  </si>
  <si>
    <t>1247183762</t>
  </si>
  <si>
    <t>18*0,15*0,15*0,4 "část F</t>
  </si>
  <si>
    <t>250727528</t>
  </si>
  <si>
    <t>8,0 "dovrchní vrtání pro odvodnění pr. 156 mm, sklon +4°, dl. 1000</t>
  </si>
  <si>
    <t>985131111</t>
  </si>
  <si>
    <t>Očištění ploch stěn, rubu kleneb a podlah tlakovou vodou</t>
  </si>
  <si>
    <t>-347206970</t>
  </si>
  <si>
    <t>https://podminky.urs.cz/item/CS_URS_2026_01/985131111</t>
  </si>
  <si>
    <t xml:space="preserve">"očištění kamenné zdi </t>
  </si>
  <si>
    <t>76,50</t>
  </si>
  <si>
    <t>985511113</t>
  </si>
  <si>
    <t>Stříkaný beton ze suché směsi pevnosti v tlaku min. 25 MPa (tř. R3) stěn, jedné vrstvy tloušťky 50 mm</t>
  </si>
  <si>
    <t>-768130796</t>
  </si>
  <si>
    <t>https://podminky.urs.cz/item/CS_URS_2026_01/985511113</t>
  </si>
  <si>
    <t>76,50*4 "část G2 celk. tl. 200 mm</t>
  </si>
  <si>
    <t>1144237525</t>
  </si>
  <si>
    <t>57,420 "kamenivo</t>
  </si>
  <si>
    <t>27,324 "frézka</t>
  </si>
  <si>
    <t xml:space="preserve">0,448 "vývrt </t>
  </si>
  <si>
    <t>-1783680699</t>
  </si>
  <si>
    <t>85,192*20 'Přepočtené koeficientem množství</t>
  </si>
  <si>
    <t>-1894880966</t>
  </si>
  <si>
    <t>0,324 "PB</t>
  </si>
  <si>
    <t>-530922159</t>
  </si>
  <si>
    <t>0,324*20 'Přepočtené koeficientem množství</t>
  </si>
  <si>
    <t>-827549567</t>
  </si>
  <si>
    <t>-1504496935</t>
  </si>
  <si>
    <t>1693816587</t>
  </si>
  <si>
    <t>-941708006</t>
  </si>
  <si>
    <t>15,40*0,20+18,60*1,25</t>
  </si>
  <si>
    <t>712142438</t>
  </si>
  <si>
    <t>26,33*0,00034 'Přepočtené koeficientem množství</t>
  </si>
  <si>
    <t>2059650524</t>
  </si>
  <si>
    <t>84920804</t>
  </si>
  <si>
    <t>26,33*0,00041 'Přepočtené koeficientem množství</t>
  </si>
  <si>
    <t>2132078169</t>
  </si>
  <si>
    <t>SO 401 - Veřejné osvětlení</t>
  </si>
  <si>
    <t>Odstranění povrchů v základní trase je v rekonstrukci komunikace a chodníků,stejně jako konečné úpravy podkladních vrstev a povrchů v celé délce tras</t>
  </si>
  <si>
    <t>M - Práce a dodávky M</t>
  </si>
  <si>
    <t xml:space="preserve">    ZPP - Zemní, pomocné práce</t>
  </si>
  <si>
    <t xml:space="preserve">    SSS - Stožáry, svítidla, skříňky</t>
  </si>
  <si>
    <t xml:space="preserve">    KPU - Kabelové propojení, uzemnění:</t>
  </si>
  <si>
    <t xml:space="preserve">    PDČ - přípravné a doplňující činnosti</t>
  </si>
  <si>
    <t>Práce a dodávky M</t>
  </si>
  <si>
    <t>ZPP</t>
  </si>
  <si>
    <t>Zemní, pomocné práce</t>
  </si>
  <si>
    <t>Vytýčení dosavadních podzemních sítí v trase vč.VO</t>
  </si>
  <si>
    <t>km</t>
  </si>
  <si>
    <t>Vytýčení trasy VO v zastavěném terénu</t>
  </si>
  <si>
    <t>103</t>
  </si>
  <si>
    <t>Vytýčení pozice osvětlovacího bodu</t>
  </si>
  <si>
    <t>ks</t>
  </si>
  <si>
    <t>104</t>
  </si>
  <si>
    <t>Ochrana dosavadního stožáru v místě po dobu stavby</t>
  </si>
  <si>
    <t>105</t>
  </si>
  <si>
    <t>Odbourání základu pro demontovaný stožár 5ks</t>
  </si>
  <si>
    <t>106</t>
  </si>
  <si>
    <t>Výkop jámy pro základ stožáru celk.délky max.6,8m do 6m nad zemí, 0,6x0,6x0,9m. nové stožáry a přemístěné 5ks</t>
  </si>
  <si>
    <t>107</t>
  </si>
  <si>
    <t>Bet.základ dělený s otvorem pro stožár, 2-3x kabely a zemnič, 0,6x0,6x0,9m/5ks</t>
  </si>
  <si>
    <t>108</t>
  </si>
  <si>
    <t>Výkop rýhy do 35x80cm, travnatý terén, úprava dna, pro trubku s kabelem, zásyp zeminou, folie červená š.33cm v hl.0,2-0,3m, hutnění, urovnání terénu, osetí</t>
  </si>
  <si>
    <t>109</t>
  </si>
  <si>
    <t>Výkop rýhy do 35x60cm v krajnici před opěrnou zdí, terén po odebrání stavbou, úprava dna pro trubku s kabelem, zásyp zeminou, folie červená š.33cm v hl.0,2-0,3m, hutnění, horní vrstvy a konečná úprava povrchů stavbou</t>
  </si>
  <si>
    <t>110</t>
  </si>
  <si>
    <t>Výkop rýhy 50x90cm, v překopu komunikací, terén po odebrání stavbou,zásyp šatolinou, folie š.33 v hl.0,8m, hutnění zásypu, podkl.vrstvy a kryt dodává stavba</t>
  </si>
  <si>
    <t>111</t>
  </si>
  <si>
    <t>Prostup stěnou betonovou/kamenou tl.50, d10cm k prostupu do stožárů upevněných z vnějšku opěrky</t>
  </si>
  <si>
    <t>112</t>
  </si>
  <si>
    <t>Trubka HDPE d90 do křížení vozovek</t>
  </si>
  <si>
    <t>113</t>
  </si>
  <si>
    <t>Obetonování roury v trase pod komunikacemi 0,5x0,2</t>
  </si>
  <si>
    <t>114</t>
  </si>
  <si>
    <t>Prostup stěnou betonovou tl.30, d5cm</t>
  </si>
  <si>
    <t>115</t>
  </si>
  <si>
    <t>Bourání betonové drážky 20/20cm pro kabely</t>
  </si>
  <si>
    <t>116</t>
  </si>
  <si>
    <t>Úprava dosavadního základu k zaústění nových kabelů</t>
  </si>
  <si>
    <t>Poznámka k položce:_x000d_
Odvoz přebytečné zeminy zajistí stavba</t>
  </si>
  <si>
    <t>117</t>
  </si>
  <si>
    <t>Žlaby plastové KZ1, víko, v kříženích se sítěmi</t>
  </si>
  <si>
    <t>SSS</t>
  </si>
  <si>
    <t>Stožáry, svítidla, skříňky</t>
  </si>
  <si>
    <t>118</t>
  </si>
  <si>
    <t>Demontáž dosavadního svítidla a montáž na nový stožár z vnějšku zdí</t>
  </si>
  <si>
    <t>119</t>
  </si>
  <si>
    <t>Demontáž dosavadního svítidla a montáž na přemístěný dosavadní stožár</t>
  </si>
  <si>
    <t>120</t>
  </si>
  <si>
    <t>Revize dosavadních přemístěných svítidel</t>
  </si>
  <si>
    <t>121</t>
  </si>
  <si>
    <t>Ochrana svítidel ponechaných na stožárech v místě po dobu stavby</t>
  </si>
  <si>
    <t>122</t>
  </si>
  <si>
    <t>Výbojka pro všechna svítidla 16-23</t>
  </si>
  <si>
    <t>123</t>
  </si>
  <si>
    <t>Svítidlo s výbojkou SON-T 50W, náklon 15°, k osvětlování komunikací např. MALAGA SGS101-T50W, IP65 montáž ve výšce 6m na stožár 16,22</t>
  </si>
  <si>
    <t>124</t>
  </si>
  <si>
    <t>Demontáž dosavadního stožáru k přemístění</t>
  </si>
  <si>
    <t>125</t>
  </si>
  <si>
    <t>Demontáž dosavadního stožáru k uložení do skladu</t>
  </si>
  <si>
    <t>126</t>
  </si>
  <si>
    <t>Přemístění dosavadního stožáru do nové pozice</t>
  </si>
  <si>
    <t>127</t>
  </si>
  <si>
    <t>Uložení demontovaného stožáru do skladu provozovatele, protokol</t>
  </si>
  <si>
    <t>128</t>
  </si>
  <si>
    <t>Nový stožár na opěrné zdi z vnějšku, bezpaticový, pozinkovaný, rozměr podle dosavadních 21,20</t>
  </si>
  <si>
    <t>129</t>
  </si>
  <si>
    <t>Objímka pozinkovaná atypická 2x na stožár z vnějšku z pásnice š.50mm,tl.5mm oblouk na průměr, otvory</t>
  </si>
  <si>
    <t>130</t>
  </si>
  <si>
    <t>Vrtání otvorů do bet.stěny, svorníková kotva FBN 12/5x83</t>
  </si>
  <si>
    <t>131</t>
  </si>
  <si>
    <t>elektrovýzbroj, zemnící svorka, dvířka kovová 100/400,</t>
  </si>
  <si>
    <t>132</t>
  </si>
  <si>
    <t>Nový stožár do základu v zemi, bezpaticový, pozinkovaný, rozměr podle dosavadních 16,22</t>
  </si>
  <si>
    <t>133</t>
  </si>
  <si>
    <t>134</t>
  </si>
  <si>
    <t>Ochranná manžeta na stožár</t>
  </si>
  <si>
    <t>135</t>
  </si>
  <si>
    <t>Elektrovýzbroj stožáru pro 2 kabely, 1 svítidlo 2x5xRS16, 1xjistič 6A/B, propojení CYKY 3Cx1,5</t>
  </si>
  <si>
    <t>136</t>
  </si>
  <si>
    <t>2x5xRS16, 1xjistič 6A/B, propojení CYKY 3Cx1,5 2x5xRS16, 1xjistič 6A/B, propojení CYKY 3Cx1,5</t>
  </si>
  <si>
    <t>137</t>
  </si>
  <si>
    <t>Revize elektrovýzbroje v přemístěných stožárech úprava, dotažení, konzervace</t>
  </si>
  <si>
    <t>138</t>
  </si>
  <si>
    <t>Revize elektrovýzbroje v přepojených stožárech úprava, dotažení, konzervace</t>
  </si>
  <si>
    <t>139</t>
  </si>
  <si>
    <t>Označení svítidel značkou, štítek, číslování</t>
  </si>
  <si>
    <t>140</t>
  </si>
  <si>
    <t>Kompletace stožárů, výstražný štítek, číslování</t>
  </si>
  <si>
    <t>141</t>
  </si>
  <si>
    <t>Popisný štítek na stožár</t>
  </si>
  <si>
    <t>KPU</t>
  </si>
  <si>
    <t>Kabelové propojení, uzemnění:</t>
  </si>
  <si>
    <t>142</t>
  </si>
  <si>
    <t>Demontáž dvířek stožárů pro přístup k elektrovýzbroji</t>
  </si>
  <si>
    <t>143</t>
  </si>
  <si>
    <t>Odpojení kabelů ve stožárech</t>
  </si>
  <si>
    <t>144</t>
  </si>
  <si>
    <t>Uvolnění kabelů ze základů a dříků stožárů</t>
  </si>
  <si>
    <t>145</t>
  </si>
  <si>
    <t>Silový kabel CYKY 4B x 10 - rozvod 0,00-0,237km</t>
  </si>
  <si>
    <t>146</t>
  </si>
  <si>
    <t>Ukončení kabelů do 4 x 10</t>
  </si>
  <si>
    <t>147</t>
  </si>
  <si>
    <t>Trubka KFL50/41, na kabely v celé trase</t>
  </si>
  <si>
    <t>148</t>
  </si>
  <si>
    <t>pásek uzemňovací FeZn 30/4 do země</t>
  </si>
  <si>
    <t>149</t>
  </si>
  <si>
    <t>Svorka na uzemňovací vodič dvojtě, izolování</t>
  </si>
  <si>
    <t>150</t>
  </si>
  <si>
    <t>Ukončení vodiče FeZn</t>
  </si>
  <si>
    <t>151</t>
  </si>
  <si>
    <t>Popisný štítek na kabel</t>
  </si>
  <si>
    <t>PDČ</t>
  </si>
  <si>
    <t>přípravné a doplňující činnosti</t>
  </si>
  <si>
    <t>152</t>
  </si>
  <si>
    <t>Vypnutí a zajištění rozvodu VO</t>
  </si>
  <si>
    <t>153</t>
  </si>
  <si>
    <t>doprava a manipulace s materiálem, odpady</t>
  </si>
  <si>
    <t>soub</t>
  </si>
  <si>
    <t>154</t>
  </si>
  <si>
    <t>Použití jeřábu, mechanismy</t>
  </si>
  <si>
    <t>155</t>
  </si>
  <si>
    <t>dokumentace skutečného provedení</t>
  </si>
  <si>
    <t>156</t>
  </si>
  <si>
    <t>mapování kabelu elektronicky i místopisem, souřadnice</t>
  </si>
  <si>
    <t>157</t>
  </si>
  <si>
    <t>koordinační činnosti</t>
  </si>
  <si>
    <t>158</t>
  </si>
  <si>
    <t>kompletační práce</t>
  </si>
  <si>
    <t>159</t>
  </si>
  <si>
    <t>Zprovoznění a převzetí rozvodu VO provozovatelem</t>
  </si>
  <si>
    <t>160</t>
  </si>
  <si>
    <t>výchozí revize, měření, protokoly</t>
  </si>
  <si>
    <t>SO 801 - Kácení zeleně</t>
  </si>
  <si>
    <t xml:space="preserve">    997 - Doprava suti a vybouraných hmot</t>
  </si>
  <si>
    <t>111251101</t>
  </si>
  <si>
    <t>Odstranění křovin a stromů s odstraněním kořenů strojně průměru kmene do 100 mm v rovině nebo ve svahu sklonu terénu do 1:5, při celkové ploše do 100 m2</t>
  </si>
  <si>
    <t>-1258003463</t>
  </si>
  <si>
    <t>https://podminky.urs.cz/item/CS_URS_2026_01/111251101</t>
  </si>
  <si>
    <t>210,0+36,0+108,0+37,20+30,20</t>
  </si>
  <si>
    <t>76,50 "zaříznutí kořenů těsně u zdi</t>
  </si>
  <si>
    <t>112151111</t>
  </si>
  <si>
    <t>Pokácení stromu směrové v celku s odřezáním kmene a s odvětvením průměru kmene přes 100 do 200 mm</t>
  </si>
  <si>
    <t>-288768524</t>
  </si>
  <si>
    <t>https://podminky.urs.cz/item/CS_URS_2026_01/112151111</t>
  </si>
  <si>
    <t>112151112</t>
  </si>
  <si>
    <t>Pokácení stromu směrové v celku s odřezáním kmene a s odvětvením průměru kmene přes 200 do 300 mm</t>
  </si>
  <si>
    <t>1457833617</t>
  </si>
  <si>
    <t>https://podminky.urs.cz/item/CS_URS_2026_01/112151112</t>
  </si>
  <si>
    <t>112201111</t>
  </si>
  <si>
    <t>Odstranění pařezu v rovině nebo na svahu do 1:5 o průměru pařezu na řezné ploše do 200 mm</t>
  </si>
  <si>
    <t>-892103869</t>
  </si>
  <si>
    <t>https://podminky.urs.cz/item/CS_URS_2026_01/112201111</t>
  </si>
  <si>
    <t>112201112</t>
  </si>
  <si>
    <t>Odstranění pařezu v rovině nebo na svahu do 1:5 o průměru pařezu na řezné ploše přes 200 do 300 mm</t>
  </si>
  <si>
    <t>-559663949</t>
  </si>
  <si>
    <t>https://podminky.urs.cz/item/CS_URS_2026_01/112201112</t>
  </si>
  <si>
    <t>162201401</t>
  </si>
  <si>
    <t>Vodorovné přemístění větví, kmenů nebo pařezů s naložením, složením a dopravou do 1000 m větví stromů listnatých, průměru kmene přes 100 do 300 mm</t>
  </si>
  <si>
    <t>2100930361</t>
  </si>
  <si>
    <t>https://podminky.urs.cz/item/CS_URS_2026_01/162201401</t>
  </si>
  <si>
    <t>162201405</t>
  </si>
  <si>
    <t>Vodorovné přemístění větví, kmenů nebo pařezů s naložením, složením a dopravou do 1000 m větví stromů jehličnatých, průměru kmene přes 100 do 300 mm</t>
  </si>
  <si>
    <t>760296411</t>
  </si>
  <si>
    <t>https://podminky.urs.cz/item/CS_URS_2026_01/162201405</t>
  </si>
  <si>
    <t>162301501</t>
  </si>
  <si>
    <t>Vodorovné přemístění smýcených křovin do průměru kmene 100 mm na vzdálenost do 5 000 m</t>
  </si>
  <si>
    <t>1470648968</t>
  </si>
  <si>
    <t>https://podminky.urs.cz/item/CS_URS_2026_01/162301501</t>
  </si>
  <si>
    <t>210,0+36,0+108,0+37,20+30,20+76,50</t>
  </si>
  <si>
    <t>162301931</t>
  </si>
  <si>
    <t>Vodorovné přemístění větví, kmenů nebo pařezů s naložením, složením a dopravou Příplatek k cenám za každých dalších i započatých 1000 m přes 1000 m větví stromů listnatých, průměru kmene přes 100 do 300 mm</t>
  </si>
  <si>
    <t>-1222581948</t>
  </si>
  <si>
    <t>https://podminky.urs.cz/item/CS_URS_2026_01/162301931</t>
  </si>
  <si>
    <t>162301941</t>
  </si>
  <si>
    <t>Vodorovné přemístění větví, kmenů nebo pařezů s naložením, složením a dopravou Příplatek k cenám za každých dalších i započatých 1000 m přes 1000 m větví stromů jehličnatých, o průměru kmene přes 100 do 300 mm</t>
  </si>
  <si>
    <t>-1581032532</t>
  </si>
  <si>
    <t>https://podminky.urs.cz/item/CS_URS_2026_01/162301941</t>
  </si>
  <si>
    <t>Doprava suti a vybouraných hmot</t>
  </si>
  <si>
    <t>99701381R</t>
  </si>
  <si>
    <t xml:space="preserve">Poplatek za uložení stavebního odpadu na skládce (skládkovné) dřevěného zatříděného do Katalogu odpadů pod kódem 17 02 01 x </t>
  </si>
  <si>
    <t>-1310163212</t>
  </si>
  <si>
    <t>497,70/100 "křoviny</t>
  </si>
  <si>
    <t>2,5 "stromy</t>
  </si>
  <si>
    <t>VON - Vedlejší a ostatní náklady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</si>
  <si>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</si>
  <si>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</si>
  <si>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</si>
  <si>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</si>
  <si>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</si>
  <si>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</si>
  <si>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VRN</t>
  </si>
  <si>
    <t>Vedlejší rozpočtové náklady</t>
  </si>
  <si>
    <t>VRN1</t>
  </si>
  <si>
    <t>Průzkumné, zeměměřičské a projektové práce</t>
  </si>
  <si>
    <t>012134000</t>
  </si>
  <si>
    <t>Mapové podklady pro přípravu informačních modelů dopravních staveb</t>
  </si>
  <si>
    <t>kpl</t>
  </si>
  <si>
    <t>1024</t>
  </si>
  <si>
    <t>1164762818</t>
  </si>
  <si>
    <t>https://podminky.urs.cz/item/CS_URS_2026_01/012134000</t>
  </si>
  <si>
    <t>012164000</t>
  </si>
  <si>
    <t>Vytyčení a zaměření inženýrských sítí</t>
  </si>
  <si>
    <t>156367865</t>
  </si>
  <si>
    <t>https://podminky.urs.cz/item/CS_URS_2026_01/012164000</t>
  </si>
  <si>
    <t>012203000</t>
  </si>
  <si>
    <t>Zeměměřičské práce před výstavbou</t>
  </si>
  <si>
    <t>1556829343</t>
  </si>
  <si>
    <t>https://podminky.urs.cz/item/CS_URS_2026_01/012203000</t>
  </si>
  <si>
    <t>012303000</t>
  </si>
  <si>
    <t>Zeměměřičské práce při provádění stavby</t>
  </si>
  <si>
    <t>346224905</t>
  </si>
  <si>
    <t>https://podminky.urs.cz/item/CS_URS_2026_01/012303000</t>
  </si>
  <si>
    <t>012403000</t>
  </si>
  <si>
    <t>Zeměměřičské práce po výstavbě</t>
  </si>
  <si>
    <t>-2114316547</t>
  </si>
  <si>
    <t>https://podminky.urs.cz/item/CS_URS_2026_01/012403000</t>
  </si>
  <si>
    <t>013254000</t>
  </si>
  <si>
    <t>Dokumentace skutečného provedení stavby</t>
  </si>
  <si>
    <t>-408656505</t>
  </si>
  <si>
    <t>https://podminky.urs.cz/item/CS_URS_2026_01/013254000</t>
  </si>
  <si>
    <t>013274000</t>
  </si>
  <si>
    <t>Pasportizace objektu před započetím prací</t>
  </si>
  <si>
    <t>-1419050685</t>
  </si>
  <si>
    <t>https://podminky.urs.cz/item/CS_URS_2026_01/013274000</t>
  </si>
  <si>
    <t>013284000</t>
  </si>
  <si>
    <t>Pasportizace objektu po provedení prací</t>
  </si>
  <si>
    <t>-1003624835</t>
  </si>
  <si>
    <t>https://podminky.urs.cz/item/CS_URS_2026_01/013284000</t>
  </si>
  <si>
    <t>013354000</t>
  </si>
  <si>
    <t>Rozpočet skutečného provedení stavby</t>
  </si>
  <si>
    <t>-1319371619</t>
  </si>
  <si>
    <t>https://podminky.urs.cz/item/CS_URS_2026_01/013354000</t>
  </si>
  <si>
    <t>VRN3</t>
  </si>
  <si>
    <t>Zařízení staveniště</t>
  </si>
  <si>
    <t>030001000</t>
  </si>
  <si>
    <t>-1698316198</t>
  </si>
  <si>
    <t>Poznámka k položce:_x000d_
Související (přípravné) práce pro zařízení staveniště_x000d_
Náklady na zábor_x000d_
Náklady na stavební buňky, úpravu stávajících objektů_x000d_
Provizorní komunikace_x000d_
Skládky na staveništi_x000d_
Připojení a spotřeba energií pro zařízení staveniště_x000d_
Zabezpečení staveniště_x000d_
Oplocení staveniště_x000d_
Rozebrání, bourání a odvoz zařízení staveniště_x000d_
Úprava terénu po zrušení zařízení staveniště</t>
  </si>
  <si>
    <t>VRN4</t>
  </si>
  <si>
    <t>Inženýrská činnost</t>
  </si>
  <si>
    <t>041414000</t>
  </si>
  <si>
    <t>Plán BOZP</t>
  </si>
  <si>
    <t>-295624366</t>
  </si>
  <si>
    <t>https://podminky.urs.cz/item/CS_URS_2026_01/041414000</t>
  </si>
  <si>
    <t>042002000</t>
  </si>
  <si>
    <t>Posudky</t>
  </si>
  <si>
    <t>-476575028</t>
  </si>
  <si>
    <t>Poznámka k položce:_x000d_
Zkoušky zatěžovací_x000d_
Zkoušky hutnicí_x000d_
Zkoušky ostatní</t>
  </si>
  <si>
    <t>VRN6</t>
  </si>
  <si>
    <t>Územní vlivy</t>
  </si>
  <si>
    <t>060001000</t>
  </si>
  <si>
    <t>1157619792</t>
  </si>
  <si>
    <t>https://podminky.urs.cz/item/CS_URS_2026_01/060001000</t>
  </si>
  <si>
    <t>Poznámka k položce:_x000d_
Ztížené dopravní podmínky</t>
  </si>
  <si>
    <t>VRN7</t>
  </si>
  <si>
    <t>Provozní vlivy</t>
  </si>
  <si>
    <t>072203000</t>
  </si>
  <si>
    <t>Silniční provoz - zajištění DIO (dopravní značení)</t>
  </si>
  <si>
    <t>-1459307518</t>
  </si>
  <si>
    <t>https://podminky.urs.cz/item/CS_URS_2026_01/072203000</t>
  </si>
  <si>
    <t>072303000</t>
  </si>
  <si>
    <t>Rušení stavby silničním provozem</t>
  </si>
  <si>
    <t>-301400776</t>
  </si>
  <si>
    <t>https://podminky.urs.cz/item/CS_URS_2026_01/072303000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</si>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</sst>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3107164" TargetMode="External" /><Relationship Id="rId2" Type="http://schemas.openxmlformats.org/officeDocument/2006/relationships/hyperlink" Target="https://podminky.urs.cz/item/CS_URS_2026_01/113151111" TargetMode="External" /><Relationship Id="rId3" Type="http://schemas.openxmlformats.org/officeDocument/2006/relationships/hyperlink" Target="https://podminky.urs.cz/item/CS_URS_2026_01/113154524" TargetMode="External" /><Relationship Id="rId4" Type="http://schemas.openxmlformats.org/officeDocument/2006/relationships/hyperlink" Target="https://podminky.urs.cz/item/CS_URS_2026_01/121151103" TargetMode="External" /><Relationship Id="rId5" Type="http://schemas.openxmlformats.org/officeDocument/2006/relationships/hyperlink" Target="https://podminky.urs.cz/item/CS_URS_2026_01/131251100" TargetMode="External" /><Relationship Id="rId6" Type="http://schemas.openxmlformats.org/officeDocument/2006/relationships/hyperlink" Target="https://podminky.urs.cz/item/CS_URS_2026_01/131351100" TargetMode="External" /><Relationship Id="rId7" Type="http://schemas.openxmlformats.org/officeDocument/2006/relationships/hyperlink" Target="https://podminky.urs.cz/item/CS_URS_2026_01/132251252" TargetMode="External" /><Relationship Id="rId8" Type="http://schemas.openxmlformats.org/officeDocument/2006/relationships/hyperlink" Target="https://podminky.urs.cz/item/CS_URS_2026_01/132351252" TargetMode="External" /><Relationship Id="rId9" Type="http://schemas.openxmlformats.org/officeDocument/2006/relationships/hyperlink" Target="https://podminky.urs.cz/item/CS_URS_2026_01/162351104" TargetMode="External" /><Relationship Id="rId10" Type="http://schemas.openxmlformats.org/officeDocument/2006/relationships/hyperlink" Target="https://podminky.urs.cz/item/CS_URS_2026_01/162351124" TargetMode="External" /><Relationship Id="rId11" Type="http://schemas.openxmlformats.org/officeDocument/2006/relationships/hyperlink" Target="https://podminky.urs.cz/item/CS_URS_2026_01/162751137" TargetMode="External" /><Relationship Id="rId12" Type="http://schemas.openxmlformats.org/officeDocument/2006/relationships/hyperlink" Target="https://podminky.urs.cz/item/CS_URS_2026_01/162751139" TargetMode="External" /><Relationship Id="rId13" Type="http://schemas.openxmlformats.org/officeDocument/2006/relationships/hyperlink" Target="https://podminky.urs.cz/item/CS_URS_2026_01/167151101" TargetMode="External" /><Relationship Id="rId14" Type="http://schemas.openxmlformats.org/officeDocument/2006/relationships/hyperlink" Target="https://podminky.urs.cz/item/CS_URS_2026_01/167151102" TargetMode="External" /><Relationship Id="rId15" Type="http://schemas.openxmlformats.org/officeDocument/2006/relationships/hyperlink" Target="https://podminky.urs.cz/item/CS_URS_2026_01/171201221" TargetMode="External" /><Relationship Id="rId16" Type="http://schemas.openxmlformats.org/officeDocument/2006/relationships/hyperlink" Target="https://podminky.urs.cz/item/CS_URS_2026_01/171251201" TargetMode="External" /><Relationship Id="rId17" Type="http://schemas.openxmlformats.org/officeDocument/2006/relationships/hyperlink" Target="https://podminky.urs.cz/item/CS_URS_2026_01/174151101" TargetMode="External" /><Relationship Id="rId18" Type="http://schemas.openxmlformats.org/officeDocument/2006/relationships/hyperlink" Target="https://podminky.urs.cz/item/CS_URS_2026_01/175111101" TargetMode="External" /><Relationship Id="rId19" Type="http://schemas.openxmlformats.org/officeDocument/2006/relationships/hyperlink" Target="https://podminky.urs.cz/item/CS_URS_2026_01/211971122" TargetMode="External" /><Relationship Id="rId20" Type="http://schemas.openxmlformats.org/officeDocument/2006/relationships/hyperlink" Target="https://podminky.urs.cz/item/CS_URS_2026_01/212752101" TargetMode="External" /><Relationship Id="rId21" Type="http://schemas.openxmlformats.org/officeDocument/2006/relationships/hyperlink" Target="https://podminky.urs.cz/item/CS_URS_2026_01/224311114" TargetMode="External" /><Relationship Id="rId22" Type="http://schemas.openxmlformats.org/officeDocument/2006/relationships/hyperlink" Target="https://podminky.urs.cz/item/CS_URS_2026_01/281602111" TargetMode="External" /><Relationship Id="rId23" Type="http://schemas.openxmlformats.org/officeDocument/2006/relationships/hyperlink" Target="https://podminky.urs.cz/item/CS_URS_2026_01/282602112" TargetMode="External" /><Relationship Id="rId24" Type="http://schemas.openxmlformats.org/officeDocument/2006/relationships/hyperlink" Target="https://podminky.urs.cz/item/CS_URS_2026_01/283111112" TargetMode="External" /><Relationship Id="rId25" Type="http://schemas.openxmlformats.org/officeDocument/2006/relationships/hyperlink" Target="https://podminky.urs.cz/item/CS_URS_2026_01/283111122" TargetMode="External" /><Relationship Id="rId26" Type="http://schemas.openxmlformats.org/officeDocument/2006/relationships/hyperlink" Target="https://podminky.urs.cz/item/CS_URS_2026_01/283131112" TargetMode="External" /><Relationship Id="rId27" Type="http://schemas.openxmlformats.org/officeDocument/2006/relationships/hyperlink" Target="https://podminky.urs.cz/item/CS_URS_2026_01/291211111" TargetMode="External" /><Relationship Id="rId28" Type="http://schemas.openxmlformats.org/officeDocument/2006/relationships/hyperlink" Target="https://podminky.urs.cz/item/CS_URS_2026_01/327324128" TargetMode="External" /><Relationship Id="rId29" Type="http://schemas.openxmlformats.org/officeDocument/2006/relationships/hyperlink" Target="https://podminky.urs.cz/item/CS_URS_2026_01/327351211" TargetMode="External" /><Relationship Id="rId30" Type="http://schemas.openxmlformats.org/officeDocument/2006/relationships/hyperlink" Target="https://podminky.urs.cz/item/CS_URS_2026_01/327351221" TargetMode="External" /><Relationship Id="rId31" Type="http://schemas.openxmlformats.org/officeDocument/2006/relationships/hyperlink" Target="https://podminky.urs.cz/item/CS_URS_2026_01/327361006" TargetMode="External" /><Relationship Id="rId32" Type="http://schemas.openxmlformats.org/officeDocument/2006/relationships/hyperlink" Target="https://podminky.urs.cz/item/CS_URS_2026_01/327361016" TargetMode="External" /><Relationship Id="rId33" Type="http://schemas.openxmlformats.org/officeDocument/2006/relationships/hyperlink" Target="https://podminky.urs.cz/item/CS_URS_2026_01/339921132" TargetMode="External" /><Relationship Id="rId34" Type="http://schemas.openxmlformats.org/officeDocument/2006/relationships/hyperlink" Target="https://podminky.urs.cz/item/CS_URS_2026_01/430321616" TargetMode="External" /><Relationship Id="rId35" Type="http://schemas.openxmlformats.org/officeDocument/2006/relationships/hyperlink" Target="https://podminky.urs.cz/item/CS_URS_2026_01/452112112" TargetMode="External" /><Relationship Id="rId36" Type="http://schemas.openxmlformats.org/officeDocument/2006/relationships/hyperlink" Target="https://podminky.urs.cz/item/CS_URS_2026_01/465513157" TargetMode="External" /><Relationship Id="rId37" Type="http://schemas.openxmlformats.org/officeDocument/2006/relationships/hyperlink" Target="https://podminky.urs.cz/item/CS_URS_2026_01/564861111" TargetMode="External" /><Relationship Id="rId38" Type="http://schemas.openxmlformats.org/officeDocument/2006/relationships/hyperlink" Target="https://podminky.urs.cz/item/CS_URS_2026_01/564952111" TargetMode="External" /><Relationship Id="rId39" Type="http://schemas.openxmlformats.org/officeDocument/2006/relationships/hyperlink" Target="https://podminky.urs.cz/item/CS_URS_2026_01/565165111" TargetMode="External" /><Relationship Id="rId40" Type="http://schemas.openxmlformats.org/officeDocument/2006/relationships/hyperlink" Target="https://podminky.urs.cz/item/CS_URS_2026_01/573211111" TargetMode="External" /><Relationship Id="rId41" Type="http://schemas.openxmlformats.org/officeDocument/2006/relationships/hyperlink" Target="https://podminky.urs.cz/item/CS_URS_2026_01/577134011" TargetMode="External" /><Relationship Id="rId42" Type="http://schemas.openxmlformats.org/officeDocument/2006/relationships/hyperlink" Target="https://podminky.urs.cz/item/CS_URS_2026_01/596841120" TargetMode="External" /><Relationship Id="rId43" Type="http://schemas.openxmlformats.org/officeDocument/2006/relationships/hyperlink" Target="https://podminky.urs.cz/item/CS_URS_2026_01/895941301" TargetMode="External" /><Relationship Id="rId44" Type="http://schemas.openxmlformats.org/officeDocument/2006/relationships/hyperlink" Target="https://podminky.urs.cz/item/CS_URS_2026_01/895941314" TargetMode="External" /><Relationship Id="rId45" Type="http://schemas.openxmlformats.org/officeDocument/2006/relationships/hyperlink" Target="https://podminky.urs.cz/item/CS_URS_2026_01/895941322" TargetMode="External" /><Relationship Id="rId46" Type="http://schemas.openxmlformats.org/officeDocument/2006/relationships/hyperlink" Target="https://podminky.urs.cz/item/CS_URS_2026_01/899204112" TargetMode="External" /><Relationship Id="rId47" Type="http://schemas.openxmlformats.org/officeDocument/2006/relationships/hyperlink" Target="https://podminky.urs.cz/item/CS_URS_2026_01/911121111" TargetMode="External" /><Relationship Id="rId48" Type="http://schemas.openxmlformats.org/officeDocument/2006/relationships/hyperlink" Target="https://podminky.urs.cz/item/CS_URS_2026_01/919122121" TargetMode="External" /><Relationship Id="rId49" Type="http://schemas.openxmlformats.org/officeDocument/2006/relationships/hyperlink" Target="https://podminky.urs.cz/item/CS_URS_2026_01/919735113" TargetMode="External" /><Relationship Id="rId50" Type="http://schemas.openxmlformats.org/officeDocument/2006/relationships/hyperlink" Target="https://podminky.urs.cz/item/CS_URS_2026_01/931992121" TargetMode="External" /><Relationship Id="rId51" Type="http://schemas.openxmlformats.org/officeDocument/2006/relationships/hyperlink" Target="https://podminky.urs.cz/item/CS_URS_2026_01/931994142" TargetMode="External" /><Relationship Id="rId52" Type="http://schemas.openxmlformats.org/officeDocument/2006/relationships/hyperlink" Target="https://podminky.urs.cz/item/CS_URS_2026_01/931994151" TargetMode="External" /><Relationship Id="rId53" Type="http://schemas.openxmlformats.org/officeDocument/2006/relationships/hyperlink" Target="https://podminky.urs.cz/item/CS_URS_2026_01/935113111" TargetMode="External" /><Relationship Id="rId54" Type="http://schemas.openxmlformats.org/officeDocument/2006/relationships/hyperlink" Target="https://podminky.urs.cz/item/CS_URS_2026_01/941121111" TargetMode="External" /><Relationship Id="rId55" Type="http://schemas.openxmlformats.org/officeDocument/2006/relationships/hyperlink" Target="https://podminky.urs.cz/item/CS_URS_2026_01/941121211" TargetMode="External" /><Relationship Id="rId56" Type="http://schemas.openxmlformats.org/officeDocument/2006/relationships/hyperlink" Target="https://podminky.urs.cz/item/CS_URS_2026_01/941121811" TargetMode="External" /><Relationship Id="rId57" Type="http://schemas.openxmlformats.org/officeDocument/2006/relationships/hyperlink" Target="https://podminky.urs.cz/item/CS_URS_2026_01/953961113" TargetMode="External" /><Relationship Id="rId58" Type="http://schemas.openxmlformats.org/officeDocument/2006/relationships/hyperlink" Target="https://podminky.urs.cz/item/CS_URS_2026_01/953965121" TargetMode="External" /><Relationship Id="rId59" Type="http://schemas.openxmlformats.org/officeDocument/2006/relationships/hyperlink" Target="https://podminky.urs.cz/item/CS_URS_2026_01/961044111" TargetMode="External" /><Relationship Id="rId60" Type="http://schemas.openxmlformats.org/officeDocument/2006/relationships/hyperlink" Target="https://podminky.urs.cz/item/CS_URS_2026_01/977151124" TargetMode="External" /><Relationship Id="rId61" Type="http://schemas.openxmlformats.org/officeDocument/2006/relationships/hyperlink" Target="https://podminky.urs.cz/item/CS_URS_2026_01/985323111" TargetMode="External" /><Relationship Id="rId62" Type="http://schemas.openxmlformats.org/officeDocument/2006/relationships/hyperlink" Target="https://podminky.urs.cz/item/CS_URS_2026_01/997221551" TargetMode="External" /><Relationship Id="rId63" Type="http://schemas.openxmlformats.org/officeDocument/2006/relationships/hyperlink" Target="https://podminky.urs.cz/item/CS_URS_2026_01/997221559" TargetMode="External" /><Relationship Id="rId64" Type="http://schemas.openxmlformats.org/officeDocument/2006/relationships/hyperlink" Target="https://podminky.urs.cz/item/CS_URS_2026_01/997221561" TargetMode="External" /><Relationship Id="rId65" Type="http://schemas.openxmlformats.org/officeDocument/2006/relationships/hyperlink" Target="https://podminky.urs.cz/item/CS_URS_2026_01/997221569" TargetMode="External" /><Relationship Id="rId66" Type="http://schemas.openxmlformats.org/officeDocument/2006/relationships/hyperlink" Target="https://podminky.urs.cz/item/CS_URS_2026_01/997221861" TargetMode="External" /><Relationship Id="rId67" Type="http://schemas.openxmlformats.org/officeDocument/2006/relationships/hyperlink" Target="https://podminky.urs.cz/item/CS_URS_2026_01/997221873" TargetMode="External" /><Relationship Id="rId68" Type="http://schemas.openxmlformats.org/officeDocument/2006/relationships/hyperlink" Target="https://podminky.urs.cz/item/CS_URS_2026_01/997221875" TargetMode="External" /><Relationship Id="rId69" Type="http://schemas.openxmlformats.org/officeDocument/2006/relationships/hyperlink" Target="https://podminky.urs.cz/item/CS_URS_2026_01/998152111" TargetMode="External" /><Relationship Id="rId70" Type="http://schemas.openxmlformats.org/officeDocument/2006/relationships/hyperlink" Target="https://podminky.urs.cz/item/CS_URS_2026_01/711112001" TargetMode="External" /><Relationship Id="rId71" Type="http://schemas.openxmlformats.org/officeDocument/2006/relationships/hyperlink" Target="https://podminky.urs.cz/item/CS_URS_2026_01/711112002" TargetMode="External" /><Relationship Id="rId72" Type="http://schemas.openxmlformats.org/officeDocument/2006/relationships/hyperlink" Target="https://podminky.urs.cz/item/CS_URS_2026_01/711462104" TargetMode="External" /><Relationship Id="rId73" Type="http://schemas.openxmlformats.org/officeDocument/2006/relationships/hyperlink" Target="https://podminky.urs.cz/item/CS_URS_2026_01/998711101" TargetMode="External" /><Relationship Id="rId7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3107164" TargetMode="External" /><Relationship Id="rId2" Type="http://schemas.openxmlformats.org/officeDocument/2006/relationships/hyperlink" Target="https://podminky.urs.cz/item/CS_URS_2026_01/113151111" TargetMode="External" /><Relationship Id="rId3" Type="http://schemas.openxmlformats.org/officeDocument/2006/relationships/hyperlink" Target="https://podminky.urs.cz/item/CS_URS_2026_01/113154524" TargetMode="External" /><Relationship Id="rId4" Type="http://schemas.openxmlformats.org/officeDocument/2006/relationships/hyperlink" Target="https://podminky.urs.cz/item/CS_URS_2026_01/121151103" TargetMode="External" /><Relationship Id="rId5" Type="http://schemas.openxmlformats.org/officeDocument/2006/relationships/hyperlink" Target="https://podminky.urs.cz/item/CS_URS_2026_01/131251100" TargetMode="External" /><Relationship Id="rId6" Type="http://schemas.openxmlformats.org/officeDocument/2006/relationships/hyperlink" Target="https://podminky.urs.cz/item/CS_URS_2026_01/131351100" TargetMode="External" /><Relationship Id="rId7" Type="http://schemas.openxmlformats.org/officeDocument/2006/relationships/hyperlink" Target="https://podminky.urs.cz/item/CS_URS_2026_01/132251252" TargetMode="External" /><Relationship Id="rId8" Type="http://schemas.openxmlformats.org/officeDocument/2006/relationships/hyperlink" Target="https://podminky.urs.cz/item/CS_URS_2026_01/132351253" TargetMode="External" /><Relationship Id="rId9" Type="http://schemas.openxmlformats.org/officeDocument/2006/relationships/hyperlink" Target="https://podminky.urs.cz/item/CS_URS_2026_01/162351104" TargetMode="External" /><Relationship Id="rId10" Type="http://schemas.openxmlformats.org/officeDocument/2006/relationships/hyperlink" Target="https://podminky.urs.cz/item/CS_URS_2026_01/162351124" TargetMode="External" /><Relationship Id="rId11" Type="http://schemas.openxmlformats.org/officeDocument/2006/relationships/hyperlink" Target="https://podminky.urs.cz/item/CS_URS_2026_01/162751137" TargetMode="External" /><Relationship Id="rId12" Type="http://schemas.openxmlformats.org/officeDocument/2006/relationships/hyperlink" Target="https://podminky.urs.cz/item/CS_URS_2026_01/162751139" TargetMode="External" /><Relationship Id="rId13" Type="http://schemas.openxmlformats.org/officeDocument/2006/relationships/hyperlink" Target="https://podminky.urs.cz/item/CS_URS_2026_01/167151101" TargetMode="External" /><Relationship Id="rId14" Type="http://schemas.openxmlformats.org/officeDocument/2006/relationships/hyperlink" Target="https://podminky.urs.cz/item/CS_URS_2026_01/167151102" TargetMode="External" /><Relationship Id="rId15" Type="http://schemas.openxmlformats.org/officeDocument/2006/relationships/hyperlink" Target="https://podminky.urs.cz/item/CS_URS_2026_01/171201221" TargetMode="External" /><Relationship Id="rId16" Type="http://schemas.openxmlformats.org/officeDocument/2006/relationships/hyperlink" Target="https://podminky.urs.cz/item/CS_URS_2026_01/171251201" TargetMode="External" /><Relationship Id="rId17" Type="http://schemas.openxmlformats.org/officeDocument/2006/relationships/hyperlink" Target="https://podminky.urs.cz/item/CS_URS_2026_01/174151101" TargetMode="External" /><Relationship Id="rId18" Type="http://schemas.openxmlformats.org/officeDocument/2006/relationships/hyperlink" Target="https://podminky.urs.cz/item/CS_URS_2026_01/181351003" TargetMode="External" /><Relationship Id="rId19" Type="http://schemas.openxmlformats.org/officeDocument/2006/relationships/hyperlink" Target="https://podminky.urs.cz/item/CS_URS_2026_01/181411122" TargetMode="External" /><Relationship Id="rId20" Type="http://schemas.openxmlformats.org/officeDocument/2006/relationships/hyperlink" Target="https://podminky.urs.cz/item/CS_URS_2026_01/211971122" TargetMode="External" /><Relationship Id="rId21" Type="http://schemas.openxmlformats.org/officeDocument/2006/relationships/hyperlink" Target="https://podminky.urs.cz/item/CS_URS_2026_01/212752101" TargetMode="External" /><Relationship Id="rId22" Type="http://schemas.openxmlformats.org/officeDocument/2006/relationships/hyperlink" Target="https://podminky.urs.cz/item/CS_URS_2026_01/224311114" TargetMode="External" /><Relationship Id="rId23" Type="http://schemas.openxmlformats.org/officeDocument/2006/relationships/hyperlink" Target="https://podminky.urs.cz/item/CS_URS_2026_01/281602111" TargetMode="External" /><Relationship Id="rId24" Type="http://schemas.openxmlformats.org/officeDocument/2006/relationships/hyperlink" Target="https://podminky.urs.cz/item/CS_URS_2026_01/282602112" TargetMode="External" /><Relationship Id="rId25" Type="http://schemas.openxmlformats.org/officeDocument/2006/relationships/hyperlink" Target="https://podminky.urs.cz/item/CS_URS_2026_01/283111112" TargetMode="External" /><Relationship Id="rId26" Type="http://schemas.openxmlformats.org/officeDocument/2006/relationships/hyperlink" Target="https://podminky.urs.cz/item/CS_URS_2026_01/283111122" TargetMode="External" /><Relationship Id="rId27" Type="http://schemas.openxmlformats.org/officeDocument/2006/relationships/hyperlink" Target="https://podminky.urs.cz/item/CS_URS_2026_01/283131112" TargetMode="External" /><Relationship Id="rId28" Type="http://schemas.openxmlformats.org/officeDocument/2006/relationships/hyperlink" Target="https://podminky.urs.cz/item/CS_URS_2026_01/291211111" TargetMode="External" /><Relationship Id="rId29" Type="http://schemas.openxmlformats.org/officeDocument/2006/relationships/hyperlink" Target="https://podminky.urs.cz/item/CS_URS_2026_01/327324128" TargetMode="External" /><Relationship Id="rId30" Type="http://schemas.openxmlformats.org/officeDocument/2006/relationships/hyperlink" Target="https://podminky.urs.cz/item/CS_URS_2026_01/327351211" TargetMode="External" /><Relationship Id="rId31" Type="http://schemas.openxmlformats.org/officeDocument/2006/relationships/hyperlink" Target="https://podminky.urs.cz/item/CS_URS_2026_01/327351221" TargetMode="External" /><Relationship Id="rId32" Type="http://schemas.openxmlformats.org/officeDocument/2006/relationships/hyperlink" Target="https://podminky.urs.cz/item/CS_URS_2026_01/327361006" TargetMode="External" /><Relationship Id="rId33" Type="http://schemas.openxmlformats.org/officeDocument/2006/relationships/hyperlink" Target="https://podminky.urs.cz/item/CS_URS_2026_01/327361016" TargetMode="External" /><Relationship Id="rId34" Type="http://schemas.openxmlformats.org/officeDocument/2006/relationships/hyperlink" Target="https://podminky.urs.cz/item/CS_URS_2026_01/327361040" TargetMode="External" /><Relationship Id="rId35" Type="http://schemas.openxmlformats.org/officeDocument/2006/relationships/hyperlink" Target="https://podminky.urs.cz/item/CS_URS_2026_01/564861111" TargetMode="External" /><Relationship Id="rId36" Type="http://schemas.openxmlformats.org/officeDocument/2006/relationships/hyperlink" Target="https://podminky.urs.cz/item/CS_URS_2026_01/564952111" TargetMode="External" /><Relationship Id="rId37" Type="http://schemas.openxmlformats.org/officeDocument/2006/relationships/hyperlink" Target="https://podminky.urs.cz/item/CS_URS_2026_01/565165111" TargetMode="External" /><Relationship Id="rId38" Type="http://schemas.openxmlformats.org/officeDocument/2006/relationships/hyperlink" Target="https://podminky.urs.cz/item/CS_URS_2026_01/573211111" TargetMode="External" /><Relationship Id="rId39" Type="http://schemas.openxmlformats.org/officeDocument/2006/relationships/hyperlink" Target="https://podminky.urs.cz/item/CS_URS_2026_01/577134011" TargetMode="External" /><Relationship Id="rId40" Type="http://schemas.openxmlformats.org/officeDocument/2006/relationships/hyperlink" Target="https://podminky.urs.cz/item/CS_URS_2026_01/911121111" TargetMode="External" /><Relationship Id="rId41" Type="http://schemas.openxmlformats.org/officeDocument/2006/relationships/hyperlink" Target="https://podminky.urs.cz/item/CS_URS_2026_01/919122121" TargetMode="External" /><Relationship Id="rId42" Type="http://schemas.openxmlformats.org/officeDocument/2006/relationships/hyperlink" Target="https://podminky.urs.cz/item/CS_URS_2026_01/919735113" TargetMode="External" /><Relationship Id="rId43" Type="http://schemas.openxmlformats.org/officeDocument/2006/relationships/hyperlink" Target="https://podminky.urs.cz/item/CS_URS_2026_01/931992121" TargetMode="External" /><Relationship Id="rId44" Type="http://schemas.openxmlformats.org/officeDocument/2006/relationships/hyperlink" Target="https://podminky.urs.cz/item/CS_URS_2026_01/931994142" TargetMode="External" /><Relationship Id="rId45" Type="http://schemas.openxmlformats.org/officeDocument/2006/relationships/hyperlink" Target="https://podminky.urs.cz/item/CS_URS_2026_01/931994151" TargetMode="External" /><Relationship Id="rId46" Type="http://schemas.openxmlformats.org/officeDocument/2006/relationships/hyperlink" Target="https://podminky.urs.cz/item/CS_URS_2026_01/941121111" TargetMode="External" /><Relationship Id="rId47" Type="http://schemas.openxmlformats.org/officeDocument/2006/relationships/hyperlink" Target="https://podminky.urs.cz/item/CS_URS_2026_01/941121211" TargetMode="External" /><Relationship Id="rId48" Type="http://schemas.openxmlformats.org/officeDocument/2006/relationships/hyperlink" Target="https://podminky.urs.cz/item/CS_URS_2026_01/941121811" TargetMode="External" /><Relationship Id="rId49" Type="http://schemas.openxmlformats.org/officeDocument/2006/relationships/hyperlink" Target="https://podminky.urs.cz/item/CS_URS_2026_01/953961113" TargetMode="External" /><Relationship Id="rId50" Type="http://schemas.openxmlformats.org/officeDocument/2006/relationships/hyperlink" Target="https://podminky.urs.cz/item/CS_URS_2026_01/953965121" TargetMode="External" /><Relationship Id="rId51" Type="http://schemas.openxmlformats.org/officeDocument/2006/relationships/hyperlink" Target="https://podminky.urs.cz/item/CS_URS_2026_01/961044111" TargetMode="External" /><Relationship Id="rId52" Type="http://schemas.openxmlformats.org/officeDocument/2006/relationships/hyperlink" Target="https://podminky.urs.cz/item/CS_URS_2026_01/997221551" TargetMode="External" /><Relationship Id="rId53" Type="http://schemas.openxmlformats.org/officeDocument/2006/relationships/hyperlink" Target="https://podminky.urs.cz/item/CS_URS_2026_01/997221559" TargetMode="External" /><Relationship Id="rId54" Type="http://schemas.openxmlformats.org/officeDocument/2006/relationships/hyperlink" Target="https://podminky.urs.cz/item/CS_URS_2026_01/997221561" TargetMode="External" /><Relationship Id="rId55" Type="http://schemas.openxmlformats.org/officeDocument/2006/relationships/hyperlink" Target="https://podminky.urs.cz/item/CS_URS_2026_01/997221569" TargetMode="External" /><Relationship Id="rId56" Type="http://schemas.openxmlformats.org/officeDocument/2006/relationships/hyperlink" Target="https://podminky.urs.cz/item/CS_URS_2026_01/997221861" TargetMode="External" /><Relationship Id="rId57" Type="http://schemas.openxmlformats.org/officeDocument/2006/relationships/hyperlink" Target="https://podminky.urs.cz/item/CS_URS_2026_01/997221873" TargetMode="External" /><Relationship Id="rId58" Type="http://schemas.openxmlformats.org/officeDocument/2006/relationships/hyperlink" Target="https://podminky.urs.cz/item/CS_URS_2026_01/997221875" TargetMode="External" /><Relationship Id="rId59" Type="http://schemas.openxmlformats.org/officeDocument/2006/relationships/hyperlink" Target="https://podminky.urs.cz/item/CS_URS_2026_01/998152111" TargetMode="External" /><Relationship Id="rId60" Type="http://schemas.openxmlformats.org/officeDocument/2006/relationships/hyperlink" Target="https://podminky.urs.cz/item/CS_URS_2026_01/711112001" TargetMode="External" /><Relationship Id="rId61" Type="http://schemas.openxmlformats.org/officeDocument/2006/relationships/hyperlink" Target="https://podminky.urs.cz/item/CS_URS_2026_01/711112002" TargetMode="External" /><Relationship Id="rId62" Type="http://schemas.openxmlformats.org/officeDocument/2006/relationships/hyperlink" Target="https://podminky.urs.cz/item/CS_URS_2026_01/998711101" TargetMode="External" /><Relationship Id="rId6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3107164" TargetMode="External" /><Relationship Id="rId2" Type="http://schemas.openxmlformats.org/officeDocument/2006/relationships/hyperlink" Target="https://podminky.urs.cz/item/CS_URS_2026_01/113151111" TargetMode="External" /><Relationship Id="rId3" Type="http://schemas.openxmlformats.org/officeDocument/2006/relationships/hyperlink" Target="https://podminky.urs.cz/item/CS_URS_2026_01/113154524" TargetMode="External" /><Relationship Id="rId4" Type="http://schemas.openxmlformats.org/officeDocument/2006/relationships/hyperlink" Target="https://podminky.urs.cz/item/CS_URS_2026_01/121151103" TargetMode="External" /><Relationship Id="rId5" Type="http://schemas.openxmlformats.org/officeDocument/2006/relationships/hyperlink" Target="https://podminky.urs.cz/item/CS_URS_2026_01/122251101" TargetMode="External" /><Relationship Id="rId6" Type="http://schemas.openxmlformats.org/officeDocument/2006/relationships/hyperlink" Target="https://podminky.urs.cz/item/CS_URS_2026_01/131251100" TargetMode="External" /><Relationship Id="rId7" Type="http://schemas.openxmlformats.org/officeDocument/2006/relationships/hyperlink" Target="https://podminky.urs.cz/item/CS_URS_2026_01/131351100" TargetMode="External" /><Relationship Id="rId8" Type="http://schemas.openxmlformats.org/officeDocument/2006/relationships/hyperlink" Target="https://podminky.urs.cz/item/CS_URS_2026_01/132212132" TargetMode="External" /><Relationship Id="rId9" Type="http://schemas.openxmlformats.org/officeDocument/2006/relationships/hyperlink" Target="https://podminky.urs.cz/item/CS_URS_2026_01/132312132" TargetMode="External" /><Relationship Id="rId10" Type="http://schemas.openxmlformats.org/officeDocument/2006/relationships/hyperlink" Target="https://podminky.urs.cz/item/CS_URS_2026_01/132251252" TargetMode="External" /><Relationship Id="rId11" Type="http://schemas.openxmlformats.org/officeDocument/2006/relationships/hyperlink" Target="https://podminky.urs.cz/item/CS_URS_2026_01/132351252" TargetMode="External" /><Relationship Id="rId12" Type="http://schemas.openxmlformats.org/officeDocument/2006/relationships/hyperlink" Target="https://podminky.urs.cz/item/CS_URS_2026_01/153811111" TargetMode="External" /><Relationship Id="rId13" Type="http://schemas.openxmlformats.org/officeDocument/2006/relationships/hyperlink" Target="https://podminky.urs.cz/item/CS_URS_2026_01/153811197" TargetMode="External" /><Relationship Id="rId14" Type="http://schemas.openxmlformats.org/officeDocument/2006/relationships/hyperlink" Target="https://podminky.urs.cz/item/CS_URS_2026_01/153811211" TargetMode="External" /><Relationship Id="rId15" Type="http://schemas.openxmlformats.org/officeDocument/2006/relationships/hyperlink" Target="https://podminky.urs.cz/item/CS_URS_2026_01/162351104" TargetMode="External" /><Relationship Id="rId16" Type="http://schemas.openxmlformats.org/officeDocument/2006/relationships/hyperlink" Target="https://podminky.urs.cz/item/CS_URS_2026_01/162351124" TargetMode="External" /><Relationship Id="rId17" Type="http://schemas.openxmlformats.org/officeDocument/2006/relationships/hyperlink" Target="https://podminky.urs.cz/item/CS_URS_2026_01/162751137" TargetMode="External" /><Relationship Id="rId18" Type="http://schemas.openxmlformats.org/officeDocument/2006/relationships/hyperlink" Target="https://podminky.urs.cz/item/CS_URS_2026_01/162751139" TargetMode="External" /><Relationship Id="rId19" Type="http://schemas.openxmlformats.org/officeDocument/2006/relationships/hyperlink" Target="https://podminky.urs.cz/item/CS_URS_2026_01/167151101" TargetMode="External" /><Relationship Id="rId20" Type="http://schemas.openxmlformats.org/officeDocument/2006/relationships/hyperlink" Target="https://podminky.urs.cz/item/CS_URS_2026_01/167151102" TargetMode="External" /><Relationship Id="rId21" Type="http://schemas.openxmlformats.org/officeDocument/2006/relationships/hyperlink" Target="https://podminky.urs.cz/item/CS_URS_2026_01/171201221" TargetMode="External" /><Relationship Id="rId22" Type="http://schemas.openxmlformats.org/officeDocument/2006/relationships/hyperlink" Target="https://podminky.urs.cz/item/CS_URS_2026_01/171251201" TargetMode="External" /><Relationship Id="rId23" Type="http://schemas.openxmlformats.org/officeDocument/2006/relationships/hyperlink" Target="https://podminky.urs.cz/item/CS_URS_2026_01/174151101" TargetMode="External" /><Relationship Id="rId24" Type="http://schemas.openxmlformats.org/officeDocument/2006/relationships/hyperlink" Target="https://podminky.urs.cz/item/CS_URS_2026_01/181351003" TargetMode="External" /><Relationship Id="rId25" Type="http://schemas.openxmlformats.org/officeDocument/2006/relationships/hyperlink" Target="https://podminky.urs.cz/item/CS_URS_2026_01/181411122" TargetMode="External" /><Relationship Id="rId26" Type="http://schemas.openxmlformats.org/officeDocument/2006/relationships/hyperlink" Target="https://podminky.urs.cz/item/CS_URS_2026_01/211971122" TargetMode="External" /><Relationship Id="rId27" Type="http://schemas.openxmlformats.org/officeDocument/2006/relationships/hyperlink" Target="https://podminky.urs.cz/item/CS_URS_2026_01/212752101" TargetMode="External" /><Relationship Id="rId28" Type="http://schemas.openxmlformats.org/officeDocument/2006/relationships/hyperlink" Target="https://podminky.urs.cz/item/CS_URS_2026_01/224111114" TargetMode="External" /><Relationship Id="rId29" Type="http://schemas.openxmlformats.org/officeDocument/2006/relationships/hyperlink" Target="https://podminky.urs.cz/item/CS_URS_2026_01/224311114" TargetMode="External" /><Relationship Id="rId30" Type="http://schemas.openxmlformats.org/officeDocument/2006/relationships/hyperlink" Target="https://podminky.urs.cz/item/CS_URS_2026_01/281602111" TargetMode="External" /><Relationship Id="rId31" Type="http://schemas.openxmlformats.org/officeDocument/2006/relationships/hyperlink" Target="https://podminky.urs.cz/item/CS_URS_2026_01/282602112" TargetMode="External" /><Relationship Id="rId32" Type="http://schemas.openxmlformats.org/officeDocument/2006/relationships/hyperlink" Target="https://podminky.urs.cz/item/CS_URS_2026_01/283111112" TargetMode="External" /><Relationship Id="rId33" Type="http://schemas.openxmlformats.org/officeDocument/2006/relationships/hyperlink" Target="https://podminky.urs.cz/item/CS_URS_2026_01/283111122" TargetMode="External" /><Relationship Id="rId34" Type="http://schemas.openxmlformats.org/officeDocument/2006/relationships/hyperlink" Target="https://podminky.urs.cz/item/CS_URS_2026_01/283131112" TargetMode="External" /><Relationship Id="rId35" Type="http://schemas.openxmlformats.org/officeDocument/2006/relationships/hyperlink" Target="https://podminky.urs.cz/item/CS_URS_2026_01/291211111" TargetMode="External" /><Relationship Id="rId36" Type="http://schemas.openxmlformats.org/officeDocument/2006/relationships/hyperlink" Target="https://podminky.urs.cz/item/CS_URS_2026_01/317321018" TargetMode="External" /><Relationship Id="rId37" Type="http://schemas.openxmlformats.org/officeDocument/2006/relationships/hyperlink" Target="https://podminky.urs.cz/item/CS_URS_2026_01/317353111" TargetMode="External" /><Relationship Id="rId38" Type="http://schemas.openxmlformats.org/officeDocument/2006/relationships/hyperlink" Target="https://podminky.urs.cz/item/CS_URS_2026_01/317353112" TargetMode="External" /><Relationship Id="rId39" Type="http://schemas.openxmlformats.org/officeDocument/2006/relationships/hyperlink" Target="https://podminky.urs.cz/item/CS_URS_2026_01/327324128" TargetMode="External" /><Relationship Id="rId40" Type="http://schemas.openxmlformats.org/officeDocument/2006/relationships/hyperlink" Target="https://podminky.urs.cz/item/CS_URS_2026_01/327351211" TargetMode="External" /><Relationship Id="rId41" Type="http://schemas.openxmlformats.org/officeDocument/2006/relationships/hyperlink" Target="https://podminky.urs.cz/item/CS_URS_2026_01/327351221" TargetMode="External" /><Relationship Id="rId42" Type="http://schemas.openxmlformats.org/officeDocument/2006/relationships/hyperlink" Target="https://podminky.urs.cz/item/CS_URS_2026_01/327361006" TargetMode="External" /><Relationship Id="rId43" Type="http://schemas.openxmlformats.org/officeDocument/2006/relationships/hyperlink" Target="https://podminky.urs.cz/item/CS_URS_2026_01/327361016" TargetMode="External" /><Relationship Id="rId44" Type="http://schemas.openxmlformats.org/officeDocument/2006/relationships/hyperlink" Target="https://podminky.urs.cz/item/CS_URS_2026_01/327361040" TargetMode="External" /><Relationship Id="rId45" Type="http://schemas.openxmlformats.org/officeDocument/2006/relationships/hyperlink" Target="https://podminky.urs.cz/item/CS_URS_2026_01/564861111" TargetMode="External" /><Relationship Id="rId46" Type="http://schemas.openxmlformats.org/officeDocument/2006/relationships/hyperlink" Target="https://podminky.urs.cz/item/CS_URS_2026_01/564952111" TargetMode="External" /><Relationship Id="rId47" Type="http://schemas.openxmlformats.org/officeDocument/2006/relationships/hyperlink" Target="https://podminky.urs.cz/item/CS_URS_2026_01/565165111" TargetMode="External" /><Relationship Id="rId48" Type="http://schemas.openxmlformats.org/officeDocument/2006/relationships/hyperlink" Target="https://podminky.urs.cz/item/CS_URS_2026_01/573211111" TargetMode="External" /><Relationship Id="rId49" Type="http://schemas.openxmlformats.org/officeDocument/2006/relationships/hyperlink" Target="https://podminky.urs.cz/item/CS_URS_2026_01/577134011" TargetMode="External" /><Relationship Id="rId50" Type="http://schemas.openxmlformats.org/officeDocument/2006/relationships/hyperlink" Target="https://podminky.urs.cz/item/CS_URS_2026_01/911121111" TargetMode="External" /><Relationship Id="rId51" Type="http://schemas.openxmlformats.org/officeDocument/2006/relationships/hyperlink" Target="https://podminky.urs.cz/item/CS_URS_2026_01/919122121" TargetMode="External" /><Relationship Id="rId52" Type="http://schemas.openxmlformats.org/officeDocument/2006/relationships/hyperlink" Target="https://podminky.urs.cz/item/CS_URS_2026_01/919735113" TargetMode="External" /><Relationship Id="rId53" Type="http://schemas.openxmlformats.org/officeDocument/2006/relationships/hyperlink" Target="https://podminky.urs.cz/item/CS_URS_2026_01/931992121" TargetMode="External" /><Relationship Id="rId54" Type="http://schemas.openxmlformats.org/officeDocument/2006/relationships/hyperlink" Target="https://podminky.urs.cz/item/CS_URS_2026_01/931994142" TargetMode="External" /><Relationship Id="rId55" Type="http://schemas.openxmlformats.org/officeDocument/2006/relationships/hyperlink" Target="https://podminky.urs.cz/item/CS_URS_2026_01/931994151" TargetMode="External" /><Relationship Id="rId56" Type="http://schemas.openxmlformats.org/officeDocument/2006/relationships/hyperlink" Target="https://podminky.urs.cz/item/CS_URS_2026_01/941121111" TargetMode="External" /><Relationship Id="rId57" Type="http://schemas.openxmlformats.org/officeDocument/2006/relationships/hyperlink" Target="https://podminky.urs.cz/item/CS_URS_2026_01/941121211" TargetMode="External" /><Relationship Id="rId58" Type="http://schemas.openxmlformats.org/officeDocument/2006/relationships/hyperlink" Target="https://podminky.urs.cz/item/CS_URS_2026_01/941121811" TargetMode="External" /><Relationship Id="rId59" Type="http://schemas.openxmlformats.org/officeDocument/2006/relationships/hyperlink" Target="https://podminky.urs.cz/item/CS_URS_2026_01/953961113" TargetMode="External" /><Relationship Id="rId60" Type="http://schemas.openxmlformats.org/officeDocument/2006/relationships/hyperlink" Target="https://podminky.urs.cz/item/CS_URS_2026_01/953965121" TargetMode="External" /><Relationship Id="rId61" Type="http://schemas.openxmlformats.org/officeDocument/2006/relationships/hyperlink" Target="https://podminky.urs.cz/item/CS_URS_2026_01/961044111" TargetMode="External" /><Relationship Id="rId62" Type="http://schemas.openxmlformats.org/officeDocument/2006/relationships/hyperlink" Target="https://podminky.urs.cz/item/CS_URS_2026_01/977151124" TargetMode="External" /><Relationship Id="rId63" Type="http://schemas.openxmlformats.org/officeDocument/2006/relationships/hyperlink" Target="https://podminky.urs.cz/item/CS_URS_2026_01/985131111" TargetMode="External" /><Relationship Id="rId64" Type="http://schemas.openxmlformats.org/officeDocument/2006/relationships/hyperlink" Target="https://podminky.urs.cz/item/CS_URS_2026_01/985511113" TargetMode="External" /><Relationship Id="rId65" Type="http://schemas.openxmlformats.org/officeDocument/2006/relationships/hyperlink" Target="https://podminky.urs.cz/item/CS_URS_2026_01/997221551" TargetMode="External" /><Relationship Id="rId66" Type="http://schemas.openxmlformats.org/officeDocument/2006/relationships/hyperlink" Target="https://podminky.urs.cz/item/CS_URS_2026_01/997221559" TargetMode="External" /><Relationship Id="rId67" Type="http://schemas.openxmlformats.org/officeDocument/2006/relationships/hyperlink" Target="https://podminky.urs.cz/item/CS_URS_2026_01/997221561" TargetMode="External" /><Relationship Id="rId68" Type="http://schemas.openxmlformats.org/officeDocument/2006/relationships/hyperlink" Target="https://podminky.urs.cz/item/CS_URS_2026_01/997221569" TargetMode="External" /><Relationship Id="rId69" Type="http://schemas.openxmlformats.org/officeDocument/2006/relationships/hyperlink" Target="https://podminky.urs.cz/item/CS_URS_2026_01/997221861" TargetMode="External" /><Relationship Id="rId70" Type="http://schemas.openxmlformats.org/officeDocument/2006/relationships/hyperlink" Target="https://podminky.urs.cz/item/CS_URS_2026_01/997221873" TargetMode="External" /><Relationship Id="rId71" Type="http://schemas.openxmlformats.org/officeDocument/2006/relationships/hyperlink" Target="https://podminky.urs.cz/item/CS_URS_2026_01/997221875" TargetMode="External" /><Relationship Id="rId72" Type="http://schemas.openxmlformats.org/officeDocument/2006/relationships/hyperlink" Target="https://podminky.urs.cz/item/CS_URS_2026_01/998152111" TargetMode="External" /><Relationship Id="rId73" Type="http://schemas.openxmlformats.org/officeDocument/2006/relationships/hyperlink" Target="https://podminky.urs.cz/item/CS_URS_2026_01/711112001" TargetMode="External" /><Relationship Id="rId74" Type="http://schemas.openxmlformats.org/officeDocument/2006/relationships/hyperlink" Target="https://podminky.urs.cz/item/CS_URS_2026_01/711112002" TargetMode="External" /><Relationship Id="rId75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1251101" TargetMode="External" /><Relationship Id="rId2" Type="http://schemas.openxmlformats.org/officeDocument/2006/relationships/hyperlink" Target="https://podminky.urs.cz/item/CS_URS_2026_01/112151111" TargetMode="External" /><Relationship Id="rId3" Type="http://schemas.openxmlformats.org/officeDocument/2006/relationships/hyperlink" Target="https://podminky.urs.cz/item/CS_URS_2026_01/112151112" TargetMode="External" /><Relationship Id="rId4" Type="http://schemas.openxmlformats.org/officeDocument/2006/relationships/hyperlink" Target="https://podminky.urs.cz/item/CS_URS_2026_01/112201111" TargetMode="External" /><Relationship Id="rId5" Type="http://schemas.openxmlformats.org/officeDocument/2006/relationships/hyperlink" Target="https://podminky.urs.cz/item/CS_URS_2026_01/112201112" TargetMode="External" /><Relationship Id="rId6" Type="http://schemas.openxmlformats.org/officeDocument/2006/relationships/hyperlink" Target="https://podminky.urs.cz/item/CS_URS_2026_01/162201401" TargetMode="External" /><Relationship Id="rId7" Type="http://schemas.openxmlformats.org/officeDocument/2006/relationships/hyperlink" Target="https://podminky.urs.cz/item/CS_URS_2026_01/162201405" TargetMode="External" /><Relationship Id="rId8" Type="http://schemas.openxmlformats.org/officeDocument/2006/relationships/hyperlink" Target="https://podminky.urs.cz/item/CS_URS_2026_01/162301501" TargetMode="External" /><Relationship Id="rId9" Type="http://schemas.openxmlformats.org/officeDocument/2006/relationships/hyperlink" Target="https://podminky.urs.cz/item/CS_URS_2026_01/162301931" TargetMode="External" /><Relationship Id="rId10" Type="http://schemas.openxmlformats.org/officeDocument/2006/relationships/hyperlink" Target="https://podminky.urs.cz/item/CS_URS_2026_01/162301941" TargetMode="External" /><Relationship Id="rId1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012134000" TargetMode="External" /><Relationship Id="rId2" Type="http://schemas.openxmlformats.org/officeDocument/2006/relationships/hyperlink" Target="https://podminky.urs.cz/item/CS_URS_2026_01/012164000" TargetMode="External" /><Relationship Id="rId3" Type="http://schemas.openxmlformats.org/officeDocument/2006/relationships/hyperlink" Target="https://podminky.urs.cz/item/CS_URS_2026_01/012203000" TargetMode="External" /><Relationship Id="rId4" Type="http://schemas.openxmlformats.org/officeDocument/2006/relationships/hyperlink" Target="https://podminky.urs.cz/item/CS_URS_2026_01/012303000" TargetMode="External" /><Relationship Id="rId5" Type="http://schemas.openxmlformats.org/officeDocument/2006/relationships/hyperlink" Target="https://podminky.urs.cz/item/CS_URS_2026_01/012403000" TargetMode="External" /><Relationship Id="rId6" Type="http://schemas.openxmlformats.org/officeDocument/2006/relationships/hyperlink" Target="https://podminky.urs.cz/item/CS_URS_2026_01/013254000" TargetMode="External" /><Relationship Id="rId7" Type="http://schemas.openxmlformats.org/officeDocument/2006/relationships/hyperlink" Target="https://podminky.urs.cz/item/CS_URS_2026_01/013274000" TargetMode="External" /><Relationship Id="rId8" Type="http://schemas.openxmlformats.org/officeDocument/2006/relationships/hyperlink" Target="https://podminky.urs.cz/item/CS_URS_2026_01/013284000" TargetMode="External" /><Relationship Id="rId9" Type="http://schemas.openxmlformats.org/officeDocument/2006/relationships/hyperlink" Target="https://podminky.urs.cz/item/CS_URS_2026_01/013354000" TargetMode="External" /><Relationship Id="rId10" Type="http://schemas.openxmlformats.org/officeDocument/2006/relationships/hyperlink" Target="https://podminky.urs.cz/item/CS_URS_2026_01/041414000" TargetMode="External" /><Relationship Id="rId11" Type="http://schemas.openxmlformats.org/officeDocument/2006/relationships/hyperlink" Target="https://podminky.urs.cz/item/CS_URS_2026_01/060001000" TargetMode="External" /><Relationship Id="rId12" Type="http://schemas.openxmlformats.org/officeDocument/2006/relationships/hyperlink" Target="https://podminky.urs.cz/item/CS_URS_2026_01/072203000" TargetMode="External" /><Relationship Id="rId13" Type="http://schemas.openxmlformats.org/officeDocument/2006/relationships/hyperlink" Target="https://podminky.urs.cz/item/CS_URS_2026_01/072303000" TargetMode="External" /><Relationship Id="rId14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25_397_a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Jáchymov - Rekonstrukce ulice Palackého - Etapa č.I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Jáchymov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13. 4. 2026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Jáchymov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AZ Consult spol. s r.o.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Lucie Wojčiková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ROUND(SUM(AG55:AG60),2)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ROUND(SUM(AS55:AS60),2)</f>
        <v>0</v>
      </c>
      <c r="AT54" s="108">
        <f>ROUND(SUM(AV54:AW54),2)</f>
        <v>0</v>
      </c>
      <c r="AU54" s="109">
        <f>ROUND(SUM(AU55:AU60),5)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ROUND(SUM(AZ55:AZ60),2)</f>
        <v>0</v>
      </c>
      <c r="BA54" s="108">
        <f>ROUND(SUM(BA55:BA60),2)</f>
        <v>0</v>
      </c>
      <c r="BB54" s="108">
        <f>ROUND(SUM(BB55:BB60),2)</f>
        <v>0</v>
      </c>
      <c r="BC54" s="108">
        <f>ROUND(SUM(BC55:BC60),2)</f>
        <v>0</v>
      </c>
      <c r="BD54" s="110">
        <f>ROUND(SUM(BD55:BD60),2)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24.75" customHeight="1">
      <c r="A55" s="113" t="s">
        <v>76</v>
      </c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201.I - Typ I - km 0,0...'!J30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79</v>
      </c>
      <c r="AR55" s="120"/>
      <c r="AS55" s="121">
        <v>0</v>
      </c>
      <c r="AT55" s="122">
        <f>ROUND(SUM(AV55:AW55),2)</f>
        <v>0</v>
      </c>
      <c r="AU55" s="123">
        <f>'SO 201.I - Typ I - km 0,0...'!P91</f>
        <v>0</v>
      </c>
      <c r="AV55" s="122">
        <f>'SO 201.I - Typ I - km 0,0...'!J33</f>
        <v>0</v>
      </c>
      <c r="AW55" s="122">
        <f>'SO 201.I - Typ I - km 0,0...'!J34</f>
        <v>0</v>
      </c>
      <c r="AX55" s="122">
        <f>'SO 201.I - Typ I - km 0,0...'!J35</f>
        <v>0</v>
      </c>
      <c r="AY55" s="122">
        <f>'SO 201.I - Typ I - km 0,0...'!J36</f>
        <v>0</v>
      </c>
      <c r="AZ55" s="122">
        <f>'SO 201.I - Typ I - km 0,0...'!F33</f>
        <v>0</v>
      </c>
      <c r="BA55" s="122">
        <f>'SO 201.I - Typ I - km 0,0...'!F34</f>
        <v>0</v>
      </c>
      <c r="BB55" s="122">
        <f>'SO 201.I - Typ I - km 0,0...'!F35</f>
        <v>0</v>
      </c>
      <c r="BC55" s="122">
        <f>'SO 201.I - Typ I - km 0,0...'!F36</f>
        <v>0</v>
      </c>
      <c r="BD55" s="124">
        <f>'SO 201.I - Typ I - km 0,0...'!F37</f>
        <v>0</v>
      </c>
      <c r="BE55" s="7"/>
      <c r="BT55" s="125" t="s">
        <v>80</v>
      </c>
      <c r="BV55" s="125" t="s">
        <v>74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7" customFormat="1" ht="24.75" customHeight="1">
      <c r="A56" s="113" t="s">
        <v>76</v>
      </c>
      <c r="B56" s="114"/>
      <c r="C56" s="115"/>
      <c r="D56" s="116" t="s">
        <v>83</v>
      </c>
      <c r="E56" s="116"/>
      <c r="F56" s="116"/>
      <c r="G56" s="116"/>
      <c r="H56" s="116"/>
      <c r="I56" s="117"/>
      <c r="J56" s="116" t="s">
        <v>84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 201.F - Typ F - km 0,0...'!J30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79</v>
      </c>
      <c r="AR56" s="120"/>
      <c r="AS56" s="121">
        <v>0</v>
      </c>
      <c r="AT56" s="122">
        <f>ROUND(SUM(AV56:AW56),2)</f>
        <v>0</v>
      </c>
      <c r="AU56" s="123">
        <f>'SO 201.F - Typ F - km 0,0...'!P90</f>
        <v>0</v>
      </c>
      <c r="AV56" s="122">
        <f>'SO 201.F - Typ F - km 0,0...'!J33</f>
        <v>0</v>
      </c>
      <c r="AW56" s="122">
        <f>'SO 201.F - Typ F - km 0,0...'!J34</f>
        <v>0</v>
      </c>
      <c r="AX56" s="122">
        <f>'SO 201.F - Typ F - km 0,0...'!J35</f>
        <v>0</v>
      </c>
      <c r="AY56" s="122">
        <f>'SO 201.F - Typ F - km 0,0...'!J36</f>
        <v>0</v>
      </c>
      <c r="AZ56" s="122">
        <f>'SO 201.F - Typ F - km 0,0...'!F33</f>
        <v>0</v>
      </c>
      <c r="BA56" s="122">
        <f>'SO 201.F - Typ F - km 0,0...'!F34</f>
        <v>0</v>
      </c>
      <c r="BB56" s="122">
        <f>'SO 201.F - Typ F - km 0,0...'!F35</f>
        <v>0</v>
      </c>
      <c r="BC56" s="122">
        <f>'SO 201.F - Typ F - km 0,0...'!F36</f>
        <v>0</v>
      </c>
      <c r="BD56" s="124">
        <f>'SO 201.F - Typ F - km 0,0...'!F37</f>
        <v>0</v>
      </c>
      <c r="BE56" s="7"/>
      <c r="BT56" s="125" t="s">
        <v>80</v>
      </c>
      <c r="BV56" s="125" t="s">
        <v>74</v>
      </c>
      <c r="BW56" s="125" t="s">
        <v>85</v>
      </c>
      <c r="BX56" s="125" t="s">
        <v>5</v>
      </c>
      <c r="CL56" s="125" t="s">
        <v>19</v>
      </c>
      <c r="CM56" s="125" t="s">
        <v>82</v>
      </c>
    </row>
    <row r="57" s="7" customFormat="1" ht="24.75" customHeight="1">
      <c r="A57" s="113" t="s">
        <v>76</v>
      </c>
      <c r="B57" s="114"/>
      <c r="C57" s="115"/>
      <c r="D57" s="116" t="s">
        <v>86</v>
      </c>
      <c r="E57" s="116"/>
      <c r="F57" s="116"/>
      <c r="G57" s="116"/>
      <c r="H57" s="116"/>
      <c r="I57" s="117"/>
      <c r="J57" s="116" t="s">
        <v>87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'SO 201.G - Typ G'!J30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79</v>
      </c>
      <c r="AR57" s="120"/>
      <c r="AS57" s="121">
        <v>0</v>
      </c>
      <c r="AT57" s="122">
        <f>ROUND(SUM(AV57:AW57),2)</f>
        <v>0</v>
      </c>
      <c r="AU57" s="123">
        <f>'SO 201.G - Typ G'!P91</f>
        <v>0</v>
      </c>
      <c r="AV57" s="122">
        <f>'SO 201.G - Typ G'!J33</f>
        <v>0</v>
      </c>
      <c r="AW57" s="122">
        <f>'SO 201.G - Typ G'!J34</f>
        <v>0</v>
      </c>
      <c r="AX57" s="122">
        <f>'SO 201.G - Typ G'!J35</f>
        <v>0</v>
      </c>
      <c r="AY57" s="122">
        <f>'SO 201.G - Typ G'!J36</f>
        <v>0</v>
      </c>
      <c r="AZ57" s="122">
        <f>'SO 201.G - Typ G'!F33</f>
        <v>0</v>
      </c>
      <c r="BA57" s="122">
        <f>'SO 201.G - Typ G'!F34</f>
        <v>0</v>
      </c>
      <c r="BB57" s="122">
        <f>'SO 201.G - Typ G'!F35</f>
        <v>0</v>
      </c>
      <c r="BC57" s="122">
        <f>'SO 201.G - Typ G'!F36</f>
        <v>0</v>
      </c>
      <c r="BD57" s="124">
        <f>'SO 201.G - Typ G'!F37</f>
        <v>0</v>
      </c>
      <c r="BE57" s="7"/>
      <c r="BT57" s="125" t="s">
        <v>80</v>
      </c>
      <c r="BV57" s="125" t="s">
        <v>74</v>
      </c>
      <c r="BW57" s="125" t="s">
        <v>88</v>
      </c>
      <c r="BX57" s="125" t="s">
        <v>5</v>
      </c>
      <c r="CL57" s="125" t="s">
        <v>19</v>
      </c>
      <c r="CM57" s="125" t="s">
        <v>82</v>
      </c>
    </row>
    <row r="58" s="7" customFormat="1" ht="16.5" customHeight="1">
      <c r="A58" s="113" t="s">
        <v>76</v>
      </c>
      <c r="B58" s="114"/>
      <c r="C58" s="115"/>
      <c r="D58" s="116" t="s">
        <v>89</v>
      </c>
      <c r="E58" s="116"/>
      <c r="F58" s="116"/>
      <c r="G58" s="116"/>
      <c r="H58" s="116"/>
      <c r="I58" s="117"/>
      <c r="J58" s="116" t="s">
        <v>90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'SO 401 - Veřejné osvětlení'!J30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79</v>
      </c>
      <c r="AR58" s="120"/>
      <c r="AS58" s="121">
        <v>0</v>
      </c>
      <c r="AT58" s="122">
        <f>ROUND(SUM(AV58:AW58),2)</f>
        <v>0</v>
      </c>
      <c r="AU58" s="123">
        <f>'SO 401 - Veřejné osvětlení'!P84</f>
        <v>0</v>
      </c>
      <c r="AV58" s="122">
        <f>'SO 401 - Veřejné osvětlení'!J33</f>
        <v>0</v>
      </c>
      <c r="AW58" s="122">
        <f>'SO 401 - Veřejné osvětlení'!J34</f>
        <v>0</v>
      </c>
      <c r="AX58" s="122">
        <f>'SO 401 - Veřejné osvětlení'!J35</f>
        <v>0</v>
      </c>
      <c r="AY58" s="122">
        <f>'SO 401 - Veřejné osvětlení'!J36</f>
        <v>0</v>
      </c>
      <c r="AZ58" s="122">
        <f>'SO 401 - Veřejné osvětlení'!F33</f>
        <v>0</v>
      </c>
      <c r="BA58" s="122">
        <f>'SO 401 - Veřejné osvětlení'!F34</f>
        <v>0</v>
      </c>
      <c r="BB58" s="122">
        <f>'SO 401 - Veřejné osvětlení'!F35</f>
        <v>0</v>
      </c>
      <c r="BC58" s="122">
        <f>'SO 401 - Veřejné osvětlení'!F36</f>
        <v>0</v>
      </c>
      <c r="BD58" s="124">
        <f>'SO 401 - Veřejné osvětlení'!F37</f>
        <v>0</v>
      </c>
      <c r="BE58" s="7"/>
      <c r="BT58" s="125" t="s">
        <v>80</v>
      </c>
      <c r="BV58" s="125" t="s">
        <v>74</v>
      </c>
      <c r="BW58" s="125" t="s">
        <v>91</v>
      </c>
      <c r="BX58" s="125" t="s">
        <v>5</v>
      </c>
      <c r="CL58" s="125" t="s">
        <v>19</v>
      </c>
      <c r="CM58" s="125" t="s">
        <v>82</v>
      </c>
    </row>
    <row r="59" s="7" customFormat="1" ht="16.5" customHeight="1">
      <c r="A59" s="113" t="s">
        <v>76</v>
      </c>
      <c r="B59" s="114"/>
      <c r="C59" s="115"/>
      <c r="D59" s="116" t="s">
        <v>92</v>
      </c>
      <c r="E59" s="116"/>
      <c r="F59" s="116"/>
      <c r="G59" s="116"/>
      <c r="H59" s="116"/>
      <c r="I59" s="117"/>
      <c r="J59" s="116" t="s">
        <v>93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'SO 801 - Kácení zeleně'!J30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79</v>
      </c>
      <c r="AR59" s="120"/>
      <c r="AS59" s="121">
        <v>0</v>
      </c>
      <c r="AT59" s="122">
        <f>ROUND(SUM(AV59:AW59),2)</f>
        <v>0</v>
      </c>
      <c r="AU59" s="123">
        <f>'SO 801 - Kácení zeleně'!P82</f>
        <v>0</v>
      </c>
      <c r="AV59" s="122">
        <f>'SO 801 - Kácení zeleně'!J33</f>
        <v>0</v>
      </c>
      <c r="AW59" s="122">
        <f>'SO 801 - Kácení zeleně'!J34</f>
        <v>0</v>
      </c>
      <c r="AX59" s="122">
        <f>'SO 801 - Kácení zeleně'!J35</f>
        <v>0</v>
      </c>
      <c r="AY59" s="122">
        <f>'SO 801 - Kácení zeleně'!J36</f>
        <v>0</v>
      </c>
      <c r="AZ59" s="122">
        <f>'SO 801 - Kácení zeleně'!F33</f>
        <v>0</v>
      </c>
      <c r="BA59" s="122">
        <f>'SO 801 - Kácení zeleně'!F34</f>
        <v>0</v>
      </c>
      <c r="BB59" s="122">
        <f>'SO 801 - Kácení zeleně'!F35</f>
        <v>0</v>
      </c>
      <c r="BC59" s="122">
        <f>'SO 801 - Kácení zeleně'!F36</f>
        <v>0</v>
      </c>
      <c r="BD59" s="124">
        <f>'SO 801 - Kácení zeleně'!F37</f>
        <v>0</v>
      </c>
      <c r="BE59" s="7"/>
      <c r="BT59" s="125" t="s">
        <v>80</v>
      </c>
      <c r="BV59" s="125" t="s">
        <v>74</v>
      </c>
      <c r="BW59" s="125" t="s">
        <v>94</v>
      </c>
      <c r="BX59" s="125" t="s">
        <v>5</v>
      </c>
      <c r="CL59" s="125" t="s">
        <v>19</v>
      </c>
      <c r="CM59" s="125" t="s">
        <v>82</v>
      </c>
    </row>
    <row r="60" s="7" customFormat="1" ht="16.5" customHeight="1">
      <c r="A60" s="113" t="s">
        <v>76</v>
      </c>
      <c r="B60" s="114"/>
      <c r="C60" s="115"/>
      <c r="D60" s="116" t="s">
        <v>95</v>
      </c>
      <c r="E60" s="116"/>
      <c r="F60" s="116"/>
      <c r="G60" s="116"/>
      <c r="H60" s="116"/>
      <c r="I60" s="117"/>
      <c r="J60" s="116" t="s">
        <v>96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'VON - Vedlejší a ostatní ...'!J30</f>
        <v>0</v>
      </c>
      <c r="AH60" s="117"/>
      <c r="AI60" s="117"/>
      <c r="AJ60" s="117"/>
      <c r="AK60" s="117"/>
      <c r="AL60" s="117"/>
      <c r="AM60" s="117"/>
      <c r="AN60" s="118">
        <f>SUM(AG60,AT60)</f>
        <v>0</v>
      </c>
      <c r="AO60" s="117"/>
      <c r="AP60" s="117"/>
      <c r="AQ60" s="119" t="s">
        <v>95</v>
      </c>
      <c r="AR60" s="120"/>
      <c r="AS60" s="126">
        <v>0</v>
      </c>
      <c r="AT60" s="127">
        <f>ROUND(SUM(AV60:AW60),2)</f>
        <v>0</v>
      </c>
      <c r="AU60" s="128">
        <f>'VON - Vedlejší a ostatní ...'!P85</f>
        <v>0</v>
      </c>
      <c r="AV60" s="127">
        <f>'VON - Vedlejší a ostatní ...'!J33</f>
        <v>0</v>
      </c>
      <c r="AW60" s="127">
        <f>'VON - Vedlejší a ostatní ...'!J34</f>
        <v>0</v>
      </c>
      <c r="AX60" s="127">
        <f>'VON - Vedlejší a ostatní ...'!J35</f>
        <v>0</v>
      </c>
      <c r="AY60" s="127">
        <f>'VON - Vedlejší a ostatní ...'!J36</f>
        <v>0</v>
      </c>
      <c r="AZ60" s="127">
        <f>'VON - Vedlejší a ostatní ...'!F33</f>
        <v>0</v>
      </c>
      <c r="BA60" s="127">
        <f>'VON - Vedlejší a ostatní ...'!F34</f>
        <v>0</v>
      </c>
      <c r="BB60" s="127">
        <f>'VON - Vedlejší a ostatní ...'!F35</f>
        <v>0</v>
      </c>
      <c r="BC60" s="127">
        <f>'VON - Vedlejší a ostatní ...'!F36</f>
        <v>0</v>
      </c>
      <c r="BD60" s="129">
        <f>'VON - Vedlejší a ostatní ...'!F37</f>
        <v>0</v>
      </c>
      <c r="BE60" s="7"/>
      <c r="BT60" s="125" t="s">
        <v>80</v>
      </c>
      <c r="BV60" s="125" t="s">
        <v>74</v>
      </c>
      <c r="BW60" s="125" t="s">
        <v>97</v>
      </c>
      <c r="BX60" s="125" t="s">
        <v>5</v>
      </c>
      <c r="CL60" s="125" t="s">
        <v>98</v>
      </c>
      <c r="CM60" s="125" t="s">
        <v>82</v>
      </c>
    </row>
    <row r="61" s="2" customFormat="1" ht="30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46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</sheetData>
  <sheetProtection sheet="1" formatColumns="0" formatRows="0" objects="1" scenarios="1" spinCount="100000" saltValue="mhxj7yQY+5ZsiWqZuIyw4BtLe2+d/nERJ54L9K0DPAX7Dn4ES9X09E00OxZdTgzu7RIaCticEprgaxK3MWreEg==" hashValue="TNIIqhMn27OINeIubOAJi1zpTOLjpXsAMCPzuM4Ch2hJ5yhk4dhA7eV/HY1kaf3n0svhUSjD7h130jGNbBrytg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201.I - Typ I - km 0,0...'!C2" display="/"/>
    <hyperlink ref="A56" location="'SO 201.F - Typ F - km 0,0...'!C2" display="/"/>
    <hyperlink ref="A57" location="'SO 201.G - Typ G'!C2" display="/"/>
    <hyperlink ref="A58" location="'SO 401 - Veřejné osvětlení'!C2" display="/"/>
    <hyperlink ref="A59" location="'SO 801 - Kácení zeleně'!C2" display="/"/>
    <hyperlink ref="A60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Jáchymov - Rekonstrukce ulice Palackého - Etapa č.I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13. 4. 2026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ROUND(J91,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ROUND((SUM(BE91:BE416)),  2)</f>
        <v>0</v>
      </c>
      <c r="G33" s="40"/>
      <c r="H33" s="40"/>
      <c r="I33" s="150">
        <v>0.20999999999999999</v>
      </c>
      <c r="J33" s="149">
        <f>ROUND(((SUM(BE91:BE416))*I33),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ROUND((SUM(BF91:BF416)),  2)</f>
        <v>0</v>
      </c>
      <c r="G34" s="40"/>
      <c r="H34" s="40"/>
      <c r="I34" s="150">
        <v>0.12</v>
      </c>
      <c r="J34" s="149">
        <f>ROUND(((SUM(BF91:BF416))*I34),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ROUND((SUM(BG91:BG416)),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ROUND((SUM(BH91:BH416)),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ROUND((SUM(BI91:BI416)),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Jáchymov - Rekonstrukce ulice Palackého - Etapa č.I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201.I - Typ I - km 0,063-0,080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Jáchymov</v>
      </c>
      <c r="G52" s="42"/>
      <c r="H52" s="42"/>
      <c r="I52" s="34" t="s">
        <v>23</v>
      </c>
      <c r="J52" s="74" t="str">
        <f>IF(J12="","",J12)</f>
        <v>13. 4. 2026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Město Jáchymov</v>
      </c>
      <c r="G54" s="42"/>
      <c r="H54" s="42"/>
      <c r="I54" s="34" t="s">
        <v>31</v>
      </c>
      <c r="J54" s="38" t="str">
        <f>E21</f>
        <v>AZ Consult spol. s 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Lucie Wojčiková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103</v>
      </c>
      <c r="D57" s="164"/>
      <c r="E57" s="164"/>
      <c r="F57" s="164"/>
      <c r="G57" s="164"/>
      <c r="H57" s="164"/>
      <c r="I57" s="164"/>
      <c r="J57" s="165" t="s">
        <v>104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J91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105</v>
      </c>
    </row>
    <row r="60" s="9" customFormat="1" ht="24.96" customHeight="1">
      <c r="A60" s="9"/>
      <c r="B60" s="167"/>
      <c r="C60" s="168"/>
      <c r="D60" s="169" t="s">
        <v>106</v>
      </c>
      <c r="E60" s="170"/>
      <c r="F60" s="170"/>
      <c r="G60" s="170"/>
      <c r="H60" s="170"/>
      <c r="I60" s="170"/>
      <c r="J60" s="171">
        <f>J92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107</v>
      </c>
      <c r="E61" s="176"/>
      <c r="F61" s="176"/>
      <c r="G61" s="176"/>
      <c r="H61" s="176"/>
      <c r="I61" s="176"/>
      <c r="J61" s="177">
        <f>J93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108</v>
      </c>
      <c r="E62" s="176"/>
      <c r="F62" s="176"/>
      <c r="G62" s="176"/>
      <c r="H62" s="176"/>
      <c r="I62" s="176"/>
      <c r="J62" s="177">
        <f>J167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109</v>
      </c>
      <c r="E63" s="176"/>
      <c r="F63" s="176"/>
      <c r="G63" s="176"/>
      <c r="H63" s="176"/>
      <c r="I63" s="176"/>
      <c r="J63" s="177">
        <f>J236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110</v>
      </c>
      <c r="E64" s="176"/>
      <c r="F64" s="176"/>
      <c r="G64" s="176"/>
      <c r="H64" s="176"/>
      <c r="I64" s="176"/>
      <c r="J64" s="177">
        <f>J263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111</v>
      </c>
      <c r="E65" s="176"/>
      <c r="F65" s="176"/>
      <c r="G65" s="176"/>
      <c r="H65" s="176"/>
      <c r="I65" s="176"/>
      <c r="J65" s="177">
        <f>J275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112</v>
      </c>
      <c r="E66" s="176"/>
      <c r="F66" s="176"/>
      <c r="G66" s="176"/>
      <c r="H66" s="176"/>
      <c r="I66" s="176"/>
      <c r="J66" s="177">
        <f>J296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113</v>
      </c>
      <c r="E67" s="176"/>
      <c r="F67" s="176"/>
      <c r="G67" s="176"/>
      <c r="H67" s="176"/>
      <c r="I67" s="176"/>
      <c r="J67" s="177">
        <f>J311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114</v>
      </c>
      <c r="E68" s="176"/>
      <c r="F68" s="176"/>
      <c r="G68" s="176"/>
      <c r="H68" s="176"/>
      <c r="I68" s="176"/>
      <c r="J68" s="177">
        <f>J366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115</v>
      </c>
      <c r="E69" s="176"/>
      <c r="F69" s="176"/>
      <c r="G69" s="176"/>
      <c r="H69" s="176"/>
      <c r="I69" s="176"/>
      <c r="J69" s="177">
        <f>J393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7"/>
      <c r="C70" s="168"/>
      <c r="D70" s="169" t="s">
        <v>116</v>
      </c>
      <c r="E70" s="170"/>
      <c r="F70" s="170"/>
      <c r="G70" s="170"/>
      <c r="H70" s="170"/>
      <c r="I70" s="170"/>
      <c r="J70" s="171">
        <f>J396</f>
        <v>0</v>
      </c>
      <c r="K70" s="168"/>
      <c r="L70" s="17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3"/>
      <c r="C71" s="174"/>
      <c r="D71" s="175" t="s">
        <v>117</v>
      </c>
      <c r="E71" s="176"/>
      <c r="F71" s="176"/>
      <c r="G71" s="176"/>
      <c r="H71" s="176"/>
      <c r="I71" s="176"/>
      <c r="J71" s="177">
        <f>J397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118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62" t="str">
        <f>E7</f>
        <v>Jáchymov - Rekonstrukce ulice Palackého - Etapa č.I</v>
      </c>
      <c r="F81" s="34"/>
      <c r="G81" s="34"/>
      <c r="H81" s="34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100</v>
      </c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E9</f>
        <v>SO 201.I - Typ I - km 0,063-0,080</v>
      </c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F12</f>
        <v>Jáchymov</v>
      </c>
      <c r="G85" s="42"/>
      <c r="H85" s="42"/>
      <c r="I85" s="34" t="s">
        <v>23</v>
      </c>
      <c r="J85" s="74" t="str">
        <f>IF(J12="","",J12)</f>
        <v>13. 4. 2026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5.65" customHeight="1">
      <c r="A87" s="40"/>
      <c r="B87" s="41"/>
      <c r="C87" s="34" t="s">
        <v>25</v>
      </c>
      <c r="D87" s="42"/>
      <c r="E87" s="42"/>
      <c r="F87" s="29" t="str">
        <f>E15</f>
        <v>Město Jáchymov</v>
      </c>
      <c r="G87" s="42"/>
      <c r="H87" s="42"/>
      <c r="I87" s="34" t="s">
        <v>31</v>
      </c>
      <c r="J87" s="38" t="str">
        <f>E21</f>
        <v>AZ Consult spol. s r.o.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29</v>
      </c>
      <c r="D88" s="42"/>
      <c r="E88" s="42"/>
      <c r="F88" s="29" t="str">
        <f>IF(E18="","",E18)</f>
        <v>Vyplň údaj</v>
      </c>
      <c r="G88" s="42"/>
      <c r="H88" s="42"/>
      <c r="I88" s="34" t="s">
        <v>34</v>
      </c>
      <c r="J88" s="38" t="str">
        <f>E24</f>
        <v>Lucie Wojčiková</v>
      </c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79"/>
      <c r="B90" s="180"/>
      <c r="C90" s="181" t="s">
        <v>119</v>
      </c>
      <c r="D90" s="182" t="s">
        <v>57</v>
      </c>
      <c r="E90" s="182" t="s">
        <v>53</v>
      </c>
      <c r="F90" s="182" t="s">
        <v>54</v>
      </c>
      <c r="G90" s="182" t="s">
        <v>120</v>
      </c>
      <c r="H90" s="182" t="s">
        <v>121</v>
      </c>
      <c r="I90" s="182" t="s">
        <v>122</v>
      </c>
      <c r="J90" s="182" t="s">
        <v>104</v>
      </c>
      <c r="K90" s="183" t="s">
        <v>123</v>
      </c>
      <c r="L90" s="184"/>
      <c r="M90" s="94" t="s">
        <v>19</v>
      </c>
      <c r="N90" s="95" t="s">
        <v>42</v>
      </c>
      <c r="O90" s="95" t="s">
        <v>124</v>
      </c>
      <c r="P90" s="95" t="s">
        <v>125</v>
      </c>
      <c r="Q90" s="95" t="s">
        <v>126</v>
      </c>
      <c r="R90" s="95" t="s">
        <v>127</v>
      </c>
      <c r="S90" s="95" t="s">
        <v>128</v>
      </c>
      <c r="T90" s="96" t="s">
        <v>129</v>
      </c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</row>
    <row r="91" s="2" customFormat="1" ht="22.8" customHeight="1">
      <c r="A91" s="40"/>
      <c r="B91" s="41"/>
      <c r="C91" s="101" t="s">
        <v>130</v>
      </c>
      <c r="D91" s="42"/>
      <c r="E91" s="42"/>
      <c r="F91" s="42"/>
      <c r="G91" s="42"/>
      <c r="H91" s="42"/>
      <c r="I91" s="42"/>
      <c r="J91" s="185">
        <f>BK91</f>
        <v>0</v>
      </c>
      <c r="K91" s="42"/>
      <c r="L91" s="46"/>
      <c r="M91" s="97"/>
      <c r="N91" s="186"/>
      <c r="O91" s="98"/>
      <c r="P91" s="187">
        <f>P92+P396</f>
        <v>0</v>
      </c>
      <c r="Q91" s="98"/>
      <c r="R91" s="187">
        <f>R92+R396</f>
        <v>90.050045600000018</v>
      </c>
      <c r="S91" s="98"/>
      <c r="T91" s="188">
        <f>T92+T396</f>
        <v>83.9358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71</v>
      </c>
      <c r="AU91" s="19" t="s">
        <v>105</v>
      </c>
      <c r="BK91" s="189">
        <f>BK92+BK396</f>
        <v>0</v>
      </c>
    </row>
    <row r="92" s="12" customFormat="1" ht="25.92" customHeight="1">
      <c r="A92" s="12"/>
      <c r="B92" s="190"/>
      <c r="C92" s="191"/>
      <c r="D92" s="192" t="s">
        <v>71</v>
      </c>
      <c r="E92" s="193" t="s">
        <v>131</v>
      </c>
      <c r="F92" s="193" t="s">
        <v>132</v>
      </c>
      <c r="G92" s="191"/>
      <c r="H92" s="191"/>
      <c r="I92" s="194"/>
      <c r="J92" s="195">
        <f>BK92</f>
        <v>0</v>
      </c>
      <c r="K92" s="191"/>
      <c r="L92" s="196"/>
      <c r="M92" s="197"/>
      <c r="N92" s="198"/>
      <c r="O92" s="198"/>
      <c r="P92" s="199">
        <f>P93+P167+P236+P263+P275+P296+P311+P366+P393</f>
        <v>0</v>
      </c>
      <c r="Q92" s="198"/>
      <c r="R92" s="199">
        <f>R93+R167+R236+R263+R275+R296+R311+R366+R393</f>
        <v>89.957621800000013</v>
      </c>
      <c r="S92" s="198"/>
      <c r="T92" s="200">
        <f>T93+T167+T236+T263+T275+T296+T311+T366+T393</f>
        <v>83.9358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80</v>
      </c>
      <c r="AT92" s="202" t="s">
        <v>71</v>
      </c>
      <c r="AU92" s="202" t="s">
        <v>72</v>
      </c>
      <c r="AY92" s="201" t="s">
        <v>133</v>
      </c>
      <c r="BK92" s="203">
        <f>BK93+BK167+BK236+BK263+BK275+BK296+BK311+BK366+BK393</f>
        <v>0</v>
      </c>
    </row>
    <row r="93" s="12" customFormat="1" ht="22.8" customHeight="1">
      <c r="A93" s="12"/>
      <c r="B93" s="190"/>
      <c r="C93" s="191"/>
      <c r="D93" s="192" t="s">
        <v>71</v>
      </c>
      <c r="E93" s="204" t="s">
        <v>80</v>
      </c>
      <c r="F93" s="204" t="s">
        <v>134</v>
      </c>
      <c r="G93" s="191"/>
      <c r="H93" s="191"/>
      <c r="I93" s="194"/>
      <c r="J93" s="205">
        <f>BK93</f>
        <v>0</v>
      </c>
      <c r="K93" s="191"/>
      <c r="L93" s="196"/>
      <c r="M93" s="197"/>
      <c r="N93" s="198"/>
      <c r="O93" s="198"/>
      <c r="P93" s="199">
        <f>SUM(P94:P166)</f>
        <v>0</v>
      </c>
      <c r="Q93" s="198"/>
      <c r="R93" s="199">
        <f>SUM(R94:R166)</f>
        <v>1.06962</v>
      </c>
      <c r="S93" s="198"/>
      <c r="T93" s="200">
        <f>SUM(T94:T166)</f>
        <v>83.558999999999998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80</v>
      </c>
      <c r="AT93" s="202" t="s">
        <v>71</v>
      </c>
      <c r="AU93" s="202" t="s">
        <v>80</v>
      </c>
      <c r="AY93" s="201" t="s">
        <v>133</v>
      </c>
      <c r="BK93" s="203">
        <f>SUM(BK94:BK166)</f>
        <v>0</v>
      </c>
    </row>
    <row r="94" s="2" customFormat="1" ht="37.8" customHeight="1">
      <c r="A94" s="40"/>
      <c r="B94" s="41"/>
      <c r="C94" s="206" t="s">
        <v>80</v>
      </c>
      <c r="D94" s="206" t="s">
        <v>135</v>
      </c>
      <c r="E94" s="207" t="s">
        <v>136</v>
      </c>
      <c r="F94" s="208" t="s">
        <v>137</v>
      </c>
      <c r="G94" s="209" t="s">
        <v>138</v>
      </c>
      <c r="H94" s="210">
        <v>69</v>
      </c>
      <c r="I94" s="211"/>
      <c r="J94" s="212">
        <f>ROUND(I94*H94,2)</f>
        <v>0</v>
      </c>
      <c r="K94" s="208" t="s">
        <v>139</v>
      </c>
      <c r="L94" s="46"/>
      <c r="M94" s="213" t="s">
        <v>19</v>
      </c>
      <c r="N94" s="214" t="s">
        <v>43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0.57999999999999996</v>
      </c>
      <c r="T94" s="216">
        <f>S94*H94</f>
        <v>40.019999999999996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140</v>
      </c>
      <c r="AT94" s="217" t="s">
        <v>135</v>
      </c>
      <c r="AU94" s="217" t="s">
        <v>82</v>
      </c>
      <c r="AY94" s="19" t="s">
        <v>133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80</v>
      </c>
      <c r="BK94" s="218">
        <f>ROUND(I94*H94,2)</f>
        <v>0</v>
      </c>
      <c r="BL94" s="19" t="s">
        <v>140</v>
      </c>
      <c r="BM94" s="217" t="s">
        <v>141</v>
      </c>
    </row>
    <row r="95" s="2" customFormat="1">
      <c r="A95" s="40"/>
      <c r="B95" s="41"/>
      <c r="C95" s="42"/>
      <c r="D95" s="219" t="s">
        <v>142</v>
      </c>
      <c r="E95" s="42"/>
      <c r="F95" s="220" t="s">
        <v>143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142</v>
      </c>
      <c r="AU95" s="19" t="s">
        <v>82</v>
      </c>
    </row>
    <row r="96" s="13" customFormat="1">
      <c r="A96" s="13"/>
      <c r="B96" s="224"/>
      <c r="C96" s="225"/>
      <c r="D96" s="226" t="s">
        <v>144</v>
      </c>
      <c r="E96" s="227" t="s">
        <v>19</v>
      </c>
      <c r="F96" s="228" t="s">
        <v>145</v>
      </c>
      <c r="G96" s="225"/>
      <c r="H96" s="229">
        <v>69</v>
      </c>
      <c r="I96" s="230"/>
      <c r="J96" s="225"/>
      <c r="K96" s="225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144</v>
      </c>
      <c r="AU96" s="235" t="s">
        <v>82</v>
      </c>
      <c r="AV96" s="13" t="s">
        <v>82</v>
      </c>
      <c r="AW96" s="13" t="s">
        <v>33</v>
      </c>
      <c r="AX96" s="13" t="s">
        <v>80</v>
      </c>
      <c r="AY96" s="235" t="s">
        <v>133</v>
      </c>
    </row>
    <row r="97" s="2" customFormat="1" ht="24.15" customHeight="1">
      <c r="A97" s="40"/>
      <c r="B97" s="41"/>
      <c r="C97" s="206" t="s">
        <v>82</v>
      </c>
      <c r="D97" s="206" t="s">
        <v>135</v>
      </c>
      <c r="E97" s="207" t="s">
        <v>146</v>
      </c>
      <c r="F97" s="208" t="s">
        <v>147</v>
      </c>
      <c r="G97" s="209" t="s">
        <v>138</v>
      </c>
      <c r="H97" s="210">
        <v>69</v>
      </c>
      <c r="I97" s="211"/>
      <c r="J97" s="212">
        <f>ROUND(I97*H97,2)</f>
        <v>0</v>
      </c>
      <c r="K97" s="208" t="s">
        <v>139</v>
      </c>
      <c r="L97" s="46"/>
      <c r="M97" s="213" t="s">
        <v>19</v>
      </c>
      <c r="N97" s="214" t="s">
        <v>43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0.35499999999999998</v>
      </c>
      <c r="T97" s="216">
        <f>S97*H97</f>
        <v>24.494999999999997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140</v>
      </c>
      <c r="AT97" s="217" t="s">
        <v>135</v>
      </c>
      <c r="AU97" s="217" t="s">
        <v>82</v>
      </c>
      <c r="AY97" s="19" t="s">
        <v>133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80</v>
      </c>
      <c r="BK97" s="218">
        <f>ROUND(I97*H97,2)</f>
        <v>0</v>
      </c>
      <c r="BL97" s="19" t="s">
        <v>140</v>
      </c>
      <c r="BM97" s="217" t="s">
        <v>148</v>
      </c>
    </row>
    <row r="98" s="2" customFormat="1">
      <c r="A98" s="40"/>
      <c r="B98" s="41"/>
      <c r="C98" s="42"/>
      <c r="D98" s="219" t="s">
        <v>142</v>
      </c>
      <c r="E98" s="42"/>
      <c r="F98" s="220" t="s">
        <v>149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142</v>
      </c>
      <c r="AU98" s="19" t="s">
        <v>82</v>
      </c>
    </row>
    <row r="99" s="2" customFormat="1" ht="24.15" customHeight="1">
      <c r="A99" s="40"/>
      <c r="B99" s="41"/>
      <c r="C99" s="206" t="s">
        <v>150</v>
      </c>
      <c r="D99" s="206" t="s">
        <v>135</v>
      </c>
      <c r="E99" s="207" t="s">
        <v>151</v>
      </c>
      <c r="F99" s="208" t="s">
        <v>152</v>
      </c>
      <c r="G99" s="209" t="s">
        <v>138</v>
      </c>
      <c r="H99" s="210">
        <v>138</v>
      </c>
      <c r="I99" s="211"/>
      <c r="J99" s="212">
        <f>ROUND(I99*H99,2)</f>
        <v>0</v>
      </c>
      <c r="K99" s="208" t="s">
        <v>139</v>
      </c>
      <c r="L99" s="46"/>
      <c r="M99" s="213" t="s">
        <v>19</v>
      </c>
      <c r="N99" s="214" t="s">
        <v>43</v>
      </c>
      <c r="O99" s="86"/>
      <c r="P99" s="215">
        <f>O99*H99</f>
        <v>0</v>
      </c>
      <c r="Q99" s="215">
        <v>2.0000000000000002E-05</v>
      </c>
      <c r="R99" s="215">
        <f>Q99*H99</f>
        <v>0.0027600000000000003</v>
      </c>
      <c r="S99" s="215">
        <v>0.13800000000000001</v>
      </c>
      <c r="T99" s="216">
        <f>S99*H99</f>
        <v>19.044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140</v>
      </c>
      <c r="AT99" s="217" t="s">
        <v>135</v>
      </c>
      <c r="AU99" s="217" t="s">
        <v>82</v>
      </c>
      <c r="AY99" s="19" t="s">
        <v>133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80</v>
      </c>
      <c r="BK99" s="218">
        <f>ROUND(I99*H99,2)</f>
        <v>0</v>
      </c>
      <c r="BL99" s="19" t="s">
        <v>140</v>
      </c>
      <c r="BM99" s="217" t="s">
        <v>153</v>
      </c>
    </row>
    <row r="100" s="2" customFormat="1">
      <c r="A100" s="40"/>
      <c r="B100" s="41"/>
      <c r="C100" s="42"/>
      <c r="D100" s="219" t="s">
        <v>142</v>
      </c>
      <c r="E100" s="42"/>
      <c r="F100" s="220" t="s">
        <v>154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142</v>
      </c>
      <c r="AU100" s="19" t="s">
        <v>82</v>
      </c>
    </row>
    <row r="101" s="13" customFormat="1">
      <c r="A101" s="13"/>
      <c r="B101" s="224"/>
      <c r="C101" s="225"/>
      <c r="D101" s="226" t="s">
        <v>144</v>
      </c>
      <c r="E101" s="227" t="s">
        <v>19</v>
      </c>
      <c r="F101" s="228" t="s">
        <v>155</v>
      </c>
      <c r="G101" s="225"/>
      <c r="H101" s="229">
        <v>138</v>
      </c>
      <c r="I101" s="230"/>
      <c r="J101" s="225"/>
      <c r="K101" s="225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144</v>
      </c>
      <c r="AU101" s="235" t="s">
        <v>82</v>
      </c>
      <c r="AV101" s="13" t="s">
        <v>82</v>
      </c>
      <c r="AW101" s="13" t="s">
        <v>33</v>
      </c>
      <c r="AX101" s="13" t="s">
        <v>80</v>
      </c>
      <c r="AY101" s="235" t="s">
        <v>133</v>
      </c>
    </row>
    <row r="102" s="2" customFormat="1" ht="16.5" customHeight="1">
      <c r="A102" s="40"/>
      <c r="B102" s="41"/>
      <c r="C102" s="206" t="s">
        <v>140</v>
      </c>
      <c r="D102" s="206" t="s">
        <v>135</v>
      </c>
      <c r="E102" s="207" t="s">
        <v>156</v>
      </c>
      <c r="F102" s="208" t="s">
        <v>157</v>
      </c>
      <c r="G102" s="209" t="s">
        <v>138</v>
      </c>
      <c r="H102" s="210">
        <v>46</v>
      </c>
      <c r="I102" s="211"/>
      <c r="J102" s="212">
        <f>ROUND(I102*H102,2)</f>
        <v>0</v>
      </c>
      <c r="K102" s="208" t="s">
        <v>139</v>
      </c>
      <c r="L102" s="46"/>
      <c r="M102" s="213" t="s">
        <v>19</v>
      </c>
      <c r="N102" s="214" t="s">
        <v>43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140</v>
      </c>
      <c r="AT102" s="217" t="s">
        <v>135</v>
      </c>
      <c r="AU102" s="217" t="s">
        <v>82</v>
      </c>
      <c r="AY102" s="19" t="s">
        <v>133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80</v>
      </c>
      <c r="BK102" s="218">
        <f>ROUND(I102*H102,2)</f>
        <v>0</v>
      </c>
      <c r="BL102" s="19" t="s">
        <v>140</v>
      </c>
      <c r="BM102" s="217" t="s">
        <v>158</v>
      </c>
    </row>
    <row r="103" s="2" customFormat="1">
      <c r="A103" s="40"/>
      <c r="B103" s="41"/>
      <c r="C103" s="42"/>
      <c r="D103" s="219" t="s">
        <v>142</v>
      </c>
      <c r="E103" s="42"/>
      <c r="F103" s="220" t="s">
        <v>159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142</v>
      </c>
      <c r="AU103" s="19" t="s">
        <v>82</v>
      </c>
    </row>
    <row r="104" s="13" customFormat="1">
      <c r="A104" s="13"/>
      <c r="B104" s="224"/>
      <c r="C104" s="225"/>
      <c r="D104" s="226" t="s">
        <v>144</v>
      </c>
      <c r="E104" s="227" t="s">
        <v>19</v>
      </c>
      <c r="F104" s="228" t="s">
        <v>160</v>
      </c>
      <c r="G104" s="225"/>
      <c r="H104" s="229">
        <v>46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144</v>
      </c>
      <c r="AU104" s="235" t="s">
        <v>82</v>
      </c>
      <c r="AV104" s="13" t="s">
        <v>82</v>
      </c>
      <c r="AW104" s="13" t="s">
        <v>33</v>
      </c>
      <c r="AX104" s="13" t="s">
        <v>80</v>
      </c>
      <c r="AY104" s="235" t="s">
        <v>133</v>
      </c>
    </row>
    <row r="105" s="2" customFormat="1" ht="24.15" customHeight="1">
      <c r="A105" s="40"/>
      <c r="B105" s="41"/>
      <c r="C105" s="206" t="s">
        <v>161</v>
      </c>
      <c r="D105" s="206" t="s">
        <v>135</v>
      </c>
      <c r="E105" s="207" t="s">
        <v>162</v>
      </c>
      <c r="F105" s="208" t="s">
        <v>163</v>
      </c>
      <c r="G105" s="209" t="s">
        <v>164</v>
      </c>
      <c r="H105" s="210">
        <v>11.592000000000001</v>
      </c>
      <c r="I105" s="211"/>
      <c r="J105" s="212">
        <f>ROUND(I105*H105,2)</f>
        <v>0</v>
      </c>
      <c r="K105" s="208" t="s">
        <v>139</v>
      </c>
      <c r="L105" s="46"/>
      <c r="M105" s="213" t="s">
        <v>19</v>
      </c>
      <c r="N105" s="214" t="s">
        <v>43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140</v>
      </c>
      <c r="AT105" s="217" t="s">
        <v>135</v>
      </c>
      <c r="AU105" s="217" t="s">
        <v>82</v>
      </c>
      <c r="AY105" s="19" t="s">
        <v>133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80</v>
      </c>
      <c r="BK105" s="218">
        <f>ROUND(I105*H105,2)</f>
        <v>0</v>
      </c>
      <c r="BL105" s="19" t="s">
        <v>140</v>
      </c>
      <c r="BM105" s="217" t="s">
        <v>165</v>
      </c>
    </row>
    <row r="106" s="2" customFormat="1">
      <c r="A106" s="40"/>
      <c r="B106" s="41"/>
      <c r="C106" s="42"/>
      <c r="D106" s="219" t="s">
        <v>142</v>
      </c>
      <c r="E106" s="42"/>
      <c r="F106" s="220" t="s">
        <v>166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142</v>
      </c>
      <c r="AU106" s="19" t="s">
        <v>82</v>
      </c>
    </row>
    <row r="107" s="13" customFormat="1">
      <c r="A107" s="13"/>
      <c r="B107" s="224"/>
      <c r="C107" s="225"/>
      <c r="D107" s="226" t="s">
        <v>144</v>
      </c>
      <c r="E107" s="227" t="s">
        <v>19</v>
      </c>
      <c r="F107" s="228" t="s">
        <v>167</v>
      </c>
      <c r="G107" s="225"/>
      <c r="H107" s="229">
        <v>11.592000000000001</v>
      </c>
      <c r="I107" s="230"/>
      <c r="J107" s="225"/>
      <c r="K107" s="225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144</v>
      </c>
      <c r="AU107" s="235" t="s">
        <v>82</v>
      </c>
      <c r="AV107" s="13" t="s">
        <v>82</v>
      </c>
      <c r="AW107" s="13" t="s">
        <v>33</v>
      </c>
      <c r="AX107" s="13" t="s">
        <v>80</v>
      </c>
      <c r="AY107" s="235" t="s">
        <v>133</v>
      </c>
    </row>
    <row r="108" s="2" customFormat="1" ht="24.15" customHeight="1">
      <c r="A108" s="40"/>
      <c r="B108" s="41"/>
      <c r="C108" s="206" t="s">
        <v>168</v>
      </c>
      <c r="D108" s="206" t="s">
        <v>135</v>
      </c>
      <c r="E108" s="207" t="s">
        <v>169</v>
      </c>
      <c r="F108" s="208" t="s">
        <v>170</v>
      </c>
      <c r="G108" s="209" t="s">
        <v>164</v>
      </c>
      <c r="H108" s="210">
        <v>17.388000000000002</v>
      </c>
      <c r="I108" s="211"/>
      <c r="J108" s="212">
        <f>ROUND(I108*H108,2)</f>
        <v>0</v>
      </c>
      <c r="K108" s="208" t="s">
        <v>139</v>
      </c>
      <c r="L108" s="46"/>
      <c r="M108" s="213" t="s">
        <v>19</v>
      </c>
      <c r="N108" s="214" t="s">
        <v>43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140</v>
      </c>
      <c r="AT108" s="217" t="s">
        <v>135</v>
      </c>
      <c r="AU108" s="217" t="s">
        <v>82</v>
      </c>
      <c r="AY108" s="19" t="s">
        <v>133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80</v>
      </c>
      <c r="BK108" s="218">
        <f>ROUND(I108*H108,2)</f>
        <v>0</v>
      </c>
      <c r="BL108" s="19" t="s">
        <v>140</v>
      </c>
      <c r="BM108" s="217" t="s">
        <v>171</v>
      </c>
    </row>
    <row r="109" s="2" customFormat="1">
      <c r="A109" s="40"/>
      <c r="B109" s="41"/>
      <c r="C109" s="42"/>
      <c r="D109" s="219" t="s">
        <v>142</v>
      </c>
      <c r="E109" s="42"/>
      <c r="F109" s="220" t="s">
        <v>172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142</v>
      </c>
      <c r="AU109" s="19" t="s">
        <v>82</v>
      </c>
    </row>
    <row r="110" s="13" customFormat="1">
      <c r="A110" s="13"/>
      <c r="B110" s="224"/>
      <c r="C110" s="225"/>
      <c r="D110" s="226" t="s">
        <v>144</v>
      </c>
      <c r="E110" s="227" t="s">
        <v>19</v>
      </c>
      <c r="F110" s="228" t="s">
        <v>173</v>
      </c>
      <c r="G110" s="225"/>
      <c r="H110" s="229">
        <v>17.388000000000002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144</v>
      </c>
      <c r="AU110" s="235" t="s">
        <v>82</v>
      </c>
      <c r="AV110" s="13" t="s">
        <v>82</v>
      </c>
      <c r="AW110" s="13" t="s">
        <v>33</v>
      </c>
      <c r="AX110" s="13" t="s">
        <v>80</v>
      </c>
      <c r="AY110" s="235" t="s">
        <v>133</v>
      </c>
    </row>
    <row r="111" s="2" customFormat="1" ht="24.15" customHeight="1">
      <c r="A111" s="40"/>
      <c r="B111" s="41"/>
      <c r="C111" s="206" t="s">
        <v>174</v>
      </c>
      <c r="D111" s="206" t="s">
        <v>135</v>
      </c>
      <c r="E111" s="207" t="s">
        <v>175</v>
      </c>
      <c r="F111" s="208" t="s">
        <v>176</v>
      </c>
      <c r="G111" s="209" t="s">
        <v>164</v>
      </c>
      <c r="H111" s="210">
        <v>23.920000000000002</v>
      </c>
      <c r="I111" s="211"/>
      <c r="J111" s="212">
        <f>ROUND(I111*H111,2)</f>
        <v>0</v>
      </c>
      <c r="K111" s="208" t="s">
        <v>139</v>
      </c>
      <c r="L111" s="46"/>
      <c r="M111" s="213" t="s">
        <v>19</v>
      </c>
      <c r="N111" s="214" t="s">
        <v>43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140</v>
      </c>
      <c r="AT111" s="217" t="s">
        <v>135</v>
      </c>
      <c r="AU111" s="217" t="s">
        <v>82</v>
      </c>
      <c r="AY111" s="19" t="s">
        <v>133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80</v>
      </c>
      <c r="BK111" s="218">
        <f>ROUND(I111*H111,2)</f>
        <v>0</v>
      </c>
      <c r="BL111" s="19" t="s">
        <v>140</v>
      </c>
      <c r="BM111" s="217" t="s">
        <v>177</v>
      </c>
    </row>
    <row r="112" s="2" customFormat="1">
      <c r="A112" s="40"/>
      <c r="B112" s="41"/>
      <c r="C112" s="42"/>
      <c r="D112" s="219" t="s">
        <v>142</v>
      </c>
      <c r="E112" s="42"/>
      <c r="F112" s="220" t="s">
        <v>178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142</v>
      </c>
      <c r="AU112" s="19" t="s">
        <v>82</v>
      </c>
    </row>
    <row r="113" s="13" customFormat="1">
      <c r="A113" s="13"/>
      <c r="B113" s="224"/>
      <c r="C113" s="225"/>
      <c r="D113" s="226" t="s">
        <v>144</v>
      </c>
      <c r="E113" s="227" t="s">
        <v>19</v>
      </c>
      <c r="F113" s="228" t="s">
        <v>179</v>
      </c>
      <c r="G113" s="225"/>
      <c r="H113" s="229">
        <v>23.920000000000002</v>
      </c>
      <c r="I113" s="230"/>
      <c r="J113" s="225"/>
      <c r="K113" s="225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144</v>
      </c>
      <c r="AU113" s="235" t="s">
        <v>82</v>
      </c>
      <c r="AV113" s="13" t="s">
        <v>82</v>
      </c>
      <c r="AW113" s="13" t="s">
        <v>33</v>
      </c>
      <c r="AX113" s="13" t="s">
        <v>80</v>
      </c>
      <c r="AY113" s="235" t="s">
        <v>133</v>
      </c>
    </row>
    <row r="114" s="2" customFormat="1" ht="24.15" customHeight="1">
      <c r="A114" s="40"/>
      <c r="B114" s="41"/>
      <c r="C114" s="206" t="s">
        <v>180</v>
      </c>
      <c r="D114" s="206" t="s">
        <v>135</v>
      </c>
      <c r="E114" s="207" t="s">
        <v>181</v>
      </c>
      <c r="F114" s="208" t="s">
        <v>182</v>
      </c>
      <c r="G114" s="209" t="s">
        <v>164</v>
      </c>
      <c r="H114" s="210">
        <v>35.880000000000003</v>
      </c>
      <c r="I114" s="211"/>
      <c r="J114" s="212">
        <f>ROUND(I114*H114,2)</f>
        <v>0</v>
      </c>
      <c r="K114" s="208" t="s">
        <v>139</v>
      </c>
      <c r="L114" s="46"/>
      <c r="M114" s="213" t="s">
        <v>19</v>
      </c>
      <c r="N114" s="214" t="s">
        <v>43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140</v>
      </c>
      <c r="AT114" s="217" t="s">
        <v>135</v>
      </c>
      <c r="AU114" s="217" t="s">
        <v>82</v>
      </c>
      <c r="AY114" s="19" t="s">
        <v>133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80</v>
      </c>
      <c r="BK114" s="218">
        <f>ROUND(I114*H114,2)</f>
        <v>0</v>
      </c>
      <c r="BL114" s="19" t="s">
        <v>140</v>
      </c>
      <c r="BM114" s="217" t="s">
        <v>183</v>
      </c>
    </row>
    <row r="115" s="2" customFormat="1">
      <c r="A115" s="40"/>
      <c r="B115" s="41"/>
      <c r="C115" s="42"/>
      <c r="D115" s="219" t="s">
        <v>142</v>
      </c>
      <c r="E115" s="42"/>
      <c r="F115" s="220" t="s">
        <v>184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142</v>
      </c>
      <c r="AU115" s="19" t="s">
        <v>82</v>
      </c>
    </row>
    <row r="116" s="13" customFormat="1">
      <c r="A116" s="13"/>
      <c r="B116" s="224"/>
      <c r="C116" s="225"/>
      <c r="D116" s="226" t="s">
        <v>144</v>
      </c>
      <c r="E116" s="227" t="s">
        <v>19</v>
      </c>
      <c r="F116" s="228" t="s">
        <v>185</v>
      </c>
      <c r="G116" s="225"/>
      <c r="H116" s="229">
        <v>35.880000000000003</v>
      </c>
      <c r="I116" s="230"/>
      <c r="J116" s="225"/>
      <c r="K116" s="225"/>
      <c r="L116" s="231"/>
      <c r="M116" s="232"/>
      <c r="N116" s="233"/>
      <c r="O116" s="233"/>
      <c r="P116" s="233"/>
      <c r="Q116" s="233"/>
      <c r="R116" s="233"/>
      <c r="S116" s="233"/>
      <c r="T116" s="23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5" t="s">
        <v>144</v>
      </c>
      <c r="AU116" s="235" t="s">
        <v>82</v>
      </c>
      <c r="AV116" s="13" t="s">
        <v>82</v>
      </c>
      <c r="AW116" s="13" t="s">
        <v>33</v>
      </c>
      <c r="AX116" s="13" t="s">
        <v>80</v>
      </c>
      <c r="AY116" s="235" t="s">
        <v>133</v>
      </c>
    </row>
    <row r="117" s="2" customFormat="1" ht="16.5" customHeight="1">
      <c r="A117" s="40"/>
      <c r="B117" s="41"/>
      <c r="C117" s="206" t="s">
        <v>186</v>
      </c>
      <c r="D117" s="206" t="s">
        <v>135</v>
      </c>
      <c r="E117" s="207" t="s">
        <v>187</v>
      </c>
      <c r="F117" s="208" t="s">
        <v>188</v>
      </c>
      <c r="G117" s="209" t="s">
        <v>189</v>
      </c>
      <c r="H117" s="210">
        <v>18</v>
      </c>
      <c r="I117" s="211"/>
      <c r="J117" s="212">
        <f>ROUND(I117*H117,2)</f>
        <v>0</v>
      </c>
      <c r="K117" s="208" t="s">
        <v>19</v>
      </c>
      <c r="L117" s="46"/>
      <c r="M117" s="213" t="s">
        <v>19</v>
      </c>
      <c r="N117" s="214" t="s">
        <v>43</v>
      </c>
      <c r="O117" s="86"/>
      <c r="P117" s="215">
        <f>O117*H117</f>
        <v>0</v>
      </c>
      <c r="Q117" s="215">
        <v>0.01427</v>
      </c>
      <c r="R117" s="215">
        <f>Q117*H117</f>
        <v>0.25685999999999998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140</v>
      </c>
      <c r="AT117" s="217" t="s">
        <v>135</v>
      </c>
      <c r="AU117" s="217" t="s">
        <v>82</v>
      </c>
      <c r="AY117" s="19" t="s">
        <v>133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80</v>
      </c>
      <c r="BK117" s="218">
        <f>ROUND(I117*H117,2)</f>
        <v>0</v>
      </c>
      <c r="BL117" s="19" t="s">
        <v>140</v>
      </c>
      <c r="BM117" s="217" t="s">
        <v>190</v>
      </c>
    </row>
    <row r="118" s="13" customFormat="1">
      <c r="A118" s="13"/>
      <c r="B118" s="224"/>
      <c r="C118" s="225"/>
      <c r="D118" s="226" t="s">
        <v>144</v>
      </c>
      <c r="E118" s="227" t="s">
        <v>19</v>
      </c>
      <c r="F118" s="228" t="s">
        <v>191</v>
      </c>
      <c r="G118" s="225"/>
      <c r="H118" s="229">
        <v>18</v>
      </c>
      <c r="I118" s="230"/>
      <c r="J118" s="225"/>
      <c r="K118" s="225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144</v>
      </c>
      <c r="AU118" s="235" t="s">
        <v>82</v>
      </c>
      <c r="AV118" s="13" t="s">
        <v>82</v>
      </c>
      <c r="AW118" s="13" t="s">
        <v>33</v>
      </c>
      <c r="AX118" s="13" t="s">
        <v>80</v>
      </c>
      <c r="AY118" s="235" t="s">
        <v>133</v>
      </c>
    </row>
    <row r="119" s="2" customFormat="1" ht="37.8" customHeight="1">
      <c r="A119" s="40"/>
      <c r="B119" s="41"/>
      <c r="C119" s="206" t="s">
        <v>192</v>
      </c>
      <c r="D119" s="206" t="s">
        <v>135</v>
      </c>
      <c r="E119" s="207" t="s">
        <v>193</v>
      </c>
      <c r="F119" s="208" t="s">
        <v>194</v>
      </c>
      <c r="G119" s="209" t="s">
        <v>164</v>
      </c>
      <c r="H119" s="210">
        <v>75.623999999999995</v>
      </c>
      <c r="I119" s="211"/>
      <c r="J119" s="212">
        <f>ROUND(I119*H119,2)</f>
        <v>0</v>
      </c>
      <c r="K119" s="208" t="s">
        <v>139</v>
      </c>
      <c r="L119" s="46"/>
      <c r="M119" s="213" t="s">
        <v>19</v>
      </c>
      <c r="N119" s="214" t="s">
        <v>43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140</v>
      </c>
      <c r="AT119" s="217" t="s">
        <v>135</v>
      </c>
      <c r="AU119" s="217" t="s">
        <v>82</v>
      </c>
      <c r="AY119" s="19" t="s">
        <v>133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80</v>
      </c>
      <c r="BK119" s="218">
        <f>ROUND(I119*H119,2)</f>
        <v>0</v>
      </c>
      <c r="BL119" s="19" t="s">
        <v>140</v>
      </c>
      <c r="BM119" s="217" t="s">
        <v>195</v>
      </c>
    </row>
    <row r="120" s="2" customFormat="1">
      <c r="A120" s="40"/>
      <c r="B120" s="41"/>
      <c r="C120" s="42"/>
      <c r="D120" s="219" t="s">
        <v>142</v>
      </c>
      <c r="E120" s="42"/>
      <c r="F120" s="220" t="s">
        <v>196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142</v>
      </c>
      <c r="AU120" s="19" t="s">
        <v>82</v>
      </c>
    </row>
    <row r="121" s="14" customFormat="1">
      <c r="A121" s="14"/>
      <c r="B121" s="236"/>
      <c r="C121" s="237"/>
      <c r="D121" s="226" t="s">
        <v>144</v>
      </c>
      <c r="E121" s="238" t="s">
        <v>19</v>
      </c>
      <c r="F121" s="239" t="s">
        <v>197</v>
      </c>
      <c r="G121" s="237"/>
      <c r="H121" s="238" t="s">
        <v>19</v>
      </c>
      <c r="I121" s="240"/>
      <c r="J121" s="237"/>
      <c r="K121" s="237"/>
      <c r="L121" s="241"/>
      <c r="M121" s="242"/>
      <c r="N121" s="243"/>
      <c r="O121" s="243"/>
      <c r="P121" s="243"/>
      <c r="Q121" s="243"/>
      <c r="R121" s="243"/>
      <c r="S121" s="243"/>
      <c r="T121" s="24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5" t="s">
        <v>144</v>
      </c>
      <c r="AU121" s="245" t="s">
        <v>82</v>
      </c>
      <c r="AV121" s="14" t="s">
        <v>80</v>
      </c>
      <c r="AW121" s="14" t="s">
        <v>33</v>
      </c>
      <c r="AX121" s="14" t="s">
        <v>72</v>
      </c>
      <c r="AY121" s="245" t="s">
        <v>133</v>
      </c>
    </row>
    <row r="122" s="13" customFormat="1">
      <c r="A122" s="13"/>
      <c r="B122" s="224"/>
      <c r="C122" s="225"/>
      <c r="D122" s="226" t="s">
        <v>144</v>
      </c>
      <c r="E122" s="227" t="s">
        <v>19</v>
      </c>
      <c r="F122" s="228" t="s">
        <v>198</v>
      </c>
      <c r="G122" s="225"/>
      <c r="H122" s="229">
        <v>71.024000000000001</v>
      </c>
      <c r="I122" s="230"/>
      <c r="J122" s="225"/>
      <c r="K122" s="225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144</v>
      </c>
      <c r="AU122" s="235" t="s">
        <v>82</v>
      </c>
      <c r="AV122" s="13" t="s">
        <v>82</v>
      </c>
      <c r="AW122" s="13" t="s">
        <v>33</v>
      </c>
      <c r="AX122" s="13" t="s">
        <v>72</v>
      </c>
      <c r="AY122" s="235" t="s">
        <v>133</v>
      </c>
    </row>
    <row r="123" s="13" customFormat="1">
      <c r="A123" s="13"/>
      <c r="B123" s="224"/>
      <c r="C123" s="225"/>
      <c r="D123" s="226" t="s">
        <v>144</v>
      </c>
      <c r="E123" s="227" t="s">
        <v>19</v>
      </c>
      <c r="F123" s="228" t="s">
        <v>199</v>
      </c>
      <c r="G123" s="225"/>
      <c r="H123" s="229">
        <v>4.5999999999999996</v>
      </c>
      <c r="I123" s="230"/>
      <c r="J123" s="225"/>
      <c r="K123" s="225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144</v>
      </c>
      <c r="AU123" s="235" t="s">
        <v>82</v>
      </c>
      <c r="AV123" s="13" t="s">
        <v>82</v>
      </c>
      <c r="AW123" s="13" t="s">
        <v>33</v>
      </c>
      <c r="AX123" s="13" t="s">
        <v>72</v>
      </c>
      <c r="AY123" s="235" t="s">
        <v>133</v>
      </c>
    </row>
    <row r="124" s="15" customFormat="1">
      <c r="A124" s="15"/>
      <c r="B124" s="246"/>
      <c r="C124" s="247"/>
      <c r="D124" s="226" t="s">
        <v>144</v>
      </c>
      <c r="E124" s="248" t="s">
        <v>19</v>
      </c>
      <c r="F124" s="249" t="s">
        <v>200</v>
      </c>
      <c r="G124" s="247"/>
      <c r="H124" s="250">
        <v>75.623999999999995</v>
      </c>
      <c r="I124" s="251"/>
      <c r="J124" s="247"/>
      <c r="K124" s="247"/>
      <c r="L124" s="252"/>
      <c r="M124" s="253"/>
      <c r="N124" s="254"/>
      <c r="O124" s="254"/>
      <c r="P124" s="254"/>
      <c r="Q124" s="254"/>
      <c r="R124" s="254"/>
      <c r="S124" s="254"/>
      <c r="T124" s="25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56" t="s">
        <v>144</v>
      </c>
      <c r="AU124" s="256" t="s">
        <v>82</v>
      </c>
      <c r="AV124" s="15" t="s">
        <v>140</v>
      </c>
      <c r="AW124" s="15" t="s">
        <v>33</v>
      </c>
      <c r="AX124" s="15" t="s">
        <v>80</v>
      </c>
      <c r="AY124" s="256" t="s">
        <v>133</v>
      </c>
    </row>
    <row r="125" s="2" customFormat="1" ht="37.8" customHeight="1">
      <c r="A125" s="40"/>
      <c r="B125" s="41"/>
      <c r="C125" s="206" t="s">
        <v>201</v>
      </c>
      <c r="D125" s="206" t="s">
        <v>135</v>
      </c>
      <c r="E125" s="207" t="s">
        <v>202</v>
      </c>
      <c r="F125" s="208" t="s">
        <v>203</v>
      </c>
      <c r="G125" s="209" t="s">
        <v>164</v>
      </c>
      <c r="H125" s="210">
        <v>53.975999999999999</v>
      </c>
      <c r="I125" s="211"/>
      <c r="J125" s="212">
        <f>ROUND(I125*H125,2)</f>
        <v>0</v>
      </c>
      <c r="K125" s="208" t="s">
        <v>139</v>
      </c>
      <c r="L125" s="46"/>
      <c r="M125" s="213" t="s">
        <v>19</v>
      </c>
      <c r="N125" s="214" t="s">
        <v>43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140</v>
      </c>
      <c r="AT125" s="217" t="s">
        <v>135</v>
      </c>
      <c r="AU125" s="217" t="s">
        <v>82</v>
      </c>
      <c r="AY125" s="19" t="s">
        <v>133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80</v>
      </c>
      <c r="BK125" s="218">
        <f>ROUND(I125*H125,2)</f>
        <v>0</v>
      </c>
      <c r="BL125" s="19" t="s">
        <v>140</v>
      </c>
      <c r="BM125" s="217" t="s">
        <v>204</v>
      </c>
    </row>
    <row r="126" s="2" customFormat="1">
      <c r="A126" s="40"/>
      <c r="B126" s="41"/>
      <c r="C126" s="42"/>
      <c r="D126" s="219" t="s">
        <v>142</v>
      </c>
      <c r="E126" s="42"/>
      <c r="F126" s="220" t="s">
        <v>205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142</v>
      </c>
      <c r="AU126" s="19" t="s">
        <v>82</v>
      </c>
    </row>
    <row r="127" s="14" customFormat="1">
      <c r="A127" s="14"/>
      <c r="B127" s="236"/>
      <c r="C127" s="237"/>
      <c r="D127" s="226" t="s">
        <v>144</v>
      </c>
      <c r="E127" s="238" t="s">
        <v>19</v>
      </c>
      <c r="F127" s="239" t="s">
        <v>197</v>
      </c>
      <c r="G127" s="237"/>
      <c r="H127" s="238" t="s">
        <v>19</v>
      </c>
      <c r="I127" s="240"/>
      <c r="J127" s="237"/>
      <c r="K127" s="237"/>
      <c r="L127" s="241"/>
      <c r="M127" s="242"/>
      <c r="N127" s="243"/>
      <c r="O127" s="243"/>
      <c r="P127" s="243"/>
      <c r="Q127" s="243"/>
      <c r="R127" s="243"/>
      <c r="S127" s="243"/>
      <c r="T127" s="24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5" t="s">
        <v>144</v>
      </c>
      <c r="AU127" s="245" t="s">
        <v>82</v>
      </c>
      <c r="AV127" s="14" t="s">
        <v>80</v>
      </c>
      <c r="AW127" s="14" t="s">
        <v>33</v>
      </c>
      <c r="AX127" s="14" t="s">
        <v>72</v>
      </c>
      <c r="AY127" s="245" t="s">
        <v>133</v>
      </c>
    </row>
    <row r="128" s="13" customFormat="1">
      <c r="A128" s="13"/>
      <c r="B128" s="224"/>
      <c r="C128" s="225"/>
      <c r="D128" s="226" t="s">
        <v>144</v>
      </c>
      <c r="E128" s="227" t="s">
        <v>19</v>
      </c>
      <c r="F128" s="228" t="s">
        <v>206</v>
      </c>
      <c r="G128" s="225"/>
      <c r="H128" s="229">
        <v>53.975999999999999</v>
      </c>
      <c r="I128" s="230"/>
      <c r="J128" s="225"/>
      <c r="K128" s="225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144</v>
      </c>
      <c r="AU128" s="235" t="s">
        <v>82</v>
      </c>
      <c r="AV128" s="13" t="s">
        <v>82</v>
      </c>
      <c r="AW128" s="13" t="s">
        <v>33</v>
      </c>
      <c r="AX128" s="13" t="s">
        <v>80</v>
      </c>
      <c r="AY128" s="235" t="s">
        <v>133</v>
      </c>
    </row>
    <row r="129" s="2" customFormat="1" ht="37.8" customHeight="1">
      <c r="A129" s="40"/>
      <c r="B129" s="41"/>
      <c r="C129" s="206" t="s">
        <v>8</v>
      </c>
      <c r="D129" s="206" t="s">
        <v>135</v>
      </c>
      <c r="E129" s="207" t="s">
        <v>207</v>
      </c>
      <c r="F129" s="208" t="s">
        <v>208</v>
      </c>
      <c r="G129" s="209" t="s">
        <v>164</v>
      </c>
      <c r="H129" s="210">
        <v>27.771000000000001</v>
      </c>
      <c r="I129" s="211"/>
      <c r="J129" s="212">
        <f>ROUND(I129*H129,2)</f>
        <v>0</v>
      </c>
      <c r="K129" s="208" t="s">
        <v>139</v>
      </c>
      <c r="L129" s="46"/>
      <c r="M129" s="213" t="s">
        <v>19</v>
      </c>
      <c r="N129" s="214" t="s">
        <v>43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140</v>
      </c>
      <c r="AT129" s="217" t="s">
        <v>135</v>
      </c>
      <c r="AU129" s="217" t="s">
        <v>82</v>
      </c>
      <c r="AY129" s="19" t="s">
        <v>133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80</v>
      </c>
      <c r="BK129" s="218">
        <f>ROUND(I129*H129,2)</f>
        <v>0</v>
      </c>
      <c r="BL129" s="19" t="s">
        <v>140</v>
      </c>
      <c r="BM129" s="217" t="s">
        <v>209</v>
      </c>
    </row>
    <row r="130" s="2" customFormat="1">
      <c r="A130" s="40"/>
      <c r="B130" s="41"/>
      <c r="C130" s="42"/>
      <c r="D130" s="219" t="s">
        <v>142</v>
      </c>
      <c r="E130" s="42"/>
      <c r="F130" s="220" t="s">
        <v>210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142</v>
      </c>
      <c r="AU130" s="19" t="s">
        <v>82</v>
      </c>
    </row>
    <row r="131" s="13" customFormat="1">
      <c r="A131" s="13"/>
      <c r="B131" s="224"/>
      <c r="C131" s="225"/>
      <c r="D131" s="226" t="s">
        <v>144</v>
      </c>
      <c r="E131" s="227" t="s">
        <v>19</v>
      </c>
      <c r="F131" s="228" t="s">
        <v>211</v>
      </c>
      <c r="G131" s="225"/>
      <c r="H131" s="229">
        <v>26.280000000000001</v>
      </c>
      <c r="I131" s="230"/>
      <c r="J131" s="225"/>
      <c r="K131" s="225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144</v>
      </c>
      <c r="AU131" s="235" t="s">
        <v>82</v>
      </c>
      <c r="AV131" s="13" t="s">
        <v>82</v>
      </c>
      <c r="AW131" s="13" t="s">
        <v>33</v>
      </c>
      <c r="AX131" s="13" t="s">
        <v>72</v>
      </c>
      <c r="AY131" s="235" t="s">
        <v>133</v>
      </c>
    </row>
    <row r="132" s="13" customFormat="1">
      <c r="A132" s="13"/>
      <c r="B132" s="224"/>
      <c r="C132" s="225"/>
      <c r="D132" s="226" t="s">
        <v>144</v>
      </c>
      <c r="E132" s="227" t="s">
        <v>19</v>
      </c>
      <c r="F132" s="228" t="s">
        <v>212</v>
      </c>
      <c r="G132" s="225"/>
      <c r="H132" s="229">
        <v>1.4910000000000001</v>
      </c>
      <c r="I132" s="230"/>
      <c r="J132" s="225"/>
      <c r="K132" s="225"/>
      <c r="L132" s="231"/>
      <c r="M132" s="232"/>
      <c r="N132" s="233"/>
      <c r="O132" s="233"/>
      <c r="P132" s="233"/>
      <c r="Q132" s="233"/>
      <c r="R132" s="233"/>
      <c r="S132" s="233"/>
      <c r="T132" s="23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5" t="s">
        <v>144</v>
      </c>
      <c r="AU132" s="235" t="s">
        <v>82</v>
      </c>
      <c r="AV132" s="13" t="s">
        <v>82</v>
      </c>
      <c r="AW132" s="13" t="s">
        <v>33</v>
      </c>
      <c r="AX132" s="13" t="s">
        <v>72</v>
      </c>
      <c r="AY132" s="235" t="s">
        <v>133</v>
      </c>
    </row>
    <row r="133" s="15" customFormat="1">
      <c r="A133" s="15"/>
      <c r="B133" s="246"/>
      <c r="C133" s="247"/>
      <c r="D133" s="226" t="s">
        <v>144</v>
      </c>
      <c r="E133" s="248" t="s">
        <v>19</v>
      </c>
      <c r="F133" s="249" t="s">
        <v>200</v>
      </c>
      <c r="G133" s="247"/>
      <c r="H133" s="250">
        <v>27.771000000000001</v>
      </c>
      <c r="I133" s="251"/>
      <c r="J133" s="247"/>
      <c r="K133" s="247"/>
      <c r="L133" s="252"/>
      <c r="M133" s="253"/>
      <c r="N133" s="254"/>
      <c r="O133" s="254"/>
      <c r="P133" s="254"/>
      <c r="Q133" s="254"/>
      <c r="R133" s="254"/>
      <c r="S133" s="254"/>
      <c r="T133" s="25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56" t="s">
        <v>144</v>
      </c>
      <c r="AU133" s="256" t="s">
        <v>82</v>
      </c>
      <c r="AV133" s="15" t="s">
        <v>140</v>
      </c>
      <c r="AW133" s="15" t="s">
        <v>33</v>
      </c>
      <c r="AX133" s="15" t="s">
        <v>80</v>
      </c>
      <c r="AY133" s="256" t="s">
        <v>133</v>
      </c>
    </row>
    <row r="134" s="2" customFormat="1" ht="37.8" customHeight="1">
      <c r="A134" s="40"/>
      <c r="B134" s="41"/>
      <c r="C134" s="206" t="s">
        <v>213</v>
      </c>
      <c r="D134" s="206" t="s">
        <v>135</v>
      </c>
      <c r="E134" s="207" t="s">
        <v>214</v>
      </c>
      <c r="F134" s="208" t="s">
        <v>215</v>
      </c>
      <c r="G134" s="209" t="s">
        <v>164</v>
      </c>
      <c r="H134" s="210">
        <v>305.48099999999999</v>
      </c>
      <c r="I134" s="211"/>
      <c r="J134" s="212">
        <f>ROUND(I134*H134,2)</f>
        <v>0</v>
      </c>
      <c r="K134" s="208" t="s">
        <v>139</v>
      </c>
      <c r="L134" s="46"/>
      <c r="M134" s="213" t="s">
        <v>19</v>
      </c>
      <c r="N134" s="214" t="s">
        <v>43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140</v>
      </c>
      <c r="AT134" s="217" t="s">
        <v>135</v>
      </c>
      <c r="AU134" s="217" t="s">
        <v>82</v>
      </c>
      <c r="AY134" s="19" t="s">
        <v>133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80</v>
      </c>
      <c r="BK134" s="218">
        <f>ROUND(I134*H134,2)</f>
        <v>0</v>
      </c>
      <c r="BL134" s="19" t="s">
        <v>140</v>
      </c>
      <c r="BM134" s="217" t="s">
        <v>216</v>
      </c>
    </row>
    <row r="135" s="2" customFormat="1">
      <c r="A135" s="40"/>
      <c r="B135" s="41"/>
      <c r="C135" s="42"/>
      <c r="D135" s="219" t="s">
        <v>142</v>
      </c>
      <c r="E135" s="42"/>
      <c r="F135" s="220" t="s">
        <v>217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142</v>
      </c>
      <c r="AU135" s="19" t="s">
        <v>82</v>
      </c>
    </row>
    <row r="136" s="13" customFormat="1">
      <c r="A136" s="13"/>
      <c r="B136" s="224"/>
      <c r="C136" s="225"/>
      <c r="D136" s="226" t="s">
        <v>144</v>
      </c>
      <c r="E136" s="225"/>
      <c r="F136" s="228" t="s">
        <v>218</v>
      </c>
      <c r="G136" s="225"/>
      <c r="H136" s="229">
        <v>305.48099999999999</v>
      </c>
      <c r="I136" s="230"/>
      <c r="J136" s="225"/>
      <c r="K136" s="225"/>
      <c r="L136" s="231"/>
      <c r="M136" s="232"/>
      <c r="N136" s="233"/>
      <c r="O136" s="233"/>
      <c r="P136" s="233"/>
      <c r="Q136" s="233"/>
      <c r="R136" s="233"/>
      <c r="S136" s="233"/>
      <c r="T136" s="23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5" t="s">
        <v>144</v>
      </c>
      <c r="AU136" s="235" t="s">
        <v>82</v>
      </c>
      <c r="AV136" s="13" t="s">
        <v>82</v>
      </c>
      <c r="AW136" s="13" t="s">
        <v>4</v>
      </c>
      <c r="AX136" s="13" t="s">
        <v>80</v>
      </c>
      <c r="AY136" s="235" t="s">
        <v>133</v>
      </c>
    </row>
    <row r="137" s="2" customFormat="1" ht="24.15" customHeight="1">
      <c r="A137" s="40"/>
      <c r="B137" s="41"/>
      <c r="C137" s="206" t="s">
        <v>219</v>
      </c>
      <c r="D137" s="206" t="s">
        <v>135</v>
      </c>
      <c r="E137" s="207" t="s">
        <v>220</v>
      </c>
      <c r="F137" s="208" t="s">
        <v>221</v>
      </c>
      <c r="G137" s="209" t="s">
        <v>164</v>
      </c>
      <c r="H137" s="210">
        <v>35.512</v>
      </c>
      <c r="I137" s="211"/>
      <c r="J137" s="212">
        <f>ROUND(I137*H137,2)</f>
        <v>0</v>
      </c>
      <c r="K137" s="208" t="s">
        <v>139</v>
      </c>
      <c r="L137" s="46"/>
      <c r="M137" s="213" t="s">
        <v>19</v>
      </c>
      <c r="N137" s="214" t="s">
        <v>43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140</v>
      </c>
      <c r="AT137" s="217" t="s">
        <v>135</v>
      </c>
      <c r="AU137" s="217" t="s">
        <v>82</v>
      </c>
      <c r="AY137" s="19" t="s">
        <v>133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80</v>
      </c>
      <c r="BK137" s="218">
        <f>ROUND(I137*H137,2)</f>
        <v>0</v>
      </c>
      <c r="BL137" s="19" t="s">
        <v>140</v>
      </c>
      <c r="BM137" s="217" t="s">
        <v>222</v>
      </c>
    </row>
    <row r="138" s="2" customFormat="1">
      <c r="A138" s="40"/>
      <c r="B138" s="41"/>
      <c r="C138" s="42"/>
      <c r="D138" s="219" t="s">
        <v>142</v>
      </c>
      <c r="E138" s="42"/>
      <c r="F138" s="220" t="s">
        <v>223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142</v>
      </c>
      <c r="AU138" s="19" t="s">
        <v>82</v>
      </c>
    </row>
    <row r="139" s="14" customFormat="1">
      <c r="A139" s="14"/>
      <c r="B139" s="236"/>
      <c r="C139" s="237"/>
      <c r="D139" s="226" t="s">
        <v>144</v>
      </c>
      <c r="E139" s="238" t="s">
        <v>19</v>
      </c>
      <c r="F139" s="239" t="s">
        <v>224</v>
      </c>
      <c r="G139" s="237"/>
      <c r="H139" s="238" t="s">
        <v>19</v>
      </c>
      <c r="I139" s="240"/>
      <c r="J139" s="237"/>
      <c r="K139" s="237"/>
      <c r="L139" s="241"/>
      <c r="M139" s="242"/>
      <c r="N139" s="243"/>
      <c r="O139" s="243"/>
      <c r="P139" s="243"/>
      <c r="Q139" s="243"/>
      <c r="R139" s="243"/>
      <c r="S139" s="243"/>
      <c r="T139" s="24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5" t="s">
        <v>144</v>
      </c>
      <c r="AU139" s="245" t="s">
        <v>82</v>
      </c>
      <c r="AV139" s="14" t="s">
        <v>80</v>
      </c>
      <c r="AW139" s="14" t="s">
        <v>33</v>
      </c>
      <c r="AX139" s="14" t="s">
        <v>72</v>
      </c>
      <c r="AY139" s="245" t="s">
        <v>133</v>
      </c>
    </row>
    <row r="140" s="13" customFormat="1">
      <c r="A140" s="13"/>
      <c r="B140" s="224"/>
      <c r="C140" s="225"/>
      <c r="D140" s="226" t="s">
        <v>144</v>
      </c>
      <c r="E140" s="227" t="s">
        <v>19</v>
      </c>
      <c r="F140" s="228" t="s">
        <v>225</v>
      </c>
      <c r="G140" s="225"/>
      <c r="H140" s="229">
        <v>35.512</v>
      </c>
      <c r="I140" s="230"/>
      <c r="J140" s="225"/>
      <c r="K140" s="225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144</v>
      </c>
      <c r="AU140" s="235" t="s">
        <v>82</v>
      </c>
      <c r="AV140" s="13" t="s">
        <v>82</v>
      </c>
      <c r="AW140" s="13" t="s">
        <v>33</v>
      </c>
      <c r="AX140" s="13" t="s">
        <v>80</v>
      </c>
      <c r="AY140" s="235" t="s">
        <v>133</v>
      </c>
    </row>
    <row r="141" s="2" customFormat="1" ht="24.15" customHeight="1">
      <c r="A141" s="40"/>
      <c r="B141" s="41"/>
      <c r="C141" s="206" t="s">
        <v>226</v>
      </c>
      <c r="D141" s="206" t="s">
        <v>135</v>
      </c>
      <c r="E141" s="207" t="s">
        <v>227</v>
      </c>
      <c r="F141" s="208" t="s">
        <v>228</v>
      </c>
      <c r="G141" s="209" t="s">
        <v>164</v>
      </c>
      <c r="H141" s="210">
        <v>26.280000000000001</v>
      </c>
      <c r="I141" s="211"/>
      <c r="J141" s="212">
        <f>ROUND(I141*H141,2)</f>
        <v>0</v>
      </c>
      <c r="K141" s="208" t="s">
        <v>139</v>
      </c>
      <c r="L141" s="46"/>
      <c r="M141" s="213" t="s">
        <v>19</v>
      </c>
      <c r="N141" s="214" t="s">
        <v>43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140</v>
      </c>
      <c r="AT141" s="217" t="s">
        <v>135</v>
      </c>
      <c r="AU141" s="217" t="s">
        <v>82</v>
      </c>
      <c r="AY141" s="19" t="s">
        <v>133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80</v>
      </c>
      <c r="BK141" s="218">
        <f>ROUND(I141*H141,2)</f>
        <v>0</v>
      </c>
      <c r="BL141" s="19" t="s">
        <v>140</v>
      </c>
      <c r="BM141" s="217" t="s">
        <v>229</v>
      </c>
    </row>
    <row r="142" s="2" customFormat="1">
      <c r="A142" s="40"/>
      <c r="B142" s="41"/>
      <c r="C142" s="42"/>
      <c r="D142" s="219" t="s">
        <v>142</v>
      </c>
      <c r="E142" s="42"/>
      <c r="F142" s="220" t="s">
        <v>230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142</v>
      </c>
      <c r="AU142" s="19" t="s">
        <v>82</v>
      </c>
    </row>
    <row r="143" s="14" customFormat="1">
      <c r="A143" s="14"/>
      <c r="B143" s="236"/>
      <c r="C143" s="237"/>
      <c r="D143" s="226" t="s">
        <v>144</v>
      </c>
      <c r="E143" s="238" t="s">
        <v>19</v>
      </c>
      <c r="F143" s="239" t="s">
        <v>224</v>
      </c>
      <c r="G143" s="237"/>
      <c r="H143" s="238" t="s">
        <v>19</v>
      </c>
      <c r="I143" s="240"/>
      <c r="J143" s="237"/>
      <c r="K143" s="237"/>
      <c r="L143" s="241"/>
      <c r="M143" s="242"/>
      <c r="N143" s="243"/>
      <c r="O143" s="243"/>
      <c r="P143" s="243"/>
      <c r="Q143" s="243"/>
      <c r="R143" s="243"/>
      <c r="S143" s="243"/>
      <c r="T143" s="24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5" t="s">
        <v>144</v>
      </c>
      <c r="AU143" s="245" t="s">
        <v>82</v>
      </c>
      <c r="AV143" s="14" t="s">
        <v>80</v>
      </c>
      <c r="AW143" s="14" t="s">
        <v>33</v>
      </c>
      <c r="AX143" s="14" t="s">
        <v>72</v>
      </c>
      <c r="AY143" s="245" t="s">
        <v>133</v>
      </c>
    </row>
    <row r="144" s="13" customFormat="1">
      <c r="A144" s="13"/>
      <c r="B144" s="224"/>
      <c r="C144" s="225"/>
      <c r="D144" s="226" t="s">
        <v>144</v>
      </c>
      <c r="E144" s="227" t="s">
        <v>19</v>
      </c>
      <c r="F144" s="228" t="s">
        <v>231</v>
      </c>
      <c r="G144" s="225"/>
      <c r="H144" s="229">
        <v>26.280000000000001</v>
      </c>
      <c r="I144" s="230"/>
      <c r="J144" s="225"/>
      <c r="K144" s="225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144</v>
      </c>
      <c r="AU144" s="235" t="s">
        <v>82</v>
      </c>
      <c r="AV144" s="13" t="s">
        <v>82</v>
      </c>
      <c r="AW144" s="13" t="s">
        <v>33</v>
      </c>
      <c r="AX144" s="13" t="s">
        <v>80</v>
      </c>
      <c r="AY144" s="235" t="s">
        <v>133</v>
      </c>
    </row>
    <row r="145" s="2" customFormat="1" ht="24.15" customHeight="1">
      <c r="A145" s="40"/>
      <c r="B145" s="41"/>
      <c r="C145" s="206" t="s">
        <v>232</v>
      </c>
      <c r="D145" s="206" t="s">
        <v>135</v>
      </c>
      <c r="E145" s="207" t="s">
        <v>233</v>
      </c>
      <c r="F145" s="208" t="s">
        <v>234</v>
      </c>
      <c r="G145" s="209" t="s">
        <v>235</v>
      </c>
      <c r="H145" s="210">
        <v>49.988</v>
      </c>
      <c r="I145" s="211"/>
      <c r="J145" s="212">
        <f>ROUND(I145*H145,2)</f>
        <v>0</v>
      </c>
      <c r="K145" s="208" t="s">
        <v>139</v>
      </c>
      <c r="L145" s="46"/>
      <c r="M145" s="213" t="s">
        <v>19</v>
      </c>
      <c r="N145" s="214" t="s">
        <v>43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140</v>
      </c>
      <c r="AT145" s="217" t="s">
        <v>135</v>
      </c>
      <c r="AU145" s="217" t="s">
        <v>82</v>
      </c>
      <c r="AY145" s="19" t="s">
        <v>133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80</v>
      </c>
      <c r="BK145" s="218">
        <f>ROUND(I145*H145,2)</f>
        <v>0</v>
      </c>
      <c r="BL145" s="19" t="s">
        <v>140</v>
      </c>
      <c r="BM145" s="217" t="s">
        <v>236</v>
      </c>
    </row>
    <row r="146" s="2" customFormat="1">
      <c r="A146" s="40"/>
      <c r="B146" s="41"/>
      <c r="C146" s="42"/>
      <c r="D146" s="219" t="s">
        <v>142</v>
      </c>
      <c r="E146" s="42"/>
      <c r="F146" s="220" t="s">
        <v>237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142</v>
      </c>
      <c r="AU146" s="19" t="s">
        <v>82</v>
      </c>
    </row>
    <row r="147" s="13" customFormat="1">
      <c r="A147" s="13"/>
      <c r="B147" s="224"/>
      <c r="C147" s="225"/>
      <c r="D147" s="226" t="s">
        <v>144</v>
      </c>
      <c r="E147" s="225"/>
      <c r="F147" s="228" t="s">
        <v>238</v>
      </c>
      <c r="G147" s="225"/>
      <c r="H147" s="229">
        <v>49.988</v>
      </c>
      <c r="I147" s="230"/>
      <c r="J147" s="225"/>
      <c r="K147" s="225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144</v>
      </c>
      <c r="AU147" s="235" t="s">
        <v>82</v>
      </c>
      <c r="AV147" s="13" t="s">
        <v>82</v>
      </c>
      <c r="AW147" s="13" t="s">
        <v>4</v>
      </c>
      <c r="AX147" s="13" t="s">
        <v>80</v>
      </c>
      <c r="AY147" s="235" t="s">
        <v>133</v>
      </c>
    </row>
    <row r="148" s="2" customFormat="1" ht="24.15" customHeight="1">
      <c r="A148" s="40"/>
      <c r="B148" s="41"/>
      <c r="C148" s="206" t="s">
        <v>239</v>
      </c>
      <c r="D148" s="206" t="s">
        <v>135</v>
      </c>
      <c r="E148" s="207" t="s">
        <v>240</v>
      </c>
      <c r="F148" s="208" t="s">
        <v>241</v>
      </c>
      <c r="G148" s="209" t="s">
        <v>164</v>
      </c>
      <c r="H148" s="210">
        <v>67.099999999999994</v>
      </c>
      <c r="I148" s="211"/>
      <c r="J148" s="212">
        <f>ROUND(I148*H148,2)</f>
        <v>0</v>
      </c>
      <c r="K148" s="208" t="s">
        <v>139</v>
      </c>
      <c r="L148" s="46"/>
      <c r="M148" s="213" t="s">
        <v>19</v>
      </c>
      <c r="N148" s="214" t="s">
        <v>43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140</v>
      </c>
      <c r="AT148" s="217" t="s">
        <v>135</v>
      </c>
      <c r="AU148" s="217" t="s">
        <v>82</v>
      </c>
      <c r="AY148" s="19" t="s">
        <v>133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80</v>
      </c>
      <c r="BK148" s="218">
        <f>ROUND(I148*H148,2)</f>
        <v>0</v>
      </c>
      <c r="BL148" s="19" t="s">
        <v>140</v>
      </c>
      <c r="BM148" s="217" t="s">
        <v>242</v>
      </c>
    </row>
    <row r="149" s="2" customFormat="1">
      <c r="A149" s="40"/>
      <c r="B149" s="41"/>
      <c r="C149" s="42"/>
      <c r="D149" s="219" t="s">
        <v>142</v>
      </c>
      <c r="E149" s="42"/>
      <c r="F149" s="220" t="s">
        <v>243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142</v>
      </c>
      <c r="AU149" s="19" t="s">
        <v>82</v>
      </c>
    </row>
    <row r="150" s="14" customFormat="1">
      <c r="A150" s="14"/>
      <c r="B150" s="236"/>
      <c r="C150" s="237"/>
      <c r="D150" s="226" t="s">
        <v>144</v>
      </c>
      <c r="E150" s="238" t="s">
        <v>19</v>
      </c>
      <c r="F150" s="239" t="s">
        <v>244</v>
      </c>
      <c r="G150" s="237"/>
      <c r="H150" s="238" t="s">
        <v>19</v>
      </c>
      <c r="I150" s="240"/>
      <c r="J150" s="237"/>
      <c r="K150" s="237"/>
      <c r="L150" s="241"/>
      <c r="M150" s="242"/>
      <c r="N150" s="243"/>
      <c r="O150" s="243"/>
      <c r="P150" s="243"/>
      <c r="Q150" s="243"/>
      <c r="R150" s="243"/>
      <c r="S150" s="243"/>
      <c r="T150" s="24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5" t="s">
        <v>144</v>
      </c>
      <c r="AU150" s="245" t="s">
        <v>82</v>
      </c>
      <c r="AV150" s="14" t="s">
        <v>80</v>
      </c>
      <c r="AW150" s="14" t="s">
        <v>33</v>
      </c>
      <c r="AX150" s="14" t="s">
        <v>72</v>
      </c>
      <c r="AY150" s="245" t="s">
        <v>133</v>
      </c>
    </row>
    <row r="151" s="13" customFormat="1">
      <c r="A151" s="13"/>
      <c r="B151" s="224"/>
      <c r="C151" s="225"/>
      <c r="D151" s="226" t="s">
        <v>144</v>
      </c>
      <c r="E151" s="227" t="s">
        <v>19</v>
      </c>
      <c r="F151" s="228" t="s">
        <v>245</v>
      </c>
      <c r="G151" s="225"/>
      <c r="H151" s="229">
        <v>62.5</v>
      </c>
      <c r="I151" s="230"/>
      <c r="J151" s="225"/>
      <c r="K151" s="225"/>
      <c r="L151" s="231"/>
      <c r="M151" s="232"/>
      <c r="N151" s="233"/>
      <c r="O151" s="233"/>
      <c r="P151" s="233"/>
      <c r="Q151" s="233"/>
      <c r="R151" s="233"/>
      <c r="S151" s="233"/>
      <c r="T151" s="23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5" t="s">
        <v>144</v>
      </c>
      <c r="AU151" s="235" t="s">
        <v>82</v>
      </c>
      <c r="AV151" s="13" t="s">
        <v>82</v>
      </c>
      <c r="AW151" s="13" t="s">
        <v>33</v>
      </c>
      <c r="AX151" s="13" t="s">
        <v>72</v>
      </c>
      <c r="AY151" s="235" t="s">
        <v>133</v>
      </c>
    </row>
    <row r="152" s="13" customFormat="1">
      <c r="A152" s="13"/>
      <c r="B152" s="224"/>
      <c r="C152" s="225"/>
      <c r="D152" s="226" t="s">
        <v>144</v>
      </c>
      <c r="E152" s="227" t="s">
        <v>19</v>
      </c>
      <c r="F152" s="228" t="s">
        <v>199</v>
      </c>
      <c r="G152" s="225"/>
      <c r="H152" s="229">
        <v>4.5999999999999996</v>
      </c>
      <c r="I152" s="230"/>
      <c r="J152" s="225"/>
      <c r="K152" s="225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144</v>
      </c>
      <c r="AU152" s="235" t="s">
        <v>82</v>
      </c>
      <c r="AV152" s="13" t="s">
        <v>82</v>
      </c>
      <c r="AW152" s="13" t="s">
        <v>33</v>
      </c>
      <c r="AX152" s="13" t="s">
        <v>72</v>
      </c>
      <c r="AY152" s="235" t="s">
        <v>133</v>
      </c>
    </row>
    <row r="153" s="15" customFormat="1">
      <c r="A153" s="15"/>
      <c r="B153" s="246"/>
      <c r="C153" s="247"/>
      <c r="D153" s="226" t="s">
        <v>144</v>
      </c>
      <c r="E153" s="248" t="s">
        <v>19</v>
      </c>
      <c r="F153" s="249" t="s">
        <v>200</v>
      </c>
      <c r="G153" s="247"/>
      <c r="H153" s="250">
        <v>67.099999999999994</v>
      </c>
      <c r="I153" s="251"/>
      <c r="J153" s="247"/>
      <c r="K153" s="247"/>
      <c r="L153" s="252"/>
      <c r="M153" s="253"/>
      <c r="N153" s="254"/>
      <c r="O153" s="254"/>
      <c r="P153" s="254"/>
      <c r="Q153" s="254"/>
      <c r="R153" s="254"/>
      <c r="S153" s="254"/>
      <c r="T153" s="25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56" t="s">
        <v>144</v>
      </c>
      <c r="AU153" s="256" t="s">
        <v>82</v>
      </c>
      <c r="AV153" s="15" t="s">
        <v>140</v>
      </c>
      <c r="AW153" s="15" t="s">
        <v>33</v>
      </c>
      <c r="AX153" s="15" t="s">
        <v>80</v>
      </c>
      <c r="AY153" s="256" t="s">
        <v>133</v>
      </c>
    </row>
    <row r="154" s="2" customFormat="1" ht="24.15" customHeight="1">
      <c r="A154" s="40"/>
      <c r="B154" s="41"/>
      <c r="C154" s="206" t="s">
        <v>246</v>
      </c>
      <c r="D154" s="206" t="s">
        <v>135</v>
      </c>
      <c r="E154" s="207" t="s">
        <v>247</v>
      </c>
      <c r="F154" s="208" t="s">
        <v>248</v>
      </c>
      <c r="G154" s="209" t="s">
        <v>164</v>
      </c>
      <c r="H154" s="210">
        <v>62.5</v>
      </c>
      <c r="I154" s="211"/>
      <c r="J154" s="212">
        <f>ROUND(I154*H154,2)</f>
        <v>0</v>
      </c>
      <c r="K154" s="208" t="s">
        <v>139</v>
      </c>
      <c r="L154" s="46"/>
      <c r="M154" s="213" t="s">
        <v>19</v>
      </c>
      <c r="N154" s="214" t="s">
        <v>43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140</v>
      </c>
      <c r="AT154" s="217" t="s">
        <v>135</v>
      </c>
      <c r="AU154" s="217" t="s">
        <v>82</v>
      </c>
      <c r="AY154" s="19" t="s">
        <v>133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80</v>
      </c>
      <c r="BK154" s="218">
        <f>ROUND(I154*H154,2)</f>
        <v>0</v>
      </c>
      <c r="BL154" s="19" t="s">
        <v>140</v>
      </c>
      <c r="BM154" s="217" t="s">
        <v>249</v>
      </c>
    </row>
    <row r="155" s="2" customFormat="1">
      <c r="A155" s="40"/>
      <c r="B155" s="41"/>
      <c r="C155" s="42"/>
      <c r="D155" s="219" t="s">
        <v>142</v>
      </c>
      <c r="E155" s="42"/>
      <c r="F155" s="220" t="s">
        <v>250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142</v>
      </c>
      <c r="AU155" s="19" t="s">
        <v>82</v>
      </c>
    </row>
    <row r="156" s="14" customFormat="1">
      <c r="A156" s="14"/>
      <c r="B156" s="236"/>
      <c r="C156" s="237"/>
      <c r="D156" s="226" t="s">
        <v>144</v>
      </c>
      <c r="E156" s="238" t="s">
        <v>19</v>
      </c>
      <c r="F156" s="239" t="s">
        <v>251</v>
      </c>
      <c r="G156" s="237"/>
      <c r="H156" s="238" t="s">
        <v>19</v>
      </c>
      <c r="I156" s="240"/>
      <c r="J156" s="237"/>
      <c r="K156" s="237"/>
      <c r="L156" s="241"/>
      <c r="M156" s="242"/>
      <c r="N156" s="243"/>
      <c r="O156" s="243"/>
      <c r="P156" s="243"/>
      <c r="Q156" s="243"/>
      <c r="R156" s="243"/>
      <c r="S156" s="243"/>
      <c r="T156" s="24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5" t="s">
        <v>144</v>
      </c>
      <c r="AU156" s="245" t="s">
        <v>82</v>
      </c>
      <c r="AV156" s="14" t="s">
        <v>80</v>
      </c>
      <c r="AW156" s="14" t="s">
        <v>33</v>
      </c>
      <c r="AX156" s="14" t="s">
        <v>72</v>
      </c>
      <c r="AY156" s="245" t="s">
        <v>133</v>
      </c>
    </row>
    <row r="157" s="13" customFormat="1">
      <c r="A157" s="13"/>
      <c r="B157" s="224"/>
      <c r="C157" s="225"/>
      <c r="D157" s="226" t="s">
        <v>144</v>
      </c>
      <c r="E157" s="227" t="s">
        <v>19</v>
      </c>
      <c r="F157" s="228" t="s">
        <v>252</v>
      </c>
      <c r="G157" s="225"/>
      <c r="H157" s="229">
        <v>5</v>
      </c>
      <c r="I157" s="230"/>
      <c r="J157" s="225"/>
      <c r="K157" s="225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144</v>
      </c>
      <c r="AU157" s="235" t="s">
        <v>82</v>
      </c>
      <c r="AV157" s="13" t="s">
        <v>82</v>
      </c>
      <c r="AW157" s="13" t="s">
        <v>33</v>
      </c>
      <c r="AX157" s="13" t="s">
        <v>72</v>
      </c>
      <c r="AY157" s="235" t="s">
        <v>133</v>
      </c>
    </row>
    <row r="158" s="14" customFormat="1">
      <c r="A158" s="14"/>
      <c r="B158" s="236"/>
      <c r="C158" s="237"/>
      <c r="D158" s="226" t="s">
        <v>144</v>
      </c>
      <c r="E158" s="238" t="s">
        <v>19</v>
      </c>
      <c r="F158" s="239" t="s">
        <v>253</v>
      </c>
      <c r="G158" s="237"/>
      <c r="H158" s="238" t="s">
        <v>19</v>
      </c>
      <c r="I158" s="240"/>
      <c r="J158" s="237"/>
      <c r="K158" s="237"/>
      <c r="L158" s="241"/>
      <c r="M158" s="242"/>
      <c r="N158" s="243"/>
      <c r="O158" s="243"/>
      <c r="P158" s="243"/>
      <c r="Q158" s="243"/>
      <c r="R158" s="243"/>
      <c r="S158" s="243"/>
      <c r="T158" s="24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5" t="s">
        <v>144</v>
      </c>
      <c r="AU158" s="245" t="s">
        <v>82</v>
      </c>
      <c r="AV158" s="14" t="s">
        <v>80</v>
      </c>
      <c r="AW158" s="14" t="s">
        <v>33</v>
      </c>
      <c r="AX158" s="14" t="s">
        <v>72</v>
      </c>
      <c r="AY158" s="245" t="s">
        <v>133</v>
      </c>
    </row>
    <row r="159" s="13" customFormat="1">
      <c r="A159" s="13"/>
      <c r="B159" s="224"/>
      <c r="C159" s="225"/>
      <c r="D159" s="226" t="s">
        <v>144</v>
      </c>
      <c r="E159" s="227" t="s">
        <v>19</v>
      </c>
      <c r="F159" s="228" t="s">
        <v>254</v>
      </c>
      <c r="G159" s="225"/>
      <c r="H159" s="229">
        <v>57.5</v>
      </c>
      <c r="I159" s="230"/>
      <c r="J159" s="225"/>
      <c r="K159" s="225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144</v>
      </c>
      <c r="AU159" s="235" t="s">
        <v>82</v>
      </c>
      <c r="AV159" s="13" t="s">
        <v>82</v>
      </c>
      <c r="AW159" s="13" t="s">
        <v>33</v>
      </c>
      <c r="AX159" s="13" t="s">
        <v>72</v>
      </c>
      <c r="AY159" s="235" t="s">
        <v>133</v>
      </c>
    </row>
    <row r="160" s="15" customFormat="1">
      <c r="A160" s="15"/>
      <c r="B160" s="246"/>
      <c r="C160" s="247"/>
      <c r="D160" s="226" t="s">
        <v>144</v>
      </c>
      <c r="E160" s="248" t="s">
        <v>19</v>
      </c>
      <c r="F160" s="249" t="s">
        <v>200</v>
      </c>
      <c r="G160" s="247"/>
      <c r="H160" s="250">
        <v>62.5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56" t="s">
        <v>144</v>
      </c>
      <c r="AU160" s="256" t="s">
        <v>82</v>
      </c>
      <c r="AV160" s="15" t="s">
        <v>140</v>
      </c>
      <c r="AW160" s="15" t="s">
        <v>33</v>
      </c>
      <c r="AX160" s="15" t="s">
        <v>80</v>
      </c>
      <c r="AY160" s="256" t="s">
        <v>133</v>
      </c>
    </row>
    <row r="161" s="2" customFormat="1" ht="37.8" customHeight="1">
      <c r="A161" s="40"/>
      <c r="B161" s="41"/>
      <c r="C161" s="206" t="s">
        <v>255</v>
      </c>
      <c r="D161" s="206" t="s">
        <v>135</v>
      </c>
      <c r="E161" s="207" t="s">
        <v>256</v>
      </c>
      <c r="F161" s="208" t="s">
        <v>257</v>
      </c>
      <c r="G161" s="209" t="s">
        <v>164</v>
      </c>
      <c r="H161" s="210">
        <v>0.45000000000000001</v>
      </c>
      <c r="I161" s="211"/>
      <c r="J161" s="212">
        <f>ROUND(I161*H161,2)</f>
        <v>0</v>
      </c>
      <c r="K161" s="208" t="s">
        <v>139</v>
      </c>
      <c r="L161" s="46"/>
      <c r="M161" s="213" t="s">
        <v>19</v>
      </c>
      <c r="N161" s="214" t="s">
        <v>43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140</v>
      </c>
      <c r="AT161" s="217" t="s">
        <v>135</v>
      </c>
      <c r="AU161" s="217" t="s">
        <v>82</v>
      </c>
      <c r="AY161" s="19" t="s">
        <v>133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80</v>
      </c>
      <c r="BK161" s="218">
        <f>ROUND(I161*H161,2)</f>
        <v>0</v>
      </c>
      <c r="BL161" s="19" t="s">
        <v>140</v>
      </c>
      <c r="BM161" s="217" t="s">
        <v>258</v>
      </c>
    </row>
    <row r="162" s="2" customFormat="1">
      <c r="A162" s="40"/>
      <c r="B162" s="41"/>
      <c r="C162" s="42"/>
      <c r="D162" s="219" t="s">
        <v>142</v>
      </c>
      <c r="E162" s="42"/>
      <c r="F162" s="220" t="s">
        <v>259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142</v>
      </c>
      <c r="AU162" s="19" t="s">
        <v>82</v>
      </c>
    </row>
    <row r="163" s="14" customFormat="1">
      <c r="A163" s="14"/>
      <c r="B163" s="236"/>
      <c r="C163" s="237"/>
      <c r="D163" s="226" t="s">
        <v>144</v>
      </c>
      <c r="E163" s="238" t="s">
        <v>19</v>
      </c>
      <c r="F163" s="239" t="s">
        <v>260</v>
      </c>
      <c r="G163" s="237"/>
      <c r="H163" s="238" t="s">
        <v>19</v>
      </c>
      <c r="I163" s="240"/>
      <c r="J163" s="237"/>
      <c r="K163" s="237"/>
      <c r="L163" s="241"/>
      <c r="M163" s="242"/>
      <c r="N163" s="243"/>
      <c r="O163" s="243"/>
      <c r="P163" s="243"/>
      <c r="Q163" s="243"/>
      <c r="R163" s="243"/>
      <c r="S163" s="243"/>
      <c r="T163" s="24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5" t="s">
        <v>144</v>
      </c>
      <c r="AU163" s="245" t="s">
        <v>82</v>
      </c>
      <c r="AV163" s="14" t="s">
        <v>80</v>
      </c>
      <c r="AW163" s="14" t="s">
        <v>33</v>
      </c>
      <c r="AX163" s="14" t="s">
        <v>72</v>
      </c>
      <c r="AY163" s="245" t="s">
        <v>133</v>
      </c>
    </row>
    <row r="164" s="13" customFormat="1">
      <c r="A164" s="13"/>
      <c r="B164" s="224"/>
      <c r="C164" s="225"/>
      <c r="D164" s="226" t="s">
        <v>144</v>
      </c>
      <c r="E164" s="227" t="s">
        <v>19</v>
      </c>
      <c r="F164" s="228" t="s">
        <v>261</v>
      </c>
      <c r="G164" s="225"/>
      <c r="H164" s="229">
        <v>0.45000000000000001</v>
      </c>
      <c r="I164" s="230"/>
      <c r="J164" s="225"/>
      <c r="K164" s="225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144</v>
      </c>
      <c r="AU164" s="235" t="s">
        <v>82</v>
      </c>
      <c r="AV164" s="13" t="s">
        <v>82</v>
      </c>
      <c r="AW164" s="13" t="s">
        <v>33</v>
      </c>
      <c r="AX164" s="13" t="s">
        <v>80</v>
      </c>
      <c r="AY164" s="235" t="s">
        <v>133</v>
      </c>
    </row>
    <row r="165" s="2" customFormat="1" ht="16.5" customHeight="1">
      <c r="A165" s="40"/>
      <c r="B165" s="41"/>
      <c r="C165" s="257" t="s">
        <v>262</v>
      </c>
      <c r="D165" s="257" t="s">
        <v>263</v>
      </c>
      <c r="E165" s="258" t="s">
        <v>264</v>
      </c>
      <c r="F165" s="259" t="s">
        <v>265</v>
      </c>
      <c r="G165" s="260" t="s">
        <v>235</v>
      </c>
      <c r="H165" s="261">
        <v>0.81000000000000005</v>
      </c>
      <c r="I165" s="262"/>
      <c r="J165" s="263">
        <f>ROUND(I165*H165,2)</f>
        <v>0</v>
      </c>
      <c r="K165" s="259" t="s">
        <v>139</v>
      </c>
      <c r="L165" s="264"/>
      <c r="M165" s="265" t="s">
        <v>19</v>
      </c>
      <c r="N165" s="266" t="s">
        <v>43</v>
      </c>
      <c r="O165" s="86"/>
      <c r="P165" s="215">
        <f>O165*H165</f>
        <v>0</v>
      </c>
      <c r="Q165" s="215">
        <v>1</v>
      </c>
      <c r="R165" s="215">
        <f>Q165*H165</f>
        <v>0.81000000000000005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180</v>
      </c>
      <c r="AT165" s="217" t="s">
        <v>263</v>
      </c>
      <c r="AU165" s="217" t="s">
        <v>82</v>
      </c>
      <c r="AY165" s="19" t="s">
        <v>133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80</v>
      </c>
      <c r="BK165" s="218">
        <f>ROUND(I165*H165,2)</f>
        <v>0</v>
      </c>
      <c r="BL165" s="19" t="s">
        <v>140</v>
      </c>
      <c r="BM165" s="217" t="s">
        <v>266</v>
      </c>
    </row>
    <row r="166" s="13" customFormat="1">
      <c r="A166" s="13"/>
      <c r="B166" s="224"/>
      <c r="C166" s="225"/>
      <c r="D166" s="226" t="s">
        <v>144</v>
      </c>
      <c r="E166" s="225"/>
      <c r="F166" s="228" t="s">
        <v>267</v>
      </c>
      <c r="G166" s="225"/>
      <c r="H166" s="229">
        <v>0.81000000000000005</v>
      </c>
      <c r="I166" s="230"/>
      <c r="J166" s="225"/>
      <c r="K166" s="225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144</v>
      </c>
      <c r="AU166" s="235" t="s">
        <v>82</v>
      </c>
      <c r="AV166" s="13" t="s">
        <v>82</v>
      </c>
      <c r="AW166" s="13" t="s">
        <v>4</v>
      </c>
      <c r="AX166" s="13" t="s">
        <v>80</v>
      </c>
      <c r="AY166" s="235" t="s">
        <v>133</v>
      </c>
    </row>
    <row r="167" s="12" customFormat="1" ht="22.8" customHeight="1">
      <c r="A167" s="12"/>
      <c r="B167" s="190"/>
      <c r="C167" s="191"/>
      <c r="D167" s="192" t="s">
        <v>71</v>
      </c>
      <c r="E167" s="204" t="s">
        <v>82</v>
      </c>
      <c r="F167" s="204" t="s">
        <v>268</v>
      </c>
      <c r="G167" s="191"/>
      <c r="H167" s="191"/>
      <c r="I167" s="194"/>
      <c r="J167" s="205">
        <f>BK167</f>
        <v>0</v>
      </c>
      <c r="K167" s="191"/>
      <c r="L167" s="196"/>
      <c r="M167" s="197"/>
      <c r="N167" s="198"/>
      <c r="O167" s="198"/>
      <c r="P167" s="199">
        <f>SUM(P168:P235)</f>
        <v>0</v>
      </c>
      <c r="Q167" s="198"/>
      <c r="R167" s="199">
        <f>SUM(R168:R235)</f>
        <v>57.018346800000003</v>
      </c>
      <c r="S167" s="198"/>
      <c r="T167" s="200">
        <f>SUM(T168:T235)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1" t="s">
        <v>80</v>
      </c>
      <c r="AT167" s="202" t="s">
        <v>71</v>
      </c>
      <c r="AU167" s="202" t="s">
        <v>80</v>
      </c>
      <c r="AY167" s="201" t="s">
        <v>133</v>
      </c>
      <c r="BK167" s="203">
        <f>SUM(BK168:BK235)</f>
        <v>0</v>
      </c>
    </row>
    <row r="168" s="2" customFormat="1" ht="24.15" customHeight="1">
      <c r="A168" s="40"/>
      <c r="B168" s="41"/>
      <c r="C168" s="206" t="s">
        <v>7</v>
      </c>
      <c r="D168" s="206" t="s">
        <v>135</v>
      </c>
      <c r="E168" s="207" t="s">
        <v>269</v>
      </c>
      <c r="F168" s="208" t="s">
        <v>270</v>
      </c>
      <c r="G168" s="209" t="s">
        <v>164</v>
      </c>
      <c r="H168" s="210">
        <v>9.3599999999999994</v>
      </c>
      <c r="I168" s="211"/>
      <c r="J168" s="212">
        <f>ROUND(I168*H168,2)</f>
        <v>0</v>
      </c>
      <c r="K168" s="208" t="s">
        <v>19</v>
      </c>
      <c r="L168" s="46"/>
      <c r="M168" s="213" t="s">
        <v>19</v>
      </c>
      <c r="N168" s="214" t="s">
        <v>43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140</v>
      </c>
      <c r="AT168" s="217" t="s">
        <v>135</v>
      </c>
      <c r="AU168" s="217" t="s">
        <v>82</v>
      </c>
      <c r="AY168" s="19" t="s">
        <v>133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80</v>
      </c>
      <c r="BK168" s="218">
        <f>ROUND(I168*H168,2)</f>
        <v>0</v>
      </c>
      <c r="BL168" s="19" t="s">
        <v>140</v>
      </c>
      <c r="BM168" s="217" t="s">
        <v>271</v>
      </c>
    </row>
    <row r="169" s="14" customFormat="1">
      <c r="A169" s="14"/>
      <c r="B169" s="236"/>
      <c r="C169" s="237"/>
      <c r="D169" s="226" t="s">
        <v>144</v>
      </c>
      <c r="E169" s="238" t="s">
        <v>19</v>
      </c>
      <c r="F169" s="239" t="s">
        <v>272</v>
      </c>
      <c r="G169" s="237"/>
      <c r="H169" s="238" t="s">
        <v>19</v>
      </c>
      <c r="I169" s="240"/>
      <c r="J169" s="237"/>
      <c r="K169" s="237"/>
      <c r="L169" s="241"/>
      <c r="M169" s="242"/>
      <c r="N169" s="243"/>
      <c r="O169" s="243"/>
      <c r="P169" s="243"/>
      <c r="Q169" s="243"/>
      <c r="R169" s="243"/>
      <c r="S169" s="243"/>
      <c r="T169" s="24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5" t="s">
        <v>144</v>
      </c>
      <c r="AU169" s="245" t="s">
        <v>82</v>
      </c>
      <c r="AV169" s="14" t="s">
        <v>80</v>
      </c>
      <c r="AW169" s="14" t="s">
        <v>33</v>
      </c>
      <c r="AX169" s="14" t="s">
        <v>72</v>
      </c>
      <c r="AY169" s="245" t="s">
        <v>133</v>
      </c>
    </row>
    <row r="170" s="13" customFormat="1">
      <c r="A170" s="13"/>
      <c r="B170" s="224"/>
      <c r="C170" s="225"/>
      <c r="D170" s="226" t="s">
        <v>144</v>
      </c>
      <c r="E170" s="227" t="s">
        <v>19</v>
      </c>
      <c r="F170" s="228" t="s">
        <v>273</v>
      </c>
      <c r="G170" s="225"/>
      <c r="H170" s="229">
        <v>9.3599999999999994</v>
      </c>
      <c r="I170" s="230"/>
      <c r="J170" s="225"/>
      <c r="K170" s="225"/>
      <c r="L170" s="231"/>
      <c r="M170" s="232"/>
      <c r="N170" s="233"/>
      <c r="O170" s="233"/>
      <c r="P170" s="233"/>
      <c r="Q170" s="233"/>
      <c r="R170" s="233"/>
      <c r="S170" s="233"/>
      <c r="T170" s="23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5" t="s">
        <v>144</v>
      </c>
      <c r="AU170" s="235" t="s">
        <v>82</v>
      </c>
      <c r="AV170" s="13" t="s">
        <v>82</v>
      </c>
      <c r="AW170" s="13" t="s">
        <v>33</v>
      </c>
      <c r="AX170" s="13" t="s">
        <v>80</v>
      </c>
      <c r="AY170" s="235" t="s">
        <v>133</v>
      </c>
    </row>
    <row r="171" s="2" customFormat="1" ht="24.15" customHeight="1">
      <c r="A171" s="40"/>
      <c r="B171" s="41"/>
      <c r="C171" s="206" t="s">
        <v>274</v>
      </c>
      <c r="D171" s="206" t="s">
        <v>135</v>
      </c>
      <c r="E171" s="207" t="s">
        <v>275</v>
      </c>
      <c r="F171" s="208" t="s">
        <v>276</v>
      </c>
      <c r="G171" s="209" t="s">
        <v>164</v>
      </c>
      <c r="H171" s="210">
        <v>0.71999999999999997</v>
      </c>
      <c r="I171" s="211"/>
      <c r="J171" s="212">
        <f>ROUND(I171*H171,2)</f>
        <v>0</v>
      </c>
      <c r="K171" s="208" t="s">
        <v>19</v>
      </c>
      <c r="L171" s="46"/>
      <c r="M171" s="213" t="s">
        <v>19</v>
      </c>
      <c r="N171" s="214" t="s">
        <v>43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140</v>
      </c>
      <c r="AT171" s="217" t="s">
        <v>135</v>
      </c>
      <c r="AU171" s="217" t="s">
        <v>82</v>
      </c>
      <c r="AY171" s="19" t="s">
        <v>133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80</v>
      </c>
      <c r="BK171" s="218">
        <f>ROUND(I171*H171,2)</f>
        <v>0</v>
      </c>
      <c r="BL171" s="19" t="s">
        <v>140</v>
      </c>
      <c r="BM171" s="217" t="s">
        <v>277</v>
      </c>
    </row>
    <row r="172" s="14" customFormat="1">
      <c r="A172" s="14"/>
      <c r="B172" s="236"/>
      <c r="C172" s="237"/>
      <c r="D172" s="226" t="s">
        <v>144</v>
      </c>
      <c r="E172" s="238" t="s">
        <v>19</v>
      </c>
      <c r="F172" s="239" t="s">
        <v>278</v>
      </c>
      <c r="G172" s="237"/>
      <c r="H172" s="238" t="s">
        <v>19</v>
      </c>
      <c r="I172" s="240"/>
      <c r="J172" s="237"/>
      <c r="K172" s="237"/>
      <c r="L172" s="241"/>
      <c r="M172" s="242"/>
      <c r="N172" s="243"/>
      <c r="O172" s="243"/>
      <c r="P172" s="243"/>
      <c r="Q172" s="243"/>
      <c r="R172" s="243"/>
      <c r="S172" s="243"/>
      <c r="T172" s="24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5" t="s">
        <v>144</v>
      </c>
      <c r="AU172" s="245" t="s">
        <v>82</v>
      </c>
      <c r="AV172" s="14" t="s">
        <v>80</v>
      </c>
      <c r="AW172" s="14" t="s">
        <v>33</v>
      </c>
      <c r="AX172" s="14" t="s">
        <v>72</v>
      </c>
      <c r="AY172" s="245" t="s">
        <v>133</v>
      </c>
    </row>
    <row r="173" s="13" customFormat="1">
      <c r="A173" s="13"/>
      <c r="B173" s="224"/>
      <c r="C173" s="225"/>
      <c r="D173" s="226" t="s">
        <v>144</v>
      </c>
      <c r="E173" s="227" t="s">
        <v>19</v>
      </c>
      <c r="F173" s="228" t="s">
        <v>279</v>
      </c>
      <c r="G173" s="225"/>
      <c r="H173" s="229">
        <v>0.71999999999999997</v>
      </c>
      <c r="I173" s="230"/>
      <c r="J173" s="225"/>
      <c r="K173" s="225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144</v>
      </c>
      <c r="AU173" s="235" t="s">
        <v>82</v>
      </c>
      <c r="AV173" s="13" t="s">
        <v>82</v>
      </c>
      <c r="AW173" s="13" t="s">
        <v>33</v>
      </c>
      <c r="AX173" s="13" t="s">
        <v>80</v>
      </c>
      <c r="AY173" s="235" t="s">
        <v>133</v>
      </c>
    </row>
    <row r="174" s="2" customFormat="1" ht="24.15" customHeight="1">
      <c r="A174" s="40"/>
      <c r="B174" s="41"/>
      <c r="C174" s="206" t="s">
        <v>280</v>
      </c>
      <c r="D174" s="206" t="s">
        <v>135</v>
      </c>
      <c r="E174" s="207" t="s">
        <v>281</v>
      </c>
      <c r="F174" s="208" t="s">
        <v>282</v>
      </c>
      <c r="G174" s="209" t="s">
        <v>138</v>
      </c>
      <c r="H174" s="210">
        <v>63</v>
      </c>
      <c r="I174" s="211"/>
      <c r="J174" s="212">
        <f>ROUND(I174*H174,2)</f>
        <v>0</v>
      </c>
      <c r="K174" s="208" t="s">
        <v>139</v>
      </c>
      <c r="L174" s="46"/>
      <c r="M174" s="213" t="s">
        <v>19</v>
      </c>
      <c r="N174" s="214" t="s">
        <v>43</v>
      </c>
      <c r="O174" s="86"/>
      <c r="P174" s="215">
        <f>O174*H174</f>
        <v>0</v>
      </c>
      <c r="Q174" s="215">
        <v>0.00027</v>
      </c>
      <c r="R174" s="215">
        <f>Q174*H174</f>
        <v>0.017010000000000001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140</v>
      </c>
      <c r="AT174" s="217" t="s">
        <v>135</v>
      </c>
      <c r="AU174" s="217" t="s">
        <v>82</v>
      </c>
      <c r="AY174" s="19" t="s">
        <v>133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80</v>
      </c>
      <c r="BK174" s="218">
        <f>ROUND(I174*H174,2)</f>
        <v>0</v>
      </c>
      <c r="BL174" s="19" t="s">
        <v>140</v>
      </c>
      <c r="BM174" s="217" t="s">
        <v>283</v>
      </c>
    </row>
    <row r="175" s="2" customFormat="1">
      <c r="A175" s="40"/>
      <c r="B175" s="41"/>
      <c r="C175" s="42"/>
      <c r="D175" s="219" t="s">
        <v>142</v>
      </c>
      <c r="E175" s="42"/>
      <c r="F175" s="220" t="s">
        <v>284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142</v>
      </c>
      <c r="AU175" s="19" t="s">
        <v>82</v>
      </c>
    </row>
    <row r="176" s="13" customFormat="1">
      <c r="A176" s="13"/>
      <c r="B176" s="224"/>
      <c r="C176" s="225"/>
      <c r="D176" s="226" t="s">
        <v>144</v>
      </c>
      <c r="E176" s="227" t="s">
        <v>19</v>
      </c>
      <c r="F176" s="228" t="s">
        <v>285</v>
      </c>
      <c r="G176" s="225"/>
      <c r="H176" s="229">
        <v>63</v>
      </c>
      <c r="I176" s="230"/>
      <c r="J176" s="225"/>
      <c r="K176" s="225"/>
      <c r="L176" s="231"/>
      <c r="M176" s="232"/>
      <c r="N176" s="233"/>
      <c r="O176" s="233"/>
      <c r="P176" s="233"/>
      <c r="Q176" s="233"/>
      <c r="R176" s="233"/>
      <c r="S176" s="233"/>
      <c r="T176" s="23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5" t="s">
        <v>144</v>
      </c>
      <c r="AU176" s="235" t="s">
        <v>82</v>
      </c>
      <c r="AV176" s="13" t="s">
        <v>82</v>
      </c>
      <c r="AW176" s="13" t="s">
        <v>33</v>
      </c>
      <c r="AX176" s="13" t="s">
        <v>80</v>
      </c>
      <c r="AY176" s="235" t="s">
        <v>133</v>
      </c>
    </row>
    <row r="177" s="2" customFormat="1" ht="16.5" customHeight="1">
      <c r="A177" s="40"/>
      <c r="B177" s="41"/>
      <c r="C177" s="257" t="s">
        <v>286</v>
      </c>
      <c r="D177" s="257" t="s">
        <v>263</v>
      </c>
      <c r="E177" s="258" t="s">
        <v>287</v>
      </c>
      <c r="F177" s="259" t="s">
        <v>288</v>
      </c>
      <c r="G177" s="260" t="s">
        <v>138</v>
      </c>
      <c r="H177" s="261">
        <v>64.260000000000005</v>
      </c>
      <c r="I177" s="262"/>
      <c r="J177" s="263">
        <f>ROUND(I177*H177,2)</f>
        <v>0</v>
      </c>
      <c r="K177" s="259" t="s">
        <v>289</v>
      </c>
      <c r="L177" s="264"/>
      <c r="M177" s="265" t="s">
        <v>19</v>
      </c>
      <c r="N177" s="266" t="s">
        <v>43</v>
      </c>
      <c r="O177" s="86"/>
      <c r="P177" s="215">
        <f>O177*H177</f>
        <v>0</v>
      </c>
      <c r="Q177" s="215">
        <v>0.00020000000000000001</v>
      </c>
      <c r="R177" s="215">
        <f>Q177*H177</f>
        <v>0.012852000000000002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180</v>
      </c>
      <c r="AT177" s="217" t="s">
        <v>263</v>
      </c>
      <c r="AU177" s="217" t="s">
        <v>82</v>
      </c>
      <c r="AY177" s="19" t="s">
        <v>133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80</v>
      </c>
      <c r="BK177" s="218">
        <f>ROUND(I177*H177,2)</f>
        <v>0</v>
      </c>
      <c r="BL177" s="19" t="s">
        <v>140</v>
      </c>
      <c r="BM177" s="217" t="s">
        <v>290</v>
      </c>
    </row>
    <row r="178" s="13" customFormat="1">
      <c r="A178" s="13"/>
      <c r="B178" s="224"/>
      <c r="C178" s="225"/>
      <c r="D178" s="226" t="s">
        <v>144</v>
      </c>
      <c r="E178" s="227" t="s">
        <v>19</v>
      </c>
      <c r="F178" s="228" t="s">
        <v>291</v>
      </c>
      <c r="G178" s="225"/>
      <c r="H178" s="229">
        <v>63</v>
      </c>
      <c r="I178" s="230"/>
      <c r="J178" s="225"/>
      <c r="K178" s="225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144</v>
      </c>
      <c r="AU178" s="235" t="s">
        <v>82</v>
      </c>
      <c r="AV178" s="13" t="s">
        <v>82</v>
      </c>
      <c r="AW178" s="13" t="s">
        <v>33</v>
      </c>
      <c r="AX178" s="13" t="s">
        <v>80</v>
      </c>
      <c r="AY178" s="235" t="s">
        <v>133</v>
      </c>
    </row>
    <row r="179" s="13" customFormat="1">
      <c r="A179" s="13"/>
      <c r="B179" s="224"/>
      <c r="C179" s="225"/>
      <c r="D179" s="226" t="s">
        <v>144</v>
      </c>
      <c r="E179" s="225"/>
      <c r="F179" s="228" t="s">
        <v>292</v>
      </c>
      <c r="G179" s="225"/>
      <c r="H179" s="229">
        <v>64.260000000000005</v>
      </c>
      <c r="I179" s="230"/>
      <c r="J179" s="225"/>
      <c r="K179" s="225"/>
      <c r="L179" s="231"/>
      <c r="M179" s="232"/>
      <c r="N179" s="233"/>
      <c r="O179" s="233"/>
      <c r="P179" s="233"/>
      <c r="Q179" s="233"/>
      <c r="R179" s="233"/>
      <c r="S179" s="233"/>
      <c r="T179" s="23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5" t="s">
        <v>144</v>
      </c>
      <c r="AU179" s="235" t="s">
        <v>82</v>
      </c>
      <c r="AV179" s="13" t="s">
        <v>82</v>
      </c>
      <c r="AW179" s="13" t="s">
        <v>4</v>
      </c>
      <c r="AX179" s="13" t="s">
        <v>80</v>
      </c>
      <c r="AY179" s="235" t="s">
        <v>133</v>
      </c>
    </row>
    <row r="180" s="2" customFormat="1" ht="33" customHeight="1">
      <c r="A180" s="40"/>
      <c r="B180" s="41"/>
      <c r="C180" s="206" t="s">
        <v>293</v>
      </c>
      <c r="D180" s="206" t="s">
        <v>135</v>
      </c>
      <c r="E180" s="207" t="s">
        <v>294</v>
      </c>
      <c r="F180" s="208" t="s">
        <v>295</v>
      </c>
      <c r="G180" s="209" t="s">
        <v>189</v>
      </c>
      <c r="H180" s="210">
        <v>18</v>
      </c>
      <c r="I180" s="211"/>
      <c r="J180" s="212">
        <f>ROUND(I180*H180,2)</f>
        <v>0</v>
      </c>
      <c r="K180" s="208" t="s">
        <v>139</v>
      </c>
      <c r="L180" s="46"/>
      <c r="M180" s="213" t="s">
        <v>19</v>
      </c>
      <c r="N180" s="214" t="s">
        <v>43</v>
      </c>
      <c r="O180" s="86"/>
      <c r="P180" s="215">
        <f>O180*H180</f>
        <v>0</v>
      </c>
      <c r="Q180" s="215">
        <v>0.2046936</v>
      </c>
      <c r="R180" s="215">
        <f>Q180*H180</f>
        <v>3.6844847999999999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140</v>
      </c>
      <c r="AT180" s="217" t="s">
        <v>135</v>
      </c>
      <c r="AU180" s="217" t="s">
        <v>82</v>
      </c>
      <c r="AY180" s="19" t="s">
        <v>133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80</v>
      </c>
      <c r="BK180" s="218">
        <f>ROUND(I180*H180,2)</f>
        <v>0</v>
      </c>
      <c r="BL180" s="19" t="s">
        <v>140</v>
      </c>
      <c r="BM180" s="217" t="s">
        <v>296</v>
      </c>
    </row>
    <row r="181" s="2" customFormat="1">
      <c r="A181" s="40"/>
      <c r="B181" s="41"/>
      <c r="C181" s="42"/>
      <c r="D181" s="219" t="s">
        <v>142</v>
      </c>
      <c r="E181" s="42"/>
      <c r="F181" s="220" t="s">
        <v>297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142</v>
      </c>
      <c r="AU181" s="19" t="s">
        <v>82</v>
      </c>
    </row>
    <row r="182" s="2" customFormat="1" ht="24.15" customHeight="1">
      <c r="A182" s="40"/>
      <c r="B182" s="41"/>
      <c r="C182" s="206" t="s">
        <v>298</v>
      </c>
      <c r="D182" s="206" t="s">
        <v>135</v>
      </c>
      <c r="E182" s="207" t="s">
        <v>299</v>
      </c>
      <c r="F182" s="208" t="s">
        <v>300</v>
      </c>
      <c r="G182" s="209" t="s">
        <v>189</v>
      </c>
      <c r="H182" s="210">
        <v>78</v>
      </c>
      <c r="I182" s="211"/>
      <c r="J182" s="212">
        <f>ROUND(I182*H182,2)</f>
        <v>0</v>
      </c>
      <c r="K182" s="208" t="s">
        <v>139</v>
      </c>
      <c r="L182" s="46"/>
      <c r="M182" s="213" t="s">
        <v>19</v>
      </c>
      <c r="N182" s="214" t="s">
        <v>43</v>
      </c>
      <c r="O182" s="86"/>
      <c r="P182" s="215">
        <f>O182*H182</f>
        <v>0</v>
      </c>
      <c r="Q182" s="215">
        <v>0.00032000000000000003</v>
      </c>
      <c r="R182" s="215">
        <f>Q182*H182</f>
        <v>0.024960000000000003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140</v>
      </c>
      <c r="AT182" s="217" t="s">
        <v>135</v>
      </c>
      <c r="AU182" s="217" t="s">
        <v>82</v>
      </c>
      <c r="AY182" s="19" t="s">
        <v>133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80</v>
      </c>
      <c r="BK182" s="218">
        <f>ROUND(I182*H182,2)</f>
        <v>0</v>
      </c>
      <c r="BL182" s="19" t="s">
        <v>140</v>
      </c>
      <c r="BM182" s="217" t="s">
        <v>301</v>
      </c>
    </row>
    <row r="183" s="2" customFormat="1">
      <c r="A183" s="40"/>
      <c r="B183" s="41"/>
      <c r="C183" s="42"/>
      <c r="D183" s="219" t="s">
        <v>142</v>
      </c>
      <c r="E183" s="42"/>
      <c r="F183" s="220" t="s">
        <v>302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142</v>
      </c>
      <c r="AU183" s="19" t="s">
        <v>82</v>
      </c>
    </row>
    <row r="184" s="13" customFormat="1">
      <c r="A184" s="13"/>
      <c r="B184" s="224"/>
      <c r="C184" s="225"/>
      <c r="D184" s="226" t="s">
        <v>144</v>
      </c>
      <c r="E184" s="227" t="s">
        <v>19</v>
      </c>
      <c r="F184" s="228" t="s">
        <v>303</v>
      </c>
      <c r="G184" s="225"/>
      <c r="H184" s="229">
        <v>32.399999999999999</v>
      </c>
      <c r="I184" s="230"/>
      <c r="J184" s="225"/>
      <c r="K184" s="225"/>
      <c r="L184" s="231"/>
      <c r="M184" s="232"/>
      <c r="N184" s="233"/>
      <c r="O184" s="233"/>
      <c r="P184" s="233"/>
      <c r="Q184" s="233"/>
      <c r="R184" s="233"/>
      <c r="S184" s="233"/>
      <c r="T184" s="23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5" t="s">
        <v>144</v>
      </c>
      <c r="AU184" s="235" t="s">
        <v>82</v>
      </c>
      <c r="AV184" s="13" t="s">
        <v>82</v>
      </c>
      <c r="AW184" s="13" t="s">
        <v>33</v>
      </c>
      <c r="AX184" s="13" t="s">
        <v>72</v>
      </c>
      <c r="AY184" s="235" t="s">
        <v>133</v>
      </c>
    </row>
    <row r="185" s="13" customFormat="1">
      <c r="A185" s="13"/>
      <c r="B185" s="224"/>
      <c r="C185" s="225"/>
      <c r="D185" s="226" t="s">
        <v>144</v>
      </c>
      <c r="E185" s="227" t="s">
        <v>19</v>
      </c>
      <c r="F185" s="228" t="s">
        <v>304</v>
      </c>
      <c r="G185" s="225"/>
      <c r="H185" s="229">
        <v>18.399999999999999</v>
      </c>
      <c r="I185" s="230"/>
      <c r="J185" s="225"/>
      <c r="K185" s="225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144</v>
      </c>
      <c r="AU185" s="235" t="s">
        <v>82</v>
      </c>
      <c r="AV185" s="13" t="s">
        <v>82</v>
      </c>
      <c r="AW185" s="13" t="s">
        <v>33</v>
      </c>
      <c r="AX185" s="13" t="s">
        <v>72</v>
      </c>
      <c r="AY185" s="235" t="s">
        <v>133</v>
      </c>
    </row>
    <row r="186" s="13" customFormat="1">
      <c r="A186" s="13"/>
      <c r="B186" s="224"/>
      <c r="C186" s="225"/>
      <c r="D186" s="226" t="s">
        <v>144</v>
      </c>
      <c r="E186" s="227" t="s">
        <v>19</v>
      </c>
      <c r="F186" s="228" t="s">
        <v>305</v>
      </c>
      <c r="G186" s="225"/>
      <c r="H186" s="229">
        <v>18</v>
      </c>
      <c r="I186" s="230"/>
      <c r="J186" s="225"/>
      <c r="K186" s="225"/>
      <c r="L186" s="231"/>
      <c r="M186" s="232"/>
      <c r="N186" s="233"/>
      <c r="O186" s="233"/>
      <c r="P186" s="233"/>
      <c r="Q186" s="233"/>
      <c r="R186" s="233"/>
      <c r="S186" s="233"/>
      <c r="T186" s="23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5" t="s">
        <v>144</v>
      </c>
      <c r="AU186" s="235" t="s">
        <v>82</v>
      </c>
      <c r="AV186" s="13" t="s">
        <v>82</v>
      </c>
      <c r="AW186" s="13" t="s">
        <v>33</v>
      </c>
      <c r="AX186" s="13" t="s">
        <v>72</v>
      </c>
      <c r="AY186" s="235" t="s">
        <v>133</v>
      </c>
    </row>
    <row r="187" s="13" customFormat="1">
      <c r="A187" s="13"/>
      <c r="B187" s="224"/>
      <c r="C187" s="225"/>
      <c r="D187" s="226" t="s">
        <v>144</v>
      </c>
      <c r="E187" s="227" t="s">
        <v>19</v>
      </c>
      <c r="F187" s="228" t="s">
        <v>306</v>
      </c>
      <c r="G187" s="225"/>
      <c r="H187" s="229">
        <v>9.1999999999999993</v>
      </c>
      <c r="I187" s="230"/>
      <c r="J187" s="225"/>
      <c r="K187" s="225"/>
      <c r="L187" s="231"/>
      <c r="M187" s="232"/>
      <c r="N187" s="233"/>
      <c r="O187" s="233"/>
      <c r="P187" s="233"/>
      <c r="Q187" s="233"/>
      <c r="R187" s="233"/>
      <c r="S187" s="233"/>
      <c r="T187" s="23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5" t="s">
        <v>144</v>
      </c>
      <c r="AU187" s="235" t="s">
        <v>82</v>
      </c>
      <c r="AV187" s="13" t="s">
        <v>82</v>
      </c>
      <c r="AW187" s="13" t="s">
        <v>33</v>
      </c>
      <c r="AX187" s="13" t="s">
        <v>72</v>
      </c>
      <c r="AY187" s="235" t="s">
        <v>133</v>
      </c>
    </row>
    <row r="188" s="15" customFormat="1">
      <c r="A188" s="15"/>
      <c r="B188" s="246"/>
      <c r="C188" s="247"/>
      <c r="D188" s="226" t="s">
        <v>144</v>
      </c>
      <c r="E188" s="248" t="s">
        <v>19</v>
      </c>
      <c r="F188" s="249" t="s">
        <v>200</v>
      </c>
      <c r="G188" s="247"/>
      <c r="H188" s="250">
        <v>78</v>
      </c>
      <c r="I188" s="251"/>
      <c r="J188" s="247"/>
      <c r="K188" s="247"/>
      <c r="L188" s="252"/>
      <c r="M188" s="253"/>
      <c r="N188" s="254"/>
      <c r="O188" s="254"/>
      <c r="P188" s="254"/>
      <c r="Q188" s="254"/>
      <c r="R188" s="254"/>
      <c r="S188" s="254"/>
      <c r="T188" s="25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56" t="s">
        <v>144</v>
      </c>
      <c r="AU188" s="256" t="s">
        <v>82</v>
      </c>
      <c r="AV188" s="15" t="s">
        <v>140</v>
      </c>
      <c r="AW188" s="15" t="s">
        <v>33</v>
      </c>
      <c r="AX188" s="15" t="s">
        <v>80</v>
      </c>
      <c r="AY188" s="256" t="s">
        <v>133</v>
      </c>
    </row>
    <row r="189" s="2" customFormat="1" ht="16.5" customHeight="1">
      <c r="A189" s="40"/>
      <c r="B189" s="41"/>
      <c r="C189" s="206" t="s">
        <v>307</v>
      </c>
      <c r="D189" s="206" t="s">
        <v>135</v>
      </c>
      <c r="E189" s="207" t="s">
        <v>308</v>
      </c>
      <c r="F189" s="208" t="s">
        <v>309</v>
      </c>
      <c r="G189" s="209" t="s">
        <v>310</v>
      </c>
      <c r="H189" s="210">
        <v>20</v>
      </c>
      <c r="I189" s="211"/>
      <c r="J189" s="212">
        <f>ROUND(I189*H189,2)</f>
        <v>0</v>
      </c>
      <c r="K189" s="208" t="s">
        <v>139</v>
      </c>
      <c r="L189" s="46"/>
      <c r="M189" s="213" t="s">
        <v>19</v>
      </c>
      <c r="N189" s="214" t="s">
        <v>43</v>
      </c>
      <c r="O189" s="86"/>
      <c r="P189" s="215">
        <f>O189*H189</f>
        <v>0</v>
      </c>
      <c r="Q189" s="215">
        <v>0.00013999999999999999</v>
      </c>
      <c r="R189" s="215">
        <f>Q189*H189</f>
        <v>0.0027999999999999995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140</v>
      </c>
      <c r="AT189" s="217" t="s">
        <v>135</v>
      </c>
      <c r="AU189" s="217" t="s">
        <v>82</v>
      </c>
      <c r="AY189" s="19" t="s">
        <v>133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80</v>
      </c>
      <c r="BK189" s="218">
        <f>ROUND(I189*H189,2)</f>
        <v>0</v>
      </c>
      <c r="BL189" s="19" t="s">
        <v>140</v>
      </c>
      <c r="BM189" s="217" t="s">
        <v>311</v>
      </c>
    </row>
    <row r="190" s="2" customFormat="1">
      <c r="A190" s="40"/>
      <c r="B190" s="41"/>
      <c r="C190" s="42"/>
      <c r="D190" s="219" t="s">
        <v>142</v>
      </c>
      <c r="E190" s="42"/>
      <c r="F190" s="220" t="s">
        <v>312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142</v>
      </c>
      <c r="AU190" s="19" t="s">
        <v>82</v>
      </c>
    </row>
    <row r="191" s="14" customFormat="1">
      <c r="A191" s="14"/>
      <c r="B191" s="236"/>
      <c r="C191" s="237"/>
      <c r="D191" s="226" t="s">
        <v>144</v>
      </c>
      <c r="E191" s="238" t="s">
        <v>19</v>
      </c>
      <c r="F191" s="239" t="s">
        <v>313</v>
      </c>
      <c r="G191" s="237"/>
      <c r="H191" s="238" t="s">
        <v>19</v>
      </c>
      <c r="I191" s="240"/>
      <c r="J191" s="237"/>
      <c r="K191" s="237"/>
      <c r="L191" s="241"/>
      <c r="M191" s="242"/>
      <c r="N191" s="243"/>
      <c r="O191" s="243"/>
      <c r="P191" s="243"/>
      <c r="Q191" s="243"/>
      <c r="R191" s="243"/>
      <c r="S191" s="243"/>
      <c r="T191" s="24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5" t="s">
        <v>144</v>
      </c>
      <c r="AU191" s="245" t="s">
        <v>82</v>
      </c>
      <c r="AV191" s="14" t="s">
        <v>80</v>
      </c>
      <c r="AW191" s="14" t="s">
        <v>33</v>
      </c>
      <c r="AX191" s="14" t="s">
        <v>72</v>
      </c>
      <c r="AY191" s="245" t="s">
        <v>133</v>
      </c>
    </row>
    <row r="192" s="13" customFormat="1">
      <c r="A192" s="13"/>
      <c r="B192" s="224"/>
      <c r="C192" s="225"/>
      <c r="D192" s="226" t="s">
        <v>144</v>
      </c>
      <c r="E192" s="227" t="s">
        <v>19</v>
      </c>
      <c r="F192" s="228" t="s">
        <v>314</v>
      </c>
      <c r="G192" s="225"/>
      <c r="H192" s="229">
        <v>20</v>
      </c>
      <c r="I192" s="230"/>
      <c r="J192" s="225"/>
      <c r="K192" s="225"/>
      <c r="L192" s="231"/>
      <c r="M192" s="232"/>
      <c r="N192" s="233"/>
      <c r="O192" s="233"/>
      <c r="P192" s="233"/>
      <c r="Q192" s="233"/>
      <c r="R192" s="233"/>
      <c r="S192" s="233"/>
      <c r="T192" s="23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5" t="s">
        <v>144</v>
      </c>
      <c r="AU192" s="235" t="s">
        <v>82</v>
      </c>
      <c r="AV192" s="13" t="s">
        <v>82</v>
      </c>
      <c r="AW192" s="13" t="s">
        <v>33</v>
      </c>
      <c r="AX192" s="13" t="s">
        <v>72</v>
      </c>
      <c r="AY192" s="235" t="s">
        <v>133</v>
      </c>
    </row>
    <row r="193" s="15" customFormat="1">
      <c r="A193" s="15"/>
      <c r="B193" s="246"/>
      <c r="C193" s="247"/>
      <c r="D193" s="226" t="s">
        <v>144</v>
      </c>
      <c r="E193" s="248" t="s">
        <v>19</v>
      </c>
      <c r="F193" s="249" t="s">
        <v>200</v>
      </c>
      <c r="G193" s="247"/>
      <c r="H193" s="250">
        <v>20</v>
      </c>
      <c r="I193" s="251"/>
      <c r="J193" s="247"/>
      <c r="K193" s="247"/>
      <c r="L193" s="252"/>
      <c r="M193" s="253"/>
      <c r="N193" s="254"/>
      <c r="O193" s="254"/>
      <c r="P193" s="254"/>
      <c r="Q193" s="254"/>
      <c r="R193" s="254"/>
      <c r="S193" s="254"/>
      <c r="T193" s="25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56" t="s">
        <v>144</v>
      </c>
      <c r="AU193" s="256" t="s">
        <v>82</v>
      </c>
      <c r="AV193" s="15" t="s">
        <v>140</v>
      </c>
      <c r="AW193" s="15" t="s">
        <v>33</v>
      </c>
      <c r="AX193" s="15" t="s">
        <v>80</v>
      </c>
      <c r="AY193" s="256" t="s">
        <v>133</v>
      </c>
    </row>
    <row r="194" s="2" customFormat="1" ht="16.5" customHeight="1">
      <c r="A194" s="40"/>
      <c r="B194" s="41"/>
      <c r="C194" s="206" t="s">
        <v>315</v>
      </c>
      <c r="D194" s="206" t="s">
        <v>135</v>
      </c>
      <c r="E194" s="207" t="s">
        <v>316</v>
      </c>
      <c r="F194" s="208" t="s">
        <v>317</v>
      </c>
      <c r="G194" s="209" t="s">
        <v>310</v>
      </c>
      <c r="H194" s="210">
        <v>56</v>
      </c>
      <c r="I194" s="211"/>
      <c r="J194" s="212">
        <f>ROUND(I194*H194,2)</f>
        <v>0</v>
      </c>
      <c r="K194" s="208" t="s">
        <v>139</v>
      </c>
      <c r="L194" s="46"/>
      <c r="M194" s="213" t="s">
        <v>19</v>
      </c>
      <c r="N194" s="214" t="s">
        <v>43</v>
      </c>
      <c r="O194" s="86"/>
      <c r="P194" s="215">
        <f>O194*H194</f>
        <v>0</v>
      </c>
      <c r="Q194" s="215">
        <v>0.00014999999999999999</v>
      </c>
      <c r="R194" s="215">
        <f>Q194*H194</f>
        <v>0.0083999999999999995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140</v>
      </c>
      <c r="AT194" s="217" t="s">
        <v>135</v>
      </c>
      <c r="AU194" s="217" t="s">
        <v>82</v>
      </c>
      <c r="AY194" s="19" t="s">
        <v>133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80</v>
      </c>
      <c r="BK194" s="218">
        <f>ROUND(I194*H194,2)</f>
        <v>0</v>
      </c>
      <c r="BL194" s="19" t="s">
        <v>140</v>
      </c>
      <c r="BM194" s="217" t="s">
        <v>318</v>
      </c>
    </row>
    <row r="195" s="2" customFormat="1">
      <c r="A195" s="40"/>
      <c r="B195" s="41"/>
      <c r="C195" s="42"/>
      <c r="D195" s="219" t="s">
        <v>142</v>
      </c>
      <c r="E195" s="42"/>
      <c r="F195" s="220" t="s">
        <v>319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142</v>
      </c>
      <c r="AU195" s="19" t="s">
        <v>82</v>
      </c>
    </row>
    <row r="196" s="14" customFormat="1">
      <c r="A196" s="14"/>
      <c r="B196" s="236"/>
      <c r="C196" s="237"/>
      <c r="D196" s="226" t="s">
        <v>144</v>
      </c>
      <c r="E196" s="238" t="s">
        <v>19</v>
      </c>
      <c r="F196" s="239" t="s">
        <v>320</v>
      </c>
      <c r="G196" s="237"/>
      <c r="H196" s="238" t="s">
        <v>19</v>
      </c>
      <c r="I196" s="240"/>
      <c r="J196" s="237"/>
      <c r="K196" s="237"/>
      <c r="L196" s="241"/>
      <c r="M196" s="242"/>
      <c r="N196" s="243"/>
      <c r="O196" s="243"/>
      <c r="P196" s="243"/>
      <c r="Q196" s="243"/>
      <c r="R196" s="243"/>
      <c r="S196" s="243"/>
      <c r="T196" s="24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5" t="s">
        <v>144</v>
      </c>
      <c r="AU196" s="245" t="s">
        <v>82</v>
      </c>
      <c r="AV196" s="14" t="s">
        <v>80</v>
      </c>
      <c r="AW196" s="14" t="s">
        <v>33</v>
      </c>
      <c r="AX196" s="14" t="s">
        <v>72</v>
      </c>
      <c r="AY196" s="245" t="s">
        <v>133</v>
      </c>
    </row>
    <row r="197" s="13" customFormat="1">
      <c r="A197" s="13"/>
      <c r="B197" s="224"/>
      <c r="C197" s="225"/>
      <c r="D197" s="226" t="s">
        <v>144</v>
      </c>
      <c r="E197" s="227" t="s">
        <v>19</v>
      </c>
      <c r="F197" s="228" t="s">
        <v>321</v>
      </c>
      <c r="G197" s="225"/>
      <c r="H197" s="229">
        <v>56</v>
      </c>
      <c r="I197" s="230"/>
      <c r="J197" s="225"/>
      <c r="K197" s="225"/>
      <c r="L197" s="231"/>
      <c r="M197" s="232"/>
      <c r="N197" s="233"/>
      <c r="O197" s="233"/>
      <c r="P197" s="233"/>
      <c r="Q197" s="233"/>
      <c r="R197" s="233"/>
      <c r="S197" s="233"/>
      <c r="T197" s="23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5" t="s">
        <v>144</v>
      </c>
      <c r="AU197" s="235" t="s">
        <v>82</v>
      </c>
      <c r="AV197" s="13" t="s">
        <v>82</v>
      </c>
      <c r="AW197" s="13" t="s">
        <v>33</v>
      </c>
      <c r="AX197" s="13" t="s">
        <v>72</v>
      </c>
      <c r="AY197" s="235" t="s">
        <v>133</v>
      </c>
    </row>
    <row r="198" s="15" customFormat="1">
      <c r="A198" s="15"/>
      <c r="B198" s="246"/>
      <c r="C198" s="247"/>
      <c r="D198" s="226" t="s">
        <v>144</v>
      </c>
      <c r="E198" s="248" t="s">
        <v>19</v>
      </c>
      <c r="F198" s="249" t="s">
        <v>200</v>
      </c>
      <c r="G198" s="247"/>
      <c r="H198" s="250">
        <v>56</v>
      </c>
      <c r="I198" s="251"/>
      <c r="J198" s="247"/>
      <c r="K198" s="247"/>
      <c r="L198" s="252"/>
      <c r="M198" s="253"/>
      <c r="N198" s="254"/>
      <c r="O198" s="254"/>
      <c r="P198" s="254"/>
      <c r="Q198" s="254"/>
      <c r="R198" s="254"/>
      <c r="S198" s="254"/>
      <c r="T198" s="25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56" t="s">
        <v>144</v>
      </c>
      <c r="AU198" s="256" t="s">
        <v>82</v>
      </c>
      <c r="AV198" s="15" t="s">
        <v>140</v>
      </c>
      <c r="AW198" s="15" t="s">
        <v>33</v>
      </c>
      <c r="AX198" s="15" t="s">
        <v>80</v>
      </c>
      <c r="AY198" s="256" t="s">
        <v>133</v>
      </c>
    </row>
    <row r="199" s="2" customFormat="1" ht="16.5" customHeight="1">
      <c r="A199" s="40"/>
      <c r="B199" s="41"/>
      <c r="C199" s="257" t="s">
        <v>322</v>
      </c>
      <c r="D199" s="257" t="s">
        <v>263</v>
      </c>
      <c r="E199" s="258" t="s">
        <v>323</v>
      </c>
      <c r="F199" s="259" t="s">
        <v>324</v>
      </c>
      <c r="G199" s="260" t="s">
        <v>235</v>
      </c>
      <c r="H199" s="261">
        <v>7.0229999999999997</v>
      </c>
      <c r="I199" s="262"/>
      <c r="J199" s="263">
        <f>ROUND(I199*H199,2)</f>
        <v>0</v>
      </c>
      <c r="K199" s="259" t="s">
        <v>139</v>
      </c>
      <c r="L199" s="264"/>
      <c r="M199" s="265" t="s">
        <v>19</v>
      </c>
      <c r="N199" s="266" t="s">
        <v>43</v>
      </c>
      <c r="O199" s="86"/>
      <c r="P199" s="215">
        <f>O199*H199</f>
        <v>0</v>
      </c>
      <c r="Q199" s="215">
        <v>1</v>
      </c>
      <c r="R199" s="215">
        <f>Q199*H199</f>
        <v>7.0229999999999997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180</v>
      </c>
      <c r="AT199" s="217" t="s">
        <v>263</v>
      </c>
      <c r="AU199" s="217" t="s">
        <v>82</v>
      </c>
      <c r="AY199" s="19" t="s">
        <v>133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80</v>
      </c>
      <c r="BK199" s="218">
        <f>ROUND(I199*H199,2)</f>
        <v>0</v>
      </c>
      <c r="BL199" s="19" t="s">
        <v>140</v>
      </c>
      <c r="BM199" s="217" t="s">
        <v>325</v>
      </c>
    </row>
    <row r="200" s="14" customFormat="1">
      <c r="A200" s="14"/>
      <c r="B200" s="236"/>
      <c r="C200" s="237"/>
      <c r="D200" s="226" t="s">
        <v>144</v>
      </c>
      <c r="E200" s="238" t="s">
        <v>19</v>
      </c>
      <c r="F200" s="239" t="s">
        <v>313</v>
      </c>
      <c r="G200" s="237"/>
      <c r="H200" s="238" t="s">
        <v>19</v>
      </c>
      <c r="I200" s="240"/>
      <c r="J200" s="237"/>
      <c r="K200" s="237"/>
      <c r="L200" s="241"/>
      <c r="M200" s="242"/>
      <c r="N200" s="243"/>
      <c r="O200" s="243"/>
      <c r="P200" s="243"/>
      <c r="Q200" s="243"/>
      <c r="R200" s="243"/>
      <c r="S200" s="243"/>
      <c r="T200" s="24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5" t="s">
        <v>144</v>
      </c>
      <c r="AU200" s="245" t="s">
        <v>82</v>
      </c>
      <c r="AV200" s="14" t="s">
        <v>80</v>
      </c>
      <c r="AW200" s="14" t="s">
        <v>33</v>
      </c>
      <c r="AX200" s="14" t="s">
        <v>72</v>
      </c>
      <c r="AY200" s="245" t="s">
        <v>133</v>
      </c>
    </row>
    <row r="201" s="13" customFormat="1">
      <c r="A201" s="13"/>
      <c r="B201" s="224"/>
      <c r="C201" s="225"/>
      <c r="D201" s="226" t="s">
        <v>144</v>
      </c>
      <c r="E201" s="227" t="s">
        <v>19</v>
      </c>
      <c r="F201" s="228" t="s">
        <v>326</v>
      </c>
      <c r="G201" s="225"/>
      <c r="H201" s="229">
        <v>0.97499999999999998</v>
      </c>
      <c r="I201" s="230"/>
      <c r="J201" s="225"/>
      <c r="K201" s="225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144</v>
      </c>
      <c r="AU201" s="235" t="s">
        <v>82</v>
      </c>
      <c r="AV201" s="13" t="s">
        <v>82</v>
      </c>
      <c r="AW201" s="13" t="s">
        <v>33</v>
      </c>
      <c r="AX201" s="13" t="s">
        <v>72</v>
      </c>
      <c r="AY201" s="235" t="s">
        <v>133</v>
      </c>
    </row>
    <row r="202" s="14" customFormat="1">
      <c r="A202" s="14"/>
      <c r="B202" s="236"/>
      <c r="C202" s="237"/>
      <c r="D202" s="226" t="s">
        <v>144</v>
      </c>
      <c r="E202" s="238" t="s">
        <v>19</v>
      </c>
      <c r="F202" s="239" t="s">
        <v>320</v>
      </c>
      <c r="G202" s="237"/>
      <c r="H202" s="238" t="s">
        <v>19</v>
      </c>
      <c r="I202" s="240"/>
      <c r="J202" s="237"/>
      <c r="K202" s="237"/>
      <c r="L202" s="241"/>
      <c r="M202" s="242"/>
      <c r="N202" s="243"/>
      <c r="O202" s="243"/>
      <c r="P202" s="243"/>
      <c r="Q202" s="243"/>
      <c r="R202" s="243"/>
      <c r="S202" s="243"/>
      <c r="T202" s="24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5" t="s">
        <v>144</v>
      </c>
      <c r="AU202" s="245" t="s">
        <v>82</v>
      </c>
      <c r="AV202" s="14" t="s">
        <v>80</v>
      </c>
      <c r="AW202" s="14" t="s">
        <v>33</v>
      </c>
      <c r="AX202" s="14" t="s">
        <v>72</v>
      </c>
      <c r="AY202" s="245" t="s">
        <v>133</v>
      </c>
    </row>
    <row r="203" s="13" customFormat="1">
      <c r="A203" s="13"/>
      <c r="B203" s="224"/>
      <c r="C203" s="225"/>
      <c r="D203" s="226" t="s">
        <v>144</v>
      </c>
      <c r="E203" s="227" t="s">
        <v>19</v>
      </c>
      <c r="F203" s="228" t="s">
        <v>327</v>
      </c>
      <c r="G203" s="225"/>
      <c r="H203" s="229">
        <v>6.048</v>
      </c>
      <c r="I203" s="230"/>
      <c r="J203" s="225"/>
      <c r="K203" s="225"/>
      <c r="L203" s="231"/>
      <c r="M203" s="232"/>
      <c r="N203" s="233"/>
      <c r="O203" s="233"/>
      <c r="P203" s="233"/>
      <c r="Q203" s="233"/>
      <c r="R203" s="233"/>
      <c r="S203" s="233"/>
      <c r="T203" s="23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5" t="s">
        <v>144</v>
      </c>
      <c r="AU203" s="235" t="s">
        <v>82</v>
      </c>
      <c r="AV203" s="13" t="s">
        <v>82</v>
      </c>
      <c r="AW203" s="13" t="s">
        <v>33</v>
      </c>
      <c r="AX203" s="13" t="s">
        <v>72</v>
      </c>
      <c r="AY203" s="235" t="s">
        <v>133</v>
      </c>
    </row>
    <row r="204" s="15" customFormat="1">
      <c r="A204" s="15"/>
      <c r="B204" s="246"/>
      <c r="C204" s="247"/>
      <c r="D204" s="226" t="s">
        <v>144</v>
      </c>
      <c r="E204" s="248" t="s">
        <v>19</v>
      </c>
      <c r="F204" s="249" t="s">
        <v>200</v>
      </c>
      <c r="G204" s="247"/>
      <c r="H204" s="250">
        <v>7.0229999999999997</v>
      </c>
      <c r="I204" s="251"/>
      <c r="J204" s="247"/>
      <c r="K204" s="247"/>
      <c r="L204" s="252"/>
      <c r="M204" s="253"/>
      <c r="N204" s="254"/>
      <c r="O204" s="254"/>
      <c r="P204" s="254"/>
      <c r="Q204" s="254"/>
      <c r="R204" s="254"/>
      <c r="S204" s="254"/>
      <c r="T204" s="25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56" t="s">
        <v>144</v>
      </c>
      <c r="AU204" s="256" t="s">
        <v>82</v>
      </c>
      <c r="AV204" s="15" t="s">
        <v>140</v>
      </c>
      <c r="AW204" s="15" t="s">
        <v>33</v>
      </c>
      <c r="AX204" s="15" t="s">
        <v>80</v>
      </c>
      <c r="AY204" s="256" t="s">
        <v>133</v>
      </c>
    </row>
    <row r="205" s="2" customFormat="1" ht="24.15" customHeight="1">
      <c r="A205" s="40"/>
      <c r="B205" s="41"/>
      <c r="C205" s="206" t="s">
        <v>328</v>
      </c>
      <c r="D205" s="206" t="s">
        <v>135</v>
      </c>
      <c r="E205" s="207" t="s">
        <v>329</v>
      </c>
      <c r="F205" s="208" t="s">
        <v>330</v>
      </c>
      <c r="G205" s="209" t="s">
        <v>189</v>
      </c>
      <c r="H205" s="210">
        <v>20</v>
      </c>
      <c r="I205" s="211"/>
      <c r="J205" s="212">
        <f>ROUND(I205*H205,2)</f>
        <v>0</v>
      </c>
      <c r="K205" s="208" t="s">
        <v>139</v>
      </c>
      <c r="L205" s="46"/>
      <c r="M205" s="213" t="s">
        <v>19</v>
      </c>
      <c r="N205" s="214" t="s">
        <v>43</v>
      </c>
      <c r="O205" s="86"/>
      <c r="P205" s="215">
        <f>O205*H205</f>
        <v>0</v>
      </c>
      <c r="Q205" s="215">
        <v>0.037010000000000001</v>
      </c>
      <c r="R205" s="215">
        <f>Q205*H205</f>
        <v>0.74019999999999997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140</v>
      </c>
      <c r="AT205" s="217" t="s">
        <v>135</v>
      </c>
      <c r="AU205" s="217" t="s">
        <v>82</v>
      </c>
      <c r="AY205" s="19" t="s">
        <v>133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80</v>
      </c>
      <c r="BK205" s="218">
        <f>ROUND(I205*H205,2)</f>
        <v>0</v>
      </c>
      <c r="BL205" s="19" t="s">
        <v>140</v>
      </c>
      <c r="BM205" s="217" t="s">
        <v>331</v>
      </c>
    </row>
    <row r="206" s="2" customFormat="1">
      <c r="A206" s="40"/>
      <c r="B206" s="41"/>
      <c r="C206" s="42"/>
      <c r="D206" s="219" t="s">
        <v>142</v>
      </c>
      <c r="E206" s="42"/>
      <c r="F206" s="220" t="s">
        <v>332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142</v>
      </c>
      <c r="AU206" s="19" t="s">
        <v>82</v>
      </c>
    </row>
    <row r="207" s="13" customFormat="1">
      <c r="A207" s="13"/>
      <c r="B207" s="224"/>
      <c r="C207" s="225"/>
      <c r="D207" s="226" t="s">
        <v>144</v>
      </c>
      <c r="E207" s="227" t="s">
        <v>19</v>
      </c>
      <c r="F207" s="228" t="s">
        <v>333</v>
      </c>
      <c r="G207" s="225"/>
      <c r="H207" s="229">
        <v>9</v>
      </c>
      <c r="I207" s="230"/>
      <c r="J207" s="225"/>
      <c r="K207" s="225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144</v>
      </c>
      <c r="AU207" s="235" t="s">
        <v>82</v>
      </c>
      <c r="AV207" s="13" t="s">
        <v>82</v>
      </c>
      <c r="AW207" s="13" t="s">
        <v>33</v>
      </c>
      <c r="AX207" s="13" t="s">
        <v>72</v>
      </c>
      <c r="AY207" s="235" t="s">
        <v>133</v>
      </c>
    </row>
    <row r="208" s="13" customFormat="1">
      <c r="A208" s="13"/>
      <c r="B208" s="224"/>
      <c r="C208" s="225"/>
      <c r="D208" s="226" t="s">
        <v>144</v>
      </c>
      <c r="E208" s="227" t="s">
        <v>19</v>
      </c>
      <c r="F208" s="228" t="s">
        <v>334</v>
      </c>
      <c r="G208" s="225"/>
      <c r="H208" s="229">
        <v>4</v>
      </c>
      <c r="I208" s="230"/>
      <c r="J208" s="225"/>
      <c r="K208" s="225"/>
      <c r="L208" s="231"/>
      <c r="M208" s="232"/>
      <c r="N208" s="233"/>
      <c r="O208" s="233"/>
      <c r="P208" s="233"/>
      <c r="Q208" s="233"/>
      <c r="R208" s="233"/>
      <c r="S208" s="233"/>
      <c r="T208" s="23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5" t="s">
        <v>144</v>
      </c>
      <c r="AU208" s="235" t="s">
        <v>82</v>
      </c>
      <c r="AV208" s="13" t="s">
        <v>82</v>
      </c>
      <c r="AW208" s="13" t="s">
        <v>33</v>
      </c>
      <c r="AX208" s="13" t="s">
        <v>72</v>
      </c>
      <c r="AY208" s="235" t="s">
        <v>133</v>
      </c>
    </row>
    <row r="209" s="13" customFormat="1">
      <c r="A209" s="13"/>
      <c r="B209" s="224"/>
      <c r="C209" s="225"/>
      <c r="D209" s="226" t="s">
        <v>144</v>
      </c>
      <c r="E209" s="227" t="s">
        <v>19</v>
      </c>
      <c r="F209" s="228" t="s">
        <v>335</v>
      </c>
      <c r="G209" s="225"/>
      <c r="H209" s="229">
        <v>5</v>
      </c>
      <c r="I209" s="230"/>
      <c r="J209" s="225"/>
      <c r="K209" s="225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144</v>
      </c>
      <c r="AU209" s="235" t="s">
        <v>82</v>
      </c>
      <c r="AV209" s="13" t="s">
        <v>82</v>
      </c>
      <c r="AW209" s="13" t="s">
        <v>33</v>
      </c>
      <c r="AX209" s="13" t="s">
        <v>72</v>
      </c>
      <c r="AY209" s="235" t="s">
        <v>133</v>
      </c>
    </row>
    <row r="210" s="13" customFormat="1">
      <c r="A210" s="13"/>
      <c r="B210" s="224"/>
      <c r="C210" s="225"/>
      <c r="D210" s="226" t="s">
        <v>144</v>
      </c>
      <c r="E210" s="227" t="s">
        <v>19</v>
      </c>
      <c r="F210" s="228" t="s">
        <v>336</v>
      </c>
      <c r="G210" s="225"/>
      <c r="H210" s="229">
        <v>2</v>
      </c>
      <c r="I210" s="230"/>
      <c r="J210" s="225"/>
      <c r="K210" s="225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144</v>
      </c>
      <c r="AU210" s="235" t="s">
        <v>82</v>
      </c>
      <c r="AV210" s="13" t="s">
        <v>82</v>
      </c>
      <c r="AW210" s="13" t="s">
        <v>33</v>
      </c>
      <c r="AX210" s="13" t="s">
        <v>72</v>
      </c>
      <c r="AY210" s="235" t="s">
        <v>133</v>
      </c>
    </row>
    <row r="211" s="15" customFormat="1">
      <c r="A211" s="15"/>
      <c r="B211" s="246"/>
      <c r="C211" s="247"/>
      <c r="D211" s="226" t="s">
        <v>144</v>
      </c>
      <c r="E211" s="248" t="s">
        <v>19</v>
      </c>
      <c r="F211" s="249" t="s">
        <v>200</v>
      </c>
      <c r="G211" s="247"/>
      <c r="H211" s="250">
        <v>20</v>
      </c>
      <c r="I211" s="251"/>
      <c r="J211" s="247"/>
      <c r="K211" s="247"/>
      <c r="L211" s="252"/>
      <c r="M211" s="253"/>
      <c r="N211" s="254"/>
      <c r="O211" s="254"/>
      <c r="P211" s="254"/>
      <c r="Q211" s="254"/>
      <c r="R211" s="254"/>
      <c r="S211" s="254"/>
      <c r="T211" s="25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56" t="s">
        <v>144</v>
      </c>
      <c r="AU211" s="256" t="s">
        <v>82</v>
      </c>
      <c r="AV211" s="15" t="s">
        <v>140</v>
      </c>
      <c r="AW211" s="15" t="s">
        <v>33</v>
      </c>
      <c r="AX211" s="15" t="s">
        <v>80</v>
      </c>
      <c r="AY211" s="256" t="s">
        <v>133</v>
      </c>
    </row>
    <row r="212" s="2" customFormat="1" ht="16.5" customHeight="1">
      <c r="A212" s="40"/>
      <c r="B212" s="41"/>
      <c r="C212" s="257" t="s">
        <v>337</v>
      </c>
      <c r="D212" s="257" t="s">
        <v>263</v>
      </c>
      <c r="E212" s="258" t="s">
        <v>338</v>
      </c>
      <c r="F212" s="259" t="s">
        <v>339</v>
      </c>
      <c r="G212" s="260" t="s">
        <v>189</v>
      </c>
      <c r="H212" s="261">
        <v>22</v>
      </c>
      <c r="I212" s="262"/>
      <c r="J212" s="263">
        <f>ROUND(I212*H212,2)</f>
        <v>0</v>
      </c>
      <c r="K212" s="259" t="s">
        <v>139</v>
      </c>
      <c r="L212" s="264"/>
      <c r="M212" s="265" t="s">
        <v>19</v>
      </c>
      <c r="N212" s="266" t="s">
        <v>43</v>
      </c>
      <c r="O212" s="86"/>
      <c r="P212" s="215">
        <f>O212*H212</f>
        <v>0</v>
      </c>
      <c r="Q212" s="215">
        <v>0.019480000000000001</v>
      </c>
      <c r="R212" s="215">
        <f>Q212*H212</f>
        <v>0.42856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180</v>
      </c>
      <c r="AT212" s="217" t="s">
        <v>263</v>
      </c>
      <c r="AU212" s="217" t="s">
        <v>82</v>
      </c>
      <c r="AY212" s="19" t="s">
        <v>133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80</v>
      </c>
      <c r="BK212" s="218">
        <f>ROUND(I212*H212,2)</f>
        <v>0</v>
      </c>
      <c r="BL212" s="19" t="s">
        <v>140</v>
      </c>
      <c r="BM212" s="217" t="s">
        <v>340</v>
      </c>
    </row>
    <row r="213" s="13" customFormat="1">
      <c r="A213" s="13"/>
      <c r="B213" s="224"/>
      <c r="C213" s="225"/>
      <c r="D213" s="226" t="s">
        <v>144</v>
      </c>
      <c r="E213" s="225"/>
      <c r="F213" s="228" t="s">
        <v>341</v>
      </c>
      <c r="G213" s="225"/>
      <c r="H213" s="229">
        <v>22</v>
      </c>
      <c r="I213" s="230"/>
      <c r="J213" s="225"/>
      <c r="K213" s="225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144</v>
      </c>
      <c r="AU213" s="235" t="s">
        <v>82</v>
      </c>
      <c r="AV213" s="13" t="s">
        <v>82</v>
      </c>
      <c r="AW213" s="13" t="s">
        <v>4</v>
      </c>
      <c r="AX213" s="13" t="s">
        <v>80</v>
      </c>
      <c r="AY213" s="235" t="s">
        <v>133</v>
      </c>
    </row>
    <row r="214" s="2" customFormat="1" ht="24.15" customHeight="1">
      <c r="A214" s="40"/>
      <c r="B214" s="41"/>
      <c r="C214" s="206" t="s">
        <v>342</v>
      </c>
      <c r="D214" s="206" t="s">
        <v>135</v>
      </c>
      <c r="E214" s="207" t="s">
        <v>343</v>
      </c>
      <c r="F214" s="208" t="s">
        <v>344</v>
      </c>
      <c r="G214" s="209" t="s">
        <v>189</v>
      </c>
      <c r="H214" s="210">
        <v>46</v>
      </c>
      <c r="I214" s="211"/>
      <c r="J214" s="212">
        <f>ROUND(I214*H214,2)</f>
        <v>0</v>
      </c>
      <c r="K214" s="208" t="s">
        <v>139</v>
      </c>
      <c r="L214" s="46"/>
      <c r="M214" s="213" t="s">
        <v>19</v>
      </c>
      <c r="N214" s="214" t="s">
        <v>43</v>
      </c>
      <c r="O214" s="86"/>
      <c r="P214" s="215">
        <f>O214*H214</f>
        <v>0</v>
      </c>
      <c r="Q214" s="215">
        <v>0.037010000000000001</v>
      </c>
      <c r="R214" s="215">
        <f>Q214*H214</f>
        <v>1.7024600000000001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140</v>
      </c>
      <c r="AT214" s="217" t="s">
        <v>135</v>
      </c>
      <c r="AU214" s="217" t="s">
        <v>82</v>
      </c>
      <c r="AY214" s="19" t="s">
        <v>133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80</v>
      </c>
      <c r="BK214" s="218">
        <f>ROUND(I214*H214,2)</f>
        <v>0</v>
      </c>
      <c r="BL214" s="19" t="s">
        <v>140</v>
      </c>
      <c r="BM214" s="217" t="s">
        <v>345</v>
      </c>
    </row>
    <row r="215" s="2" customFormat="1">
      <c r="A215" s="40"/>
      <c r="B215" s="41"/>
      <c r="C215" s="42"/>
      <c r="D215" s="219" t="s">
        <v>142</v>
      </c>
      <c r="E215" s="42"/>
      <c r="F215" s="220" t="s">
        <v>346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142</v>
      </c>
      <c r="AU215" s="19" t="s">
        <v>82</v>
      </c>
    </row>
    <row r="216" s="14" customFormat="1">
      <c r="A216" s="14"/>
      <c r="B216" s="236"/>
      <c r="C216" s="237"/>
      <c r="D216" s="226" t="s">
        <v>144</v>
      </c>
      <c r="E216" s="238" t="s">
        <v>19</v>
      </c>
      <c r="F216" s="239" t="s">
        <v>347</v>
      </c>
      <c r="G216" s="237"/>
      <c r="H216" s="238" t="s">
        <v>19</v>
      </c>
      <c r="I216" s="240"/>
      <c r="J216" s="237"/>
      <c r="K216" s="237"/>
      <c r="L216" s="241"/>
      <c r="M216" s="242"/>
      <c r="N216" s="243"/>
      <c r="O216" s="243"/>
      <c r="P216" s="243"/>
      <c r="Q216" s="243"/>
      <c r="R216" s="243"/>
      <c r="S216" s="243"/>
      <c r="T216" s="24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5" t="s">
        <v>144</v>
      </c>
      <c r="AU216" s="245" t="s">
        <v>82</v>
      </c>
      <c r="AV216" s="14" t="s">
        <v>80</v>
      </c>
      <c r="AW216" s="14" t="s">
        <v>33</v>
      </c>
      <c r="AX216" s="14" t="s">
        <v>72</v>
      </c>
      <c r="AY216" s="245" t="s">
        <v>133</v>
      </c>
    </row>
    <row r="217" s="13" customFormat="1">
      <c r="A217" s="13"/>
      <c r="B217" s="224"/>
      <c r="C217" s="225"/>
      <c r="D217" s="226" t="s">
        <v>144</v>
      </c>
      <c r="E217" s="227" t="s">
        <v>19</v>
      </c>
      <c r="F217" s="228" t="s">
        <v>348</v>
      </c>
      <c r="G217" s="225"/>
      <c r="H217" s="229">
        <v>18</v>
      </c>
      <c r="I217" s="230"/>
      <c r="J217" s="225"/>
      <c r="K217" s="225"/>
      <c r="L217" s="231"/>
      <c r="M217" s="232"/>
      <c r="N217" s="233"/>
      <c r="O217" s="233"/>
      <c r="P217" s="233"/>
      <c r="Q217" s="233"/>
      <c r="R217" s="233"/>
      <c r="S217" s="233"/>
      <c r="T217" s="23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5" t="s">
        <v>144</v>
      </c>
      <c r="AU217" s="235" t="s">
        <v>82</v>
      </c>
      <c r="AV217" s="13" t="s">
        <v>82</v>
      </c>
      <c r="AW217" s="13" t="s">
        <v>33</v>
      </c>
      <c r="AX217" s="13" t="s">
        <v>72</v>
      </c>
      <c r="AY217" s="235" t="s">
        <v>133</v>
      </c>
    </row>
    <row r="218" s="13" customFormat="1">
      <c r="A218" s="13"/>
      <c r="B218" s="224"/>
      <c r="C218" s="225"/>
      <c r="D218" s="226" t="s">
        <v>144</v>
      </c>
      <c r="E218" s="227" t="s">
        <v>19</v>
      </c>
      <c r="F218" s="228" t="s">
        <v>349</v>
      </c>
      <c r="G218" s="225"/>
      <c r="H218" s="229">
        <v>12</v>
      </c>
      <c r="I218" s="230"/>
      <c r="J218" s="225"/>
      <c r="K218" s="225"/>
      <c r="L218" s="231"/>
      <c r="M218" s="232"/>
      <c r="N218" s="233"/>
      <c r="O218" s="233"/>
      <c r="P218" s="233"/>
      <c r="Q218" s="233"/>
      <c r="R218" s="233"/>
      <c r="S218" s="233"/>
      <c r="T218" s="23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5" t="s">
        <v>144</v>
      </c>
      <c r="AU218" s="235" t="s">
        <v>82</v>
      </c>
      <c r="AV218" s="13" t="s">
        <v>82</v>
      </c>
      <c r="AW218" s="13" t="s">
        <v>33</v>
      </c>
      <c r="AX218" s="13" t="s">
        <v>72</v>
      </c>
      <c r="AY218" s="235" t="s">
        <v>133</v>
      </c>
    </row>
    <row r="219" s="13" customFormat="1">
      <c r="A219" s="13"/>
      <c r="B219" s="224"/>
      <c r="C219" s="225"/>
      <c r="D219" s="226" t="s">
        <v>144</v>
      </c>
      <c r="E219" s="227" t="s">
        <v>19</v>
      </c>
      <c r="F219" s="228" t="s">
        <v>350</v>
      </c>
      <c r="G219" s="225"/>
      <c r="H219" s="229">
        <v>10</v>
      </c>
      <c r="I219" s="230"/>
      <c r="J219" s="225"/>
      <c r="K219" s="225"/>
      <c r="L219" s="231"/>
      <c r="M219" s="232"/>
      <c r="N219" s="233"/>
      <c r="O219" s="233"/>
      <c r="P219" s="233"/>
      <c r="Q219" s="233"/>
      <c r="R219" s="233"/>
      <c r="S219" s="233"/>
      <c r="T219" s="23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5" t="s">
        <v>144</v>
      </c>
      <c r="AU219" s="235" t="s">
        <v>82</v>
      </c>
      <c r="AV219" s="13" t="s">
        <v>82</v>
      </c>
      <c r="AW219" s="13" t="s">
        <v>33</v>
      </c>
      <c r="AX219" s="13" t="s">
        <v>72</v>
      </c>
      <c r="AY219" s="235" t="s">
        <v>133</v>
      </c>
    </row>
    <row r="220" s="13" customFormat="1">
      <c r="A220" s="13"/>
      <c r="B220" s="224"/>
      <c r="C220" s="225"/>
      <c r="D220" s="226" t="s">
        <v>144</v>
      </c>
      <c r="E220" s="227" t="s">
        <v>19</v>
      </c>
      <c r="F220" s="228" t="s">
        <v>351</v>
      </c>
      <c r="G220" s="225"/>
      <c r="H220" s="229">
        <v>6</v>
      </c>
      <c r="I220" s="230"/>
      <c r="J220" s="225"/>
      <c r="K220" s="225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144</v>
      </c>
      <c r="AU220" s="235" t="s">
        <v>82</v>
      </c>
      <c r="AV220" s="13" t="s">
        <v>82</v>
      </c>
      <c r="AW220" s="13" t="s">
        <v>33</v>
      </c>
      <c r="AX220" s="13" t="s">
        <v>72</v>
      </c>
      <c r="AY220" s="235" t="s">
        <v>133</v>
      </c>
    </row>
    <row r="221" s="15" customFormat="1">
      <c r="A221" s="15"/>
      <c r="B221" s="246"/>
      <c r="C221" s="247"/>
      <c r="D221" s="226" t="s">
        <v>144</v>
      </c>
      <c r="E221" s="248" t="s">
        <v>19</v>
      </c>
      <c r="F221" s="249" t="s">
        <v>200</v>
      </c>
      <c r="G221" s="247"/>
      <c r="H221" s="250">
        <v>46</v>
      </c>
      <c r="I221" s="251"/>
      <c r="J221" s="247"/>
      <c r="K221" s="247"/>
      <c r="L221" s="252"/>
      <c r="M221" s="253"/>
      <c r="N221" s="254"/>
      <c r="O221" s="254"/>
      <c r="P221" s="254"/>
      <c r="Q221" s="254"/>
      <c r="R221" s="254"/>
      <c r="S221" s="254"/>
      <c r="T221" s="25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56" t="s">
        <v>144</v>
      </c>
      <c r="AU221" s="256" t="s">
        <v>82</v>
      </c>
      <c r="AV221" s="15" t="s">
        <v>140</v>
      </c>
      <c r="AW221" s="15" t="s">
        <v>33</v>
      </c>
      <c r="AX221" s="15" t="s">
        <v>80</v>
      </c>
      <c r="AY221" s="256" t="s">
        <v>133</v>
      </c>
    </row>
    <row r="222" s="2" customFormat="1" ht="21.75" customHeight="1">
      <c r="A222" s="40"/>
      <c r="B222" s="41"/>
      <c r="C222" s="257" t="s">
        <v>352</v>
      </c>
      <c r="D222" s="257" t="s">
        <v>263</v>
      </c>
      <c r="E222" s="258" t="s">
        <v>353</v>
      </c>
      <c r="F222" s="259" t="s">
        <v>354</v>
      </c>
      <c r="G222" s="260" t="s">
        <v>189</v>
      </c>
      <c r="H222" s="261">
        <v>46</v>
      </c>
      <c r="I222" s="262"/>
      <c r="J222" s="263">
        <f>ROUND(I222*H222,2)</f>
        <v>0</v>
      </c>
      <c r="K222" s="259" t="s">
        <v>19</v>
      </c>
      <c r="L222" s="264"/>
      <c r="M222" s="265" t="s">
        <v>19</v>
      </c>
      <c r="N222" s="266" t="s">
        <v>43</v>
      </c>
      <c r="O222" s="86"/>
      <c r="P222" s="215">
        <f>O222*H222</f>
        <v>0</v>
      </c>
      <c r="Q222" s="215">
        <v>0.019480000000000001</v>
      </c>
      <c r="R222" s="215">
        <f>Q222*H222</f>
        <v>0.89607999999999999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180</v>
      </c>
      <c r="AT222" s="217" t="s">
        <v>263</v>
      </c>
      <c r="AU222" s="217" t="s">
        <v>82</v>
      </c>
      <c r="AY222" s="19" t="s">
        <v>133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80</v>
      </c>
      <c r="BK222" s="218">
        <f>ROUND(I222*H222,2)</f>
        <v>0</v>
      </c>
      <c r="BL222" s="19" t="s">
        <v>140</v>
      </c>
      <c r="BM222" s="217" t="s">
        <v>355</v>
      </c>
    </row>
    <row r="223" s="2" customFormat="1" ht="16.5" customHeight="1">
      <c r="A223" s="40"/>
      <c r="B223" s="41"/>
      <c r="C223" s="206" t="s">
        <v>356</v>
      </c>
      <c r="D223" s="206" t="s">
        <v>135</v>
      </c>
      <c r="E223" s="207" t="s">
        <v>357</v>
      </c>
      <c r="F223" s="208" t="s">
        <v>358</v>
      </c>
      <c r="G223" s="209" t="s">
        <v>359</v>
      </c>
      <c r="H223" s="210">
        <v>20</v>
      </c>
      <c r="I223" s="211"/>
      <c r="J223" s="212">
        <f>ROUND(I223*H223,2)</f>
        <v>0</v>
      </c>
      <c r="K223" s="208" t="s">
        <v>139</v>
      </c>
      <c r="L223" s="46"/>
      <c r="M223" s="213" t="s">
        <v>19</v>
      </c>
      <c r="N223" s="214" t="s">
        <v>43</v>
      </c>
      <c r="O223" s="86"/>
      <c r="P223" s="215">
        <f>O223*H223</f>
        <v>0</v>
      </c>
      <c r="Q223" s="215">
        <v>0.00060999999999999997</v>
      </c>
      <c r="R223" s="215">
        <f>Q223*H223</f>
        <v>0.012199999999999999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140</v>
      </c>
      <c r="AT223" s="217" t="s">
        <v>135</v>
      </c>
      <c r="AU223" s="217" t="s">
        <v>82</v>
      </c>
      <c r="AY223" s="19" t="s">
        <v>133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80</v>
      </c>
      <c r="BK223" s="218">
        <f>ROUND(I223*H223,2)</f>
        <v>0</v>
      </c>
      <c r="BL223" s="19" t="s">
        <v>140</v>
      </c>
      <c r="BM223" s="217" t="s">
        <v>360</v>
      </c>
    </row>
    <row r="224" s="2" customFormat="1">
      <c r="A224" s="40"/>
      <c r="B224" s="41"/>
      <c r="C224" s="42"/>
      <c r="D224" s="219" t="s">
        <v>142</v>
      </c>
      <c r="E224" s="42"/>
      <c r="F224" s="220" t="s">
        <v>361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142</v>
      </c>
      <c r="AU224" s="19" t="s">
        <v>82</v>
      </c>
    </row>
    <row r="225" s="13" customFormat="1">
      <c r="A225" s="13"/>
      <c r="B225" s="224"/>
      <c r="C225" s="225"/>
      <c r="D225" s="226" t="s">
        <v>144</v>
      </c>
      <c r="E225" s="227" t="s">
        <v>19</v>
      </c>
      <c r="F225" s="228" t="s">
        <v>362</v>
      </c>
      <c r="G225" s="225"/>
      <c r="H225" s="229">
        <v>20</v>
      </c>
      <c r="I225" s="230"/>
      <c r="J225" s="225"/>
      <c r="K225" s="225"/>
      <c r="L225" s="231"/>
      <c r="M225" s="232"/>
      <c r="N225" s="233"/>
      <c r="O225" s="233"/>
      <c r="P225" s="233"/>
      <c r="Q225" s="233"/>
      <c r="R225" s="233"/>
      <c r="S225" s="233"/>
      <c r="T225" s="23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5" t="s">
        <v>144</v>
      </c>
      <c r="AU225" s="235" t="s">
        <v>82</v>
      </c>
      <c r="AV225" s="13" t="s">
        <v>82</v>
      </c>
      <c r="AW225" s="13" t="s">
        <v>33</v>
      </c>
      <c r="AX225" s="13" t="s">
        <v>80</v>
      </c>
      <c r="AY225" s="235" t="s">
        <v>133</v>
      </c>
    </row>
    <row r="226" s="2" customFormat="1" ht="16.5" customHeight="1">
      <c r="A226" s="40"/>
      <c r="B226" s="41"/>
      <c r="C226" s="257" t="s">
        <v>363</v>
      </c>
      <c r="D226" s="257" t="s">
        <v>263</v>
      </c>
      <c r="E226" s="258" t="s">
        <v>364</v>
      </c>
      <c r="F226" s="259" t="s">
        <v>365</v>
      </c>
      <c r="G226" s="260" t="s">
        <v>189</v>
      </c>
      <c r="H226" s="261">
        <v>2</v>
      </c>
      <c r="I226" s="262"/>
      <c r="J226" s="263">
        <f>ROUND(I226*H226,2)</f>
        <v>0</v>
      </c>
      <c r="K226" s="259" t="s">
        <v>139</v>
      </c>
      <c r="L226" s="264"/>
      <c r="M226" s="265" t="s">
        <v>19</v>
      </c>
      <c r="N226" s="266" t="s">
        <v>43</v>
      </c>
      <c r="O226" s="86"/>
      <c r="P226" s="215">
        <f>O226*H226</f>
        <v>0</v>
      </c>
      <c r="Q226" s="215">
        <v>0.0096699999999999998</v>
      </c>
      <c r="R226" s="215">
        <f>Q226*H226</f>
        <v>0.01934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180</v>
      </c>
      <c r="AT226" s="217" t="s">
        <v>263</v>
      </c>
      <c r="AU226" s="217" t="s">
        <v>82</v>
      </c>
      <c r="AY226" s="19" t="s">
        <v>133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80</v>
      </c>
      <c r="BK226" s="218">
        <f>ROUND(I226*H226,2)</f>
        <v>0</v>
      </c>
      <c r="BL226" s="19" t="s">
        <v>140</v>
      </c>
      <c r="BM226" s="217" t="s">
        <v>366</v>
      </c>
    </row>
    <row r="227" s="13" customFormat="1">
      <c r="A227" s="13"/>
      <c r="B227" s="224"/>
      <c r="C227" s="225"/>
      <c r="D227" s="226" t="s">
        <v>144</v>
      </c>
      <c r="E227" s="227" t="s">
        <v>19</v>
      </c>
      <c r="F227" s="228" t="s">
        <v>367</v>
      </c>
      <c r="G227" s="225"/>
      <c r="H227" s="229">
        <v>2</v>
      </c>
      <c r="I227" s="230"/>
      <c r="J227" s="225"/>
      <c r="K227" s="225"/>
      <c r="L227" s="231"/>
      <c r="M227" s="232"/>
      <c r="N227" s="233"/>
      <c r="O227" s="233"/>
      <c r="P227" s="233"/>
      <c r="Q227" s="233"/>
      <c r="R227" s="233"/>
      <c r="S227" s="233"/>
      <c r="T227" s="23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5" t="s">
        <v>144</v>
      </c>
      <c r="AU227" s="235" t="s">
        <v>82</v>
      </c>
      <c r="AV227" s="13" t="s">
        <v>82</v>
      </c>
      <c r="AW227" s="13" t="s">
        <v>33</v>
      </c>
      <c r="AX227" s="13" t="s">
        <v>80</v>
      </c>
      <c r="AY227" s="235" t="s">
        <v>133</v>
      </c>
    </row>
    <row r="228" s="2" customFormat="1" ht="16.5" customHeight="1">
      <c r="A228" s="40"/>
      <c r="B228" s="41"/>
      <c r="C228" s="257" t="s">
        <v>368</v>
      </c>
      <c r="D228" s="257" t="s">
        <v>263</v>
      </c>
      <c r="E228" s="258" t="s">
        <v>369</v>
      </c>
      <c r="F228" s="259" t="s">
        <v>370</v>
      </c>
      <c r="G228" s="260" t="s">
        <v>235</v>
      </c>
      <c r="H228" s="261">
        <v>0.126</v>
      </c>
      <c r="I228" s="262"/>
      <c r="J228" s="263">
        <f>ROUND(I228*H228,2)</f>
        <v>0</v>
      </c>
      <c r="K228" s="259" t="s">
        <v>139</v>
      </c>
      <c r="L228" s="264"/>
      <c r="M228" s="265" t="s">
        <v>19</v>
      </c>
      <c r="N228" s="266" t="s">
        <v>43</v>
      </c>
      <c r="O228" s="86"/>
      <c r="P228" s="215">
        <f>O228*H228</f>
        <v>0</v>
      </c>
      <c r="Q228" s="215">
        <v>1</v>
      </c>
      <c r="R228" s="215">
        <f>Q228*H228</f>
        <v>0.126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180</v>
      </c>
      <c r="AT228" s="217" t="s">
        <v>263</v>
      </c>
      <c r="AU228" s="217" t="s">
        <v>82</v>
      </c>
      <c r="AY228" s="19" t="s">
        <v>133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80</v>
      </c>
      <c r="BK228" s="218">
        <f>ROUND(I228*H228,2)</f>
        <v>0</v>
      </c>
      <c r="BL228" s="19" t="s">
        <v>140</v>
      </c>
      <c r="BM228" s="217" t="s">
        <v>371</v>
      </c>
    </row>
    <row r="229" s="13" customFormat="1">
      <c r="A229" s="13"/>
      <c r="B229" s="224"/>
      <c r="C229" s="225"/>
      <c r="D229" s="226" t="s">
        <v>144</v>
      </c>
      <c r="E229" s="227" t="s">
        <v>19</v>
      </c>
      <c r="F229" s="228" t="s">
        <v>372</v>
      </c>
      <c r="G229" s="225"/>
      <c r="H229" s="229">
        <v>0.126</v>
      </c>
      <c r="I229" s="230"/>
      <c r="J229" s="225"/>
      <c r="K229" s="225"/>
      <c r="L229" s="231"/>
      <c r="M229" s="232"/>
      <c r="N229" s="233"/>
      <c r="O229" s="233"/>
      <c r="P229" s="233"/>
      <c r="Q229" s="233"/>
      <c r="R229" s="233"/>
      <c r="S229" s="233"/>
      <c r="T229" s="23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5" t="s">
        <v>144</v>
      </c>
      <c r="AU229" s="235" t="s">
        <v>82</v>
      </c>
      <c r="AV229" s="13" t="s">
        <v>82</v>
      </c>
      <c r="AW229" s="13" t="s">
        <v>33</v>
      </c>
      <c r="AX229" s="13" t="s">
        <v>80</v>
      </c>
      <c r="AY229" s="235" t="s">
        <v>133</v>
      </c>
    </row>
    <row r="230" s="2" customFormat="1" ht="16.5" customHeight="1">
      <c r="A230" s="40"/>
      <c r="B230" s="41"/>
      <c r="C230" s="206" t="s">
        <v>373</v>
      </c>
      <c r="D230" s="206" t="s">
        <v>135</v>
      </c>
      <c r="E230" s="207" t="s">
        <v>374</v>
      </c>
      <c r="F230" s="208" t="s">
        <v>375</v>
      </c>
      <c r="G230" s="209" t="s">
        <v>138</v>
      </c>
      <c r="H230" s="210">
        <v>69</v>
      </c>
      <c r="I230" s="211"/>
      <c r="J230" s="212">
        <f>ROUND(I230*H230,2)</f>
        <v>0</v>
      </c>
      <c r="K230" s="208" t="s">
        <v>139</v>
      </c>
      <c r="L230" s="46"/>
      <c r="M230" s="213" t="s">
        <v>19</v>
      </c>
      <c r="N230" s="214" t="s">
        <v>43</v>
      </c>
      <c r="O230" s="86"/>
      <c r="P230" s="215">
        <f>O230*H230</f>
        <v>0</v>
      </c>
      <c r="Q230" s="215">
        <v>0.108</v>
      </c>
      <c r="R230" s="215">
        <f>Q230*H230</f>
        <v>7.452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140</v>
      </c>
      <c r="AT230" s="217" t="s">
        <v>135</v>
      </c>
      <c r="AU230" s="217" t="s">
        <v>82</v>
      </c>
      <c r="AY230" s="19" t="s">
        <v>133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80</v>
      </c>
      <c r="BK230" s="218">
        <f>ROUND(I230*H230,2)</f>
        <v>0</v>
      </c>
      <c r="BL230" s="19" t="s">
        <v>140</v>
      </c>
      <c r="BM230" s="217" t="s">
        <v>376</v>
      </c>
    </row>
    <row r="231" s="2" customFormat="1">
      <c r="A231" s="40"/>
      <c r="B231" s="41"/>
      <c r="C231" s="42"/>
      <c r="D231" s="219" t="s">
        <v>142</v>
      </c>
      <c r="E231" s="42"/>
      <c r="F231" s="220" t="s">
        <v>377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142</v>
      </c>
      <c r="AU231" s="19" t="s">
        <v>82</v>
      </c>
    </row>
    <row r="232" s="14" customFormat="1">
      <c r="A232" s="14"/>
      <c r="B232" s="236"/>
      <c r="C232" s="237"/>
      <c r="D232" s="226" t="s">
        <v>144</v>
      </c>
      <c r="E232" s="238" t="s">
        <v>19</v>
      </c>
      <c r="F232" s="239" t="s">
        <v>378</v>
      </c>
      <c r="G232" s="237"/>
      <c r="H232" s="238" t="s">
        <v>19</v>
      </c>
      <c r="I232" s="240"/>
      <c r="J232" s="237"/>
      <c r="K232" s="237"/>
      <c r="L232" s="241"/>
      <c r="M232" s="242"/>
      <c r="N232" s="243"/>
      <c r="O232" s="243"/>
      <c r="P232" s="243"/>
      <c r="Q232" s="243"/>
      <c r="R232" s="243"/>
      <c r="S232" s="243"/>
      <c r="T232" s="24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5" t="s">
        <v>144</v>
      </c>
      <c r="AU232" s="245" t="s">
        <v>82</v>
      </c>
      <c r="AV232" s="14" t="s">
        <v>80</v>
      </c>
      <c r="AW232" s="14" t="s">
        <v>33</v>
      </c>
      <c r="AX232" s="14" t="s">
        <v>72</v>
      </c>
      <c r="AY232" s="245" t="s">
        <v>133</v>
      </c>
    </row>
    <row r="233" s="13" customFormat="1">
      <c r="A233" s="13"/>
      <c r="B233" s="224"/>
      <c r="C233" s="225"/>
      <c r="D233" s="226" t="s">
        <v>144</v>
      </c>
      <c r="E233" s="227" t="s">
        <v>19</v>
      </c>
      <c r="F233" s="228" t="s">
        <v>379</v>
      </c>
      <c r="G233" s="225"/>
      <c r="H233" s="229">
        <v>69</v>
      </c>
      <c r="I233" s="230"/>
      <c r="J233" s="225"/>
      <c r="K233" s="225"/>
      <c r="L233" s="231"/>
      <c r="M233" s="232"/>
      <c r="N233" s="233"/>
      <c r="O233" s="233"/>
      <c r="P233" s="233"/>
      <c r="Q233" s="233"/>
      <c r="R233" s="233"/>
      <c r="S233" s="233"/>
      <c r="T233" s="23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5" t="s">
        <v>144</v>
      </c>
      <c r="AU233" s="235" t="s">
        <v>82</v>
      </c>
      <c r="AV233" s="13" t="s">
        <v>82</v>
      </c>
      <c r="AW233" s="13" t="s">
        <v>33</v>
      </c>
      <c r="AX233" s="13" t="s">
        <v>80</v>
      </c>
      <c r="AY233" s="235" t="s">
        <v>133</v>
      </c>
    </row>
    <row r="234" s="2" customFormat="1" ht="16.5" customHeight="1">
      <c r="A234" s="40"/>
      <c r="B234" s="41"/>
      <c r="C234" s="257" t="s">
        <v>380</v>
      </c>
      <c r="D234" s="257" t="s">
        <v>263</v>
      </c>
      <c r="E234" s="258" t="s">
        <v>381</v>
      </c>
      <c r="F234" s="259" t="s">
        <v>382</v>
      </c>
      <c r="G234" s="260" t="s">
        <v>359</v>
      </c>
      <c r="H234" s="261">
        <v>23</v>
      </c>
      <c r="I234" s="262"/>
      <c r="J234" s="263">
        <f>ROUND(I234*H234,2)</f>
        <v>0</v>
      </c>
      <c r="K234" s="259" t="s">
        <v>19</v>
      </c>
      <c r="L234" s="264"/>
      <c r="M234" s="265" t="s">
        <v>19</v>
      </c>
      <c r="N234" s="266" t="s">
        <v>43</v>
      </c>
      <c r="O234" s="86"/>
      <c r="P234" s="215">
        <f>O234*H234</f>
        <v>0</v>
      </c>
      <c r="Q234" s="215">
        <v>1.516</v>
      </c>
      <c r="R234" s="215">
        <f>Q234*H234</f>
        <v>34.868000000000002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180</v>
      </c>
      <c r="AT234" s="217" t="s">
        <v>263</v>
      </c>
      <c r="AU234" s="217" t="s">
        <v>82</v>
      </c>
      <c r="AY234" s="19" t="s">
        <v>133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80</v>
      </c>
      <c r="BK234" s="218">
        <f>ROUND(I234*H234,2)</f>
        <v>0</v>
      </c>
      <c r="BL234" s="19" t="s">
        <v>140</v>
      </c>
      <c r="BM234" s="217" t="s">
        <v>383</v>
      </c>
    </row>
    <row r="235" s="13" customFormat="1">
      <c r="A235" s="13"/>
      <c r="B235" s="224"/>
      <c r="C235" s="225"/>
      <c r="D235" s="226" t="s">
        <v>144</v>
      </c>
      <c r="E235" s="227" t="s">
        <v>19</v>
      </c>
      <c r="F235" s="228" t="s">
        <v>384</v>
      </c>
      <c r="G235" s="225"/>
      <c r="H235" s="229">
        <v>23</v>
      </c>
      <c r="I235" s="230"/>
      <c r="J235" s="225"/>
      <c r="K235" s="225"/>
      <c r="L235" s="231"/>
      <c r="M235" s="232"/>
      <c r="N235" s="233"/>
      <c r="O235" s="233"/>
      <c r="P235" s="233"/>
      <c r="Q235" s="233"/>
      <c r="R235" s="233"/>
      <c r="S235" s="233"/>
      <c r="T235" s="23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5" t="s">
        <v>144</v>
      </c>
      <c r="AU235" s="235" t="s">
        <v>82</v>
      </c>
      <c r="AV235" s="13" t="s">
        <v>82</v>
      </c>
      <c r="AW235" s="13" t="s">
        <v>33</v>
      </c>
      <c r="AX235" s="13" t="s">
        <v>80</v>
      </c>
      <c r="AY235" s="235" t="s">
        <v>133</v>
      </c>
    </row>
    <row r="236" s="12" customFormat="1" ht="22.8" customHeight="1">
      <c r="A236" s="12"/>
      <c r="B236" s="190"/>
      <c r="C236" s="191"/>
      <c r="D236" s="192" t="s">
        <v>71</v>
      </c>
      <c r="E236" s="204" t="s">
        <v>150</v>
      </c>
      <c r="F236" s="204" t="s">
        <v>385</v>
      </c>
      <c r="G236" s="191"/>
      <c r="H236" s="191"/>
      <c r="I236" s="194"/>
      <c r="J236" s="205">
        <f>BK236</f>
        <v>0</v>
      </c>
      <c r="K236" s="191"/>
      <c r="L236" s="196"/>
      <c r="M236" s="197"/>
      <c r="N236" s="198"/>
      <c r="O236" s="198"/>
      <c r="P236" s="199">
        <f>SUM(P237:P262)</f>
        <v>0</v>
      </c>
      <c r="Q236" s="198"/>
      <c r="R236" s="199">
        <f>SUM(R237:R262)</f>
        <v>2.9264254000000003</v>
      </c>
      <c r="S236" s="198"/>
      <c r="T236" s="200">
        <f>SUM(T237:T262)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1" t="s">
        <v>80</v>
      </c>
      <c r="AT236" s="202" t="s">
        <v>71</v>
      </c>
      <c r="AU236" s="202" t="s">
        <v>80</v>
      </c>
      <c r="AY236" s="201" t="s">
        <v>133</v>
      </c>
      <c r="BK236" s="203">
        <f>SUM(BK237:BK262)</f>
        <v>0</v>
      </c>
    </row>
    <row r="237" s="2" customFormat="1" ht="16.5" customHeight="1">
      <c r="A237" s="40"/>
      <c r="B237" s="41"/>
      <c r="C237" s="206" t="s">
        <v>386</v>
      </c>
      <c r="D237" s="206" t="s">
        <v>135</v>
      </c>
      <c r="E237" s="207" t="s">
        <v>387</v>
      </c>
      <c r="F237" s="208" t="s">
        <v>388</v>
      </c>
      <c r="G237" s="209" t="s">
        <v>164</v>
      </c>
      <c r="H237" s="210">
        <v>17.550000000000001</v>
      </c>
      <c r="I237" s="211"/>
      <c r="J237" s="212">
        <f>ROUND(I237*H237,2)</f>
        <v>0</v>
      </c>
      <c r="K237" s="208" t="s">
        <v>139</v>
      </c>
      <c r="L237" s="46"/>
      <c r="M237" s="213" t="s">
        <v>19</v>
      </c>
      <c r="N237" s="214" t="s">
        <v>43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140</v>
      </c>
      <c r="AT237" s="217" t="s">
        <v>135</v>
      </c>
      <c r="AU237" s="217" t="s">
        <v>82</v>
      </c>
      <c r="AY237" s="19" t="s">
        <v>133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80</v>
      </c>
      <c r="BK237" s="218">
        <f>ROUND(I237*H237,2)</f>
        <v>0</v>
      </c>
      <c r="BL237" s="19" t="s">
        <v>140</v>
      </c>
      <c r="BM237" s="217" t="s">
        <v>389</v>
      </c>
    </row>
    <row r="238" s="2" customFormat="1">
      <c r="A238" s="40"/>
      <c r="B238" s="41"/>
      <c r="C238" s="42"/>
      <c r="D238" s="219" t="s">
        <v>142</v>
      </c>
      <c r="E238" s="42"/>
      <c r="F238" s="220" t="s">
        <v>390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142</v>
      </c>
      <c r="AU238" s="19" t="s">
        <v>82</v>
      </c>
    </row>
    <row r="239" s="14" customFormat="1">
      <c r="A239" s="14"/>
      <c r="B239" s="236"/>
      <c r="C239" s="237"/>
      <c r="D239" s="226" t="s">
        <v>144</v>
      </c>
      <c r="E239" s="238" t="s">
        <v>19</v>
      </c>
      <c r="F239" s="239" t="s">
        <v>391</v>
      </c>
      <c r="G239" s="237"/>
      <c r="H239" s="238" t="s">
        <v>19</v>
      </c>
      <c r="I239" s="240"/>
      <c r="J239" s="237"/>
      <c r="K239" s="237"/>
      <c r="L239" s="241"/>
      <c r="M239" s="242"/>
      <c r="N239" s="243"/>
      <c r="O239" s="243"/>
      <c r="P239" s="243"/>
      <c r="Q239" s="243"/>
      <c r="R239" s="243"/>
      <c r="S239" s="243"/>
      <c r="T239" s="24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5" t="s">
        <v>144</v>
      </c>
      <c r="AU239" s="245" t="s">
        <v>82</v>
      </c>
      <c r="AV239" s="14" t="s">
        <v>80</v>
      </c>
      <c r="AW239" s="14" t="s">
        <v>33</v>
      </c>
      <c r="AX239" s="14" t="s">
        <v>72</v>
      </c>
      <c r="AY239" s="245" t="s">
        <v>133</v>
      </c>
    </row>
    <row r="240" s="13" customFormat="1">
      <c r="A240" s="13"/>
      <c r="B240" s="224"/>
      <c r="C240" s="225"/>
      <c r="D240" s="226" t="s">
        <v>144</v>
      </c>
      <c r="E240" s="227" t="s">
        <v>19</v>
      </c>
      <c r="F240" s="228" t="s">
        <v>392</v>
      </c>
      <c r="G240" s="225"/>
      <c r="H240" s="229">
        <v>10.800000000000001</v>
      </c>
      <c r="I240" s="230"/>
      <c r="J240" s="225"/>
      <c r="K240" s="225"/>
      <c r="L240" s="231"/>
      <c r="M240" s="232"/>
      <c r="N240" s="233"/>
      <c r="O240" s="233"/>
      <c r="P240" s="233"/>
      <c r="Q240" s="233"/>
      <c r="R240" s="233"/>
      <c r="S240" s="233"/>
      <c r="T240" s="23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5" t="s">
        <v>144</v>
      </c>
      <c r="AU240" s="235" t="s">
        <v>82</v>
      </c>
      <c r="AV240" s="13" t="s">
        <v>82</v>
      </c>
      <c r="AW240" s="13" t="s">
        <v>33</v>
      </c>
      <c r="AX240" s="13" t="s">
        <v>72</v>
      </c>
      <c r="AY240" s="235" t="s">
        <v>133</v>
      </c>
    </row>
    <row r="241" s="14" customFormat="1">
      <c r="A241" s="14"/>
      <c r="B241" s="236"/>
      <c r="C241" s="237"/>
      <c r="D241" s="226" t="s">
        <v>144</v>
      </c>
      <c r="E241" s="238" t="s">
        <v>19</v>
      </c>
      <c r="F241" s="239" t="s">
        <v>393</v>
      </c>
      <c r="G241" s="237"/>
      <c r="H241" s="238" t="s">
        <v>19</v>
      </c>
      <c r="I241" s="240"/>
      <c r="J241" s="237"/>
      <c r="K241" s="237"/>
      <c r="L241" s="241"/>
      <c r="M241" s="242"/>
      <c r="N241" s="243"/>
      <c r="O241" s="243"/>
      <c r="P241" s="243"/>
      <c r="Q241" s="243"/>
      <c r="R241" s="243"/>
      <c r="S241" s="243"/>
      <c r="T241" s="24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5" t="s">
        <v>144</v>
      </c>
      <c r="AU241" s="245" t="s">
        <v>82</v>
      </c>
      <c r="AV241" s="14" t="s">
        <v>80</v>
      </c>
      <c r="AW241" s="14" t="s">
        <v>33</v>
      </c>
      <c r="AX241" s="14" t="s">
        <v>72</v>
      </c>
      <c r="AY241" s="245" t="s">
        <v>133</v>
      </c>
    </row>
    <row r="242" s="13" customFormat="1">
      <c r="A242" s="13"/>
      <c r="B242" s="224"/>
      <c r="C242" s="225"/>
      <c r="D242" s="226" t="s">
        <v>144</v>
      </c>
      <c r="E242" s="227" t="s">
        <v>19</v>
      </c>
      <c r="F242" s="228" t="s">
        <v>394</v>
      </c>
      <c r="G242" s="225"/>
      <c r="H242" s="229">
        <v>6.75</v>
      </c>
      <c r="I242" s="230"/>
      <c r="J242" s="225"/>
      <c r="K242" s="225"/>
      <c r="L242" s="231"/>
      <c r="M242" s="232"/>
      <c r="N242" s="233"/>
      <c r="O242" s="233"/>
      <c r="P242" s="233"/>
      <c r="Q242" s="233"/>
      <c r="R242" s="233"/>
      <c r="S242" s="233"/>
      <c r="T242" s="23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5" t="s">
        <v>144</v>
      </c>
      <c r="AU242" s="235" t="s">
        <v>82</v>
      </c>
      <c r="AV242" s="13" t="s">
        <v>82</v>
      </c>
      <c r="AW242" s="13" t="s">
        <v>33</v>
      </c>
      <c r="AX242" s="13" t="s">
        <v>72</v>
      </c>
      <c r="AY242" s="235" t="s">
        <v>133</v>
      </c>
    </row>
    <row r="243" s="15" customFormat="1">
      <c r="A243" s="15"/>
      <c r="B243" s="246"/>
      <c r="C243" s="247"/>
      <c r="D243" s="226" t="s">
        <v>144</v>
      </c>
      <c r="E243" s="248" t="s">
        <v>19</v>
      </c>
      <c r="F243" s="249" t="s">
        <v>200</v>
      </c>
      <c r="G243" s="247"/>
      <c r="H243" s="250">
        <v>17.550000000000001</v>
      </c>
      <c r="I243" s="251"/>
      <c r="J243" s="247"/>
      <c r="K243" s="247"/>
      <c r="L243" s="252"/>
      <c r="M243" s="253"/>
      <c r="N243" s="254"/>
      <c r="O243" s="254"/>
      <c r="P243" s="254"/>
      <c r="Q243" s="254"/>
      <c r="R243" s="254"/>
      <c r="S243" s="254"/>
      <c r="T243" s="25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56" t="s">
        <v>144</v>
      </c>
      <c r="AU243" s="256" t="s">
        <v>82</v>
      </c>
      <c r="AV243" s="15" t="s">
        <v>140</v>
      </c>
      <c r="AW243" s="15" t="s">
        <v>33</v>
      </c>
      <c r="AX243" s="15" t="s">
        <v>80</v>
      </c>
      <c r="AY243" s="256" t="s">
        <v>133</v>
      </c>
    </row>
    <row r="244" s="2" customFormat="1" ht="16.5" customHeight="1">
      <c r="A244" s="40"/>
      <c r="B244" s="41"/>
      <c r="C244" s="206" t="s">
        <v>395</v>
      </c>
      <c r="D244" s="206" t="s">
        <v>135</v>
      </c>
      <c r="E244" s="207" t="s">
        <v>396</v>
      </c>
      <c r="F244" s="208" t="s">
        <v>397</v>
      </c>
      <c r="G244" s="209" t="s">
        <v>138</v>
      </c>
      <c r="H244" s="210">
        <v>76.75</v>
      </c>
      <c r="I244" s="211"/>
      <c r="J244" s="212">
        <f>ROUND(I244*H244,2)</f>
        <v>0</v>
      </c>
      <c r="K244" s="208" t="s">
        <v>139</v>
      </c>
      <c r="L244" s="46"/>
      <c r="M244" s="213" t="s">
        <v>19</v>
      </c>
      <c r="N244" s="214" t="s">
        <v>43</v>
      </c>
      <c r="O244" s="86"/>
      <c r="P244" s="215">
        <f>O244*H244</f>
        <v>0</v>
      </c>
      <c r="Q244" s="215">
        <v>0.0033500000000000001</v>
      </c>
      <c r="R244" s="215">
        <f>Q244*H244</f>
        <v>0.25711250000000002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140</v>
      </c>
      <c r="AT244" s="217" t="s">
        <v>135</v>
      </c>
      <c r="AU244" s="217" t="s">
        <v>82</v>
      </c>
      <c r="AY244" s="19" t="s">
        <v>133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80</v>
      </c>
      <c r="BK244" s="218">
        <f>ROUND(I244*H244,2)</f>
        <v>0</v>
      </c>
      <c r="BL244" s="19" t="s">
        <v>140</v>
      </c>
      <c r="BM244" s="217" t="s">
        <v>398</v>
      </c>
    </row>
    <row r="245" s="2" customFormat="1">
      <c r="A245" s="40"/>
      <c r="B245" s="41"/>
      <c r="C245" s="42"/>
      <c r="D245" s="219" t="s">
        <v>142</v>
      </c>
      <c r="E245" s="42"/>
      <c r="F245" s="220" t="s">
        <v>399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142</v>
      </c>
      <c r="AU245" s="19" t="s">
        <v>82</v>
      </c>
    </row>
    <row r="246" s="13" customFormat="1">
      <c r="A246" s="13"/>
      <c r="B246" s="224"/>
      <c r="C246" s="225"/>
      <c r="D246" s="226" t="s">
        <v>144</v>
      </c>
      <c r="E246" s="227" t="s">
        <v>19</v>
      </c>
      <c r="F246" s="228" t="s">
        <v>400</v>
      </c>
      <c r="G246" s="225"/>
      <c r="H246" s="229">
        <v>20.875</v>
      </c>
      <c r="I246" s="230"/>
      <c r="J246" s="225"/>
      <c r="K246" s="225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144</v>
      </c>
      <c r="AU246" s="235" t="s">
        <v>82</v>
      </c>
      <c r="AV246" s="13" t="s">
        <v>82</v>
      </c>
      <c r="AW246" s="13" t="s">
        <v>33</v>
      </c>
      <c r="AX246" s="13" t="s">
        <v>72</v>
      </c>
      <c r="AY246" s="235" t="s">
        <v>133</v>
      </c>
    </row>
    <row r="247" s="13" customFormat="1">
      <c r="A247" s="13"/>
      <c r="B247" s="224"/>
      <c r="C247" s="225"/>
      <c r="D247" s="226" t="s">
        <v>144</v>
      </c>
      <c r="E247" s="227" t="s">
        <v>19</v>
      </c>
      <c r="F247" s="228" t="s">
        <v>401</v>
      </c>
      <c r="G247" s="225"/>
      <c r="H247" s="229">
        <v>55.875</v>
      </c>
      <c r="I247" s="230"/>
      <c r="J247" s="225"/>
      <c r="K247" s="225"/>
      <c r="L247" s="231"/>
      <c r="M247" s="232"/>
      <c r="N247" s="233"/>
      <c r="O247" s="233"/>
      <c r="P247" s="233"/>
      <c r="Q247" s="233"/>
      <c r="R247" s="233"/>
      <c r="S247" s="233"/>
      <c r="T247" s="23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5" t="s">
        <v>144</v>
      </c>
      <c r="AU247" s="235" t="s">
        <v>82</v>
      </c>
      <c r="AV247" s="13" t="s">
        <v>82</v>
      </c>
      <c r="AW247" s="13" t="s">
        <v>33</v>
      </c>
      <c r="AX247" s="13" t="s">
        <v>72</v>
      </c>
      <c r="AY247" s="235" t="s">
        <v>133</v>
      </c>
    </row>
    <row r="248" s="15" customFormat="1">
      <c r="A248" s="15"/>
      <c r="B248" s="246"/>
      <c r="C248" s="247"/>
      <c r="D248" s="226" t="s">
        <v>144</v>
      </c>
      <c r="E248" s="248" t="s">
        <v>19</v>
      </c>
      <c r="F248" s="249" t="s">
        <v>200</v>
      </c>
      <c r="G248" s="247"/>
      <c r="H248" s="250">
        <v>76.75</v>
      </c>
      <c r="I248" s="251"/>
      <c r="J248" s="247"/>
      <c r="K248" s="247"/>
      <c r="L248" s="252"/>
      <c r="M248" s="253"/>
      <c r="N248" s="254"/>
      <c r="O248" s="254"/>
      <c r="P248" s="254"/>
      <c r="Q248" s="254"/>
      <c r="R248" s="254"/>
      <c r="S248" s="254"/>
      <c r="T248" s="25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56" t="s">
        <v>144</v>
      </c>
      <c r="AU248" s="256" t="s">
        <v>82</v>
      </c>
      <c r="AV248" s="15" t="s">
        <v>140</v>
      </c>
      <c r="AW248" s="15" t="s">
        <v>33</v>
      </c>
      <c r="AX248" s="15" t="s">
        <v>80</v>
      </c>
      <c r="AY248" s="256" t="s">
        <v>133</v>
      </c>
    </row>
    <row r="249" s="2" customFormat="1" ht="16.5" customHeight="1">
      <c r="A249" s="40"/>
      <c r="B249" s="41"/>
      <c r="C249" s="206" t="s">
        <v>402</v>
      </c>
      <c r="D249" s="206" t="s">
        <v>135</v>
      </c>
      <c r="E249" s="207" t="s">
        <v>403</v>
      </c>
      <c r="F249" s="208" t="s">
        <v>404</v>
      </c>
      <c r="G249" s="209" t="s">
        <v>138</v>
      </c>
      <c r="H249" s="210">
        <v>76.75</v>
      </c>
      <c r="I249" s="211"/>
      <c r="J249" s="212">
        <f>ROUND(I249*H249,2)</f>
        <v>0</v>
      </c>
      <c r="K249" s="208" t="s">
        <v>139</v>
      </c>
      <c r="L249" s="46"/>
      <c r="M249" s="213" t="s">
        <v>19</v>
      </c>
      <c r="N249" s="214" t="s">
        <v>43</v>
      </c>
      <c r="O249" s="86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140</v>
      </c>
      <c r="AT249" s="217" t="s">
        <v>135</v>
      </c>
      <c r="AU249" s="217" t="s">
        <v>82</v>
      </c>
      <c r="AY249" s="19" t="s">
        <v>133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80</v>
      </c>
      <c r="BK249" s="218">
        <f>ROUND(I249*H249,2)</f>
        <v>0</v>
      </c>
      <c r="BL249" s="19" t="s">
        <v>140</v>
      </c>
      <c r="BM249" s="217" t="s">
        <v>405</v>
      </c>
    </row>
    <row r="250" s="2" customFormat="1">
      <c r="A250" s="40"/>
      <c r="B250" s="41"/>
      <c r="C250" s="42"/>
      <c r="D250" s="219" t="s">
        <v>142</v>
      </c>
      <c r="E250" s="42"/>
      <c r="F250" s="220" t="s">
        <v>406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142</v>
      </c>
      <c r="AU250" s="19" t="s">
        <v>82</v>
      </c>
    </row>
    <row r="251" s="2" customFormat="1" ht="16.5" customHeight="1">
      <c r="A251" s="40"/>
      <c r="B251" s="41"/>
      <c r="C251" s="257" t="s">
        <v>407</v>
      </c>
      <c r="D251" s="257" t="s">
        <v>263</v>
      </c>
      <c r="E251" s="258" t="s">
        <v>408</v>
      </c>
      <c r="F251" s="259" t="s">
        <v>409</v>
      </c>
      <c r="G251" s="260" t="s">
        <v>189</v>
      </c>
      <c r="H251" s="261">
        <v>18</v>
      </c>
      <c r="I251" s="262"/>
      <c r="J251" s="263">
        <f>ROUND(I251*H251,2)</f>
        <v>0</v>
      </c>
      <c r="K251" s="259" t="s">
        <v>19</v>
      </c>
      <c r="L251" s="264"/>
      <c r="M251" s="265" t="s">
        <v>19</v>
      </c>
      <c r="N251" s="266" t="s">
        <v>43</v>
      </c>
      <c r="O251" s="86"/>
      <c r="P251" s="215">
        <f>O251*H251</f>
        <v>0</v>
      </c>
      <c r="Q251" s="215">
        <v>1.0000000000000001E-05</v>
      </c>
      <c r="R251" s="215">
        <f>Q251*H251</f>
        <v>0.00018000000000000001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180</v>
      </c>
      <c r="AT251" s="217" t="s">
        <v>263</v>
      </c>
      <c r="AU251" s="217" t="s">
        <v>82</v>
      </c>
      <c r="AY251" s="19" t="s">
        <v>133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80</v>
      </c>
      <c r="BK251" s="218">
        <f>ROUND(I251*H251,2)</f>
        <v>0</v>
      </c>
      <c r="BL251" s="19" t="s">
        <v>140</v>
      </c>
      <c r="BM251" s="217" t="s">
        <v>410</v>
      </c>
    </row>
    <row r="252" s="2" customFormat="1" ht="16.5" customHeight="1">
      <c r="A252" s="40"/>
      <c r="B252" s="41"/>
      <c r="C252" s="206" t="s">
        <v>411</v>
      </c>
      <c r="D252" s="206" t="s">
        <v>135</v>
      </c>
      <c r="E252" s="207" t="s">
        <v>412</v>
      </c>
      <c r="F252" s="208" t="s">
        <v>413</v>
      </c>
      <c r="G252" s="209" t="s">
        <v>235</v>
      </c>
      <c r="H252" s="210">
        <v>1.508</v>
      </c>
      <c r="I252" s="211"/>
      <c r="J252" s="212">
        <f>ROUND(I252*H252,2)</f>
        <v>0</v>
      </c>
      <c r="K252" s="208" t="s">
        <v>139</v>
      </c>
      <c r="L252" s="46"/>
      <c r="M252" s="213" t="s">
        <v>19</v>
      </c>
      <c r="N252" s="214" t="s">
        <v>43</v>
      </c>
      <c r="O252" s="86"/>
      <c r="P252" s="215">
        <f>O252*H252</f>
        <v>0</v>
      </c>
      <c r="Q252" s="215">
        <v>1.04359</v>
      </c>
      <c r="R252" s="215">
        <f>Q252*H252</f>
        <v>1.5737337200000001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140</v>
      </c>
      <c r="AT252" s="217" t="s">
        <v>135</v>
      </c>
      <c r="AU252" s="217" t="s">
        <v>82</v>
      </c>
      <c r="AY252" s="19" t="s">
        <v>133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80</v>
      </c>
      <c r="BK252" s="218">
        <f>ROUND(I252*H252,2)</f>
        <v>0</v>
      </c>
      <c r="BL252" s="19" t="s">
        <v>140</v>
      </c>
      <c r="BM252" s="217" t="s">
        <v>414</v>
      </c>
    </row>
    <row r="253" s="2" customFormat="1">
      <c r="A253" s="40"/>
      <c r="B253" s="41"/>
      <c r="C253" s="42"/>
      <c r="D253" s="219" t="s">
        <v>142</v>
      </c>
      <c r="E253" s="42"/>
      <c r="F253" s="220" t="s">
        <v>415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142</v>
      </c>
      <c r="AU253" s="19" t="s">
        <v>82</v>
      </c>
    </row>
    <row r="254" s="14" customFormat="1">
      <c r="A254" s="14"/>
      <c r="B254" s="236"/>
      <c r="C254" s="237"/>
      <c r="D254" s="226" t="s">
        <v>144</v>
      </c>
      <c r="E254" s="238" t="s">
        <v>19</v>
      </c>
      <c r="F254" s="239" t="s">
        <v>416</v>
      </c>
      <c r="G254" s="237"/>
      <c r="H254" s="238" t="s">
        <v>19</v>
      </c>
      <c r="I254" s="240"/>
      <c r="J254" s="237"/>
      <c r="K254" s="237"/>
      <c r="L254" s="241"/>
      <c r="M254" s="242"/>
      <c r="N254" s="243"/>
      <c r="O254" s="243"/>
      <c r="P254" s="243"/>
      <c r="Q254" s="243"/>
      <c r="R254" s="243"/>
      <c r="S254" s="243"/>
      <c r="T254" s="24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5" t="s">
        <v>144</v>
      </c>
      <c r="AU254" s="245" t="s">
        <v>82</v>
      </c>
      <c r="AV254" s="14" t="s">
        <v>80</v>
      </c>
      <c r="AW254" s="14" t="s">
        <v>33</v>
      </c>
      <c r="AX254" s="14" t="s">
        <v>72</v>
      </c>
      <c r="AY254" s="245" t="s">
        <v>133</v>
      </c>
    </row>
    <row r="255" s="13" customFormat="1">
      <c r="A255" s="13"/>
      <c r="B255" s="224"/>
      <c r="C255" s="225"/>
      <c r="D255" s="226" t="s">
        <v>144</v>
      </c>
      <c r="E255" s="227" t="s">
        <v>19</v>
      </c>
      <c r="F255" s="228" t="s">
        <v>417</v>
      </c>
      <c r="G255" s="225"/>
      <c r="H255" s="229">
        <v>1.508</v>
      </c>
      <c r="I255" s="230"/>
      <c r="J255" s="225"/>
      <c r="K255" s="225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144</v>
      </c>
      <c r="AU255" s="235" t="s">
        <v>82</v>
      </c>
      <c r="AV255" s="13" t="s">
        <v>82</v>
      </c>
      <c r="AW255" s="13" t="s">
        <v>33</v>
      </c>
      <c r="AX255" s="13" t="s">
        <v>80</v>
      </c>
      <c r="AY255" s="235" t="s">
        <v>133</v>
      </c>
    </row>
    <row r="256" s="2" customFormat="1" ht="16.5" customHeight="1">
      <c r="A256" s="40"/>
      <c r="B256" s="41"/>
      <c r="C256" s="206" t="s">
        <v>418</v>
      </c>
      <c r="D256" s="206" t="s">
        <v>135</v>
      </c>
      <c r="E256" s="207" t="s">
        <v>419</v>
      </c>
      <c r="F256" s="208" t="s">
        <v>420</v>
      </c>
      <c r="G256" s="209" t="s">
        <v>235</v>
      </c>
      <c r="H256" s="210">
        <v>0.254</v>
      </c>
      <c r="I256" s="211"/>
      <c r="J256" s="212">
        <f>ROUND(I256*H256,2)</f>
        <v>0</v>
      </c>
      <c r="K256" s="208" t="s">
        <v>139</v>
      </c>
      <c r="L256" s="46"/>
      <c r="M256" s="213" t="s">
        <v>19</v>
      </c>
      <c r="N256" s="214" t="s">
        <v>43</v>
      </c>
      <c r="O256" s="86"/>
      <c r="P256" s="215">
        <f>O256*H256</f>
        <v>0</v>
      </c>
      <c r="Q256" s="215">
        <v>1.0541700000000001</v>
      </c>
      <c r="R256" s="215">
        <f>Q256*H256</f>
        <v>0.26775918000000004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140</v>
      </c>
      <c r="AT256" s="217" t="s">
        <v>135</v>
      </c>
      <c r="AU256" s="217" t="s">
        <v>82</v>
      </c>
      <c r="AY256" s="19" t="s">
        <v>133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80</v>
      </c>
      <c r="BK256" s="218">
        <f>ROUND(I256*H256,2)</f>
        <v>0</v>
      </c>
      <c r="BL256" s="19" t="s">
        <v>140</v>
      </c>
      <c r="BM256" s="217" t="s">
        <v>421</v>
      </c>
    </row>
    <row r="257" s="2" customFormat="1">
      <c r="A257" s="40"/>
      <c r="B257" s="41"/>
      <c r="C257" s="42"/>
      <c r="D257" s="219" t="s">
        <v>142</v>
      </c>
      <c r="E257" s="42"/>
      <c r="F257" s="220" t="s">
        <v>422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142</v>
      </c>
      <c r="AU257" s="19" t="s">
        <v>82</v>
      </c>
    </row>
    <row r="258" s="14" customFormat="1">
      <c r="A258" s="14"/>
      <c r="B258" s="236"/>
      <c r="C258" s="237"/>
      <c r="D258" s="226" t="s">
        <v>144</v>
      </c>
      <c r="E258" s="238" t="s">
        <v>19</v>
      </c>
      <c r="F258" s="239" t="s">
        <v>416</v>
      </c>
      <c r="G258" s="237"/>
      <c r="H258" s="238" t="s">
        <v>19</v>
      </c>
      <c r="I258" s="240"/>
      <c r="J258" s="237"/>
      <c r="K258" s="237"/>
      <c r="L258" s="241"/>
      <c r="M258" s="242"/>
      <c r="N258" s="243"/>
      <c r="O258" s="243"/>
      <c r="P258" s="243"/>
      <c r="Q258" s="243"/>
      <c r="R258" s="243"/>
      <c r="S258" s="243"/>
      <c r="T258" s="24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5" t="s">
        <v>144</v>
      </c>
      <c r="AU258" s="245" t="s">
        <v>82</v>
      </c>
      <c r="AV258" s="14" t="s">
        <v>80</v>
      </c>
      <c r="AW258" s="14" t="s">
        <v>33</v>
      </c>
      <c r="AX258" s="14" t="s">
        <v>72</v>
      </c>
      <c r="AY258" s="245" t="s">
        <v>133</v>
      </c>
    </row>
    <row r="259" s="13" customFormat="1">
      <c r="A259" s="13"/>
      <c r="B259" s="224"/>
      <c r="C259" s="225"/>
      <c r="D259" s="226" t="s">
        <v>144</v>
      </c>
      <c r="E259" s="227" t="s">
        <v>19</v>
      </c>
      <c r="F259" s="228" t="s">
        <v>423</v>
      </c>
      <c r="G259" s="225"/>
      <c r="H259" s="229">
        <v>0.254</v>
      </c>
      <c r="I259" s="230"/>
      <c r="J259" s="225"/>
      <c r="K259" s="225"/>
      <c r="L259" s="231"/>
      <c r="M259" s="232"/>
      <c r="N259" s="233"/>
      <c r="O259" s="233"/>
      <c r="P259" s="233"/>
      <c r="Q259" s="233"/>
      <c r="R259" s="233"/>
      <c r="S259" s="233"/>
      <c r="T259" s="23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5" t="s">
        <v>144</v>
      </c>
      <c r="AU259" s="235" t="s">
        <v>82</v>
      </c>
      <c r="AV259" s="13" t="s">
        <v>82</v>
      </c>
      <c r="AW259" s="13" t="s">
        <v>33</v>
      </c>
      <c r="AX259" s="13" t="s">
        <v>80</v>
      </c>
      <c r="AY259" s="235" t="s">
        <v>133</v>
      </c>
    </row>
    <row r="260" s="2" customFormat="1" ht="16.5" customHeight="1">
      <c r="A260" s="40"/>
      <c r="B260" s="41"/>
      <c r="C260" s="206" t="s">
        <v>424</v>
      </c>
      <c r="D260" s="206" t="s">
        <v>135</v>
      </c>
      <c r="E260" s="207" t="s">
        <v>425</v>
      </c>
      <c r="F260" s="208" t="s">
        <v>426</v>
      </c>
      <c r="G260" s="209" t="s">
        <v>189</v>
      </c>
      <c r="H260" s="210">
        <v>2</v>
      </c>
      <c r="I260" s="211"/>
      <c r="J260" s="212">
        <f>ROUND(I260*H260,2)</f>
        <v>0</v>
      </c>
      <c r="K260" s="208" t="s">
        <v>139</v>
      </c>
      <c r="L260" s="46"/>
      <c r="M260" s="213" t="s">
        <v>19</v>
      </c>
      <c r="N260" s="214" t="s">
        <v>43</v>
      </c>
      <c r="O260" s="86"/>
      <c r="P260" s="215">
        <f>O260*H260</f>
        <v>0</v>
      </c>
      <c r="Q260" s="215">
        <v>0.24127000000000001</v>
      </c>
      <c r="R260" s="215">
        <f>Q260*H260</f>
        <v>0.48254000000000002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140</v>
      </c>
      <c r="AT260" s="217" t="s">
        <v>135</v>
      </c>
      <c r="AU260" s="217" t="s">
        <v>82</v>
      </c>
      <c r="AY260" s="19" t="s">
        <v>133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80</v>
      </c>
      <c r="BK260" s="218">
        <f>ROUND(I260*H260,2)</f>
        <v>0</v>
      </c>
      <c r="BL260" s="19" t="s">
        <v>140</v>
      </c>
      <c r="BM260" s="217" t="s">
        <v>427</v>
      </c>
    </row>
    <row r="261" s="2" customFormat="1">
      <c r="A261" s="40"/>
      <c r="B261" s="41"/>
      <c r="C261" s="42"/>
      <c r="D261" s="219" t="s">
        <v>142</v>
      </c>
      <c r="E261" s="42"/>
      <c r="F261" s="220" t="s">
        <v>428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142</v>
      </c>
      <c r="AU261" s="19" t="s">
        <v>82</v>
      </c>
    </row>
    <row r="262" s="2" customFormat="1" ht="16.5" customHeight="1">
      <c r="A262" s="40"/>
      <c r="B262" s="41"/>
      <c r="C262" s="257" t="s">
        <v>429</v>
      </c>
      <c r="D262" s="257" t="s">
        <v>263</v>
      </c>
      <c r="E262" s="258" t="s">
        <v>430</v>
      </c>
      <c r="F262" s="259" t="s">
        <v>431</v>
      </c>
      <c r="G262" s="260" t="s">
        <v>359</v>
      </c>
      <c r="H262" s="261">
        <v>17</v>
      </c>
      <c r="I262" s="262"/>
      <c r="J262" s="263">
        <f>ROUND(I262*H262,2)</f>
        <v>0</v>
      </c>
      <c r="K262" s="259" t="s">
        <v>19</v>
      </c>
      <c r="L262" s="264"/>
      <c r="M262" s="265" t="s">
        <v>19</v>
      </c>
      <c r="N262" s="266" t="s">
        <v>43</v>
      </c>
      <c r="O262" s="86"/>
      <c r="P262" s="215">
        <f>O262*H262</f>
        <v>0</v>
      </c>
      <c r="Q262" s="215">
        <v>0.020299999999999999</v>
      </c>
      <c r="R262" s="215">
        <f>Q262*H262</f>
        <v>0.34509999999999996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180</v>
      </c>
      <c r="AT262" s="217" t="s">
        <v>263</v>
      </c>
      <c r="AU262" s="217" t="s">
        <v>82</v>
      </c>
      <c r="AY262" s="19" t="s">
        <v>133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80</v>
      </c>
      <c r="BK262" s="218">
        <f>ROUND(I262*H262,2)</f>
        <v>0</v>
      </c>
      <c r="BL262" s="19" t="s">
        <v>140</v>
      </c>
      <c r="BM262" s="217" t="s">
        <v>432</v>
      </c>
    </row>
    <row r="263" s="12" customFormat="1" ht="22.8" customHeight="1">
      <c r="A263" s="12"/>
      <c r="B263" s="190"/>
      <c r="C263" s="191"/>
      <c r="D263" s="192" t="s">
        <v>71</v>
      </c>
      <c r="E263" s="204" t="s">
        <v>140</v>
      </c>
      <c r="F263" s="204" t="s">
        <v>433</v>
      </c>
      <c r="G263" s="191"/>
      <c r="H263" s="191"/>
      <c r="I263" s="194"/>
      <c r="J263" s="205">
        <f>BK263</f>
        <v>0</v>
      </c>
      <c r="K263" s="191"/>
      <c r="L263" s="196"/>
      <c r="M263" s="197"/>
      <c r="N263" s="198"/>
      <c r="O263" s="198"/>
      <c r="P263" s="199">
        <f>SUM(P264:P274)</f>
        <v>0</v>
      </c>
      <c r="Q263" s="198"/>
      <c r="R263" s="199">
        <f>SUM(R264:R274)</f>
        <v>21.177969999999998</v>
      </c>
      <c r="S263" s="198"/>
      <c r="T263" s="200">
        <f>SUM(T264:T274)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01" t="s">
        <v>80</v>
      </c>
      <c r="AT263" s="202" t="s">
        <v>71</v>
      </c>
      <c r="AU263" s="202" t="s">
        <v>80</v>
      </c>
      <c r="AY263" s="201" t="s">
        <v>133</v>
      </c>
      <c r="BK263" s="203">
        <f>SUM(BK264:BK274)</f>
        <v>0</v>
      </c>
    </row>
    <row r="264" s="2" customFormat="1" ht="24.15" customHeight="1">
      <c r="A264" s="40"/>
      <c r="B264" s="41"/>
      <c r="C264" s="206" t="s">
        <v>434</v>
      </c>
      <c r="D264" s="206" t="s">
        <v>135</v>
      </c>
      <c r="E264" s="207" t="s">
        <v>435</v>
      </c>
      <c r="F264" s="208" t="s">
        <v>436</v>
      </c>
      <c r="G264" s="209" t="s">
        <v>164</v>
      </c>
      <c r="H264" s="210">
        <v>1</v>
      </c>
      <c r="I264" s="211"/>
      <c r="J264" s="212">
        <f>ROUND(I264*H264,2)</f>
        <v>0</v>
      </c>
      <c r="K264" s="208" t="s">
        <v>139</v>
      </c>
      <c r="L264" s="46"/>
      <c r="M264" s="213" t="s">
        <v>19</v>
      </c>
      <c r="N264" s="214" t="s">
        <v>43</v>
      </c>
      <c r="O264" s="86"/>
      <c r="P264" s="215">
        <f>O264*H264</f>
        <v>0</v>
      </c>
      <c r="Q264" s="215">
        <v>2.5019499999999999</v>
      </c>
      <c r="R264" s="215">
        <f>Q264*H264</f>
        <v>2.5019499999999999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140</v>
      </c>
      <c r="AT264" s="217" t="s">
        <v>135</v>
      </c>
      <c r="AU264" s="217" t="s">
        <v>82</v>
      </c>
      <c r="AY264" s="19" t="s">
        <v>133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80</v>
      </c>
      <c r="BK264" s="218">
        <f>ROUND(I264*H264,2)</f>
        <v>0</v>
      </c>
      <c r="BL264" s="19" t="s">
        <v>140</v>
      </c>
      <c r="BM264" s="217" t="s">
        <v>437</v>
      </c>
    </row>
    <row r="265" s="2" customFormat="1">
      <c r="A265" s="40"/>
      <c r="B265" s="41"/>
      <c r="C265" s="42"/>
      <c r="D265" s="219" t="s">
        <v>142</v>
      </c>
      <c r="E265" s="42"/>
      <c r="F265" s="220" t="s">
        <v>438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142</v>
      </c>
      <c r="AU265" s="19" t="s">
        <v>82</v>
      </c>
    </row>
    <row r="266" s="13" customFormat="1">
      <c r="A266" s="13"/>
      <c r="B266" s="224"/>
      <c r="C266" s="225"/>
      <c r="D266" s="226" t="s">
        <v>144</v>
      </c>
      <c r="E266" s="227" t="s">
        <v>19</v>
      </c>
      <c r="F266" s="228" t="s">
        <v>439</v>
      </c>
      <c r="G266" s="225"/>
      <c r="H266" s="229">
        <v>1</v>
      </c>
      <c r="I266" s="230"/>
      <c r="J266" s="225"/>
      <c r="K266" s="225"/>
      <c r="L266" s="231"/>
      <c r="M266" s="232"/>
      <c r="N266" s="233"/>
      <c r="O266" s="233"/>
      <c r="P266" s="233"/>
      <c r="Q266" s="233"/>
      <c r="R266" s="233"/>
      <c r="S266" s="233"/>
      <c r="T266" s="23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5" t="s">
        <v>144</v>
      </c>
      <c r="AU266" s="235" t="s">
        <v>82</v>
      </c>
      <c r="AV266" s="13" t="s">
        <v>82</v>
      </c>
      <c r="AW266" s="13" t="s">
        <v>33</v>
      </c>
      <c r="AX266" s="13" t="s">
        <v>80</v>
      </c>
      <c r="AY266" s="235" t="s">
        <v>133</v>
      </c>
    </row>
    <row r="267" s="2" customFormat="1" ht="16.5" customHeight="1">
      <c r="A267" s="40"/>
      <c r="B267" s="41"/>
      <c r="C267" s="206" t="s">
        <v>440</v>
      </c>
      <c r="D267" s="206" t="s">
        <v>135</v>
      </c>
      <c r="E267" s="207" t="s">
        <v>441</v>
      </c>
      <c r="F267" s="208" t="s">
        <v>442</v>
      </c>
      <c r="G267" s="209" t="s">
        <v>138</v>
      </c>
      <c r="H267" s="210">
        <v>46.799999999999997</v>
      </c>
      <c r="I267" s="211"/>
      <c r="J267" s="212">
        <f>ROUND(I267*H267,2)</f>
        <v>0</v>
      </c>
      <c r="K267" s="208" t="s">
        <v>19</v>
      </c>
      <c r="L267" s="46"/>
      <c r="M267" s="213" t="s">
        <v>19</v>
      </c>
      <c r="N267" s="214" t="s">
        <v>43</v>
      </c>
      <c r="O267" s="86"/>
      <c r="P267" s="215">
        <f>O267*H267</f>
        <v>0</v>
      </c>
      <c r="Q267" s="215">
        <v>0</v>
      </c>
      <c r="R267" s="215">
        <f>Q267*H267</f>
        <v>0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140</v>
      </c>
      <c r="AT267" s="217" t="s">
        <v>135</v>
      </c>
      <c r="AU267" s="217" t="s">
        <v>82</v>
      </c>
      <c r="AY267" s="19" t="s">
        <v>133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80</v>
      </c>
      <c r="BK267" s="218">
        <f>ROUND(I267*H267,2)</f>
        <v>0</v>
      </c>
      <c r="BL267" s="19" t="s">
        <v>140</v>
      </c>
      <c r="BM267" s="217" t="s">
        <v>443</v>
      </c>
    </row>
    <row r="268" s="13" customFormat="1">
      <c r="A268" s="13"/>
      <c r="B268" s="224"/>
      <c r="C268" s="225"/>
      <c r="D268" s="226" t="s">
        <v>144</v>
      </c>
      <c r="E268" s="227" t="s">
        <v>19</v>
      </c>
      <c r="F268" s="228" t="s">
        <v>444</v>
      </c>
      <c r="G268" s="225"/>
      <c r="H268" s="229">
        <v>46.799999999999997</v>
      </c>
      <c r="I268" s="230"/>
      <c r="J268" s="225"/>
      <c r="K268" s="225"/>
      <c r="L268" s="231"/>
      <c r="M268" s="232"/>
      <c r="N268" s="233"/>
      <c r="O268" s="233"/>
      <c r="P268" s="233"/>
      <c r="Q268" s="233"/>
      <c r="R268" s="233"/>
      <c r="S268" s="233"/>
      <c r="T268" s="23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5" t="s">
        <v>144</v>
      </c>
      <c r="AU268" s="235" t="s">
        <v>82</v>
      </c>
      <c r="AV268" s="13" t="s">
        <v>82</v>
      </c>
      <c r="AW268" s="13" t="s">
        <v>33</v>
      </c>
      <c r="AX268" s="13" t="s">
        <v>80</v>
      </c>
      <c r="AY268" s="235" t="s">
        <v>133</v>
      </c>
    </row>
    <row r="269" s="2" customFormat="1" ht="21.75" customHeight="1">
      <c r="A269" s="40"/>
      <c r="B269" s="41"/>
      <c r="C269" s="206" t="s">
        <v>445</v>
      </c>
      <c r="D269" s="206" t="s">
        <v>135</v>
      </c>
      <c r="E269" s="207" t="s">
        <v>446</v>
      </c>
      <c r="F269" s="208" t="s">
        <v>447</v>
      </c>
      <c r="G269" s="209" t="s">
        <v>359</v>
      </c>
      <c r="H269" s="210">
        <v>1</v>
      </c>
      <c r="I269" s="211"/>
      <c r="J269" s="212">
        <f>ROUND(I269*H269,2)</f>
        <v>0</v>
      </c>
      <c r="K269" s="208" t="s">
        <v>139</v>
      </c>
      <c r="L269" s="46"/>
      <c r="M269" s="213" t="s">
        <v>19</v>
      </c>
      <c r="N269" s="214" t="s">
        <v>43</v>
      </c>
      <c r="O269" s="86"/>
      <c r="P269" s="215">
        <f>O269*H269</f>
        <v>0</v>
      </c>
      <c r="Q269" s="215">
        <v>0.087419999999999998</v>
      </c>
      <c r="R269" s="215">
        <f>Q269*H269</f>
        <v>0.087419999999999998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140</v>
      </c>
      <c r="AT269" s="217" t="s">
        <v>135</v>
      </c>
      <c r="AU269" s="217" t="s">
        <v>82</v>
      </c>
      <c r="AY269" s="19" t="s">
        <v>133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80</v>
      </c>
      <c r="BK269" s="218">
        <f>ROUND(I269*H269,2)</f>
        <v>0</v>
      </c>
      <c r="BL269" s="19" t="s">
        <v>140</v>
      </c>
      <c r="BM269" s="217" t="s">
        <v>448</v>
      </c>
    </row>
    <row r="270" s="2" customFormat="1">
      <c r="A270" s="40"/>
      <c r="B270" s="41"/>
      <c r="C270" s="42"/>
      <c r="D270" s="219" t="s">
        <v>142</v>
      </c>
      <c r="E270" s="42"/>
      <c r="F270" s="220" t="s">
        <v>449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142</v>
      </c>
      <c r="AU270" s="19" t="s">
        <v>82</v>
      </c>
    </row>
    <row r="271" s="2" customFormat="1" ht="16.5" customHeight="1">
      <c r="A271" s="40"/>
      <c r="B271" s="41"/>
      <c r="C271" s="257" t="s">
        <v>450</v>
      </c>
      <c r="D271" s="257" t="s">
        <v>263</v>
      </c>
      <c r="E271" s="258" t="s">
        <v>451</v>
      </c>
      <c r="F271" s="259" t="s">
        <v>452</v>
      </c>
      <c r="G271" s="260" t="s">
        <v>359</v>
      </c>
      <c r="H271" s="261">
        <v>1</v>
      </c>
      <c r="I271" s="262"/>
      <c r="J271" s="263">
        <f>ROUND(I271*H271,2)</f>
        <v>0</v>
      </c>
      <c r="K271" s="259" t="s">
        <v>139</v>
      </c>
      <c r="L271" s="264"/>
      <c r="M271" s="265" t="s">
        <v>19</v>
      </c>
      <c r="N271" s="266" t="s">
        <v>43</v>
      </c>
      <c r="O271" s="86"/>
      <c r="P271" s="215">
        <f>O271*H271</f>
        <v>0</v>
      </c>
      <c r="Q271" s="215">
        <v>0.027</v>
      </c>
      <c r="R271" s="215">
        <f>Q271*H271</f>
        <v>0.027</v>
      </c>
      <c r="S271" s="215">
        <v>0</v>
      </c>
      <c r="T271" s="21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7" t="s">
        <v>180</v>
      </c>
      <c r="AT271" s="217" t="s">
        <v>263</v>
      </c>
      <c r="AU271" s="217" t="s">
        <v>82</v>
      </c>
      <c r="AY271" s="19" t="s">
        <v>133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9" t="s">
        <v>80</v>
      </c>
      <c r="BK271" s="218">
        <f>ROUND(I271*H271,2)</f>
        <v>0</v>
      </c>
      <c r="BL271" s="19" t="s">
        <v>140</v>
      </c>
      <c r="BM271" s="217" t="s">
        <v>453</v>
      </c>
    </row>
    <row r="272" s="2" customFormat="1" ht="24.15" customHeight="1">
      <c r="A272" s="40"/>
      <c r="B272" s="41"/>
      <c r="C272" s="206" t="s">
        <v>454</v>
      </c>
      <c r="D272" s="206" t="s">
        <v>135</v>
      </c>
      <c r="E272" s="207" t="s">
        <v>455</v>
      </c>
      <c r="F272" s="208" t="s">
        <v>456</v>
      </c>
      <c r="G272" s="209" t="s">
        <v>138</v>
      </c>
      <c r="H272" s="210">
        <v>18</v>
      </c>
      <c r="I272" s="211"/>
      <c r="J272" s="212">
        <f>ROUND(I272*H272,2)</f>
        <v>0</v>
      </c>
      <c r="K272" s="208" t="s">
        <v>139</v>
      </c>
      <c r="L272" s="46"/>
      <c r="M272" s="213" t="s">
        <v>19</v>
      </c>
      <c r="N272" s="214" t="s">
        <v>43</v>
      </c>
      <c r="O272" s="86"/>
      <c r="P272" s="215">
        <f>O272*H272</f>
        <v>0</v>
      </c>
      <c r="Q272" s="215">
        <v>1.0311999999999999</v>
      </c>
      <c r="R272" s="215">
        <f>Q272*H272</f>
        <v>18.561599999999999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140</v>
      </c>
      <c r="AT272" s="217" t="s">
        <v>135</v>
      </c>
      <c r="AU272" s="217" t="s">
        <v>82</v>
      </c>
      <c r="AY272" s="19" t="s">
        <v>133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80</v>
      </c>
      <c r="BK272" s="218">
        <f>ROUND(I272*H272,2)</f>
        <v>0</v>
      </c>
      <c r="BL272" s="19" t="s">
        <v>140</v>
      </c>
      <c r="BM272" s="217" t="s">
        <v>457</v>
      </c>
    </row>
    <row r="273" s="2" customFormat="1">
      <c r="A273" s="40"/>
      <c r="B273" s="41"/>
      <c r="C273" s="42"/>
      <c r="D273" s="219" t="s">
        <v>142</v>
      </c>
      <c r="E273" s="42"/>
      <c r="F273" s="220" t="s">
        <v>458</v>
      </c>
      <c r="G273" s="42"/>
      <c r="H273" s="42"/>
      <c r="I273" s="221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142</v>
      </c>
      <c r="AU273" s="19" t="s">
        <v>82</v>
      </c>
    </row>
    <row r="274" s="13" customFormat="1">
      <c r="A274" s="13"/>
      <c r="B274" s="224"/>
      <c r="C274" s="225"/>
      <c r="D274" s="226" t="s">
        <v>144</v>
      </c>
      <c r="E274" s="227" t="s">
        <v>19</v>
      </c>
      <c r="F274" s="228" t="s">
        <v>459</v>
      </c>
      <c r="G274" s="225"/>
      <c r="H274" s="229">
        <v>18</v>
      </c>
      <c r="I274" s="230"/>
      <c r="J274" s="225"/>
      <c r="K274" s="225"/>
      <c r="L274" s="231"/>
      <c r="M274" s="232"/>
      <c r="N274" s="233"/>
      <c r="O274" s="233"/>
      <c r="P274" s="233"/>
      <c r="Q274" s="233"/>
      <c r="R274" s="233"/>
      <c r="S274" s="233"/>
      <c r="T274" s="23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5" t="s">
        <v>144</v>
      </c>
      <c r="AU274" s="235" t="s">
        <v>82</v>
      </c>
      <c r="AV274" s="13" t="s">
        <v>82</v>
      </c>
      <c r="AW274" s="13" t="s">
        <v>33</v>
      </c>
      <c r="AX274" s="13" t="s">
        <v>80</v>
      </c>
      <c r="AY274" s="235" t="s">
        <v>133</v>
      </c>
    </row>
    <row r="275" s="12" customFormat="1" ht="22.8" customHeight="1">
      <c r="A275" s="12"/>
      <c r="B275" s="190"/>
      <c r="C275" s="191"/>
      <c r="D275" s="192" t="s">
        <v>71</v>
      </c>
      <c r="E275" s="204" t="s">
        <v>161</v>
      </c>
      <c r="F275" s="204" t="s">
        <v>460</v>
      </c>
      <c r="G275" s="191"/>
      <c r="H275" s="191"/>
      <c r="I275" s="194"/>
      <c r="J275" s="205">
        <f>BK275</f>
        <v>0</v>
      </c>
      <c r="K275" s="191"/>
      <c r="L275" s="196"/>
      <c r="M275" s="197"/>
      <c r="N275" s="198"/>
      <c r="O275" s="198"/>
      <c r="P275" s="199">
        <f>SUM(P276:P295)</f>
        <v>0</v>
      </c>
      <c r="Q275" s="198"/>
      <c r="R275" s="199">
        <f>SUM(R276:R295)</f>
        <v>0.79233900000000002</v>
      </c>
      <c r="S275" s="198"/>
      <c r="T275" s="200">
        <f>SUM(T276:T295)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01" t="s">
        <v>80</v>
      </c>
      <c r="AT275" s="202" t="s">
        <v>71</v>
      </c>
      <c r="AU275" s="202" t="s">
        <v>80</v>
      </c>
      <c r="AY275" s="201" t="s">
        <v>133</v>
      </c>
      <c r="BK275" s="203">
        <f>SUM(BK276:BK295)</f>
        <v>0</v>
      </c>
    </row>
    <row r="276" s="2" customFormat="1" ht="21.75" customHeight="1">
      <c r="A276" s="40"/>
      <c r="B276" s="41"/>
      <c r="C276" s="206" t="s">
        <v>461</v>
      </c>
      <c r="D276" s="206" t="s">
        <v>135</v>
      </c>
      <c r="E276" s="207" t="s">
        <v>462</v>
      </c>
      <c r="F276" s="208" t="s">
        <v>463</v>
      </c>
      <c r="G276" s="209" t="s">
        <v>138</v>
      </c>
      <c r="H276" s="210">
        <v>103.5</v>
      </c>
      <c r="I276" s="211"/>
      <c r="J276" s="212">
        <f>ROUND(I276*H276,2)</f>
        <v>0</v>
      </c>
      <c r="K276" s="208" t="s">
        <v>139</v>
      </c>
      <c r="L276" s="46"/>
      <c r="M276" s="213" t="s">
        <v>19</v>
      </c>
      <c r="N276" s="214" t="s">
        <v>43</v>
      </c>
      <c r="O276" s="86"/>
      <c r="P276" s="215">
        <f>O276*H276</f>
        <v>0</v>
      </c>
      <c r="Q276" s="215">
        <v>0</v>
      </c>
      <c r="R276" s="215">
        <f>Q276*H276</f>
        <v>0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140</v>
      </c>
      <c r="AT276" s="217" t="s">
        <v>135</v>
      </c>
      <c r="AU276" s="217" t="s">
        <v>82</v>
      </c>
      <c r="AY276" s="19" t="s">
        <v>133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80</v>
      </c>
      <c r="BK276" s="218">
        <f>ROUND(I276*H276,2)</f>
        <v>0</v>
      </c>
      <c r="BL276" s="19" t="s">
        <v>140</v>
      </c>
      <c r="BM276" s="217" t="s">
        <v>464</v>
      </c>
    </row>
    <row r="277" s="2" customFormat="1">
      <c r="A277" s="40"/>
      <c r="B277" s="41"/>
      <c r="C277" s="42"/>
      <c r="D277" s="219" t="s">
        <v>142</v>
      </c>
      <c r="E277" s="42"/>
      <c r="F277" s="220" t="s">
        <v>465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142</v>
      </c>
      <c r="AU277" s="19" t="s">
        <v>82</v>
      </c>
    </row>
    <row r="278" s="13" customFormat="1">
      <c r="A278" s="13"/>
      <c r="B278" s="224"/>
      <c r="C278" s="225"/>
      <c r="D278" s="226" t="s">
        <v>144</v>
      </c>
      <c r="E278" s="227" t="s">
        <v>19</v>
      </c>
      <c r="F278" s="228" t="s">
        <v>466</v>
      </c>
      <c r="G278" s="225"/>
      <c r="H278" s="229">
        <v>103.5</v>
      </c>
      <c r="I278" s="230"/>
      <c r="J278" s="225"/>
      <c r="K278" s="225"/>
      <c r="L278" s="231"/>
      <c r="M278" s="232"/>
      <c r="N278" s="233"/>
      <c r="O278" s="233"/>
      <c r="P278" s="233"/>
      <c r="Q278" s="233"/>
      <c r="R278" s="233"/>
      <c r="S278" s="233"/>
      <c r="T278" s="23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5" t="s">
        <v>144</v>
      </c>
      <c r="AU278" s="235" t="s">
        <v>82</v>
      </c>
      <c r="AV278" s="13" t="s">
        <v>82</v>
      </c>
      <c r="AW278" s="13" t="s">
        <v>33</v>
      </c>
      <c r="AX278" s="13" t="s">
        <v>80</v>
      </c>
      <c r="AY278" s="235" t="s">
        <v>133</v>
      </c>
    </row>
    <row r="279" s="2" customFormat="1" ht="24.15" customHeight="1">
      <c r="A279" s="40"/>
      <c r="B279" s="41"/>
      <c r="C279" s="206" t="s">
        <v>467</v>
      </c>
      <c r="D279" s="206" t="s">
        <v>135</v>
      </c>
      <c r="E279" s="207" t="s">
        <v>468</v>
      </c>
      <c r="F279" s="208" t="s">
        <v>469</v>
      </c>
      <c r="G279" s="209" t="s">
        <v>138</v>
      </c>
      <c r="H279" s="210">
        <v>103.5</v>
      </c>
      <c r="I279" s="211"/>
      <c r="J279" s="212">
        <f>ROUND(I279*H279,2)</f>
        <v>0</v>
      </c>
      <c r="K279" s="208" t="s">
        <v>139</v>
      </c>
      <c r="L279" s="46"/>
      <c r="M279" s="213" t="s">
        <v>19</v>
      </c>
      <c r="N279" s="214" t="s">
        <v>43</v>
      </c>
      <c r="O279" s="86"/>
      <c r="P279" s="215">
        <f>O279*H279</f>
        <v>0</v>
      </c>
      <c r="Q279" s="215">
        <v>0</v>
      </c>
      <c r="R279" s="215">
        <f>Q279*H279</f>
        <v>0</v>
      </c>
      <c r="S279" s="215">
        <v>0</v>
      </c>
      <c r="T279" s="21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140</v>
      </c>
      <c r="AT279" s="217" t="s">
        <v>135</v>
      </c>
      <c r="AU279" s="217" t="s">
        <v>82</v>
      </c>
      <c r="AY279" s="19" t="s">
        <v>133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80</v>
      </c>
      <c r="BK279" s="218">
        <f>ROUND(I279*H279,2)</f>
        <v>0</v>
      </c>
      <c r="BL279" s="19" t="s">
        <v>140</v>
      </c>
      <c r="BM279" s="217" t="s">
        <v>470</v>
      </c>
    </row>
    <row r="280" s="2" customFormat="1">
      <c r="A280" s="40"/>
      <c r="B280" s="41"/>
      <c r="C280" s="42"/>
      <c r="D280" s="219" t="s">
        <v>142</v>
      </c>
      <c r="E280" s="42"/>
      <c r="F280" s="220" t="s">
        <v>471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142</v>
      </c>
      <c r="AU280" s="19" t="s">
        <v>82</v>
      </c>
    </row>
    <row r="281" s="13" customFormat="1">
      <c r="A281" s="13"/>
      <c r="B281" s="224"/>
      <c r="C281" s="225"/>
      <c r="D281" s="226" t="s">
        <v>144</v>
      </c>
      <c r="E281" s="227" t="s">
        <v>19</v>
      </c>
      <c r="F281" s="228" t="s">
        <v>466</v>
      </c>
      <c r="G281" s="225"/>
      <c r="H281" s="229">
        <v>103.5</v>
      </c>
      <c r="I281" s="230"/>
      <c r="J281" s="225"/>
      <c r="K281" s="225"/>
      <c r="L281" s="231"/>
      <c r="M281" s="232"/>
      <c r="N281" s="233"/>
      <c r="O281" s="233"/>
      <c r="P281" s="233"/>
      <c r="Q281" s="233"/>
      <c r="R281" s="233"/>
      <c r="S281" s="233"/>
      <c r="T281" s="23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5" t="s">
        <v>144</v>
      </c>
      <c r="AU281" s="235" t="s">
        <v>82</v>
      </c>
      <c r="AV281" s="13" t="s">
        <v>82</v>
      </c>
      <c r="AW281" s="13" t="s">
        <v>33</v>
      </c>
      <c r="AX281" s="13" t="s">
        <v>80</v>
      </c>
      <c r="AY281" s="235" t="s">
        <v>133</v>
      </c>
    </row>
    <row r="282" s="2" customFormat="1" ht="24.15" customHeight="1">
      <c r="A282" s="40"/>
      <c r="B282" s="41"/>
      <c r="C282" s="206" t="s">
        <v>472</v>
      </c>
      <c r="D282" s="206" t="s">
        <v>135</v>
      </c>
      <c r="E282" s="207" t="s">
        <v>473</v>
      </c>
      <c r="F282" s="208" t="s">
        <v>474</v>
      </c>
      <c r="G282" s="209" t="s">
        <v>138</v>
      </c>
      <c r="H282" s="210">
        <v>103.5</v>
      </c>
      <c r="I282" s="211"/>
      <c r="J282" s="212">
        <f>ROUND(I282*H282,2)</f>
        <v>0</v>
      </c>
      <c r="K282" s="208" t="s">
        <v>139</v>
      </c>
      <c r="L282" s="46"/>
      <c r="M282" s="213" t="s">
        <v>19</v>
      </c>
      <c r="N282" s="214" t="s">
        <v>43</v>
      </c>
      <c r="O282" s="86"/>
      <c r="P282" s="215">
        <f>O282*H282</f>
        <v>0</v>
      </c>
      <c r="Q282" s="215">
        <v>0</v>
      </c>
      <c r="R282" s="215">
        <f>Q282*H282</f>
        <v>0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140</v>
      </c>
      <c r="AT282" s="217" t="s">
        <v>135</v>
      </c>
      <c r="AU282" s="217" t="s">
        <v>82</v>
      </c>
      <c r="AY282" s="19" t="s">
        <v>133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80</v>
      </c>
      <c r="BK282" s="218">
        <f>ROUND(I282*H282,2)</f>
        <v>0</v>
      </c>
      <c r="BL282" s="19" t="s">
        <v>140</v>
      </c>
      <c r="BM282" s="217" t="s">
        <v>475</v>
      </c>
    </row>
    <row r="283" s="2" customFormat="1">
      <c r="A283" s="40"/>
      <c r="B283" s="41"/>
      <c r="C283" s="42"/>
      <c r="D283" s="219" t="s">
        <v>142</v>
      </c>
      <c r="E283" s="42"/>
      <c r="F283" s="220" t="s">
        <v>476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142</v>
      </c>
      <c r="AU283" s="19" t="s">
        <v>82</v>
      </c>
    </row>
    <row r="284" s="13" customFormat="1">
      <c r="A284" s="13"/>
      <c r="B284" s="224"/>
      <c r="C284" s="225"/>
      <c r="D284" s="226" t="s">
        <v>144</v>
      </c>
      <c r="E284" s="227" t="s">
        <v>19</v>
      </c>
      <c r="F284" s="228" t="s">
        <v>466</v>
      </c>
      <c r="G284" s="225"/>
      <c r="H284" s="229">
        <v>103.5</v>
      </c>
      <c r="I284" s="230"/>
      <c r="J284" s="225"/>
      <c r="K284" s="225"/>
      <c r="L284" s="231"/>
      <c r="M284" s="232"/>
      <c r="N284" s="233"/>
      <c r="O284" s="233"/>
      <c r="P284" s="233"/>
      <c r="Q284" s="233"/>
      <c r="R284" s="233"/>
      <c r="S284" s="233"/>
      <c r="T284" s="23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5" t="s">
        <v>144</v>
      </c>
      <c r="AU284" s="235" t="s">
        <v>82</v>
      </c>
      <c r="AV284" s="13" t="s">
        <v>82</v>
      </c>
      <c r="AW284" s="13" t="s">
        <v>33</v>
      </c>
      <c r="AX284" s="13" t="s">
        <v>80</v>
      </c>
      <c r="AY284" s="235" t="s">
        <v>133</v>
      </c>
    </row>
    <row r="285" s="2" customFormat="1" ht="16.5" customHeight="1">
      <c r="A285" s="40"/>
      <c r="B285" s="41"/>
      <c r="C285" s="206" t="s">
        <v>477</v>
      </c>
      <c r="D285" s="206" t="s">
        <v>135</v>
      </c>
      <c r="E285" s="207" t="s">
        <v>478</v>
      </c>
      <c r="F285" s="208" t="s">
        <v>479</v>
      </c>
      <c r="G285" s="209" t="s">
        <v>138</v>
      </c>
      <c r="H285" s="210">
        <v>207</v>
      </c>
      <c r="I285" s="211"/>
      <c r="J285" s="212">
        <f>ROUND(I285*H285,2)</f>
        <v>0</v>
      </c>
      <c r="K285" s="208" t="s">
        <v>139</v>
      </c>
      <c r="L285" s="46"/>
      <c r="M285" s="213" t="s">
        <v>19</v>
      </c>
      <c r="N285" s="214" t="s">
        <v>43</v>
      </c>
      <c r="O285" s="86"/>
      <c r="P285" s="215">
        <f>O285*H285</f>
        <v>0</v>
      </c>
      <c r="Q285" s="215">
        <v>0.00060999999999999997</v>
      </c>
      <c r="R285" s="215">
        <f>Q285*H285</f>
        <v>0.12626999999999999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140</v>
      </c>
      <c r="AT285" s="217" t="s">
        <v>135</v>
      </c>
      <c r="AU285" s="217" t="s">
        <v>82</v>
      </c>
      <c r="AY285" s="19" t="s">
        <v>133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80</v>
      </c>
      <c r="BK285" s="218">
        <f>ROUND(I285*H285,2)</f>
        <v>0</v>
      </c>
      <c r="BL285" s="19" t="s">
        <v>140</v>
      </c>
      <c r="BM285" s="217" t="s">
        <v>480</v>
      </c>
    </row>
    <row r="286" s="2" customFormat="1">
      <c r="A286" s="40"/>
      <c r="B286" s="41"/>
      <c r="C286" s="42"/>
      <c r="D286" s="219" t="s">
        <v>142</v>
      </c>
      <c r="E286" s="42"/>
      <c r="F286" s="220" t="s">
        <v>481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142</v>
      </c>
      <c r="AU286" s="19" t="s">
        <v>82</v>
      </c>
    </row>
    <row r="287" s="13" customFormat="1">
      <c r="A287" s="13"/>
      <c r="B287" s="224"/>
      <c r="C287" s="225"/>
      <c r="D287" s="226" t="s">
        <v>144</v>
      </c>
      <c r="E287" s="227" t="s">
        <v>19</v>
      </c>
      <c r="F287" s="228" t="s">
        <v>482</v>
      </c>
      <c r="G287" s="225"/>
      <c r="H287" s="229">
        <v>207</v>
      </c>
      <c r="I287" s="230"/>
      <c r="J287" s="225"/>
      <c r="K287" s="225"/>
      <c r="L287" s="231"/>
      <c r="M287" s="232"/>
      <c r="N287" s="233"/>
      <c r="O287" s="233"/>
      <c r="P287" s="233"/>
      <c r="Q287" s="233"/>
      <c r="R287" s="233"/>
      <c r="S287" s="233"/>
      <c r="T287" s="23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5" t="s">
        <v>144</v>
      </c>
      <c r="AU287" s="235" t="s">
        <v>82</v>
      </c>
      <c r="AV287" s="13" t="s">
        <v>82</v>
      </c>
      <c r="AW287" s="13" t="s">
        <v>33</v>
      </c>
      <c r="AX287" s="13" t="s">
        <v>80</v>
      </c>
      <c r="AY287" s="235" t="s">
        <v>133</v>
      </c>
    </row>
    <row r="288" s="2" customFormat="1" ht="24.15" customHeight="1">
      <c r="A288" s="40"/>
      <c r="B288" s="41"/>
      <c r="C288" s="206" t="s">
        <v>483</v>
      </c>
      <c r="D288" s="206" t="s">
        <v>135</v>
      </c>
      <c r="E288" s="207" t="s">
        <v>484</v>
      </c>
      <c r="F288" s="208" t="s">
        <v>485</v>
      </c>
      <c r="G288" s="209" t="s">
        <v>138</v>
      </c>
      <c r="H288" s="210">
        <v>103.5</v>
      </c>
      <c r="I288" s="211"/>
      <c r="J288" s="212">
        <f>ROUND(I288*H288,2)</f>
        <v>0</v>
      </c>
      <c r="K288" s="208" t="s">
        <v>139</v>
      </c>
      <c r="L288" s="46"/>
      <c r="M288" s="213" t="s">
        <v>19</v>
      </c>
      <c r="N288" s="214" t="s">
        <v>43</v>
      </c>
      <c r="O288" s="86"/>
      <c r="P288" s="215">
        <f>O288*H288</f>
        <v>0</v>
      </c>
      <c r="Q288" s="215">
        <v>0</v>
      </c>
      <c r="R288" s="215">
        <f>Q288*H288</f>
        <v>0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140</v>
      </c>
      <c r="AT288" s="217" t="s">
        <v>135</v>
      </c>
      <c r="AU288" s="217" t="s">
        <v>82</v>
      </c>
      <c r="AY288" s="19" t="s">
        <v>133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80</v>
      </c>
      <c r="BK288" s="218">
        <f>ROUND(I288*H288,2)</f>
        <v>0</v>
      </c>
      <c r="BL288" s="19" t="s">
        <v>140</v>
      </c>
      <c r="BM288" s="217" t="s">
        <v>486</v>
      </c>
    </row>
    <row r="289" s="2" customFormat="1">
      <c r="A289" s="40"/>
      <c r="B289" s="41"/>
      <c r="C289" s="42"/>
      <c r="D289" s="219" t="s">
        <v>142</v>
      </c>
      <c r="E289" s="42"/>
      <c r="F289" s="220" t="s">
        <v>487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142</v>
      </c>
      <c r="AU289" s="19" t="s">
        <v>82</v>
      </c>
    </row>
    <row r="290" s="13" customFormat="1">
      <c r="A290" s="13"/>
      <c r="B290" s="224"/>
      <c r="C290" s="225"/>
      <c r="D290" s="226" t="s">
        <v>144</v>
      </c>
      <c r="E290" s="227" t="s">
        <v>19</v>
      </c>
      <c r="F290" s="228" t="s">
        <v>466</v>
      </c>
      <c r="G290" s="225"/>
      <c r="H290" s="229">
        <v>103.5</v>
      </c>
      <c r="I290" s="230"/>
      <c r="J290" s="225"/>
      <c r="K290" s="225"/>
      <c r="L290" s="231"/>
      <c r="M290" s="232"/>
      <c r="N290" s="233"/>
      <c r="O290" s="233"/>
      <c r="P290" s="233"/>
      <c r="Q290" s="233"/>
      <c r="R290" s="233"/>
      <c r="S290" s="233"/>
      <c r="T290" s="23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5" t="s">
        <v>144</v>
      </c>
      <c r="AU290" s="235" t="s">
        <v>82</v>
      </c>
      <c r="AV290" s="13" t="s">
        <v>82</v>
      </c>
      <c r="AW290" s="13" t="s">
        <v>33</v>
      </c>
      <c r="AX290" s="13" t="s">
        <v>80</v>
      </c>
      <c r="AY290" s="235" t="s">
        <v>133</v>
      </c>
    </row>
    <row r="291" s="2" customFormat="1" ht="37.8" customHeight="1">
      <c r="A291" s="40"/>
      <c r="B291" s="41"/>
      <c r="C291" s="206" t="s">
        <v>488</v>
      </c>
      <c r="D291" s="206" t="s">
        <v>135</v>
      </c>
      <c r="E291" s="207" t="s">
        <v>489</v>
      </c>
      <c r="F291" s="208" t="s">
        <v>490</v>
      </c>
      <c r="G291" s="209" t="s">
        <v>138</v>
      </c>
      <c r="H291" s="210">
        <v>2.54</v>
      </c>
      <c r="I291" s="211"/>
      <c r="J291" s="212">
        <f>ROUND(I291*H291,2)</f>
        <v>0</v>
      </c>
      <c r="K291" s="208" t="s">
        <v>139</v>
      </c>
      <c r="L291" s="46"/>
      <c r="M291" s="213" t="s">
        <v>19</v>
      </c>
      <c r="N291" s="214" t="s">
        <v>43</v>
      </c>
      <c r="O291" s="86"/>
      <c r="P291" s="215">
        <f>O291*H291</f>
        <v>0</v>
      </c>
      <c r="Q291" s="215">
        <v>0.14610000000000001</v>
      </c>
      <c r="R291" s="215">
        <f>Q291*H291</f>
        <v>0.37109400000000003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140</v>
      </c>
      <c r="AT291" s="217" t="s">
        <v>135</v>
      </c>
      <c r="AU291" s="217" t="s">
        <v>82</v>
      </c>
      <c r="AY291" s="19" t="s">
        <v>133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80</v>
      </c>
      <c r="BK291" s="218">
        <f>ROUND(I291*H291,2)</f>
        <v>0</v>
      </c>
      <c r="BL291" s="19" t="s">
        <v>140</v>
      </c>
      <c r="BM291" s="217" t="s">
        <v>491</v>
      </c>
    </row>
    <row r="292" s="2" customFormat="1">
      <c r="A292" s="40"/>
      <c r="B292" s="41"/>
      <c r="C292" s="42"/>
      <c r="D292" s="219" t="s">
        <v>142</v>
      </c>
      <c r="E292" s="42"/>
      <c r="F292" s="220" t="s">
        <v>492</v>
      </c>
      <c r="G292" s="42"/>
      <c r="H292" s="42"/>
      <c r="I292" s="221"/>
      <c r="J292" s="42"/>
      <c r="K292" s="42"/>
      <c r="L292" s="46"/>
      <c r="M292" s="222"/>
      <c r="N292" s="223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142</v>
      </c>
      <c r="AU292" s="19" t="s">
        <v>82</v>
      </c>
    </row>
    <row r="293" s="13" customFormat="1">
      <c r="A293" s="13"/>
      <c r="B293" s="224"/>
      <c r="C293" s="225"/>
      <c r="D293" s="226" t="s">
        <v>144</v>
      </c>
      <c r="E293" s="227" t="s">
        <v>19</v>
      </c>
      <c r="F293" s="228" t="s">
        <v>493</v>
      </c>
      <c r="G293" s="225"/>
      <c r="H293" s="229">
        <v>2.54</v>
      </c>
      <c r="I293" s="230"/>
      <c r="J293" s="225"/>
      <c r="K293" s="225"/>
      <c r="L293" s="231"/>
      <c r="M293" s="232"/>
      <c r="N293" s="233"/>
      <c r="O293" s="233"/>
      <c r="P293" s="233"/>
      <c r="Q293" s="233"/>
      <c r="R293" s="233"/>
      <c r="S293" s="233"/>
      <c r="T293" s="23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5" t="s">
        <v>144</v>
      </c>
      <c r="AU293" s="235" t="s">
        <v>82</v>
      </c>
      <c r="AV293" s="13" t="s">
        <v>82</v>
      </c>
      <c r="AW293" s="13" t="s">
        <v>33</v>
      </c>
      <c r="AX293" s="13" t="s">
        <v>80</v>
      </c>
      <c r="AY293" s="235" t="s">
        <v>133</v>
      </c>
    </row>
    <row r="294" s="2" customFormat="1" ht="16.5" customHeight="1">
      <c r="A294" s="40"/>
      <c r="B294" s="41"/>
      <c r="C294" s="257" t="s">
        <v>494</v>
      </c>
      <c r="D294" s="257" t="s">
        <v>263</v>
      </c>
      <c r="E294" s="258" t="s">
        <v>495</v>
      </c>
      <c r="F294" s="259" t="s">
        <v>496</v>
      </c>
      <c r="G294" s="260" t="s">
        <v>138</v>
      </c>
      <c r="H294" s="261">
        <v>2.5649999999999999</v>
      </c>
      <c r="I294" s="262"/>
      <c r="J294" s="263">
        <f>ROUND(I294*H294,2)</f>
        <v>0</v>
      </c>
      <c r="K294" s="259" t="s">
        <v>139</v>
      </c>
      <c r="L294" s="264"/>
      <c r="M294" s="265" t="s">
        <v>19</v>
      </c>
      <c r="N294" s="266" t="s">
        <v>43</v>
      </c>
      <c r="O294" s="86"/>
      <c r="P294" s="215">
        <f>O294*H294</f>
        <v>0</v>
      </c>
      <c r="Q294" s="215">
        <v>0.11500000000000001</v>
      </c>
      <c r="R294" s="215">
        <f>Q294*H294</f>
        <v>0.29497499999999999</v>
      </c>
      <c r="S294" s="215">
        <v>0</v>
      </c>
      <c r="T294" s="21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180</v>
      </c>
      <c r="AT294" s="217" t="s">
        <v>263</v>
      </c>
      <c r="AU294" s="217" t="s">
        <v>82</v>
      </c>
      <c r="AY294" s="19" t="s">
        <v>133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9" t="s">
        <v>80</v>
      </c>
      <c r="BK294" s="218">
        <f>ROUND(I294*H294,2)</f>
        <v>0</v>
      </c>
      <c r="BL294" s="19" t="s">
        <v>140</v>
      </c>
      <c r="BM294" s="217" t="s">
        <v>497</v>
      </c>
    </row>
    <row r="295" s="13" customFormat="1">
      <c r="A295" s="13"/>
      <c r="B295" s="224"/>
      <c r="C295" s="225"/>
      <c r="D295" s="226" t="s">
        <v>144</v>
      </c>
      <c r="E295" s="225"/>
      <c r="F295" s="228" t="s">
        <v>498</v>
      </c>
      <c r="G295" s="225"/>
      <c r="H295" s="229">
        <v>2.5649999999999999</v>
      </c>
      <c r="I295" s="230"/>
      <c r="J295" s="225"/>
      <c r="K295" s="225"/>
      <c r="L295" s="231"/>
      <c r="M295" s="232"/>
      <c r="N295" s="233"/>
      <c r="O295" s="233"/>
      <c r="P295" s="233"/>
      <c r="Q295" s="233"/>
      <c r="R295" s="233"/>
      <c r="S295" s="233"/>
      <c r="T295" s="23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5" t="s">
        <v>144</v>
      </c>
      <c r="AU295" s="235" t="s">
        <v>82</v>
      </c>
      <c r="AV295" s="13" t="s">
        <v>82</v>
      </c>
      <c r="AW295" s="13" t="s">
        <v>4</v>
      </c>
      <c r="AX295" s="13" t="s">
        <v>80</v>
      </c>
      <c r="AY295" s="235" t="s">
        <v>133</v>
      </c>
    </row>
    <row r="296" s="12" customFormat="1" ht="22.8" customHeight="1">
      <c r="A296" s="12"/>
      <c r="B296" s="190"/>
      <c r="C296" s="191"/>
      <c r="D296" s="192" t="s">
        <v>71</v>
      </c>
      <c r="E296" s="204" t="s">
        <v>180</v>
      </c>
      <c r="F296" s="204" t="s">
        <v>499</v>
      </c>
      <c r="G296" s="191"/>
      <c r="H296" s="191"/>
      <c r="I296" s="194"/>
      <c r="J296" s="205">
        <f>BK296</f>
        <v>0</v>
      </c>
      <c r="K296" s="191"/>
      <c r="L296" s="196"/>
      <c r="M296" s="197"/>
      <c r="N296" s="198"/>
      <c r="O296" s="198"/>
      <c r="P296" s="199">
        <f>SUM(P297:P310)</f>
        <v>0</v>
      </c>
      <c r="Q296" s="198"/>
      <c r="R296" s="199">
        <f>SUM(R297:R310)</f>
        <v>0.74199999999999999</v>
      </c>
      <c r="S296" s="198"/>
      <c r="T296" s="200">
        <f>SUM(T297:T310)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01" t="s">
        <v>80</v>
      </c>
      <c r="AT296" s="202" t="s">
        <v>71</v>
      </c>
      <c r="AU296" s="202" t="s">
        <v>80</v>
      </c>
      <c r="AY296" s="201" t="s">
        <v>133</v>
      </c>
      <c r="BK296" s="203">
        <f>SUM(BK297:BK310)</f>
        <v>0</v>
      </c>
    </row>
    <row r="297" s="2" customFormat="1" ht="16.5" customHeight="1">
      <c r="A297" s="40"/>
      <c r="B297" s="41"/>
      <c r="C297" s="206" t="s">
        <v>500</v>
      </c>
      <c r="D297" s="206" t="s">
        <v>135</v>
      </c>
      <c r="E297" s="207" t="s">
        <v>501</v>
      </c>
      <c r="F297" s="208" t="s">
        <v>502</v>
      </c>
      <c r="G297" s="209" t="s">
        <v>189</v>
      </c>
      <c r="H297" s="210">
        <v>5</v>
      </c>
      <c r="I297" s="211"/>
      <c r="J297" s="212">
        <f>ROUND(I297*H297,2)</f>
        <v>0</v>
      </c>
      <c r="K297" s="208" t="s">
        <v>19</v>
      </c>
      <c r="L297" s="46"/>
      <c r="M297" s="213" t="s">
        <v>19</v>
      </c>
      <c r="N297" s="214" t="s">
        <v>43</v>
      </c>
      <c r="O297" s="86"/>
      <c r="P297" s="215">
        <f>O297*H297</f>
        <v>0</v>
      </c>
      <c r="Q297" s="215">
        <v>0.00059999999999999995</v>
      </c>
      <c r="R297" s="215">
        <f>Q297*H297</f>
        <v>0.0029999999999999996</v>
      </c>
      <c r="S297" s="215">
        <v>0</v>
      </c>
      <c r="T297" s="21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7" t="s">
        <v>140</v>
      </c>
      <c r="AT297" s="217" t="s">
        <v>135</v>
      </c>
      <c r="AU297" s="217" t="s">
        <v>82</v>
      </c>
      <c r="AY297" s="19" t="s">
        <v>133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9" t="s">
        <v>80</v>
      </c>
      <c r="BK297" s="218">
        <f>ROUND(I297*H297,2)</f>
        <v>0</v>
      </c>
      <c r="BL297" s="19" t="s">
        <v>140</v>
      </c>
      <c r="BM297" s="217" t="s">
        <v>503</v>
      </c>
    </row>
    <row r="298" s="2" customFormat="1" ht="16.5" customHeight="1">
      <c r="A298" s="40"/>
      <c r="B298" s="41"/>
      <c r="C298" s="206" t="s">
        <v>504</v>
      </c>
      <c r="D298" s="206" t="s">
        <v>135</v>
      </c>
      <c r="E298" s="207" t="s">
        <v>505</v>
      </c>
      <c r="F298" s="208" t="s">
        <v>506</v>
      </c>
      <c r="G298" s="209" t="s">
        <v>359</v>
      </c>
      <c r="H298" s="210">
        <v>1</v>
      </c>
      <c r="I298" s="211"/>
      <c r="J298" s="212">
        <f>ROUND(I298*H298,2)</f>
        <v>0</v>
      </c>
      <c r="K298" s="208" t="s">
        <v>139</v>
      </c>
      <c r="L298" s="46"/>
      <c r="M298" s="213" t="s">
        <v>19</v>
      </c>
      <c r="N298" s="214" t="s">
        <v>43</v>
      </c>
      <c r="O298" s="86"/>
      <c r="P298" s="215">
        <f>O298*H298</f>
        <v>0</v>
      </c>
      <c r="Q298" s="215">
        <v>0.12422</v>
      </c>
      <c r="R298" s="215">
        <f>Q298*H298</f>
        <v>0.12422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140</v>
      </c>
      <c r="AT298" s="217" t="s">
        <v>135</v>
      </c>
      <c r="AU298" s="217" t="s">
        <v>82</v>
      </c>
      <c r="AY298" s="19" t="s">
        <v>133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80</v>
      </c>
      <c r="BK298" s="218">
        <f>ROUND(I298*H298,2)</f>
        <v>0</v>
      </c>
      <c r="BL298" s="19" t="s">
        <v>140</v>
      </c>
      <c r="BM298" s="217" t="s">
        <v>507</v>
      </c>
    </row>
    <row r="299" s="2" customFormat="1">
      <c r="A299" s="40"/>
      <c r="B299" s="41"/>
      <c r="C299" s="42"/>
      <c r="D299" s="219" t="s">
        <v>142</v>
      </c>
      <c r="E299" s="42"/>
      <c r="F299" s="220" t="s">
        <v>508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142</v>
      </c>
      <c r="AU299" s="19" t="s">
        <v>82</v>
      </c>
    </row>
    <row r="300" s="2" customFormat="1" ht="16.5" customHeight="1">
      <c r="A300" s="40"/>
      <c r="B300" s="41"/>
      <c r="C300" s="257" t="s">
        <v>509</v>
      </c>
      <c r="D300" s="257" t="s">
        <v>263</v>
      </c>
      <c r="E300" s="258" t="s">
        <v>510</v>
      </c>
      <c r="F300" s="259" t="s">
        <v>511</v>
      </c>
      <c r="G300" s="260" t="s">
        <v>359</v>
      </c>
      <c r="H300" s="261">
        <v>1</v>
      </c>
      <c r="I300" s="262"/>
      <c r="J300" s="263">
        <f>ROUND(I300*H300,2)</f>
        <v>0</v>
      </c>
      <c r="K300" s="259" t="s">
        <v>139</v>
      </c>
      <c r="L300" s="264"/>
      <c r="M300" s="265" t="s">
        <v>19</v>
      </c>
      <c r="N300" s="266" t="s">
        <v>43</v>
      </c>
      <c r="O300" s="86"/>
      <c r="P300" s="215">
        <f>O300*H300</f>
        <v>0</v>
      </c>
      <c r="Q300" s="215">
        <v>0.096000000000000002</v>
      </c>
      <c r="R300" s="215">
        <f>Q300*H300</f>
        <v>0.096000000000000002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180</v>
      </c>
      <c r="AT300" s="217" t="s">
        <v>263</v>
      </c>
      <c r="AU300" s="217" t="s">
        <v>82</v>
      </c>
      <c r="AY300" s="19" t="s">
        <v>133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80</v>
      </c>
      <c r="BK300" s="218">
        <f>ROUND(I300*H300,2)</f>
        <v>0</v>
      </c>
      <c r="BL300" s="19" t="s">
        <v>140</v>
      </c>
      <c r="BM300" s="217" t="s">
        <v>512</v>
      </c>
    </row>
    <row r="301" s="2" customFormat="1" ht="16.5" customHeight="1">
      <c r="A301" s="40"/>
      <c r="B301" s="41"/>
      <c r="C301" s="206" t="s">
        <v>513</v>
      </c>
      <c r="D301" s="206" t="s">
        <v>135</v>
      </c>
      <c r="E301" s="207" t="s">
        <v>514</v>
      </c>
      <c r="F301" s="208" t="s">
        <v>515</v>
      </c>
      <c r="G301" s="209" t="s">
        <v>359</v>
      </c>
      <c r="H301" s="210">
        <v>1</v>
      </c>
      <c r="I301" s="211"/>
      <c r="J301" s="212">
        <f>ROUND(I301*H301,2)</f>
        <v>0</v>
      </c>
      <c r="K301" s="208" t="s">
        <v>139</v>
      </c>
      <c r="L301" s="46"/>
      <c r="M301" s="213" t="s">
        <v>19</v>
      </c>
      <c r="N301" s="214" t="s">
        <v>43</v>
      </c>
      <c r="O301" s="86"/>
      <c r="P301" s="215">
        <f>O301*H301</f>
        <v>0</v>
      </c>
      <c r="Q301" s="215">
        <v>0.02972</v>
      </c>
      <c r="R301" s="215">
        <f>Q301*H301</f>
        <v>0.02972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140</v>
      </c>
      <c r="AT301" s="217" t="s">
        <v>135</v>
      </c>
      <c r="AU301" s="217" t="s">
        <v>82</v>
      </c>
      <c r="AY301" s="19" t="s">
        <v>133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80</v>
      </c>
      <c r="BK301" s="218">
        <f>ROUND(I301*H301,2)</f>
        <v>0</v>
      </c>
      <c r="BL301" s="19" t="s">
        <v>140</v>
      </c>
      <c r="BM301" s="217" t="s">
        <v>516</v>
      </c>
    </row>
    <row r="302" s="2" customFormat="1">
      <c r="A302" s="40"/>
      <c r="B302" s="41"/>
      <c r="C302" s="42"/>
      <c r="D302" s="219" t="s">
        <v>142</v>
      </c>
      <c r="E302" s="42"/>
      <c r="F302" s="220" t="s">
        <v>517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142</v>
      </c>
      <c r="AU302" s="19" t="s">
        <v>82</v>
      </c>
    </row>
    <row r="303" s="2" customFormat="1" ht="16.5" customHeight="1">
      <c r="A303" s="40"/>
      <c r="B303" s="41"/>
      <c r="C303" s="257" t="s">
        <v>518</v>
      </c>
      <c r="D303" s="257" t="s">
        <v>263</v>
      </c>
      <c r="E303" s="258" t="s">
        <v>519</v>
      </c>
      <c r="F303" s="259" t="s">
        <v>520</v>
      </c>
      <c r="G303" s="260" t="s">
        <v>359</v>
      </c>
      <c r="H303" s="261">
        <v>1</v>
      </c>
      <c r="I303" s="262"/>
      <c r="J303" s="263">
        <f>ROUND(I303*H303,2)</f>
        <v>0</v>
      </c>
      <c r="K303" s="259" t="s">
        <v>139</v>
      </c>
      <c r="L303" s="264"/>
      <c r="M303" s="265" t="s">
        <v>19</v>
      </c>
      <c r="N303" s="266" t="s">
        <v>43</v>
      </c>
      <c r="O303" s="86"/>
      <c r="P303" s="215">
        <f>O303*H303</f>
        <v>0</v>
      </c>
      <c r="Q303" s="215">
        <v>0.105</v>
      </c>
      <c r="R303" s="215">
        <f>Q303*H303</f>
        <v>0.105</v>
      </c>
      <c r="S303" s="215">
        <v>0</v>
      </c>
      <c r="T303" s="21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180</v>
      </c>
      <c r="AT303" s="217" t="s">
        <v>263</v>
      </c>
      <c r="AU303" s="217" t="s">
        <v>82</v>
      </c>
      <c r="AY303" s="19" t="s">
        <v>133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9" t="s">
        <v>80</v>
      </c>
      <c r="BK303" s="218">
        <f>ROUND(I303*H303,2)</f>
        <v>0</v>
      </c>
      <c r="BL303" s="19" t="s">
        <v>140</v>
      </c>
      <c r="BM303" s="217" t="s">
        <v>521</v>
      </c>
    </row>
    <row r="304" s="2" customFormat="1" ht="16.5" customHeight="1">
      <c r="A304" s="40"/>
      <c r="B304" s="41"/>
      <c r="C304" s="206" t="s">
        <v>522</v>
      </c>
      <c r="D304" s="206" t="s">
        <v>135</v>
      </c>
      <c r="E304" s="207" t="s">
        <v>523</v>
      </c>
      <c r="F304" s="208" t="s">
        <v>524</v>
      </c>
      <c r="G304" s="209" t="s">
        <v>359</v>
      </c>
      <c r="H304" s="210">
        <v>1</v>
      </c>
      <c r="I304" s="211"/>
      <c r="J304" s="212">
        <f>ROUND(I304*H304,2)</f>
        <v>0</v>
      </c>
      <c r="K304" s="208" t="s">
        <v>139</v>
      </c>
      <c r="L304" s="46"/>
      <c r="M304" s="213" t="s">
        <v>19</v>
      </c>
      <c r="N304" s="214" t="s">
        <v>43</v>
      </c>
      <c r="O304" s="86"/>
      <c r="P304" s="215">
        <f>O304*H304</f>
        <v>0</v>
      </c>
      <c r="Q304" s="215">
        <v>0.02972</v>
      </c>
      <c r="R304" s="215">
        <f>Q304*H304</f>
        <v>0.02972</v>
      </c>
      <c r="S304" s="215">
        <v>0</v>
      </c>
      <c r="T304" s="21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140</v>
      </c>
      <c r="AT304" s="217" t="s">
        <v>135</v>
      </c>
      <c r="AU304" s="217" t="s">
        <v>82</v>
      </c>
      <c r="AY304" s="19" t="s">
        <v>133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80</v>
      </c>
      <c r="BK304" s="218">
        <f>ROUND(I304*H304,2)</f>
        <v>0</v>
      </c>
      <c r="BL304" s="19" t="s">
        <v>140</v>
      </c>
      <c r="BM304" s="217" t="s">
        <v>525</v>
      </c>
    </row>
    <row r="305" s="2" customFormat="1">
      <c r="A305" s="40"/>
      <c r="B305" s="41"/>
      <c r="C305" s="42"/>
      <c r="D305" s="219" t="s">
        <v>142</v>
      </c>
      <c r="E305" s="42"/>
      <c r="F305" s="220" t="s">
        <v>526</v>
      </c>
      <c r="G305" s="42"/>
      <c r="H305" s="42"/>
      <c r="I305" s="221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142</v>
      </c>
      <c r="AU305" s="19" t="s">
        <v>82</v>
      </c>
    </row>
    <row r="306" s="2" customFormat="1" ht="16.5" customHeight="1">
      <c r="A306" s="40"/>
      <c r="B306" s="41"/>
      <c r="C306" s="257" t="s">
        <v>527</v>
      </c>
      <c r="D306" s="257" t="s">
        <v>263</v>
      </c>
      <c r="E306" s="258" t="s">
        <v>528</v>
      </c>
      <c r="F306" s="259" t="s">
        <v>529</v>
      </c>
      <c r="G306" s="260" t="s">
        <v>359</v>
      </c>
      <c r="H306" s="261">
        <v>1</v>
      </c>
      <c r="I306" s="262"/>
      <c r="J306" s="263">
        <f>ROUND(I306*H306,2)</f>
        <v>0</v>
      </c>
      <c r="K306" s="259" t="s">
        <v>139</v>
      </c>
      <c r="L306" s="264"/>
      <c r="M306" s="265" t="s">
        <v>19</v>
      </c>
      <c r="N306" s="266" t="s">
        <v>43</v>
      </c>
      <c r="O306" s="86"/>
      <c r="P306" s="215">
        <f>O306*H306</f>
        <v>0</v>
      </c>
      <c r="Q306" s="215">
        <v>0.057000000000000002</v>
      </c>
      <c r="R306" s="215">
        <f>Q306*H306</f>
        <v>0.057000000000000002</v>
      </c>
      <c r="S306" s="215">
        <v>0</v>
      </c>
      <c r="T306" s="216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7" t="s">
        <v>180</v>
      </c>
      <c r="AT306" s="217" t="s">
        <v>263</v>
      </c>
      <c r="AU306" s="217" t="s">
        <v>82</v>
      </c>
      <c r="AY306" s="19" t="s">
        <v>133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9" t="s">
        <v>80</v>
      </c>
      <c r="BK306" s="218">
        <f>ROUND(I306*H306,2)</f>
        <v>0</v>
      </c>
      <c r="BL306" s="19" t="s">
        <v>140</v>
      </c>
      <c r="BM306" s="217" t="s">
        <v>530</v>
      </c>
    </row>
    <row r="307" s="2" customFormat="1" ht="16.5" customHeight="1">
      <c r="A307" s="40"/>
      <c r="B307" s="41"/>
      <c r="C307" s="206" t="s">
        <v>531</v>
      </c>
      <c r="D307" s="206" t="s">
        <v>135</v>
      </c>
      <c r="E307" s="207" t="s">
        <v>532</v>
      </c>
      <c r="F307" s="208" t="s">
        <v>533</v>
      </c>
      <c r="G307" s="209" t="s">
        <v>359</v>
      </c>
      <c r="H307" s="210">
        <v>1</v>
      </c>
      <c r="I307" s="211"/>
      <c r="J307" s="212">
        <f>ROUND(I307*H307,2)</f>
        <v>0</v>
      </c>
      <c r="K307" s="208" t="s">
        <v>139</v>
      </c>
      <c r="L307" s="46"/>
      <c r="M307" s="213" t="s">
        <v>19</v>
      </c>
      <c r="N307" s="214" t="s">
        <v>43</v>
      </c>
      <c r="O307" s="86"/>
      <c r="P307" s="215">
        <f>O307*H307</f>
        <v>0</v>
      </c>
      <c r="Q307" s="215">
        <v>0.21734000000000001</v>
      </c>
      <c r="R307" s="215">
        <f>Q307*H307</f>
        <v>0.21734000000000001</v>
      </c>
      <c r="S307" s="215">
        <v>0</v>
      </c>
      <c r="T307" s="216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7" t="s">
        <v>140</v>
      </c>
      <c r="AT307" s="217" t="s">
        <v>135</v>
      </c>
      <c r="AU307" s="217" t="s">
        <v>82</v>
      </c>
      <c r="AY307" s="19" t="s">
        <v>133</v>
      </c>
      <c r="BE307" s="218">
        <f>IF(N307="základní",J307,0)</f>
        <v>0</v>
      </c>
      <c r="BF307" s="218">
        <f>IF(N307="snížená",J307,0)</f>
        <v>0</v>
      </c>
      <c r="BG307" s="218">
        <f>IF(N307="zákl. přenesená",J307,0)</f>
        <v>0</v>
      </c>
      <c r="BH307" s="218">
        <f>IF(N307="sníž. přenesená",J307,0)</f>
        <v>0</v>
      </c>
      <c r="BI307" s="218">
        <f>IF(N307="nulová",J307,0)</f>
        <v>0</v>
      </c>
      <c r="BJ307" s="19" t="s">
        <v>80</v>
      </c>
      <c r="BK307" s="218">
        <f>ROUND(I307*H307,2)</f>
        <v>0</v>
      </c>
      <c r="BL307" s="19" t="s">
        <v>140</v>
      </c>
      <c r="BM307" s="217" t="s">
        <v>534</v>
      </c>
    </row>
    <row r="308" s="2" customFormat="1">
      <c r="A308" s="40"/>
      <c r="B308" s="41"/>
      <c r="C308" s="42"/>
      <c r="D308" s="219" t="s">
        <v>142</v>
      </c>
      <c r="E308" s="42"/>
      <c r="F308" s="220" t="s">
        <v>535</v>
      </c>
      <c r="G308" s="42"/>
      <c r="H308" s="42"/>
      <c r="I308" s="221"/>
      <c r="J308" s="42"/>
      <c r="K308" s="42"/>
      <c r="L308" s="46"/>
      <c r="M308" s="222"/>
      <c r="N308" s="223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142</v>
      </c>
      <c r="AU308" s="19" t="s">
        <v>82</v>
      </c>
    </row>
    <row r="309" s="2" customFormat="1" ht="16.5" customHeight="1">
      <c r="A309" s="40"/>
      <c r="B309" s="41"/>
      <c r="C309" s="257" t="s">
        <v>536</v>
      </c>
      <c r="D309" s="257" t="s">
        <v>263</v>
      </c>
      <c r="E309" s="258" t="s">
        <v>537</v>
      </c>
      <c r="F309" s="259" t="s">
        <v>538</v>
      </c>
      <c r="G309" s="260" t="s">
        <v>359</v>
      </c>
      <c r="H309" s="261">
        <v>1</v>
      </c>
      <c r="I309" s="262"/>
      <c r="J309" s="263">
        <f>ROUND(I309*H309,2)</f>
        <v>0</v>
      </c>
      <c r="K309" s="259" t="s">
        <v>139</v>
      </c>
      <c r="L309" s="264"/>
      <c r="M309" s="265" t="s">
        <v>19</v>
      </c>
      <c r="N309" s="266" t="s">
        <v>43</v>
      </c>
      <c r="O309" s="86"/>
      <c r="P309" s="215">
        <f>O309*H309</f>
        <v>0</v>
      </c>
      <c r="Q309" s="215">
        <v>0.0060000000000000001</v>
      </c>
      <c r="R309" s="215">
        <f>Q309*H309</f>
        <v>0.0060000000000000001</v>
      </c>
      <c r="S309" s="215">
        <v>0</v>
      </c>
      <c r="T309" s="216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7" t="s">
        <v>180</v>
      </c>
      <c r="AT309" s="217" t="s">
        <v>263</v>
      </c>
      <c r="AU309" s="217" t="s">
        <v>82</v>
      </c>
      <c r="AY309" s="19" t="s">
        <v>133</v>
      </c>
      <c r="BE309" s="218">
        <f>IF(N309="základní",J309,0)</f>
        <v>0</v>
      </c>
      <c r="BF309" s="218">
        <f>IF(N309="snížená",J309,0)</f>
        <v>0</v>
      </c>
      <c r="BG309" s="218">
        <f>IF(N309="zákl. přenesená",J309,0)</f>
        <v>0</v>
      </c>
      <c r="BH309" s="218">
        <f>IF(N309="sníž. přenesená",J309,0)</f>
        <v>0</v>
      </c>
      <c r="BI309" s="218">
        <f>IF(N309="nulová",J309,0)</f>
        <v>0</v>
      </c>
      <c r="BJ309" s="19" t="s">
        <v>80</v>
      </c>
      <c r="BK309" s="218">
        <f>ROUND(I309*H309,2)</f>
        <v>0</v>
      </c>
      <c r="BL309" s="19" t="s">
        <v>140</v>
      </c>
      <c r="BM309" s="217" t="s">
        <v>539</v>
      </c>
    </row>
    <row r="310" s="2" customFormat="1" ht="16.5" customHeight="1">
      <c r="A310" s="40"/>
      <c r="B310" s="41"/>
      <c r="C310" s="257" t="s">
        <v>540</v>
      </c>
      <c r="D310" s="257" t="s">
        <v>263</v>
      </c>
      <c r="E310" s="258" t="s">
        <v>541</v>
      </c>
      <c r="F310" s="259" t="s">
        <v>542</v>
      </c>
      <c r="G310" s="260" t="s">
        <v>359</v>
      </c>
      <c r="H310" s="261">
        <v>1</v>
      </c>
      <c r="I310" s="262"/>
      <c r="J310" s="263">
        <f>ROUND(I310*H310,2)</f>
        <v>0</v>
      </c>
      <c r="K310" s="259" t="s">
        <v>139</v>
      </c>
      <c r="L310" s="264"/>
      <c r="M310" s="265" t="s">
        <v>19</v>
      </c>
      <c r="N310" s="266" t="s">
        <v>43</v>
      </c>
      <c r="O310" s="86"/>
      <c r="P310" s="215">
        <f>O310*H310</f>
        <v>0</v>
      </c>
      <c r="Q310" s="215">
        <v>0.073999999999999996</v>
      </c>
      <c r="R310" s="215">
        <f>Q310*H310</f>
        <v>0.073999999999999996</v>
      </c>
      <c r="S310" s="215">
        <v>0</v>
      </c>
      <c r="T310" s="21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180</v>
      </c>
      <c r="AT310" s="217" t="s">
        <v>263</v>
      </c>
      <c r="AU310" s="217" t="s">
        <v>82</v>
      </c>
      <c r="AY310" s="19" t="s">
        <v>133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9" t="s">
        <v>80</v>
      </c>
      <c r="BK310" s="218">
        <f>ROUND(I310*H310,2)</f>
        <v>0</v>
      </c>
      <c r="BL310" s="19" t="s">
        <v>140</v>
      </c>
      <c r="BM310" s="217" t="s">
        <v>543</v>
      </c>
    </row>
    <row r="311" s="12" customFormat="1" ht="22.8" customHeight="1">
      <c r="A311" s="12"/>
      <c r="B311" s="190"/>
      <c r="C311" s="191"/>
      <c r="D311" s="192" t="s">
        <v>71</v>
      </c>
      <c r="E311" s="204" t="s">
        <v>186</v>
      </c>
      <c r="F311" s="204" t="s">
        <v>544</v>
      </c>
      <c r="G311" s="191"/>
      <c r="H311" s="191"/>
      <c r="I311" s="194"/>
      <c r="J311" s="205">
        <f>BK311</f>
        <v>0</v>
      </c>
      <c r="K311" s="191"/>
      <c r="L311" s="196"/>
      <c r="M311" s="197"/>
      <c r="N311" s="198"/>
      <c r="O311" s="198"/>
      <c r="P311" s="199">
        <f>SUM(P312:P365)</f>
        <v>0</v>
      </c>
      <c r="Q311" s="198"/>
      <c r="R311" s="199">
        <f>SUM(R312:R365)</f>
        <v>6.2309205999999993</v>
      </c>
      <c r="S311" s="198"/>
      <c r="T311" s="200">
        <f>SUM(T312:T365)</f>
        <v>0.37679999999999997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01" t="s">
        <v>80</v>
      </c>
      <c r="AT311" s="202" t="s">
        <v>71</v>
      </c>
      <c r="AU311" s="202" t="s">
        <v>80</v>
      </c>
      <c r="AY311" s="201" t="s">
        <v>133</v>
      </c>
      <c r="BK311" s="203">
        <f>SUM(BK312:BK365)</f>
        <v>0</v>
      </c>
    </row>
    <row r="312" s="2" customFormat="1" ht="24.15" customHeight="1">
      <c r="A312" s="40"/>
      <c r="B312" s="41"/>
      <c r="C312" s="206" t="s">
        <v>545</v>
      </c>
      <c r="D312" s="206" t="s">
        <v>135</v>
      </c>
      <c r="E312" s="207" t="s">
        <v>546</v>
      </c>
      <c r="F312" s="208" t="s">
        <v>547</v>
      </c>
      <c r="G312" s="209" t="s">
        <v>138</v>
      </c>
      <c r="H312" s="210">
        <v>0.64000000000000001</v>
      </c>
      <c r="I312" s="211"/>
      <c r="J312" s="212">
        <f>ROUND(I312*H312,2)</f>
        <v>0</v>
      </c>
      <c r="K312" s="208" t="s">
        <v>19</v>
      </c>
      <c r="L312" s="46"/>
      <c r="M312" s="213" t="s">
        <v>19</v>
      </c>
      <c r="N312" s="214" t="s">
        <v>43</v>
      </c>
      <c r="O312" s="86"/>
      <c r="P312" s="215">
        <f>O312*H312</f>
        <v>0</v>
      </c>
      <c r="Q312" s="215">
        <v>0.053240000000000003</v>
      </c>
      <c r="R312" s="215">
        <f>Q312*H312</f>
        <v>0.034073600000000002</v>
      </c>
      <c r="S312" s="215">
        <v>0</v>
      </c>
      <c r="T312" s="216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7" t="s">
        <v>140</v>
      </c>
      <c r="AT312" s="217" t="s">
        <v>135</v>
      </c>
      <c r="AU312" s="217" t="s">
        <v>82</v>
      </c>
      <c r="AY312" s="19" t="s">
        <v>133</v>
      </c>
      <c r="BE312" s="218">
        <f>IF(N312="základní",J312,0)</f>
        <v>0</v>
      </c>
      <c r="BF312" s="218">
        <f>IF(N312="snížená",J312,0)</f>
        <v>0</v>
      </c>
      <c r="BG312" s="218">
        <f>IF(N312="zákl. přenesená",J312,0)</f>
        <v>0</v>
      </c>
      <c r="BH312" s="218">
        <f>IF(N312="sníž. přenesená",J312,0)</f>
        <v>0</v>
      </c>
      <c r="BI312" s="218">
        <f>IF(N312="nulová",J312,0)</f>
        <v>0</v>
      </c>
      <c r="BJ312" s="19" t="s">
        <v>80</v>
      </c>
      <c r="BK312" s="218">
        <f>ROUND(I312*H312,2)</f>
        <v>0</v>
      </c>
      <c r="BL312" s="19" t="s">
        <v>140</v>
      </c>
      <c r="BM312" s="217" t="s">
        <v>548</v>
      </c>
    </row>
    <row r="313" s="13" customFormat="1">
      <c r="A313" s="13"/>
      <c r="B313" s="224"/>
      <c r="C313" s="225"/>
      <c r="D313" s="226" t="s">
        <v>144</v>
      </c>
      <c r="E313" s="227" t="s">
        <v>19</v>
      </c>
      <c r="F313" s="228" t="s">
        <v>549</v>
      </c>
      <c r="G313" s="225"/>
      <c r="H313" s="229">
        <v>0.64000000000000001</v>
      </c>
      <c r="I313" s="230"/>
      <c r="J313" s="225"/>
      <c r="K313" s="225"/>
      <c r="L313" s="231"/>
      <c r="M313" s="232"/>
      <c r="N313" s="233"/>
      <c r="O313" s="233"/>
      <c r="P313" s="233"/>
      <c r="Q313" s="233"/>
      <c r="R313" s="233"/>
      <c r="S313" s="233"/>
      <c r="T313" s="23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5" t="s">
        <v>144</v>
      </c>
      <c r="AU313" s="235" t="s">
        <v>82</v>
      </c>
      <c r="AV313" s="13" t="s">
        <v>82</v>
      </c>
      <c r="AW313" s="13" t="s">
        <v>33</v>
      </c>
      <c r="AX313" s="13" t="s">
        <v>80</v>
      </c>
      <c r="AY313" s="235" t="s">
        <v>133</v>
      </c>
    </row>
    <row r="314" s="2" customFormat="1" ht="16.5" customHeight="1">
      <c r="A314" s="40"/>
      <c r="B314" s="41"/>
      <c r="C314" s="206" t="s">
        <v>550</v>
      </c>
      <c r="D314" s="206" t="s">
        <v>135</v>
      </c>
      <c r="E314" s="207" t="s">
        <v>551</v>
      </c>
      <c r="F314" s="208" t="s">
        <v>552</v>
      </c>
      <c r="G314" s="209" t="s">
        <v>189</v>
      </c>
      <c r="H314" s="210">
        <v>18</v>
      </c>
      <c r="I314" s="211"/>
      <c r="J314" s="212">
        <f>ROUND(I314*H314,2)</f>
        <v>0</v>
      </c>
      <c r="K314" s="208" t="s">
        <v>139</v>
      </c>
      <c r="L314" s="46"/>
      <c r="M314" s="213" t="s">
        <v>19</v>
      </c>
      <c r="N314" s="214" t="s">
        <v>43</v>
      </c>
      <c r="O314" s="86"/>
      <c r="P314" s="215">
        <f>O314*H314</f>
        <v>0</v>
      </c>
      <c r="Q314" s="215">
        <v>0.00029999999999999997</v>
      </c>
      <c r="R314" s="215">
        <f>Q314*H314</f>
        <v>0.0053999999999999994</v>
      </c>
      <c r="S314" s="215">
        <v>0</v>
      </c>
      <c r="T314" s="216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7" t="s">
        <v>140</v>
      </c>
      <c r="AT314" s="217" t="s">
        <v>135</v>
      </c>
      <c r="AU314" s="217" t="s">
        <v>82</v>
      </c>
      <c r="AY314" s="19" t="s">
        <v>133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80</v>
      </c>
      <c r="BK314" s="218">
        <f>ROUND(I314*H314,2)</f>
        <v>0</v>
      </c>
      <c r="BL314" s="19" t="s">
        <v>140</v>
      </c>
      <c r="BM314" s="217" t="s">
        <v>553</v>
      </c>
    </row>
    <row r="315" s="2" customFormat="1">
      <c r="A315" s="40"/>
      <c r="B315" s="41"/>
      <c r="C315" s="42"/>
      <c r="D315" s="219" t="s">
        <v>142</v>
      </c>
      <c r="E315" s="42"/>
      <c r="F315" s="220" t="s">
        <v>554</v>
      </c>
      <c r="G315" s="42"/>
      <c r="H315" s="42"/>
      <c r="I315" s="221"/>
      <c r="J315" s="42"/>
      <c r="K315" s="42"/>
      <c r="L315" s="46"/>
      <c r="M315" s="222"/>
      <c r="N315" s="223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142</v>
      </c>
      <c r="AU315" s="19" t="s">
        <v>82</v>
      </c>
    </row>
    <row r="316" s="13" customFormat="1">
      <c r="A316" s="13"/>
      <c r="B316" s="224"/>
      <c r="C316" s="225"/>
      <c r="D316" s="226" t="s">
        <v>144</v>
      </c>
      <c r="E316" s="227" t="s">
        <v>19</v>
      </c>
      <c r="F316" s="228" t="s">
        <v>555</v>
      </c>
      <c r="G316" s="225"/>
      <c r="H316" s="229">
        <v>18</v>
      </c>
      <c r="I316" s="230"/>
      <c r="J316" s="225"/>
      <c r="K316" s="225"/>
      <c r="L316" s="231"/>
      <c r="M316" s="232"/>
      <c r="N316" s="233"/>
      <c r="O316" s="233"/>
      <c r="P316" s="233"/>
      <c r="Q316" s="233"/>
      <c r="R316" s="233"/>
      <c r="S316" s="233"/>
      <c r="T316" s="23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5" t="s">
        <v>144</v>
      </c>
      <c r="AU316" s="235" t="s">
        <v>82</v>
      </c>
      <c r="AV316" s="13" t="s">
        <v>82</v>
      </c>
      <c r="AW316" s="13" t="s">
        <v>33</v>
      </c>
      <c r="AX316" s="13" t="s">
        <v>80</v>
      </c>
      <c r="AY316" s="235" t="s">
        <v>133</v>
      </c>
    </row>
    <row r="317" s="2" customFormat="1" ht="16.5" customHeight="1">
      <c r="A317" s="40"/>
      <c r="B317" s="41"/>
      <c r="C317" s="257" t="s">
        <v>556</v>
      </c>
      <c r="D317" s="257" t="s">
        <v>263</v>
      </c>
      <c r="E317" s="258" t="s">
        <v>557</v>
      </c>
      <c r="F317" s="259" t="s">
        <v>558</v>
      </c>
      <c r="G317" s="260" t="s">
        <v>189</v>
      </c>
      <c r="H317" s="261">
        <v>18</v>
      </c>
      <c r="I317" s="262"/>
      <c r="J317" s="263">
        <f>ROUND(I317*H317,2)</f>
        <v>0</v>
      </c>
      <c r="K317" s="259" t="s">
        <v>19</v>
      </c>
      <c r="L317" s="264"/>
      <c r="M317" s="265" t="s">
        <v>19</v>
      </c>
      <c r="N317" s="266" t="s">
        <v>43</v>
      </c>
      <c r="O317" s="86"/>
      <c r="P317" s="215">
        <f>O317*H317</f>
        <v>0</v>
      </c>
      <c r="Q317" s="215">
        <v>0</v>
      </c>
      <c r="R317" s="215">
        <f>Q317*H317</f>
        <v>0</v>
      </c>
      <c r="S317" s="215">
        <v>0</v>
      </c>
      <c r="T317" s="216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7" t="s">
        <v>180</v>
      </c>
      <c r="AT317" s="217" t="s">
        <v>263</v>
      </c>
      <c r="AU317" s="217" t="s">
        <v>82</v>
      </c>
      <c r="AY317" s="19" t="s">
        <v>133</v>
      </c>
      <c r="BE317" s="218">
        <f>IF(N317="základní",J317,0)</f>
        <v>0</v>
      </c>
      <c r="BF317" s="218">
        <f>IF(N317="snížená",J317,0)</f>
        <v>0</v>
      </c>
      <c r="BG317" s="218">
        <f>IF(N317="zákl. přenesená",J317,0)</f>
        <v>0</v>
      </c>
      <c r="BH317" s="218">
        <f>IF(N317="sníž. přenesená",J317,0)</f>
        <v>0</v>
      </c>
      <c r="BI317" s="218">
        <f>IF(N317="nulová",J317,0)</f>
        <v>0</v>
      </c>
      <c r="BJ317" s="19" t="s">
        <v>80</v>
      </c>
      <c r="BK317" s="218">
        <f>ROUND(I317*H317,2)</f>
        <v>0</v>
      </c>
      <c r="BL317" s="19" t="s">
        <v>140</v>
      </c>
      <c r="BM317" s="217" t="s">
        <v>559</v>
      </c>
    </row>
    <row r="318" s="14" customFormat="1">
      <c r="A318" s="14"/>
      <c r="B318" s="236"/>
      <c r="C318" s="237"/>
      <c r="D318" s="226" t="s">
        <v>144</v>
      </c>
      <c r="E318" s="238" t="s">
        <v>19</v>
      </c>
      <c r="F318" s="239" t="s">
        <v>560</v>
      </c>
      <c r="G318" s="237"/>
      <c r="H318" s="238" t="s">
        <v>19</v>
      </c>
      <c r="I318" s="240"/>
      <c r="J318" s="237"/>
      <c r="K318" s="237"/>
      <c r="L318" s="241"/>
      <c r="M318" s="242"/>
      <c r="N318" s="243"/>
      <c r="O318" s="243"/>
      <c r="P318" s="243"/>
      <c r="Q318" s="243"/>
      <c r="R318" s="243"/>
      <c r="S318" s="243"/>
      <c r="T318" s="24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5" t="s">
        <v>144</v>
      </c>
      <c r="AU318" s="245" t="s">
        <v>82</v>
      </c>
      <c r="AV318" s="14" t="s">
        <v>80</v>
      </c>
      <c r="AW318" s="14" t="s">
        <v>33</v>
      </c>
      <c r="AX318" s="14" t="s">
        <v>72</v>
      </c>
      <c r="AY318" s="245" t="s">
        <v>133</v>
      </c>
    </row>
    <row r="319" s="13" customFormat="1">
      <c r="A319" s="13"/>
      <c r="B319" s="224"/>
      <c r="C319" s="225"/>
      <c r="D319" s="226" t="s">
        <v>144</v>
      </c>
      <c r="E319" s="227" t="s">
        <v>19</v>
      </c>
      <c r="F319" s="228" t="s">
        <v>561</v>
      </c>
      <c r="G319" s="225"/>
      <c r="H319" s="229">
        <v>18</v>
      </c>
      <c r="I319" s="230"/>
      <c r="J319" s="225"/>
      <c r="K319" s="225"/>
      <c r="L319" s="231"/>
      <c r="M319" s="232"/>
      <c r="N319" s="233"/>
      <c r="O319" s="233"/>
      <c r="P319" s="233"/>
      <c r="Q319" s="233"/>
      <c r="R319" s="233"/>
      <c r="S319" s="233"/>
      <c r="T319" s="234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5" t="s">
        <v>144</v>
      </c>
      <c r="AU319" s="235" t="s">
        <v>82</v>
      </c>
      <c r="AV319" s="13" t="s">
        <v>82</v>
      </c>
      <c r="AW319" s="13" t="s">
        <v>33</v>
      </c>
      <c r="AX319" s="13" t="s">
        <v>80</v>
      </c>
      <c r="AY319" s="235" t="s">
        <v>133</v>
      </c>
    </row>
    <row r="320" s="2" customFormat="1" ht="16.5" customHeight="1">
      <c r="A320" s="40"/>
      <c r="B320" s="41"/>
      <c r="C320" s="257" t="s">
        <v>562</v>
      </c>
      <c r="D320" s="257" t="s">
        <v>263</v>
      </c>
      <c r="E320" s="258" t="s">
        <v>563</v>
      </c>
      <c r="F320" s="259" t="s">
        <v>564</v>
      </c>
      <c r="G320" s="260" t="s">
        <v>235</v>
      </c>
      <c r="H320" s="261">
        <v>0.050999999999999997</v>
      </c>
      <c r="I320" s="262"/>
      <c r="J320" s="263">
        <f>ROUND(I320*H320,2)</f>
        <v>0</v>
      </c>
      <c r="K320" s="259" t="s">
        <v>139</v>
      </c>
      <c r="L320" s="264"/>
      <c r="M320" s="265" t="s">
        <v>19</v>
      </c>
      <c r="N320" s="266" t="s">
        <v>43</v>
      </c>
      <c r="O320" s="86"/>
      <c r="P320" s="215">
        <f>O320*H320</f>
        <v>0</v>
      </c>
      <c r="Q320" s="215">
        <v>1</v>
      </c>
      <c r="R320" s="215">
        <f>Q320*H320</f>
        <v>0.050999999999999997</v>
      </c>
      <c r="S320" s="215">
        <v>0</v>
      </c>
      <c r="T320" s="216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7" t="s">
        <v>180</v>
      </c>
      <c r="AT320" s="217" t="s">
        <v>263</v>
      </c>
      <c r="AU320" s="217" t="s">
        <v>82</v>
      </c>
      <c r="AY320" s="19" t="s">
        <v>133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9" t="s">
        <v>80</v>
      </c>
      <c r="BK320" s="218">
        <f>ROUND(I320*H320,2)</f>
        <v>0</v>
      </c>
      <c r="BL320" s="19" t="s">
        <v>140</v>
      </c>
      <c r="BM320" s="217" t="s">
        <v>565</v>
      </c>
    </row>
    <row r="321" s="2" customFormat="1">
      <c r="A321" s="40"/>
      <c r="B321" s="41"/>
      <c r="C321" s="42"/>
      <c r="D321" s="226" t="s">
        <v>566</v>
      </c>
      <c r="E321" s="42"/>
      <c r="F321" s="267" t="s">
        <v>567</v>
      </c>
      <c r="G321" s="42"/>
      <c r="H321" s="42"/>
      <c r="I321" s="221"/>
      <c r="J321" s="42"/>
      <c r="K321" s="42"/>
      <c r="L321" s="46"/>
      <c r="M321" s="222"/>
      <c r="N321" s="223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566</v>
      </c>
      <c r="AU321" s="19" t="s">
        <v>82</v>
      </c>
    </row>
    <row r="322" s="13" customFormat="1">
      <c r="A322" s="13"/>
      <c r="B322" s="224"/>
      <c r="C322" s="225"/>
      <c r="D322" s="226" t="s">
        <v>144</v>
      </c>
      <c r="E322" s="227" t="s">
        <v>19</v>
      </c>
      <c r="F322" s="228" t="s">
        <v>568</v>
      </c>
      <c r="G322" s="225"/>
      <c r="H322" s="229">
        <v>0.050999999999999997</v>
      </c>
      <c r="I322" s="230"/>
      <c r="J322" s="225"/>
      <c r="K322" s="225"/>
      <c r="L322" s="231"/>
      <c r="M322" s="232"/>
      <c r="N322" s="233"/>
      <c r="O322" s="233"/>
      <c r="P322" s="233"/>
      <c r="Q322" s="233"/>
      <c r="R322" s="233"/>
      <c r="S322" s="233"/>
      <c r="T322" s="23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5" t="s">
        <v>144</v>
      </c>
      <c r="AU322" s="235" t="s">
        <v>82</v>
      </c>
      <c r="AV322" s="13" t="s">
        <v>82</v>
      </c>
      <c r="AW322" s="13" t="s">
        <v>33</v>
      </c>
      <c r="AX322" s="13" t="s">
        <v>80</v>
      </c>
      <c r="AY322" s="235" t="s">
        <v>133</v>
      </c>
    </row>
    <row r="323" s="2" customFormat="1" ht="24.15" customHeight="1">
      <c r="A323" s="40"/>
      <c r="B323" s="41"/>
      <c r="C323" s="206" t="s">
        <v>569</v>
      </c>
      <c r="D323" s="206" t="s">
        <v>135</v>
      </c>
      <c r="E323" s="207" t="s">
        <v>570</v>
      </c>
      <c r="F323" s="208" t="s">
        <v>571</v>
      </c>
      <c r="G323" s="209" t="s">
        <v>189</v>
      </c>
      <c r="H323" s="210">
        <v>31</v>
      </c>
      <c r="I323" s="211"/>
      <c r="J323" s="212">
        <f>ROUND(I323*H323,2)</f>
        <v>0</v>
      </c>
      <c r="K323" s="208" t="s">
        <v>139</v>
      </c>
      <c r="L323" s="46"/>
      <c r="M323" s="213" t="s">
        <v>19</v>
      </c>
      <c r="N323" s="214" t="s">
        <v>43</v>
      </c>
      <c r="O323" s="86"/>
      <c r="P323" s="215">
        <f>O323*H323</f>
        <v>0</v>
      </c>
      <c r="Q323" s="215">
        <v>9.0000000000000006E-05</v>
      </c>
      <c r="R323" s="215">
        <f>Q323*H323</f>
        <v>0.0027900000000000004</v>
      </c>
      <c r="S323" s="215">
        <v>0</v>
      </c>
      <c r="T323" s="21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7" t="s">
        <v>140</v>
      </c>
      <c r="AT323" s="217" t="s">
        <v>135</v>
      </c>
      <c r="AU323" s="217" t="s">
        <v>82</v>
      </c>
      <c r="AY323" s="19" t="s">
        <v>133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9" t="s">
        <v>80</v>
      </c>
      <c r="BK323" s="218">
        <f>ROUND(I323*H323,2)</f>
        <v>0</v>
      </c>
      <c r="BL323" s="19" t="s">
        <v>140</v>
      </c>
      <c r="BM323" s="217" t="s">
        <v>572</v>
      </c>
    </row>
    <row r="324" s="2" customFormat="1">
      <c r="A324" s="40"/>
      <c r="B324" s="41"/>
      <c r="C324" s="42"/>
      <c r="D324" s="219" t="s">
        <v>142</v>
      </c>
      <c r="E324" s="42"/>
      <c r="F324" s="220" t="s">
        <v>573</v>
      </c>
      <c r="G324" s="42"/>
      <c r="H324" s="42"/>
      <c r="I324" s="221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142</v>
      </c>
      <c r="AU324" s="19" t="s">
        <v>82</v>
      </c>
    </row>
    <row r="325" s="13" customFormat="1">
      <c r="A325" s="13"/>
      <c r="B325" s="224"/>
      <c r="C325" s="225"/>
      <c r="D325" s="226" t="s">
        <v>144</v>
      </c>
      <c r="E325" s="227" t="s">
        <v>19</v>
      </c>
      <c r="F325" s="228" t="s">
        <v>574</v>
      </c>
      <c r="G325" s="225"/>
      <c r="H325" s="229">
        <v>31</v>
      </c>
      <c r="I325" s="230"/>
      <c r="J325" s="225"/>
      <c r="K325" s="225"/>
      <c r="L325" s="231"/>
      <c r="M325" s="232"/>
      <c r="N325" s="233"/>
      <c r="O325" s="233"/>
      <c r="P325" s="233"/>
      <c r="Q325" s="233"/>
      <c r="R325" s="233"/>
      <c r="S325" s="233"/>
      <c r="T325" s="23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5" t="s">
        <v>144</v>
      </c>
      <c r="AU325" s="235" t="s">
        <v>82</v>
      </c>
      <c r="AV325" s="13" t="s">
        <v>82</v>
      </c>
      <c r="AW325" s="13" t="s">
        <v>33</v>
      </c>
      <c r="AX325" s="13" t="s">
        <v>80</v>
      </c>
      <c r="AY325" s="235" t="s">
        <v>133</v>
      </c>
    </row>
    <row r="326" s="2" customFormat="1" ht="16.5" customHeight="1">
      <c r="A326" s="40"/>
      <c r="B326" s="41"/>
      <c r="C326" s="206" t="s">
        <v>575</v>
      </c>
      <c r="D326" s="206" t="s">
        <v>135</v>
      </c>
      <c r="E326" s="207" t="s">
        <v>576</v>
      </c>
      <c r="F326" s="208" t="s">
        <v>577</v>
      </c>
      <c r="G326" s="209" t="s">
        <v>189</v>
      </c>
      <c r="H326" s="210">
        <v>31</v>
      </c>
      <c r="I326" s="211"/>
      <c r="J326" s="212">
        <f>ROUND(I326*H326,2)</f>
        <v>0</v>
      </c>
      <c r="K326" s="208" t="s">
        <v>139</v>
      </c>
      <c r="L326" s="46"/>
      <c r="M326" s="213" t="s">
        <v>19</v>
      </c>
      <c r="N326" s="214" t="s">
        <v>43</v>
      </c>
      <c r="O326" s="86"/>
      <c r="P326" s="215">
        <f>O326*H326</f>
        <v>0</v>
      </c>
      <c r="Q326" s="215">
        <v>0</v>
      </c>
      <c r="R326" s="215">
        <f>Q326*H326</f>
        <v>0</v>
      </c>
      <c r="S326" s="215">
        <v>0</v>
      </c>
      <c r="T326" s="216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7" t="s">
        <v>140</v>
      </c>
      <c r="AT326" s="217" t="s">
        <v>135</v>
      </c>
      <c r="AU326" s="217" t="s">
        <v>82</v>
      </c>
      <c r="AY326" s="19" t="s">
        <v>133</v>
      </c>
      <c r="BE326" s="218">
        <f>IF(N326="základní",J326,0)</f>
        <v>0</v>
      </c>
      <c r="BF326" s="218">
        <f>IF(N326="snížená",J326,0)</f>
        <v>0</v>
      </c>
      <c r="BG326" s="218">
        <f>IF(N326="zákl. přenesená",J326,0)</f>
        <v>0</v>
      </c>
      <c r="BH326" s="218">
        <f>IF(N326="sníž. přenesená",J326,0)</f>
        <v>0</v>
      </c>
      <c r="BI326" s="218">
        <f>IF(N326="nulová",J326,0)</f>
        <v>0</v>
      </c>
      <c r="BJ326" s="19" t="s">
        <v>80</v>
      </c>
      <c r="BK326" s="218">
        <f>ROUND(I326*H326,2)</f>
        <v>0</v>
      </c>
      <c r="BL326" s="19" t="s">
        <v>140</v>
      </c>
      <c r="BM326" s="217" t="s">
        <v>578</v>
      </c>
    </row>
    <row r="327" s="2" customFormat="1">
      <c r="A327" s="40"/>
      <c r="B327" s="41"/>
      <c r="C327" s="42"/>
      <c r="D327" s="219" t="s">
        <v>142</v>
      </c>
      <c r="E327" s="42"/>
      <c r="F327" s="220" t="s">
        <v>579</v>
      </c>
      <c r="G327" s="42"/>
      <c r="H327" s="42"/>
      <c r="I327" s="221"/>
      <c r="J327" s="42"/>
      <c r="K327" s="42"/>
      <c r="L327" s="46"/>
      <c r="M327" s="222"/>
      <c r="N327" s="223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142</v>
      </c>
      <c r="AU327" s="19" t="s">
        <v>82</v>
      </c>
    </row>
    <row r="328" s="13" customFormat="1">
      <c r="A328" s="13"/>
      <c r="B328" s="224"/>
      <c r="C328" s="225"/>
      <c r="D328" s="226" t="s">
        <v>144</v>
      </c>
      <c r="E328" s="227" t="s">
        <v>19</v>
      </c>
      <c r="F328" s="228" t="s">
        <v>580</v>
      </c>
      <c r="G328" s="225"/>
      <c r="H328" s="229">
        <v>31</v>
      </c>
      <c r="I328" s="230"/>
      <c r="J328" s="225"/>
      <c r="K328" s="225"/>
      <c r="L328" s="231"/>
      <c r="M328" s="232"/>
      <c r="N328" s="233"/>
      <c r="O328" s="233"/>
      <c r="P328" s="233"/>
      <c r="Q328" s="233"/>
      <c r="R328" s="233"/>
      <c r="S328" s="233"/>
      <c r="T328" s="23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5" t="s">
        <v>144</v>
      </c>
      <c r="AU328" s="235" t="s">
        <v>82</v>
      </c>
      <c r="AV328" s="13" t="s">
        <v>82</v>
      </c>
      <c r="AW328" s="13" t="s">
        <v>33</v>
      </c>
      <c r="AX328" s="13" t="s">
        <v>80</v>
      </c>
      <c r="AY328" s="235" t="s">
        <v>133</v>
      </c>
    </row>
    <row r="329" s="2" customFormat="1" ht="16.5" customHeight="1">
      <c r="A329" s="40"/>
      <c r="B329" s="41"/>
      <c r="C329" s="206" t="s">
        <v>581</v>
      </c>
      <c r="D329" s="206" t="s">
        <v>135</v>
      </c>
      <c r="E329" s="207" t="s">
        <v>582</v>
      </c>
      <c r="F329" s="208" t="s">
        <v>583</v>
      </c>
      <c r="G329" s="209" t="s">
        <v>138</v>
      </c>
      <c r="H329" s="210">
        <v>3.7999999999999998</v>
      </c>
      <c r="I329" s="211"/>
      <c r="J329" s="212">
        <f>ROUND(I329*H329,2)</f>
        <v>0</v>
      </c>
      <c r="K329" s="208" t="s">
        <v>139</v>
      </c>
      <c r="L329" s="46"/>
      <c r="M329" s="213" t="s">
        <v>19</v>
      </c>
      <c r="N329" s="214" t="s">
        <v>43</v>
      </c>
      <c r="O329" s="86"/>
      <c r="P329" s="215">
        <f>O329*H329</f>
        <v>0</v>
      </c>
      <c r="Q329" s="215">
        <v>0.00063000000000000003</v>
      </c>
      <c r="R329" s="215">
        <f>Q329*H329</f>
        <v>0.0023939999999999999</v>
      </c>
      <c r="S329" s="215">
        <v>0</v>
      </c>
      <c r="T329" s="216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7" t="s">
        <v>140</v>
      </c>
      <c r="AT329" s="217" t="s">
        <v>135</v>
      </c>
      <c r="AU329" s="217" t="s">
        <v>82</v>
      </c>
      <c r="AY329" s="19" t="s">
        <v>133</v>
      </c>
      <c r="BE329" s="218">
        <f>IF(N329="základní",J329,0)</f>
        <v>0</v>
      </c>
      <c r="BF329" s="218">
        <f>IF(N329="snížená",J329,0)</f>
        <v>0</v>
      </c>
      <c r="BG329" s="218">
        <f>IF(N329="zákl. přenesená",J329,0)</f>
        <v>0</v>
      </c>
      <c r="BH329" s="218">
        <f>IF(N329="sníž. přenesená",J329,0)</f>
        <v>0</v>
      </c>
      <c r="BI329" s="218">
        <f>IF(N329="nulová",J329,0)</f>
        <v>0</v>
      </c>
      <c r="BJ329" s="19" t="s">
        <v>80</v>
      </c>
      <c r="BK329" s="218">
        <f>ROUND(I329*H329,2)</f>
        <v>0</v>
      </c>
      <c r="BL329" s="19" t="s">
        <v>140</v>
      </c>
      <c r="BM329" s="217" t="s">
        <v>584</v>
      </c>
    </row>
    <row r="330" s="2" customFormat="1">
      <c r="A330" s="40"/>
      <c r="B330" s="41"/>
      <c r="C330" s="42"/>
      <c r="D330" s="219" t="s">
        <v>142</v>
      </c>
      <c r="E330" s="42"/>
      <c r="F330" s="220" t="s">
        <v>585</v>
      </c>
      <c r="G330" s="42"/>
      <c r="H330" s="42"/>
      <c r="I330" s="221"/>
      <c r="J330" s="42"/>
      <c r="K330" s="42"/>
      <c r="L330" s="46"/>
      <c r="M330" s="222"/>
      <c r="N330" s="223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142</v>
      </c>
      <c r="AU330" s="19" t="s">
        <v>82</v>
      </c>
    </row>
    <row r="331" s="13" customFormat="1">
      <c r="A331" s="13"/>
      <c r="B331" s="224"/>
      <c r="C331" s="225"/>
      <c r="D331" s="226" t="s">
        <v>144</v>
      </c>
      <c r="E331" s="227" t="s">
        <v>19</v>
      </c>
      <c r="F331" s="228" t="s">
        <v>586</v>
      </c>
      <c r="G331" s="225"/>
      <c r="H331" s="229">
        <v>3.7999999999999998</v>
      </c>
      <c r="I331" s="230"/>
      <c r="J331" s="225"/>
      <c r="K331" s="225"/>
      <c r="L331" s="231"/>
      <c r="M331" s="232"/>
      <c r="N331" s="233"/>
      <c r="O331" s="233"/>
      <c r="P331" s="233"/>
      <c r="Q331" s="233"/>
      <c r="R331" s="233"/>
      <c r="S331" s="233"/>
      <c r="T331" s="23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5" t="s">
        <v>144</v>
      </c>
      <c r="AU331" s="235" t="s">
        <v>82</v>
      </c>
      <c r="AV331" s="13" t="s">
        <v>82</v>
      </c>
      <c r="AW331" s="13" t="s">
        <v>33</v>
      </c>
      <c r="AX331" s="13" t="s">
        <v>80</v>
      </c>
      <c r="AY331" s="235" t="s">
        <v>133</v>
      </c>
    </row>
    <row r="332" s="2" customFormat="1" ht="21.75" customHeight="1">
      <c r="A332" s="40"/>
      <c r="B332" s="41"/>
      <c r="C332" s="206" t="s">
        <v>587</v>
      </c>
      <c r="D332" s="206" t="s">
        <v>135</v>
      </c>
      <c r="E332" s="207" t="s">
        <v>588</v>
      </c>
      <c r="F332" s="208" t="s">
        <v>589</v>
      </c>
      <c r="G332" s="209" t="s">
        <v>189</v>
      </c>
      <c r="H332" s="210">
        <v>20.600000000000001</v>
      </c>
      <c r="I332" s="211"/>
      <c r="J332" s="212">
        <f>ROUND(I332*H332,2)</f>
        <v>0</v>
      </c>
      <c r="K332" s="208" t="s">
        <v>139</v>
      </c>
      <c r="L332" s="46"/>
      <c r="M332" s="213" t="s">
        <v>19</v>
      </c>
      <c r="N332" s="214" t="s">
        <v>43</v>
      </c>
      <c r="O332" s="86"/>
      <c r="P332" s="215">
        <f>O332*H332</f>
        <v>0</v>
      </c>
      <c r="Q332" s="215">
        <v>0.000174</v>
      </c>
      <c r="R332" s="215">
        <f>Q332*H332</f>
        <v>0.0035844000000000002</v>
      </c>
      <c r="S332" s="215">
        <v>0</v>
      </c>
      <c r="T332" s="216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7" t="s">
        <v>140</v>
      </c>
      <c r="AT332" s="217" t="s">
        <v>135</v>
      </c>
      <c r="AU332" s="217" t="s">
        <v>82</v>
      </c>
      <c r="AY332" s="19" t="s">
        <v>133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9" t="s">
        <v>80</v>
      </c>
      <c r="BK332" s="218">
        <f>ROUND(I332*H332,2)</f>
        <v>0</v>
      </c>
      <c r="BL332" s="19" t="s">
        <v>140</v>
      </c>
      <c r="BM332" s="217" t="s">
        <v>590</v>
      </c>
    </row>
    <row r="333" s="2" customFormat="1">
      <c r="A333" s="40"/>
      <c r="B333" s="41"/>
      <c r="C333" s="42"/>
      <c r="D333" s="219" t="s">
        <v>142</v>
      </c>
      <c r="E333" s="42"/>
      <c r="F333" s="220" t="s">
        <v>591</v>
      </c>
      <c r="G333" s="42"/>
      <c r="H333" s="42"/>
      <c r="I333" s="221"/>
      <c r="J333" s="42"/>
      <c r="K333" s="42"/>
      <c r="L333" s="46"/>
      <c r="M333" s="222"/>
      <c r="N333" s="223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142</v>
      </c>
      <c r="AU333" s="19" t="s">
        <v>82</v>
      </c>
    </row>
    <row r="334" s="13" customFormat="1">
      <c r="A334" s="13"/>
      <c r="B334" s="224"/>
      <c r="C334" s="225"/>
      <c r="D334" s="226" t="s">
        <v>144</v>
      </c>
      <c r="E334" s="227" t="s">
        <v>19</v>
      </c>
      <c r="F334" s="228" t="s">
        <v>592</v>
      </c>
      <c r="G334" s="225"/>
      <c r="H334" s="229">
        <v>20.600000000000001</v>
      </c>
      <c r="I334" s="230"/>
      <c r="J334" s="225"/>
      <c r="K334" s="225"/>
      <c r="L334" s="231"/>
      <c r="M334" s="232"/>
      <c r="N334" s="233"/>
      <c r="O334" s="233"/>
      <c r="P334" s="233"/>
      <c r="Q334" s="233"/>
      <c r="R334" s="233"/>
      <c r="S334" s="233"/>
      <c r="T334" s="23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5" t="s">
        <v>144</v>
      </c>
      <c r="AU334" s="235" t="s">
        <v>82</v>
      </c>
      <c r="AV334" s="13" t="s">
        <v>82</v>
      </c>
      <c r="AW334" s="13" t="s">
        <v>33</v>
      </c>
      <c r="AX334" s="13" t="s">
        <v>80</v>
      </c>
      <c r="AY334" s="235" t="s">
        <v>133</v>
      </c>
    </row>
    <row r="335" s="2" customFormat="1" ht="16.5" customHeight="1">
      <c r="A335" s="40"/>
      <c r="B335" s="41"/>
      <c r="C335" s="206" t="s">
        <v>593</v>
      </c>
      <c r="D335" s="206" t="s">
        <v>135</v>
      </c>
      <c r="E335" s="207" t="s">
        <v>594</v>
      </c>
      <c r="F335" s="208" t="s">
        <v>595</v>
      </c>
      <c r="G335" s="209" t="s">
        <v>189</v>
      </c>
      <c r="H335" s="210">
        <v>20.600000000000001</v>
      </c>
      <c r="I335" s="211"/>
      <c r="J335" s="212">
        <f>ROUND(I335*H335,2)</f>
        <v>0</v>
      </c>
      <c r="K335" s="208" t="s">
        <v>139</v>
      </c>
      <c r="L335" s="46"/>
      <c r="M335" s="213" t="s">
        <v>19</v>
      </c>
      <c r="N335" s="214" t="s">
        <v>43</v>
      </c>
      <c r="O335" s="86"/>
      <c r="P335" s="215">
        <f>O335*H335</f>
        <v>0</v>
      </c>
      <c r="Q335" s="215">
        <v>1.1E-05</v>
      </c>
      <c r="R335" s="215">
        <f>Q335*H335</f>
        <v>0.00022660000000000001</v>
      </c>
      <c r="S335" s="215">
        <v>0</v>
      </c>
      <c r="T335" s="216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7" t="s">
        <v>140</v>
      </c>
      <c r="AT335" s="217" t="s">
        <v>135</v>
      </c>
      <c r="AU335" s="217" t="s">
        <v>82</v>
      </c>
      <c r="AY335" s="19" t="s">
        <v>133</v>
      </c>
      <c r="BE335" s="218">
        <f>IF(N335="základní",J335,0)</f>
        <v>0</v>
      </c>
      <c r="BF335" s="218">
        <f>IF(N335="snížená",J335,0)</f>
        <v>0</v>
      </c>
      <c r="BG335" s="218">
        <f>IF(N335="zákl. přenesená",J335,0)</f>
        <v>0</v>
      </c>
      <c r="BH335" s="218">
        <f>IF(N335="sníž. přenesená",J335,0)</f>
        <v>0</v>
      </c>
      <c r="BI335" s="218">
        <f>IF(N335="nulová",J335,0)</f>
        <v>0</v>
      </c>
      <c r="BJ335" s="19" t="s">
        <v>80</v>
      </c>
      <c r="BK335" s="218">
        <f>ROUND(I335*H335,2)</f>
        <v>0</v>
      </c>
      <c r="BL335" s="19" t="s">
        <v>140</v>
      </c>
      <c r="BM335" s="217" t="s">
        <v>596</v>
      </c>
    </row>
    <row r="336" s="2" customFormat="1">
      <c r="A336" s="40"/>
      <c r="B336" s="41"/>
      <c r="C336" s="42"/>
      <c r="D336" s="219" t="s">
        <v>142</v>
      </c>
      <c r="E336" s="42"/>
      <c r="F336" s="220" t="s">
        <v>597</v>
      </c>
      <c r="G336" s="42"/>
      <c r="H336" s="42"/>
      <c r="I336" s="221"/>
      <c r="J336" s="42"/>
      <c r="K336" s="42"/>
      <c r="L336" s="46"/>
      <c r="M336" s="222"/>
      <c r="N336" s="223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142</v>
      </c>
      <c r="AU336" s="19" t="s">
        <v>82</v>
      </c>
    </row>
    <row r="337" s="13" customFormat="1">
      <c r="A337" s="13"/>
      <c r="B337" s="224"/>
      <c r="C337" s="225"/>
      <c r="D337" s="226" t="s">
        <v>144</v>
      </c>
      <c r="E337" s="227" t="s">
        <v>19</v>
      </c>
      <c r="F337" s="228" t="s">
        <v>592</v>
      </c>
      <c r="G337" s="225"/>
      <c r="H337" s="229">
        <v>20.600000000000001</v>
      </c>
      <c r="I337" s="230"/>
      <c r="J337" s="225"/>
      <c r="K337" s="225"/>
      <c r="L337" s="231"/>
      <c r="M337" s="232"/>
      <c r="N337" s="233"/>
      <c r="O337" s="233"/>
      <c r="P337" s="233"/>
      <c r="Q337" s="233"/>
      <c r="R337" s="233"/>
      <c r="S337" s="233"/>
      <c r="T337" s="234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5" t="s">
        <v>144</v>
      </c>
      <c r="AU337" s="235" t="s">
        <v>82</v>
      </c>
      <c r="AV337" s="13" t="s">
        <v>82</v>
      </c>
      <c r="AW337" s="13" t="s">
        <v>33</v>
      </c>
      <c r="AX337" s="13" t="s">
        <v>80</v>
      </c>
      <c r="AY337" s="235" t="s">
        <v>133</v>
      </c>
    </row>
    <row r="338" s="2" customFormat="1" ht="16.5" customHeight="1">
      <c r="A338" s="40"/>
      <c r="B338" s="41"/>
      <c r="C338" s="206" t="s">
        <v>598</v>
      </c>
      <c r="D338" s="206" t="s">
        <v>135</v>
      </c>
      <c r="E338" s="207" t="s">
        <v>599</v>
      </c>
      <c r="F338" s="208" t="s">
        <v>600</v>
      </c>
      <c r="G338" s="209" t="s">
        <v>189</v>
      </c>
      <c r="H338" s="210">
        <v>20</v>
      </c>
      <c r="I338" s="211"/>
      <c r="J338" s="212">
        <f>ROUND(I338*H338,2)</f>
        <v>0</v>
      </c>
      <c r="K338" s="208" t="s">
        <v>139</v>
      </c>
      <c r="L338" s="46"/>
      <c r="M338" s="213" t="s">
        <v>19</v>
      </c>
      <c r="N338" s="214" t="s">
        <v>43</v>
      </c>
      <c r="O338" s="86"/>
      <c r="P338" s="215">
        <f>O338*H338</f>
        <v>0</v>
      </c>
      <c r="Q338" s="215">
        <v>0.29221000000000003</v>
      </c>
      <c r="R338" s="215">
        <f>Q338*H338</f>
        <v>5.8442000000000007</v>
      </c>
      <c r="S338" s="215">
        <v>0</v>
      </c>
      <c r="T338" s="216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17" t="s">
        <v>140</v>
      </c>
      <c r="AT338" s="217" t="s">
        <v>135</v>
      </c>
      <c r="AU338" s="217" t="s">
        <v>82</v>
      </c>
      <c r="AY338" s="19" t="s">
        <v>133</v>
      </c>
      <c r="BE338" s="218">
        <f>IF(N338="základní",J338,0)</f>
        <v>0</v>
      </c>
      <c r="BF338" s="218">
        <f>IF(N338="snížená",J338,0)</f>
        <v>0</v>
      </c>
      <c r="BG338" s="218">
        <f>IF(N338="zákl. přenesená",J338,0)</f>
        <v>0</v>
      </c>
      <c r="BH338" s="218">
        <f>IF(N338="sníž. přenesená",J338,0)</f>
        <v>0</v>
      </c>
      <c r="BI338" s="218">
        <f>IF(N338="nulová",J338,0)</f>
        <v>0</v>
      </c>
      <c r="BJ338" s="19" t="s">
        <v>80</v>
      </c>
      <c r="BK338" s="218">
        <f>ROUND(I338*H338,2)</f>
        <v>0</v>
      </c>
      <c r="BL338" s="19" t="s">
        <v>140</v>
      </c>
      <c r="BM338" s="217" t="s">
        <v>601</v>
      </c>
    </row>
    <row r="339" s="2" customFormat="1">
      <c r="A339" s="40"/>
      <c r="B339" s="41"/>
      <c r="C339" s="42"/>
      <c r="D339" s="219" t="s">
        <v>142</v>
      </c>
      <c r="E339" s="42"/>
      <c r="F339" s="220" t="s">
        <v>602</v>
      </c>
      <c r="G339" s="42"/>
      <c r="H339" s="42"/>
      <c r="I339" s="221"/>
      <c r="J339" s="42"/>
      <c r="K339" s="42"/>
      <c r="L339" s="46"/>
      <c r="M339" s="222"/>
      <c r="N339" s="223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142</v>
      </c>
      <c r="AU339" s="19" t="s">
        <v>82</v>
      </c>
    </row>
    <row r="340" s="2" customFormat="1" ht="16.5" customHeight="1">
      <c r="A340" s="40"/>
      <c r="B340" s="41"/>
      <c r="C340" s="257" t="s">
        <v>603</v>
      </c>
      <c r="D340" s="257" t="s">
        <v>263</v>
      </c>
      <c r="E340" s="258" t="s">
        <v>604</v>
      </c>
      <c r="F340" s="259" t="s">
        <v>605</v>
      </c>
      <c r="G340" s="260" t="s">
        <v>189</v>
      </c>
      <c r="H340" s="261">
        <v>20</v>
      </c>
      <c r="I340" s="262"/>
      <c r="J340" s="263">
        <f>ROUND(I340*H340,2)</f>
        <v>0</v>
      </c>
      <c r="K340" s="259" t="s">
        <v>139</v>
      </c>
      <c r="L340" s="264"/>
      <c r="M340" s="265" t="s">
        <v>19</v>
      </c>
      <c r="N340" s="266" t="s">
        <v>43</v>
      </c>
      <c r="O340" s="86"/>
      <c r="P340" s="215">
        <f>O340*H340</f>
        <v>0</v>
      </c>
      <c r="Q340" s="215">
        <v>0.0135</v>
      </c>
      <c r="R340" s="215">
        <f>Q340*H340</f>
        <v>0.27000000000000002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180</v>
      </c>
      <c r="AT340" s="217" t="s">
        <v>263</v>
      </c>
      <c r="AU340" s="217" t="s">
        <v>82</v>
      </c>
      <c r="AY340" s="19" t="s">
        <v>133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80</v>
      </c>
      <c r="BK340" s="218">
        <f>ROUND(I340*H340,2)</f>
        <v>0</v>
      </c>
      <c r="BL340" s="19" t="s">
        <v>140</v>
      </c>
      <c r="BM340" s="217" t="s">
        <v>606</v>
      </c>
    </row>
    <row r="341" s="2" customFormat="1" ht="33" customHeight="1">
      <c r="A341" s="40"/>
      <c r="B341" s="41"/>
      <c r="C341" s="206" t="s">
        <v>607</v>
      </c>
      <c r="D341" s="206" t="s">
        <v>135</v>
      </c>
      <c r="E341" s="207" t="s">
        <v>608</v>
      </c>
      <c r="F341" s="208" t="s">
        <v>609</v>
      </c>
      <c r="G341" s="209" t="s">
        <v>138</v>
      </c>
      <c r="H341" s="210">
        <v>36</v>
      </c>
      <c r="I341" s="211"/>
      <c r="J341" s="212">
        <f>ROUND(I341*H341,2)</f>
        <v>0</v>
      </c>
      <c r="K341" s="208" t="s">
        <v>139</v>
      </c>
      <c r="L341" s="46"/>
      <c r="M341" s="213" t="s">
        <v>19</v>
      </c>
      <c r="N341" s="214" t="s">
        <v>43</v>
      </c>
      <c r="O341" s="86"/>
      <c r="P341" s="215">
        <f>O341*H341</f>
        <v>0</v>
      </c>
      <c r="Q341" s="215">
        <v>0</v>
      </c>
      <c r="R341" s="215">
        <f>Q341*H341</f>
        <v>0</v>
      </c>
      <c r="S341" s="215">
        <v>0</v>
      </c>
      <c r="T341" s="216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7" t="s">
        <v>140</v>
      </c>
      <c r="AT341" s="217" t="s">
        <v>135</v>
      </c>
      <c r="AU341" s="217" t="s">
        <v>82</v>
      </c>
      <c r="AY341" s="19" t="s">
        <v>133</v>
      </c>
      <c r="BE341" s="218">
        <f>IF(N341="základní",J341,0)</f>
        <v>0</v>
      </c>
      <c r="BF341" s="218">
        <f>IF(N341="snížená",J341,0)</f>
        <v>0</v>
      </c>
      <c r="BG341" s="218">
        <f>IF(N341="zákl. přenesená",J341,0)</f>
        <v>0</v>
      </c>
      <c r="BH341" s="218">
        <f>IF(N341="sníž. přenesená",J341,0)</f>
        <v>0</v>
      </c>
      <c r="BI341" s="218">
        <f>IF(N341="nulová",J341,0)</f>
        <v>0</v>
      </c>
      <c r="BJ341" s="19" t="s">
        <v>80</v>
      </c>
      <c r="BK341" s="218">
        <f>ROUND(I341*H341,2)</f>
        <v>0</v>
      </c>
      <c r="BL341" s="19" t="s">
        <v>140</v>
      </c>
      <c r="BM341" s="217" t="s">
        <v>610</v>
      </c>
    </row>
    <row r="342" s="2" customFormat="1">
      <c r="A342" s="40"/>
      <c r="B342" s="41"/>
      <c r="C342" s="42"/>
      <c r="D342" s="219" t="s">
        <v>142</v>
      </c>
      <c r="E342" s="42"/>
      <c r="F342" s="220" t="s">
        <v>611</v>
      </c>
      <c r="G342" s="42"/>
      <c r="H342" s="42"/>
      <c r="I342" s="221"/>
      <c r="J342" s="42"/>
      <c r="K342" s="42"/>
      <c r="L342" s="46"/>
      <c r="M342" s="222"/>
      <c r="N342" s="223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142</v>
      </c>
      <c r="AU342" s="19" t="s">
        <v>82</v>
      </c>
    </row>
    <row r="343" s="14" customFormat="1">
      <c r="A343" s="14"/>
      <c r="B343" s="236"/>
      <c r="C343" s="237"/>
      <c r="D343" s="226" t="s">
        <v>144</v>
      </c>
      <c r="E343" s="238" t="s">
        <v>19</v>
      </c>
      <c r="F343" s="239" t="s">
        <v>612</v>
      </c>
      <c r="G343" s="237"/>
      <c r="H343" s="238" t="s">
        <v>19</v>
      </c>
      <c r="I343" s="240"/>
      <c r="J343" s="237"/>
      <c r="K343" s="237"/>
      <c r="L343" s="241"/>
      <c r="M343" s="242"/>
      <c r="N343" s="243"/>
      <c r="O343" s="243"/>
      <c r="P343" s="243"/>
      <c r="Q343" s="243"/>
      <c r="R343" s="243"/>
      <c r="S343" s="243"/>
      <c r="T343" s="24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5" t="s">
        <v>144</v>
      </c>
      <c r="AU343" s="245" t="s">
        <v>82</v>
      </c>
      <c r="AV343" s="14" t="s">
        <v>80</v>
      </c>
      <c r="AW343" s="14" t="s">
        <v>33</v>
      </c>
      <c r="AX343" s="14" t="s">
        <v>72</v>
      </c>
      <c r="AY343" s="245" t="s">
        <v>133</v>
      </c>
    </row>
    <row r="344" s="13" customFormat="1">
      <c r="A344" s="13"/>
      <c r="B344" s="224"/>
      <c r="C344" s="225"/>
      <c r="D344" s="226" t="s">
        <v>144</v>
      </c>
      <c r="E344" s="227" t="s">
        <v>19</v>
      </c>
      <c r="F344" s="228" t="s">
        <v>613</v>
      </c>
      <c r="G344" s="225"/>
      <c r="H344" s="229">
        <v>36</v>
      </c>
      <c r="I344" s="230"/>
      <c r="J344" s="225"/>
      <c r="K344" s="225"/>
      <c r="L344" s="231"/>
      <c r="M344" s="232"/>
      <c r="N344" s="233"/>
      <c r="O344" s="233"/>
      <c r="P344" s="233"/>
      <c r="Q344" s="233"/>
      <c r="R344" s="233"/>
      <c r="S344" s="233"/>
      <c r="T344" s="23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5" t="s">
        <v>144</v>
      </c>
      <c r="AU344" s="235" t="s">
        <v>82</v>
      </c>
      <c r="AV344" s="13" t="s">
        <v>82</v>
      </c>
      <c r="AW344" s="13" t="s">
        <v>33</v>
      </c>
      <c r="AX344" s="13" t="s">
        <v>80</v>
      </c>
      <c r="AY344" s="235" t="s">
        <v>133</v>
      </c>
    </row>
    <row r="345" s="2" customFormat="1" ht="33" customHeight="1">
      <c r="A345" s="40"/>
      <c r="B345" s="41"/>
      <c r="C345" s="206" t="s">
        <v>614</v>
      </c>
      <c r="D345" s="206" t="s">
        <v>135</v>
      </c>
      <c r="E345" s="207" t="s">
        <v>615</v>
      </c>
      <c r="F345" s="208" t="s">
        <v>616</v>
      </c>
      <c r="G345" s="209" t="s">
        <v>138</v>
      </c>
      <c r="H345" s="210">
        <v>2160</v>
      </c>
      <c r="I345" s="211"/>
      <c r="J345" s="212">
        <f>ROUND(I345*H345,2)</f>
        <v>0</v>
      </c>
      <c r="K345" s="208" t="s">
        <v>139</v>
      </c>
      <c r="L345" s="46"/>
      <c r="M345" s="213" t="s">
        <v>19</v>
      </c>
      <c r="N345" s="214" t="s">
        <v>43</v>
      </c>
      <c r="O345" s="86"/>
      <c r="P345" s="215">
        <f>O345*H345</f>
        <v>0</v>
      </c>
      <c r="Q345" s="215">
        <v>0</v>
      </c>
      <c r="R345" s="215">
        <f>Q345*H345</f>
        <v>0</v>
      </c>
      <c r="S345" s="215">
        <v>0</v>
      </c>
      <c r="T345" s="216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7" t="s">
        <v>140</v>
      </c>
      <c r="AT345" s="217" t="s">
        <v>135</v>
      </c>
      <c r="AU345" s="217" t="s">
        <v>82</v>
      </c>
      <c r="AY345" s="19" t="s">
        <v>133</v>
      </c>
      <c r="BE345" s="218">
        <f>IF(N345="základní",J345,0)</f>
        <v>0</v>
      </c>
      <c r="BF345" s="218">
        <f>IF(N345="snížená",J345,0)</f>
        <v>0</v>
      </c>
      <c r="BG345" s="218">
        <f>IF(N345="zákl. přenesená",J345,0)</f>
        <v>0</v>
      </c>
      <c r="BH345" s="218">
        <f>IF(N345="sníž. přenesená",J345,0)</f>
        <v>0</v>
      </c>
      <c r="BI345" s="218">
        <f>IF(N345="nulová",J345,0)</f>
        <v>0</v>
      </c>
      <c r="BJ345" s="19" t="s">
        <v>80</v>
      </c>
      <c r="BK345" s="218">
        <f>ROUND(I345*H345,2)</f>
        <v>0</v>
      </c>
      <c r="BL345" s="19" t="s">
        <v>140</v>
      </c>
      <c r="BM345" s="217" t="s">
        <v>617</v>
      </c>
    </row>
    <row r="346" s="2" customFormat="1">
      <c r="A346" s="40"/>
      <c r="B346" s="41"/>
      <c r="C346" s="42"/>
      <c r="D346" s="219" t="s">
        <v>142</v>
      </c>
      <c r="E346" s="42"/>
      <c r="F346" s="220" t="s">
        <v>618</v>
      </c>
      <c r="G346" s="42"/>
      <c r="H346" s="42"/>
      <c r="I346" s="221"/>
      <c r="J346" s="42"/>
      <c r="K346" s="42"/>
      <c r="L346" s="46"/>
      <c r="M346" s="222"/>
      <c r="N346" s="223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142</v>
      </c>
      <c r="AU346" s="19" t="s">
        <v>82</v>
      </c>
    </row>
    <row r="347" s="13" customFormat="1">
      <c r="A347" s="13"/>
      <c r="B347" s="224"/>
      <c r="C347" s="225"/>
      <c r="D347" s="226" t="s">
        <v>144</v>
      </c>
      <c r="E347" s="227" t="s">
        <v>19</v>
      </c>
      <c r="F347" s="228" t="s">
        <v>619</v>
      </c>
      <c r="G347" s="225"/>
      <c r="H347" s="229">
        <v>2160</v>
      </c>
      <c r="I347" s="230"/>
      <c r="J347" s="225"/>
      <c r="K347" s="225"/>
      <c r="L347" s="231"/>
      <c r="M347" s="232"/>
      <c r="N347" s="233"/>
      <c r="O347" s="233"/>
      <c r="P347" s="233"/>
      <c r="Q347" s="233"/>
      <c r="R347" s="233"/>
      <c r="S347" s="233"/>
      <c r="T347" s="234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5" t="s">
        <v>144</v>
      </c>
      <c r="AU347" s="235" t="s">
        <v>82</v>
      </c>
      <c r="AV347" s="13" t="s">
        <v>82</v>
      </c>
      <c r="AW347" s="13" t="s">
        <v>33</v>
      </c>
      <c r="AX347" s="13" t="s">
        <v>80</v>
      </c>
      <c r="AY347" s="235" t="s">
        <v>133</v>
      </c>
    </row>
    <row r="348" s="2" customFormat="1" ht="33" customHeight="1">
      <c r="A348" s="40"/>
      <c r="B348" s="41"/>
      <c r="C348" s="206" t="s">
        <v>620</v>
      </c>
      <c r="D348" s="206" t="s">
        <v>135</v>
      </c>
      <c r="E348" s="207" t="s">
        <v>621</v>
      </c>
      <c r="F348" s="208" t="s">
        <v>622</v>
      </c>
      <c r="G348" s="209" t="s">
        <v>138</v>
      </c>
      <c r="H348" s="210">
        <v>36</v>
      </c>
      <c r="I348" s="211"/>
      <c r="J348" s="212">
        <f>ROUND(I348*H348,2)</f>
        <v>0</v>
      </c>
      <c r="K348" s="208" t="s">
        <v>139</v>
      </c>
      <c r="L348" s="46"/>
      <c r="M348" s="213" t="s">
        <v>19</v>
      </c>
      <c r="N348" s="214" t="s">
        <v>43</v>
      </c>
      <c r="O348" s="86"/>
      <c r="P348" s="215">
        <f>O348*H348</f>
        <v>0</v>
      </c>
      <c r="Q348" s="215">
        <v>0</v>
      </c>
      <c r="R348" s="215">
        <f>Q348*H348</f>
        <v>0</v>
      </c>
      <c r="S348" s="215">
        <v>0</v>
      </c>
      <c r="T348" s="216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7" t="s">
        <v>140</v>
      </c>
      <c r="AT348" s="217" t="s">
        <v>135</v>
      </c>
      <c r="AU348" s="217" t="s">
        <v>82</v>
      </c>
      <c r="AY348" s="19" t="s">
        <v>133</v>
      </c>
      <c r="BE348" s="218">
        <f>IF(N348="základní",J348,0)</f>
        <v>0</v>
      </c>
      <c r="BF348" s="218">
        <f>IF(N348="snížená",J348,0)</f>
        <v>0</v>
      </c>
      <c r="BG348" s="218">
        <f>IF(N348="zákl. přenesená",J348,0)</f>
        <v>0</v>
      </c>
      <c r="BH348" s="218">
        <f>IF(N348="sníž. přenesená",J348,0)</f>
        <v>0</v>
      </c>
      <c r="BI348" s="218">
        <f>IF(N348="nulová",J348,0)</f>
        <v>0</v>
      </c>
      <c r="BJ348" s="19" t="s">
        <v>80</v>
      </c>
      <c r="BK348" s="218">
        <f>ROUND(I348*H348,2)</f>
        <v>0</v>
      </c>
      <c r="BL348" s="19" t="s">
        <v>140</v>
      </c>
      <c r="BM348" s="217" t="s">
        <v>623</v>
      </c>
    </row>
    <row r="349" s="2" customFormat="1">
      <c r="A349" s="40"/>
      <c r="B349" s="41"/>
      <c r="C349" s="42"/>
      <c r="D349" s="219" t="s">
        <v>142</v>
      </c>
      <c r="E349" s="42"/>
      <c r="F349" s="220" t="s">
        <v>624</v>
      </c>
      <c r="G349" s="42"/>
      <c r="H349" s="42"/>
      <c r="I349" s="221"/>
      <c r="J349" s="42"/>
      <c r="K349" s="42"/>
      <c r="L349" s="46"/>
      <c r="M349" s="222"/>
      <c r="N349" s="223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142</v>
      </c>
      <c r="AU349" s="19" t="s">
        <v>82</v>
      </c>
    </row>
    <row r="350" s="2" customFormat="1" ht="24.15" customHeight="1">
      <c r="A350" s="40"/>
      <c r="B350" s="41"/>
      <c r="C350" s="206" t="s">
        <v>625</v>
      </c>
      <c r="D350" s="206" t="s">
        <v>135</v>
      </c>
      <c r="E350" s="207" t="s">
        <v>626</v>
      </c>
      <c r="F350" s="208" t="s">
        <v>627</v>
      </c>
      <c r="G350" s="209" t="s">
        <v>359</v>
      </c>
      <c r="H350" s="210">
        <v>64</v>
      </c>
      <c r="I350" s="211"/>
      <c r="J350" s="212">
        <f>ROUND(I350*H350,2)</f>
        <v>0</v>
      </c>
      <c r="K350" s="208" t="s">
        <v>139</v>
      </c>
      <c r="L350" s="46"/>
      <c r="M350" s="213" t="s">
        <v>19</v>
      </c>
      <c r="N350" s="214" t="s">
        <v>43</v>
      </c>
      <c r="O350" s="86"/>
      <c r="P350" s="215">
        <f>O350*H350</f>
        <v>0</v>
      </c>
      <c r="Q350" s="215">
        <v>1.0000000000000001E-05</v>
      </c>
      <c r="R350" s="215">
        <f>Q350*H350</f>
        <v>0.00064000000000000005</v>
      </c>
      <c r="S350" s="215">
        <v>0</v>
      </c>
      <c r="T350" s="216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17" t="s">
        <v>140</v>
      </c>
      <c r="AT350" s="217" t="s">
        <v>135</v>
      </c>
      <c r="AU350" s="217" t="s">
        <v>82</v>
      </c>
      <c r="AY350" s="19" t="s">
        <v>133</v>
      </c>
      <c r="BE350" s="218">
        <f>IF(N350="základní",J350,0)</f>
        <v>0</v>
      </c>
      <c r="BF350" s="218">
        <f>IF(N350="snížená",J350,0)</f>
        <v>0</v>
      </c>
      <c r="BG350" s="218">
        <f>IF(N350="zákl. přenesená",J350,0)</f>
        <v>0</v>
      </c>
      <c r="BH350" s="218">
        <f>IF(N350="sníž. přenesená",J350,0)</f>
        <v>0</v>
      </c>
      <c r="BI350" s="218">
        <f>IF(N350="nulová",J350,0)</f>
        <v>0</v>
      </c>
      <c r="BJ350" s="19" t="s">
        <v>80</v>
      </c>
      <c r="BK350" s="218">
        <f>ROUND(I350*H350,2)</f>
        <v>0</v>
      </c>
      <c r="BL350" s="19" t="s">
        <v>140</v>
      </c>
      <c r="BM350" s="217" t="s">
        <v>628</v>
      </c>
    </row>
    <row r="351" s="2" customFormat="1">
      <c r="A351" s="40"/>
      <c r="B351" s="41"/>
      <c r="C351" s="42"/>
      <c r="D351" s="219" t="s">
        <v>142</v>
      </c>
      <c r="E351" s="42"/>
      <c r="F351" s="220" t="s">
        <v>629</v>
      </c>
      <c r="G351" s="42"/>
      <c r="H351" s="42"/>
      <c r="I351" s="221"/>
      <c r="J351" s="42"/>
      <c r="K351" s="42"/>
      <c r="L351" s="46"/>
      <c r="M351" s="222"/>
      <c r="N351" s="223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142</v>
      </c>
      <c r="AU351" s="19" t="s">
        <v>82</v>
      </c>
    </row>
    <row r="352" s="13" customFormat="1">
      <c r="A352" s="13"/>
      <c r="B352" s="224"/>
      <c r="C352" s="225"/>
      <c r="D352" s="226" t="s">
        <v>144</v>
      </c>
      <c r="E352" s="227" t="s">
        <v>19</v>
      </c>
      <c r="F352" s="228" t="s">
        <v>630</v>
      </c>
      <c r="G352" s="225"/>
      <c r="H352" s="229">
        <v>64</v>
      </c>
      <c r="I352" s="230"/>
      <c r="J352" s="225"/>
      <c r="K352" s="225"/>
      <c r="L352" s="231"/>
      <c r="M352" s="232"/>
      <c r="N352" s="233"/>
      <c r="O352" s="233"/>
      <c r="P352" s="233"/>
      <c r="Q352" s="233"/>
      <c r="R352" s="233"/>
      <c r="S352" s="233"/>
      <c r="T352" s="23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5" t="s">
        <v>144</v>
      </c>
      <c r="AU352" s="235" t="s">
        <v>82</v>
      </c>
      <c r="AV352" s="13" t="s">
        <v>82</v>
      </c>
      <c r="AW352" s="13" t="s">
        <v>33</v>
      </c>
      <c r="AX352" s="13" t="s">
        <v>80</v>
      </c>
      <c r="AY352" s="235" t="s">
        <v>133</v>
      </c>
    </row>
    <row r="353" s="2" customFormat="1" ht="21.75" customHeight="1">
      <c r="A353" s="40"/>
      <c r="B353" s="41"/>
      <c r="C353" s="206" t="s">
        <v>631</v>
      </c>
      <c r="D353" s="206" t="s">
        <v>135</v>
      </c>
      <c r="E353" s="207" t="s">
        <v>632</v>
      </c>
      <c r="F353" s="208" t="s">
        <v>633</v>
      </c>
      <c r="G353" s="209" t="s">
        <v>359</v>
      </c>
      <c r="H353" s="210">
        <v>64</v>
      </c>
      <c r="I353" s="211"/>
      <c r="J353" s="212">
        <f>ROUND(I353*H353,2)</f>
        <v>0</v>
      </c>
      <c r="K353" s="208" t="s">
        <v>139</v>
      </c>
      <c r="L353" s="46"/>
      <c r="M353" s="213" t="s">
        <v>19</v>
      </c>
      <c r="N353" s="214" t="s">
        <v>43</v>
      </c>
      <c r="O353" s="86"/>
      <c r="P353" s="215">
        <f>O353*H353</f>
        <v>0</v>
      </c>
      <c r="Q353" s="215">
        <v>0.00012999999999999999</v>
      </c>
      <c r="R353" s="215">
        <f>Q353*H353</f>
        <v>0.0083199999999999993</v>
      </c>
      <c r="S353" s="215">
        <v>0</v>
      </c>
      <c r="T353" s="216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17" t="s">
        <v>140</v>
      </c>
      <c r="AT353" s="217" t="s">
        <v>135</v>
      </c>
      <c r="AU353" s="217" t="s">
        <v>82</v>
      </c>
      <c r="AY353" s="19" t="s">
        <v>133</v>
      </c>
      <c r="BE353" s="218">
        <f>IF(N353="základní",J353,0)</f>
        <v>0</v>
      </c>
      <c r="BF353" s="218">
        <f>IF(N353="snížená",J353,0)</f>
        <v>0</v>
      </c>
      <c r="BG353" s="218">
        <f>IF(N353="zákl. přenesená",J353,0)</f>
        <v>0</v>
      </c>
      <c r="BH353" s="218">
        <f>IF(N353="sníž. přenesená",J353,0)</f>
        <v>0</v>
      </c>
      <c r="BI353" s="218">
        <f>IF(N353="nulová",J353,0)</f>
        <v>0</v>
      </c>
      <c r="BJ353" s="19" t="s">
        <v>80</v>
      </c>
      <c r="BK353" s="218">
        <f>ROUND(I353*H353,2)</f>
        <v>0</v>
      </c>
      <c r="BL353" s="19" t="s">
        <v>140</v>
      </c>
      <c r="BM353" s="217" t="s">
        <v>634</v>
      </c>
    </row>
    <row r="354" s="2" customFormat="1">
      <c r="A354" s="40"/>
      <c r="B354" s="41"/>
      <c r="C354" s="42"/>
      <c r="D354" s="219" t="s">
        <v>142</v>
      </c>
      <c r="E354" s="42"/>
      <c r="F354" s="220" t="s">
        <v>635</v>
      </c>
      <c r="G354" s="42"/>
      <c r="H354" s="42"/>
      <c r="I354" s="221"/>
      <c r="J354" s="42"/>
      <c r="K354" s="42"/>
      <c r="L354" s="46"/>
      <c r="M354" s="222"/>
      <c r="N354" s="223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142</v>
      </c>
      <c r="AU354" s="19" t="s">
        <v>82</v>
      </c>
    </row>
    <row r="355" s="13" customFormat="1">
      <c r="A355" s="13"/>
      <c r="B355" s="224"/>
      <c r="C355" s="225"/>
      <c r="D355" s="226" t="s">
        <v>144</v>
      </c>
      <c r="E355" s="227" t="s">
        <v>19</v>
      </c>
      <c r="F355" s="228" t="s">
        <v>636</v>
      </c>
      <c r="G355" s="225"/>
      <c r="H355" s="229">
        <v>64</v>
      </c>
      <c r="I355" s="230"/>
      <c r="J355" s="225"/>
      <c r="K355" s="225"/>
      <c r="L355" s="231"/>
      <c r="M355" s="232"/>
      <c r="N355" s="233"/>
      <c r="O355" s="233"/>
      <c r="P355" s="233"/>
      <c r="Q355" s="233"/>
      <c r="R355" s="233"/>
      <c r="S355" s="233"/>
      <c r="T355" s="234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5" t="s">
        <v>144</v>
      </c>
      <c r="AU355" s="235" t="s">
        <v>82</v>
      </c>
      <c r="AV355" s="13" t="s">
        <v>82</v>
      </c>
      <c r="AW355" s="13" t="s">
        <v>33</v>
      </c>
      <c r="AX355" s="13" t="s">
        <v>80</v>
      </c>
      <c r="AY355" s="235" t="s">
        <v>133</v>
      </c>
    </row>
    <row r="356" s="2" customFormat="1" ht="16.5" customHeight="1">
      <c r="A356" s="40"/>
      <c r="B356" s="41"/>
      <c r="C356" s="206" t="s">
        <v>637</v>
      </c>
      <c r="D356" s="206" t="s">
        <v>135</v>
      </c>
      <c r="E356" s="207" t="s">
        <v>638</v>
      </c>
      <c r="F356" s="208" t="s">
        <v>639</v>
      </c>
      <c r="G356" s="209" t="s">
        <v>164</v>
      </c>
      <c r="H356" s="210">
        <v>0.17999999999999999</v>
      </c>
      <c r="I356" s="211"/>
      <c r="J356" s="212">
        <f>ROUND(I356*H356,2)</f>
        <v>0</v>
      </c>
      <c r="K356" s="208" t="s">
        <v>139</v>
      </c>
      <c r="L356" s="46"/>
      <c r="M356" s="213" t="s">
        <v>19</v>
      </c>
      <c r="N356" s="214" t="s">
        <v>43</v>
      </c>
      <c r="O356" s="86"/>
      <c r="P356" s="215">
        <f>O356*H356</f>
        <v>0</v>
      </c>
      <c r="Q356" s="215">
        <v>0</v>
      </c>
      <c r="R356" s="215">
        <f>Q356*H356</f>
        <v>0</v>
      </c>
      <c r="S356" s="215">
        <v>2</v>
      </c>
      <c r="T356" s="216">
        <f>S356*H356</f>
        <v>0.35999999999999999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17" t="s">
        <v>140</v>
      </c>
      <c r="AT356" s="217" t="s">
        <v>135</v>
      </c>
      <c r="AU356" s="217" t="s">
        <v>82</v>
      </c>
      <c r="AY356" s="19" t="s">
        <v>133</v>
      </c>
      <c r="BE356" s="218">
        <f>IF(N356="základní",J356,0)</f>
        <v>0</v>
      </c>
      <c r="BF356" s="218">
        <f>IF(N356="snížená",J356,0)</f>
        <v>0</v>
      </c>
      <c r="BG356" s="218">
        <f>IF(N356="zákl. přenesená",J356,0)</f>
        <v>0</v>
      </c>
      <c r="BH356" s="218">
        <f>IF(N356="sníž. přenesená",J356,0)</f>
        <v>0</v>
      </c>
      <c r="BI356" s="218">
        <f>IF(N356="nulová",J356,0)</f>
        <v>0</v>
      </c>
      <c r="BJ356" s="19" t="s">
        <v>80</v>
      </c>
      <c r="BK356" s="218">
        <f>ROUND(I356*H356,2)</f>
        <v>0</v>
      </c>
      <c r="BL356" s="19" t="s">
        <v>140</v>
      </c>
      <c r="BM356" s="217" t="s">
        <v>640</v>
      </c>
    </row>
    <row r="357" s="2" customFormat="1">
      <c r="A357" s="40"/>
      <c r="B357" s="41"/>
      <c r="C357" s="42"/>
      <c r="D357" s="219" t="s">
        <v>142</v>
      </c>
      <c r="E357" s="42"/>
      <c r="F357" s="220" t="s">
        <v>641</v>
      </c>
      <c r="G357" s="42"/>
      <c r="H357" s="42"/>
      <c r="I357" s="221"/>
      <c r="J357" s="42"/>
      <c r="K357" s="42"/>
      <c r="L357" s="46"/>
      <c r="M357" s="222"/>
      <c r="N357" s="223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142</v>
      </c>
      <c r="AU357" s="19" t="s">
        <v>82</v>
      </c>
    </row>
    <row r="358" s="14" customFormat="1">
      <c r="A358" s="14"/>
      <c r="B358" s="236"/>
      <c r="C358" s="237"/>
      <c r="D358" s="226" t="s">
        <v>144</v>
      </c>
      <c r="E358" s="238" t="s">
        <v>19</v>
      </c>
      <c r="F358" s="239" t="s">
        <v>642</v>
      </c>
      <c r="G358" s="237"/>
      <c r="H358" s="238" t="s">
        <v>19</v>
      </c>
      <c r="I358" s="240"/>
      <c r="J358" s="237"/>
      <c r="K358" s="237"/>
      <c r="L358" s="241"/>
      <c r="M358" s="242"/>
      <c r="N358" s="243"/>
      <c r="O358" s="243"/>
      <c r="P358" s="243"/>
      <c r="Q358" s="243"/>
      <c r="R358" s="243"/>
      <c r="S358" s="243"/>
      <c r="T358" s="24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5" t="s">
        <v>144</v>
      </c>
      <c r="AU358" s="245" t="s">
        <v>82</v>
      </c>
      <c r="AV358" s="14" t="s">
        <v>80</v>
      </c>
      <c r="AW358" s="14" t="s">
        <v>33</v>
      </c>
      <c r="AX358" s="14" t="s">
        <v>72</v>
      </c>
      <c r="AY358" s="245" t="s">
        <v>133</v>
      </c>
    </row>
    <row r="359" s="13" customFormat="1">
      <c r="A359" s="13"/>
      <c r="B359" s="224"/>
      <c r="C359" s="225"/>
      <c r="D359" s="226" t="s">
        <v>144</v>
      </c>
      <c r="E359" s="227" t="s">
        <v>19</v>
      </c>
      <c r="F359" s="228" t="s">
        <v>643</v>
      </c>
      <c r="G359" s="225"/>
      <c r="H359" s="229">
        <v>0.17999999999999999</v>
      </c>
      <c r="I359" s="230"/>
      <c r="J359" s="225"/>
      <c r="K359" s="225"/>
      <c r="L359" s="231"/>
      <c r="M359" s="232"/>
      <c r="N359" s="233"/>
      <c r="O359" s="233"/>
      <c r="P359" s="233"/>
      <c r="Q359" s="233"/>
      <c r="R359" s="233"/>
      <c r="S359" s="233"/>
      <c r="T359" s="234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5" t="s">
        <v>144</v>
      </c>
      <c r="AU359" s="235" t="s">
        <v>82</v>
      </c>
      <c r="AV359" s="13" t="s">
        <v>82</v>
      </c>
      <c r="AW359" s="13" t="s">
        <v>33</v>
      </c>
      <c r="AX359" s="13" t="s">
        <v>80</v>
      </c>
      <c r="AY359" s="235" t="s">
        <v>133</v>
      </c>
    </row>
    <row r="360" s="2" customFormat="1" ht="24.15" customHeight="1">
      <c r="A360" s="40"/>
      <c r="B360" s="41"/>
      <c r="C360" s="206" t="s">
        <v>644</v>
      </c>
      <c r="D360" s="206" t="s">
        <v>135</v>
      </c>
      <c r="E360" s="207" t="s">
        <v>645</v>
      </c>
      <c r="F360" s="208" t="s">
        <v>646</v>
      </c>
      <c r="G360" s="209" t="s">
        <v>189</v>
      </c>
      <c r="H360" s="210">
        <v>0.29999999999999999</v>
      </c>
      <c r="I360" s="211"/>
      <c r="J360" s="212">
        <f>ROUND(I360*H360,2)</f>
        <v>0</v>
      </c>
      <c r="K360" s="208" t="s">
        <v>139</v>
      </c>
      <c r="L360" s="46"/>
      <c r="M360" s="213" t="s">
        <v>19</v>
      </c>
      <c r="N360" s="214" t="s">
        <v>43</v>
      </c>
      <c r="O360" s="86"/>
      <c r="P360" s="215">
        <f>O360*H360</f>
        <v>0</v>
      </c>
      <c r="Q360" s="215">
        <v>0.0024399999999999999</v>
      </c>
      <c r="R360" s="215">
        <f>Q360*H360</f>
        <v>0.0007319999999999999</v>
      </c>
      <c r="S360" s="215">
        <v>0.056000000000000001</v>
      </c>
      <c r="T360" s="216">
        <f>S360*H360</f>
        <v>0.016799999999999999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17" t="s">
        <v>140</v>
      </c>
      <c r="AT360" s="217" t="s">
        <v>135</v>
      </c>
      <c r="AU360" s="217" t="s">
        <v>82</v>
      </c>
      <c r="AY360" s="19" t="s">
        <v>133</v>
      </c>
      <c r="BE360" s="218">
        <f>IF(N360="základní",J360,0)</f>
        <v>0</v>
      </c>
      <c r="BF360" s="218">
        <f>IF(N360="snížená",J360,0)</f>
        <v>0</v>
      </c>
      <c r="BG360" s="218">
        <f>IF(N360="zákl. přenesená",J360,0)</f>
        <v>0</v>
      </c>
      <c r="BH360" s="218">
        <f>IF(N360="sníž. přenesená",J360,0)</f>
        <v>0</v>
      </c>
      <c r="BI360" s="218">
        <f>IF(N360="nulová",J360,0)</f>
        <v>0</v>
      </c>
      <c r="BJ360" s="19" t="s">
        <v>80</v>
      </c>
      <c r="BK360" s="218">
        <f>ROUND(I360*H360,2)</f>
        <v>0</v>
      </c>
      <c r="BL360" s="19" t="s">
        <v>140</v>
      </c>
      <c r="BM360" s="217" t="s">
        <v>647</v>
      </c>
    </row>
    <row r="361" s="2" customFormat="1">
      <c r="A361" s="40"/>
      <c r="B361" s="41"/>
      <c r="C361" s="42"/>
      <c r="D361" s="219" t="s">
        <v>142</v>
      </c>
      <c r="E361" s="42"/>
      <c r="F361" s="220" t="s">
        <v>648</v>
      </c>
      <c r="G361" s="42"/>
      <c r="H361" s="42"/>
      <c r="I361" s="221"/>
      <c r="J361" s="42"/>
      <c r="K361" s="42"/>
      <c r="L361" s="46"/>
      <c r="M361" s="222"/>
      <c r="N361" s="223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142</v>
      </c>
      <c r="AU361" s="19" t="s">
        <v>82</v>
      </c>
    </row>
    <row r="362" s="13" customFormat="1">
      <c r="A362" s="13"/>
      <c r="B362" s="224"/>
      <c r="C362" s="225"/>
      <c r="D362" s="226" t="s">
        <v>144</v>
      </c>
      <c r="E362" s="227" t="s">
        <v>19</v>
      </c>
      <c r="F362" s="228" t="s">
        <v>649</v>
      </c>
      <c r="G362" s="225"/>
      <c r="H362" s="229">
        <v>0.29999999999999999</v>
      </c>
      <c r="I362" s="230"/>
      <c r="J362" s="225"/>
      <c r="K362" s="225"/>
      <c r="L362" s="231"/>
      <c r="M362" s="232"/>
      <c r="N362" s="233"/>
      <c r="O362" s="233"/>
      <c r="P362" s="233"/>
      <c r="Q362" s="233"/>
      <c r="R362" s="233"/>
      <c r="S362" s="233"/>
      <c r="T362" s="23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5" t="s">
        <v>144</v>
      </c>
      <c r="AU362" s="235" t="s">
        <v>82</v>
      </c>
      <c r="AV362" s="13" t="s">
        <v>82</v>
      </c>
      <c r="AW362" s="13" t="s">
        <v>33</v>
      </c>
      <c r="AX362" s="13" t="s">
        <v>80</v>
      </c>
      <c r="AY362" s="235" t="s">
        <v>133</v>
      </c>
    </row>
    <row r="363" s="2" customFormat="1" ht="16.5" customHeight="1">
      <c r="A363" s="40"/>
      <c r="B363" s="41"/>
      <c r="C363" s="206" t="s">
        <v>650</v>
      </c>
      <c r="D363" s="206" t="s">
        <v>135</v>
      </c>
      <c r="E363" s="207" t="s">
        <v>651</v>
      </c>
      <c r="F363" s="208" t="s">
        <v>652</v>
      </c>
      <c r="G363" s="209" t="s">
        <v>138</v>
      </c>
      <c r="H363" s="210">
        <v>3.6000000000000001</v>
      </c>
      <c r="I363" s="211"/>
      <c r="J363" s="212">
        <f>ROUND(I363*H363,2)</f>
        <v>0</v>
      </c>
      <c r="K363" s="208" t="s">
        <v>139</v>
      </c>
      <c r="L363" s="46"/>
      <c r="M363" s="213" t="s">
        <v>19</v>
      </c>
      <c r="N363" s="214" t="s">
        <v>43</v>
      </c>
      <c r="O363" s="86"/>
      <c r="P363" s="215">
        <f>O363*H363</f>
        <v>0</v>
      </c>
      <c r="Q363" s="215">
        <v>0.0020999999999999999</v>
      </c>
      <c r="R363" s="215">
        <f>Q363*H363</f>
        <v>0.0075599999999999999</v>
      </c>
      <c r="S363" s="215">
        <v>0</v>
      </c>
      <c r="T363" s="216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7" t="s">
        <v>140</v>
      </c>
      <c r="AT363" s="217" t="s">
        <v>135</v>
      </c>
      <c r="AU363" s="217" t="s">
        <v>82</v>
      </c>
      <c r="AY363" s="19" t="s">
        <v>133</v>
      </c>
      <c r="BE363" s="218">
        <f>IF(N363="základní",J363,0)</f>
        <v>0</v>
      </c>
      <c r="BF363" s="218">
        <f>IF(N363="snížená",J363,0)</f>
        <v>0</v>
      </c>
      <c r="BG363" s="218">
        <f>IF(N363="zákl. přenesená",J363,0)</f>
        <v>0</v>
      </c>
      <c r="BH363" s="218">
        <f>IF(N363="sníž. přenesená",J363,0)</f>
        <v>0</v>
      </c>
      <c r="BI363" s="218">
        <f>IF(N363="nulová",J363,0)</f>
        <v>0</v>
      </c>
      <c r="BJ363" s="19" t="s">
        <v>80</v>
      </c>
      <c r="BK363" s="218">
        <f>ROUND(I363*H363,2)</f>
        <v>0</v>
      </c>
      <c r="BL363" s="19" t="s">
        <v>140</v>
      </c>
      <c r="BM363" s="217" t="s">
        <v>653</v>
      </c>
    </row>
    <row r="364" s="2" customFormat="1">
      <c r="A364" s="40"/>
      <c r="B364" s="41"/>
      <c r="C364" s="42"/>
      <c r="D364" s="219" t="s">
        <v>142</v>
      </c>
      <c r="E364" s="42"/>
      <c r="F364" s="220" t="s">
        <v>654</v>
      </c>
      <c r="G364" s="42"/>
      <c r="H364" s="42"/>
      <c r="I364" s="221"/>
      <c r="J364" s="42"/>
      <c r="K364" s="42"/>
      <c r="L364" s="46"/>
      <c r="M364" s="222"/>
      <c r="N364" s="223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142</v>
      </c>
      <c r="AU364" s="19" t="s">
        <v>82</v>
      </c>
    </row>
    <row r="365" s="13" customFormat="1">
      <c r="A365" s="13"/>
      <c r="B365" s="224"/>
      <c r="C365" s="225"/>
      <c r="D365" s="226" t="s">
        <v>144</v>
      </c>
      <c r="E365" s="227" t="s">
        <v>19</v>
      </c>
      <c r="F365" s="228" t="s">
        <v>655</v>
      </c>
      <c r="G365" s="225"/>
      <c r="H365" s="229">
        <v>3.6000000000000001</v>
      </c>
      <c r="I365" s="230"/>
      <c r="J365" s="225"/>
      <c r="K365" s="225"/>
      <c r="L365" s="231"/>
      <c r="M365" s="232"/>
      <c r="N365" s="233"/>
      <c r="O365" s="233"/>
      <c r="P365" s="233"/>
      <c r="Q365" s="233"/>
      <c r="R365" s="233"/>
      <c r="S365" s="233"/>
      <c r="T365" s="23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5" t="s">
        <v>144</v>
      </c>
      <c r="AU365" s="235" t="s">
        <v>82</v>
      </c>
      <c r="AV365" s="13" t="s">
        <v>82</v>
      </c>
      <c r="AW365" s="13" t="s">
        <v>33</v>
      </c>
      <c r="AX365" s="13" t="s">
        <v>80</v>
      </c>
      <c r="AY365" s="235" t="s">
        <v>133</v>
      </c>
    </row>
    <row r="366" s="12" customFormat="1" ht="22.8" customHeight="1">
      <c r="A366" s="12"/>
      <c r="B366" s="190"/>
      <c r="C366" s="191"/>
      <c r="D366" s="192" t="s">
        <v>71</v>
      </c>
      <c r="E366" s="204" t="s">
        <v>656</v>
      </c>
      <c r="F366" s="204" t="s">
        <v>657</v>
      </c>
      <c r="G366" s="191"/>
      <c r="H366" s="191"/>
      <c r="I366" s="194"/>
      <c r="J366" s="205">
        <f>BK366</f>
        <v>0</v>
      </c>
      <c r="K366" s="191"/>
      <c r="L366" s="196"/>
      <c r="M366" s="197"/>
      <c r="N366" s="198"/>
      <c r="O366" s="198"/>
      <c r="P366" s="199">
        <f>SUM(P367:P392)</f>
        <v>0</v>
      </c>
      <c r="Q366" s="198"/>
      <c r="R366" s="199">
        <f>SUM(R367:R392)</f>
        <v>0</v>
      </c>
      <c r="S366" s="198"/>
      <c r="T366" s="200">
        <f>SUM(T367:T392)</f>
        <v>0</v>
      </c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R366" s="201" t="s">
        <v>80</v>
      </c>
      <c r="AT366" s="202" t="s">
        <v>71</v>
      </c>
      <c r="AU366" s="202" t="s">
        <v>80</v>
      </c>
      <c r="AY366" s="201" t="s">
        <v>133</v>
      </c>
      <c r="BK366" s="203">
        <f>SUM(BK367:BK392)</f>
        <v>0</v>
      </c>
    </row>
    <row r="367" s="2" customFormat="1" ht="24.15" customHeight="1">
      <c r="A367" s="40"/>
      <c r="B367" s="41"/>
      <c r="C367" s="206" t="s">
        <v>658</v>
      </c>
      <c r="D367" s="206" t="s">
        <v>135</v>
      </c>
      <c r="E367" s="207" t="s">
        <v>659</v>
      </c>
      <c r="F367" s="208" t="s">
        <v>660</v>
      </c>
      <c r="G367" s="209" t="s">
        <v>235</v>
      </c>
      <c r="H367" s="210">
        <v>59.081000000000003</v>
      </c>
      <c r="I367" s="211"/>
      <c r="J367" s="212">
        <f>ROUND(I367*H367,2)</f>
        <v>0</v>
      </c>
      <c r="K367" s="208" t="s">
        <v>139</v>
      </c>
      <c r="L367" s="46"/>
      <c r="M367" s="213" t="s">
        <v>19</v>
      </c>
      <c r="N367" s="214" t="s">
        <v>43</v>
      </c>
      <c r="O367" s="86"/>
      <c r="P367" s="215">
        <f>O367*H367</f>
        <v>0</v>
      </c>
      <c r="Q367" s="215">
        <v>0</v>
      </c>
      <c r="R367" s="215">
        <f>Q367*H367</f>
        <v>0</v>
      </c>
      <c r="S367" s="215">
        <v>0</v>
      </c>
      <c r="T367" s="216">
        <f>S367*H367</f>
        <v>0</v>
      </c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217" t="s">
        <v>140</v>
      </c>
      <c r="AT367" s="217" t="s">
        <v>135</v>
      </c>
      <c r="AU367" s="217" t="s">
        <v>82</v>
      </c>
      <c r="AY367" s="19" t="s">
        <v>133</v>
      </c>
      <c r="BE367" s="218">
        <f>IF(N367="základní",J367,0)</f>
        <v>0</v>
      </c>
      <c r="BF367" s="218">
        <f>IF(N367="snížená",J367,0)</f>
        <v>0</v>
      </c>
      <c r="BG367" s="218">
        <f>IF(N367="zákl. přenesená",J367,0)</f>
        <v>0</v>
      </c>
      <c r="BH367" s="218">
        <f>IF(N367="sníž. přenesená",J367,0)</f>
        <v>0</v>
      </c>
      <c r="BI367" s="218">
        <f>IF(N367="nulová",J367,0)</f>
        <v>0</v>
      </c>
      <c r="BJ367" s="19" t="s">
        <v>80</v>
      </c>
      <c r="BK367" s="218">
        <f>ROUND(I367*H367,2)</f>
        <v>0</v>
      </c>
      <c r="BL367" s="19" t="s">
        <v>140</v>
      </c>
      <c r="BM367" s="217" t="s">
        <v>661</v>
      </c>
    </row>
    <row r="368" s="2" customFormat="1">
      <c r="A368" s="40"/>
      <c r="B368" s="41"/>
      <c r="C368" s="42"/>
      <c r="D368" s="219" t="s">
        <v>142</v>
      </c>
      <c r="E368" s="42"/>
      <c r="F368" s="220" t="s">
        <v>662</v>
      </c>
      <c r="G368" s="42"/>
      <c r="H368" s="42"/>
      <c r="I368" s="221"/>
      <c r="J368" s="42"/>
      <c r="K368" s="42"/>
      <c r="L368" s="46"/>
      <c r="M368" s="222"/>
      <c r="N368" s="223"/>
      <c r="O368" s="86"/>
      <c r="P368" s="86"/>
      <c r="Q368" s="86"/>
      <c r="R368" s="86"/>
      <c r="S368" s="86"/>
      <c r="T368" s="87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T368" s="19" t="s">
        <v>142</v>
      </c>
      <c r="AU368" s="19" t="s">
        <v>82</v>
      </c>
    </row>
    <row r="369" s="13" customFormat="1">
      <c r="A369" s="13"/>
      <c r="B369" s="224"/>
      <c r="C369" s="225"/>
      <c r="D369" s="226" t="s">
        <v>144</v>
      </c>
      <c r="E369" s="227" t="s">
        <v>19</v>
      </c>
      <c r="F369" s="228" t="s">
        <v>663</v>
      </c>
      <c r="G369" s="225"/>
      <c r="H369" s="229">
        <v>40.020000000000003</v>
      </c>
      <c r="I369" s="230"/>
      <c r="J369" s="225"/>
      <c r="K369" s="225"/>
      <c r="L369" s="231"/>
      <c r="M369" s="232"/>
      <c r="N369" s="233"/>
      <c r="O369" s="233"/>
      <c r="P369" s="233"/>
      <c r="Q369" s="233"/>
      <c r="R369" s="233"/>
      <c r="S369" s="233"/>
      <c r="T369" s="234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5" t="s">
        <v>144</v>
      </c>
      <c r="AU369" s="235" t="s">
        <v>82</v>
      </c>
      <c r="AV369" s="13" t="s">
        <v>82</v>
      </c>
      <c r="AW369" s="13" t="s">
        <v>33</v>
      </c>
      <c r="AX369" s="13" t="s">
        <v>72</v>
      </c>
      <c r="AY369" s="235" t="s">
        <v>133</v>
      </c>
    </row>
    <row r="370" s="13" customFormat="1">
      <c r="A370" s="13"/>
      <c r="B370" s="224"/>
      <c r="C370" s="225"/>
      <c r="D370" s="226" t="s">
        <v>144</v>
      </c>
      <c r="E370" s="227" t="s">
        <v>19</v>
      </c>
      <c r="F370" s="228" t="s">
        <v>664</v>
      </c>
      <c r="G370" s="225"/>
      <c r="H370" s="229">
        <v>19.044</v>
      </c>
      <c r="I370" s="230"/>
      <c r="J370" s="225"/>
      <c r="K370" s="225"/>
      <c r="L370" s="231"/>
      <c r="M370" s="232"/>
      <c r="N370" s="233"/>
      <c r="O370" s="233"/>
      <c r="P370" s="233"/>
      <c r="Q370" s="233"/>
      <c r="R370" s="233"/>
      <c r="S370" s="233"/>
      <c r="T370" s="234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5" t="s">
        <v>144</v>
      </c>
      <c r="AU370" s="235" t="s">
        <v>82</v>
      </c>
      <c r="AV370" s="13" t="s">
        <v>82</v>
      </c>
      <c r="AW370" s="13" t="s">
        <v>33</v>
      </c>
      <c r="AX370" s="13" t="s">
        <v>72</v>
      </c>
      <c r="AY370" s="235" t="s">
        <v>133</v>
      </c>
    </row>
    <row r="371" s="13" customFormat="1">
      <c r="A371" s="13"/>
      <c r="B371" s="224"/>
      <c r="C371" s="225"/>
      <c r="D371" s="226" t="s">
        <v>144</v>
      </c>
      <c r="E371" s="227" t="s">
        <v>19</v>
      </c>
      <c r="F371" s="228" t="s">
        <v>665</v>
      </c>
      <c r="G371" s="225"/>
      <c r="H371" s="229">
        <v>0.017000000000000001</v>
      </c>
      <c r="I371" s="230"/>
      <c r="J371" s="225"/>
      <c r="K371" s="225"/>
      <c r="L371" s="231"/>
      <c r="M371" s="232"/>
      <c r="N371" s="233"/>
      <c r="O371" s="233"/>
      <c r="P371" s="233"/>
      <c r="Q371" s="233"/>
      <c r="R371" s="233"/>
      <c r="S371" s="233"/>
      <c r="T371" s="234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5" t="s">
        <v>144</v>
      </c>
      <c r="AU371" s="235" t="s">
        <v>82</v>
      </c>
      <c r="AV371" s="13" t="s">
        <v>82</v>
      </c>
      <c r="AW371" s="13" t="s">
        <v>33</v>
      </c>
      <c r="AX371" s="13" t="s">
        <v>72</v>
      </c>
      <c r="AY371" s="235" t="s">
        <v>133</v>
      </c>
    </row>
    <row r="372" s="15" customFormat="1">
      <c r="A372" s="15"/>
      <c r="B372" s="246"/>
      <c r="C372" s="247"/>
      <c r="D372" s="226" t="s">
        <v>144</v>
      </c>
      <c r="E372" s="248" t="s">
        <v>19</v>
      </c>
      <c r="F372" s="249" t="s">
        <v>200</v>
      </c>
      <c r="G372" s="247"/>
      <c r="H372" s="250">
        <v>59.081000000000003</v>
      </c>
      <c r="I372" s="251"/>
      <c r="J372" s="247"/>
      <c r="K372" s="247"/>
      <c r="L372" s="252"/>
      <c r="M372" s="253"/>
      <c r="N372" s="254"/>
      <c r="O372" s="254"/>
      <c r="P372" s="254"/>
      <c r="Q372" s="254"/>
      <c r="R372" s="254"/>
      <c r="S372" s="254"/>
      <c r="T372" s="25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56" t="s">
        <v>144</v>
      </c>
      <c r="AU372" s="256" t="s">
        <v>82</v>
      </c>
      <c r="AV372" s="15" t="s">
        <v>140</v>
      </c>
      <c r="AW372" s="15" t="s">
        <v>33</v>
      </c>
      <c r="AX372" s="15" t="s">
        <v>80</v>
      </c>
      <c r="AY372" s="256" t="s">
        <v>133</v>
      </c>
    </row>
    <row r="373" s="2" customFormat="1" ht="24.15" customHeight="1">
      <c r="A373" s="40"/>
      <c r="B373" s="41"/>
      <c r="C373" s="206" t="s">
        <v>666</v>
      </c>
      <c r="D373" s="206" t="s">
        <v>135</v>
      </c>
      <c r="E373" s="207" t="s">
        <v>667</v>
      </c>
      <c r="F373" s="208" t="s">
        <v>668</v>
      </c>
      <c r="G373" s="209" t="s">
        <v>235</v>
      </c>
      <c r="H373" s="210">
        <v>1181.6199999999999</v>
      </c>
      <c r="I373" s="211"/>
      <c r="J373" s="212">
        <f>ROUND(I373*H373,2)</f>
        <v>0</v>
      </c>
      <c r="K373" s="208" t="s">
        <v>139</v>
      </c>
      <c r="L373" s="46"/>
      <c r="M373" s="213" t="s">
        <v>19</v>
      </c>
      <c r="N373" s="214" t="s">
        <v>43</v>
      </c>
      <c r="O373" s="86"/>
      <c r="P373" s="215">
        <f>O373*H373</f>
        <v>0</v>
      </c>
      <c r="Q373" s="215">
        <v>0</v>
      </c>
      <c r="R373" s="215">
        <f>Q373*H373</f>
        <v>0</v>
      </c>
      <c r="S373" s="215">
        <v>0</v>
      </c>
      <c r="T373" s="216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17" t="s">
        <v>140</v>
      </c>
      <c r="AT373" s="217" t="s">
        <v>135</v>
      </c>
      <c r="AU373" s="217" t="s">
        <v>82</v>
      </c>
      <c r="AY373" s="19" t="s">
        <v>133</v>
      </c>
      <c r="BE373" s="218">
        <f>IF(N373="základní",J373,0)</f>
        <v>0</v>
      </c>
      <c r="BF373" s="218">
        <f>IF(N373="snížená",J373,0)</f>
        <v>0</v>
      </c>
      <c r="BG373" s="218">
        <f>IF(N373="zákl. přenesená",J373,0)</f>
        <v>0</v>
      </c>
      <c r="BH373" s="218">
        <f>IF(N373="sníž. přenesená",J373,0)</f>
        <v>0</v>
      </c>
      <c r="BI373" s="218">
        <f>IF(N373="nulová",J373,0)</f>
        <v>0</v>
      </c>
      <c r="BJ373" s="19" t="s">
        <v>80</v>
      </c>
      <c r="BK373" s="218">
        <f>ROUND(I373*H373,2)</f>
        <v>0</v>
      </c>
      <c r="BL373" s="19" t="s">
        <v>140</v>
      </c>
      <c r="BM373" s="217" t="s">
        <v>669</v>
      </c>
    </row>
    <row r="374" s="2" customFormat="1">
      <c r="A374" s="40"/>
      <c r="B374" s="41"/>
      <c r="C374" s="42"/>
      <c r="D374" s="219" t="s">
        <v>142</v>
      </c>
      <c r="E374" s="42"/>
      <c r="F374" s="220" t="s">
        <v>670</v>
      </c>
      <c r="G374" s="42"/>
      <c r="H374" s="42"/>
      <c r="I374" s="221"/>
      <c r="J374" s="42"/>
      <c r="K374" s="42"/>
      <c r="L374" s="46"/>
      <c r="M374" s="222"/>
      <c r="N374" s="223"/>
      <c r="O374" s="86"/>
      <c r="P374" s="86"/>
      <c r="Q374" s="86"/>
      <c r="R374" s="86"/>
      <c r="S374" s="86"/>
      <c r="T374" s="87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19" t="s">
        <v>142</v>
      </c>
      <c r="AU374" s="19" t="s">
        <v>82</v>
      </c>
    </row>
    <row r="375" s="13" customFormat="1">
      <c r="A375" s="13"/>
      <c r="B375" s="224"/>
      <c r="C375" s="225"/>
      <c r="D375" s="226" t="s">
        <v>144</v>
      </c>
      <c r="E375" s="225"/>
      <c r="F375" s="228" t="s">
        <v>671</v>
      </c>
      <c r="G375" s="225"/>
      <c r="H375" s="229">
        <v>1181.6199999999999</v>
      </c>
      <c r="I375" s="230"/>
      <c r="J375" s="225"/>
      <c r="K375" s="225"/>
      <c r="L375" s="231"/>
      <c r="M375" s="232"/>
      <c r="N375" s="233"/>
      <c r="O375" s="233"/>
      <c r="P375" s="233"/>
      <c r="Q375" s="233"/>
      <c r="R375" s="233"/>
      <c r="S375" s="233"/>
      <c r="T375" s="234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5" t="s">
        <v>144</v>
      </c>
      <c r="AU375" s="235" t="s">
        <v>82</v>
      </c>
      <c r="AV375" s="13" t="s">
        <v>82</v>
      </c>
      <c r="AW375" s="13" t="s">
        <v>4</v>
      </c>
      <c r="AX375" s="13" t="s">
        <v>80</v>
      </c>
      <c r="AY375" s="235" t="s">
        <v>133</v>
      </c>
    </row>
    <row r="376" s="2" customFormat="1" ht="24.15" customHeight="1">
      <c r="A376" s="40"/>
      <c r="B376" s="41"/>
      <c r="C376" s="206" t="s">
        <v>672</v>
      </c>
      <c r="D376" s="206" t="s">
        <v>135</v>
      </c>
      <c r="E376" s="207" t="s">
        <v>673</v>
      </c>
      <c r="F376" s="208" t="s">
        <v>674</v>
      </c>
      <c r="G376" s="209" t="s">
        <v>235</v>
      </c>
      <c r="H376" s="210">
        <v>0.35999999999999999</v>
      </c>
      <c r="I376" s="211"/>
      <c r="J376" s="212">
        <f>ROUND(I376*H376,2)</f>
        <v>0</v>
      </c>
      <c r="K376" s="208" t="s">
        <v>139</v>
      </c>
      <c r="L376" s="46"/>
      <c r="M376" s="213" t="s">
        <v>19</v>
      </c>
      <c r="N376" s="214" t="s">
        <v>43</v>
      </c>
      <c r="O376" s="86"/>
      <c r="P376" s="215">
        <f>O376*H376</f>
        <v>0</v>
      </c>
      <c r="Q376" s="215">
        <v>0</v>
      </c>
      <c r="R376" s="215">
        <f>Q376*H376</f>
        <v>0</v>
      </c>
      <c r="S376" s="215">
        <v>0</v>
      </c>
      <c r="T376" s="216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17" t="s">
        <v>140</v>
      </c>
      <c r="AT376" s="217" t="s">
        <v>135</v>
      </c>
      <c r="AU376" s="217" t="s">
        <v>82</v>
      </c>
      <c r="AY376" s="19" t="s">
        <v>133</v>
      </c>
      <c r="BE376" s="218">
        <f>IF(N376="základní",J376,0)</f>
        <v>0</v>
      </c>
      <c r="BF376" s="218">
        <f>IF(N376="snížená",J376,0)</f>
        <v>0</v>
      </c>
      <c r="BG376" s="218">
        <f>IF(N376="zákl. přenesená",J376,0)</f>
        <v>0</v>
      </c>
      <c r="BH376" s="218">
        <f>IF(N376="sníž. přenesená",J376,0)</f>
        <v>0</v>
      </c>
      <c r="BI376" s="218">
        <f>IF(N376="nulová",J376,0)</f>
        <v>0</v>
      </c>
      <c r="BJ376" s="19" t="s">
        <v>80</v>
      </c>
      <c r="BK376" s="218">
        <f>ROUND(I376*H376,2)</f>
        <v>0</v>
      </c>
      <c r="BL376" s="19" t="s">
        <v>140</v>
      </c>
      <c r="BM376" s="217" t="s">
        <v>675</v>
      </c>
    </row>
    <row r="377" s="2" customFormat="1">
      <c r="A377" s="40"/>
      <c r="B377" s="41"/>
      <c r="C377" s="42"/>
      <c r="D377" s="219" t="s">
        <v>142</v>
      </c>
      <c r="E377" s="42"/>
      <c r="F377" s="220" t="s">
        <v>676</v>
      </c>
      <c r="G377" s="42"/>
      <c r="H377" s="42"/>
      <c r="I377" s="221"/>
      <c r="J377" s="42"/>
      <c r="K377" s="42"/>
      <c r="L377" s="46"/>
      <c r="M377" s="222"/>
      <c r="N377" s="223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19" t="s">
        <v>142</v>
      </c>
      <c r="AU377" s="19" t="s">
        <v>82</v>
      </c>
    </row>
    <row r="378" s="13" customFormat="1">
      <c r="A378" s="13"/>
      <c r="B378" s="224"/>
      <c r="C378" s="225"/>
      <c r="D378" s="226" t="s">
        <v>144</v>
      </c>
      <c r="E378" s="227" t="s">
        <v>19</v>
      </c>
      <c r="F378" s="228" t="s">
        <v>677</v>
      </c>
      <c r="G378" s="225"/>
      <c r="H378" s="229">
        <v>0.35999999999999999</v>
      </c>
      <c r="I378" s="230"/>
      <c r="J378" s="225"/>
      <c r="K378" s="225"/>
      <c r="L378" s="231"/>
      <c r="M378" s="232"/>
      <c r="N378" s="233"/>
      <c r="O378" s="233"/>
      <c r="P378" s="233"/>
      <c r="Q378" s="233"/>
      <c r="R378" s="233"/>
      <c r="S378" s="233"/>
      <c r="T378" s="234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5" t="s">
        <v>144</v>
      </c>
      <c r="AU378" s="235" t="s">
        <v>82</v>
      </c>
      <c r="AV378" s="13" t="s">
        <v>82</v>
      </c>
      <c r="AW378" s="13" t="s">
        <v>33</v>
      </c>
      <c r="AX378" s="13" t="s">
        <v>80</v>
      </c>
      <c r="AY378" s="235" t="s">
        <v>133</v>
      </c>
    </row>
    <row r="379" s="2" customFormat="1" ht="24.15" customHeight="1">
      <c r="A379" s="40"/>
      <c r="B379" s="41"/>
      <c r="C379" s="206" t="s">
        <v>678</v>
      </c>
      <c r="D379" s="206" t="s">
        <v>135</v>
      </c>
      <c r="E379" s="207" t="s">
        <v>679</v>
      </c>
      <c r="F379" s="208" t="s">
        <v>680</v>
      </c>
      <c r="G379" s="209" t="s">
        <v>235</v>
      </c>
      <c r="H379" s="210">
        <v>7.2000000000000002</v>
      </c>
      <c r="I379" s="211"/>
      <c r="J379" s="212">
        <f>ROUND(I379*H379,2)</f>
        <v>0</v>
      </c>
      <c r="K379" s="208" t="s">
        <v>139</v>
      </c>
      <c r="L379" s="46"/>
      <c r="M379" s="213" t="s">
        <v>19</v>
      </c>
      <c r="N379" s="214" t="s">
        <v>43</v>
      </c>
      <c r="O379" s="86"/>
      <c r="P379" s="215">
        <f>O379*H379</f>
        <v>0</v>
      </c>
      <c r="Q379" s="215">
        <v>0</v>
      </c>
      <c r="R379" s="215">
        <f>Q379*H379</f>
        <v>0</v>
      </c>
      <c r="S379" s="215">
        <v>0</v>
      </c>
      <c r="T379" s="216">
        <f>S379*H379</f>
        <v>0</v>
      </c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R379" s="217" t="s">
        <v>140</v>
      </c>
      <c r="AT379" s="217" t="s">
        <v>135</v>
      </c>
      <c r="AU379" s="217" t="s">
        <v>82</v>
      </c>
      <c r="AY379" s="19" t="s">
        <v>133</v>
      </c>
      <c r="BE379" s="218">
        <f>IF(N379="základní",J379,0)</f>
        <v>0</v>
      </c>
      <c r="BF379" s="218">
        <f>IF(N379="snížená",J379,0)</f>
        <v>0</v>
      </c>
      <c r="BG379" s="218">
        <f>IF(N379="zákl. přenesená",J379,0)</f>
        <v>0</v>
      </c>
      <c r="BH379" s="218">
        <f>IF(N379="sníž. přenesená",J379,0)</f>
        <v>0</v>
      </c>
      <c r="BI379" s="218">
        <f>IF(N379="nulová",J379,0)</f>
        <v>0</v>
      </c>
      <c r="BJ379" s="19" t="s">
        <v>80</v>
      </c>
      <c r="BK379" s="218">
        <f>ROUND(I379*H379,2)</f>
        <v>0</v>
      </c>
      <c r="BL379" s="19" t="s">
        <v>140</v>
      </c>
      <c r="BM379" s="217" t="s">
        <v>681</v>
      </c>
    </row>
    <row r="380" s="2" customFormat="1">
      <c r="A380" s="40"/>
      <c r="B380" s="41"/>
      <c r="C380" s="42"/>
      <c r="D380" s="219" t="s">
        <v>142</v>
      </c>
      <c r="E380" s="42"/>
      <c r="F380" s="220" t="s">
        <v>682</v>
      </c>
      <c r="G380" s="42"/>
      <c r="H380" s="42"/>
      <c r="I380" s="221"/>
      <c r="J380" s="42"/>
      <c r="K380" s="42"/>
      <c r="L380" s="46"/>
      <c r="M380" s="222"/>
      <c r="N380" s="223"/>
      <c r="O380" s="86"/>
      <c r="P380" s="86"/>
      <c r="Q380" s="86"/>
      <c r="R380" s="86"/>
      <c r="S380" s="86"/>
      <c r="T380" s="87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T380" s="19" t="s">
        <v>142</v>
      </c>
      <c r="AU380" s="19" t="s">
        <v>82</v>
      </c>
    </row>
    <row r="381" s="13" customFormat="1">
      <c r="A381" s="13"/>
      <c r="B381" s="224"/>
      <c r="C381" s="225"/>
      <c r="D381" s="226" t="s">
        <v>144</v>
      </c>
      <c r="E381" s="225"/>
      <c r="F381" s="228" t="s">
        <v>683</v>
      </c>
      <c r="G381" s="225"/>
      <c r="H381" s="229">
        <v>7.2000000000000002</v>
      </c>
      <c r="I381" s="230"/>
      <c r="J381" s="225"/>
      <c r="K381" s="225"/>
      <c r="L381" s="231"/>
      <c r="M381" s="232"/>
      <c r="N381" s="233"/>
      <c r="O381" s="233"/>
      <c r="P381" s="233"/>
      <c r="Q381" s="233"/>
      <c r="R381" s="233"/>
      <c r="S381" s="233"/>
      <c r="T381" s="234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5" t="s">
        <v>144</v>
      </c>
      <c r="AU381" s="235" t="s">
        <v>82</v>
      </c>
      <c r="AV381" s="13" t="s">
        <v>82</v>
      </c>
      <c r="AW381" s="13" t="s">
        <v>4</v>
      </c>
      <c r="AX381" s="13" t="s">
        <v>80</v>
      </c>
      <c r="AY381" s="235" t="s">
        <v>133</v>
      </c>
    </row>
    <row r="382" s="2" customFormat="1" ht="24.15" customHeight="1">
      <c r="A382" s="40"/>
      <c r="B382" s="41"/>
      <c r="C382" s="206" t="s">
        <v>684</v>
      </c>
      <c r="D382" s="206" t="s">
        <v>135</v>
      </c>
      <c r="E382" s="207" t="s">
        <v>685</v>
      </c>
      <c r="F382" s="208" t="s">
        <v>686</v>
      </c>
      <c r="G382" s="209" t="s">
        <v>235</v>
      </c>
      <c r="H382" s="210">
        <v>0.35999999999999999</v>
      </c>
      <c r="I382" s="211"/>
      <c r="J382" s="212">
        <f>ROUND(I382*H382,2)</f>
        <v>0</v>
      </c>
      <c r="K382" s="208" t="s">
        <v>139</v>
      </c>
      <c r="L382" s="46"/>
      <c r="M382" s="213" t="s">
        <v>19</v>
      </c>
      <c r="N382" s="214" t="s">
        <v>43</v>
      </c>
      <c r="O382" s="86"/>
      <c r="P382" s="215">
        <f>O382*H382</f>
        <v>0</v>
      </c>
      <c r="Q382" s="215">
        <v>0</v>
      </c>
      <c r="R382" s="215">
        <f>Q382*H382</f>
        <v>0</v>
      </c>
      <c r="S382" s="215">
        <v>0</v>
      </c>
      <c r="T382" s="216">
        <f>S382*H382</f>
        <v>0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17" t="s">
        <v>140</v>
      </c>
      <c r="AT382" s="217" t="s">
        <v>135</v>
      </c>
      <c r="AU382" s="217" t="s">
        <v>82</v>
      </c>
      <c r="AY382" s="19" t="s">
        <v>133</v>
      </c>
      <c r="BE382" s="218">
        <f>IF(N382="základní",J382,0)</f>
        <v>0</v>
      </c>
      <c r="BF382" s="218">
        <f>IF(N382="snížená",J382,0)</f>
        <v>0</v>
      </c>
      <c r="BG382" s="218">
        <f>IF(N382="zákl. přenesená",J382,0)</f>
        <v>0</v>
      </c>
      <c r="BH382" s="218">
        <f>IF(N382="sníž. přenesená",J382,0)</f>
        <v>0</v>
      </c>
      <c r="BI382" s="218">
        <f>IF(N382="nulová",J382,0)</f>
        <v>0</v>
      </c>
      <c r="BJ382" s="19" t="s">
        <v>80</v>
      </c>
      <c r="BK382" s="218">
        <f>ROUND(I382*H382,2)</f>
        <v>0</v>
      </c>
      <c r="BL382" s="19" t="s">
        <v>140</v>
      </c>
      <c r="BM382" s="217" t="s">
        <v>687</v>
      </c>
    </row>
    <row r="383" s="2" customFormat="1">
      <c r="A383" s="40"/>
      <c r="B383" s="41"/>
      <c r="C383" s="42"/>
      <c r="D383" s="219" t="s">
        <v>142</v>
      </c>
      <c r="E383" s="42"/>
      <c r="F383" s="220" t="s">
        <v>688</v>
      </c>
      <c r="G383" s="42"/>
      <c r="H383" s="42"/>
      <c r="I383" s="221"/>
      <c r="J383" s="42"/>
      <c r="K383" s="42"/>
      <c r="L383" s="46"/>
      <c r="M383" s="222"/>
      <c r="N383" s="223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142</v>
      </c>
      <c r="AU383" s="19" t="s">
        <v>82</v>
      </c>
    </row>
    <row r="384" s="13" customFormat="1">
      <c r="A384" s="13"/>
      <c r="B384" s="224"/>
      <c r="C384" s="225"/>
      <c r="D384" s="226" t="s">
        <v>144</v>
      </c>
      <c r="E384" s="227" t="s">
        <v>19</v>
      </c>
      <c r="F384" s="228" t="s">
        <v>677</v>
      </c>
      <c r="G384" s="225"/>
      <c r="H384" s="229">
        <v>0.35999999999999999</v>
      </c>
      <c r="I384" s="230"/>
      <c r="J384" s="225"/>
      <c r="K384" s="225"/>
      <c r="L384" s="231"/>
      <c r="M384" s="232"/>
      <c r="N384" s="233"/>
      <c r="O384" s="233"/>
      <c r="P384" s="233"/>
      <c r="Q384" s="233"/>
      <c r="R384" s="233"/>
      <c r="S384" s="233"/>
      <c r="T384" s="234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5" t="s">
        <v>144</v>
      </c>
      <c r="AU384" s="235" t="s">
        <v>82</v>
      </c>
      <c r="AV384" s="13" t="s">
        <v>82</v>
      </c>
      <c r="AW384" s="13" t="s">
        <v>33</v>
      </c>
      <c r="AX384" s="13" t="s">
        <v>80</v>
      </c>
      <c r="AY384" s="235" t="s">
        <v>133</v>
      </c>
    </row>
    <row r="385" s="2" customFormat="1" ht="24.15" customHeight="1">
      <c r="A385" s="40"/>
      <c r="B385" s="41"/>
      <c r="C385" s="206" t="s">
        <v>689</v>
      </c>
      <c r="D385" s="206" t="s">
        <v>135</v>
      </c>
      <c r="E385" s="207" t="s">
        <v>690</v>
      </c>
      <c r="F385" s="208" t="s">
        <v>691</v>
      </c>
      <c r="G385" s="209" t="s">
        <v>235</v>
      </c>
      <c r="H385" s="210">
        <v>40.036999999999999</v>
      </c>
      <c r="I385" s="211"/>
      <c r="J385" s="212">
        <f>ROUND(I385*H385,2)</f>
        <v>0</v>
      </c>
      <c r="K385" s="208" t="s">
        <v>139</v>
      </c>
      <c r="L385" s="46"/>
      <c r="M385" s="213" t="s">
        <v>19</v>
      </c>
      <c r="N385" s="214" t="s">
        <v>43</v>
      </c>
      <c r="O385" s="86"/>
      <c r="P385" s="215">
        <f>O385*H385</f>
        <v>0</v>
      </c>
      <c r="Q385" s="215">
        <v>0</v>
      </c>
      <c r="R385" s="215">
        <f>Q385*H385</f>
        <v>0</v>
      </c>
      <c r="S385" s="215">
        <v>0</v>
      </c>
      <c r="T385" s="216">
        <f>S385*H385</f>
        <v>0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217" t="s">
        <v>140</v>
      </c>
      <c r="AT385" s="217" t="s">
        <v>135</v>
      </c>
      <c r="AU385" s="217" t="s">
        <v>82</v>
      </c>
      <c r="AY385" s="19" t="s">
        <v>133</v>
      </c>
      <c r="BE385" s="218">
        <f>IF(N385="základní",J385,0)</f>
        <v>0</v>
      </c>
      <c r="BF385" s="218">
        <f>IF(N385="snížená",J385,0)</f>
        <v>0</v>
      </c>
      <c r="BG385" s="218">
        <f>IF(N385="zákl. přenesená",J385,0)</f>
        <v>0</v>
      </c>
      <c r="BH385" s="218">
        <f>IF(N385="sníž. přenesená",J385,0)</f>
        <v>0</v>
      </c>
      <c r="BI385" s="218">
        <f>IF(N385="nulová",J385,0)</f>
        <v>0</v>
      </c>
      <c r="BJ385" s="19" t="s">
        <v>80</v>
      </c>
      <c r="BK385" s="218">
        <f>ROUND(I385*H385,2)</f>
        <v>0</v>
      </c>
      <c r="BL385" s="19" t="s">
        <v>140</v>
      </c>
      <c r="BM385" s="217" t="s">
        <v>692</v>
      </c>
    </row>
    <row r="386" s="2" customFormat="1">
      <c r="A386" s="40"/>
      <c r="B386" s="41"/>
      <c r="C386" s="42"/>
      <c r="D386" s="219" t="s">
        <v>142</v>
      </c>
      <c r="E386" s="42"/>
      <c r="F386" s="220" t="s">
        <v>693</v>
      </c>
      <c r="G386" s="42"/>
      <c r="H386" s="42"/>
      <c r="I386" s="221"/>
      <c r="J386" s="42"/>
      <c r="K386" s="42"/>
      <c r="L386" s="46"/>
      <c r="M386" s="222"/>
      <c r="N386" s="223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9" t="s">
        <v>142</v>
      </c>
      <c r="AU386" s="19" t="s">
        <v>82</v>
      </c>
    </row>
    <row r="387" s="13" customFormat="1">
      <c r="A387" s="13"/>
      <c r="B387" s="224"/>
      <c r="C387" s="225"/>
      <c r="D387" s="226" t="s">
        <v>144</v>
      </c>
      <c r="E387" s="227" t="s">
        <v>19</v>
      </c>
      <c r="F387" s="228" t="s">
        <v>663</v>
      </c>
      <c r="G387" s="225"/>
      <c r="H387" s="229">
        <v>40.020000000000003</v>
      </c>
      <c r="I387" s="230"/>
      <c r="J387" s="225"/>
      <c r="K387" s="225"/>
      <c r="L387" s="231"/>
      <c r="M387" s="232"/>
      <c r="N387" s="233"/>
      <c r="O387" s="233"/>
      <c r="P387" s="233"/>
      <c r="Q387" s="233"/>
      <c r="R387" s="233"/>
      <c r="S387" s="233"/>
      <c r="T387" s="234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5" t="s">
        <v>144</v>
      </c>
      <c r="AU387" s="235" t="s">
        <v>82</v>
      </c>
      <c r="AV387" s="13" t="s">
        <v>82</v>
      </c>
      <c r="AW387" s="13" t="s">
        <v>33</v>
      </c>
      <c r="AX387" s="13" t="s">
        <v>72</v>
      </c>
      <c r="AY387" s="235" t="s">
        <v>133</v>
      </c>
    </row>
    <row r="388" s="13" customFormat="1">
      <c r="A388" s="13"/>
      <c r="B388" s="224"/>
      <c r="C388" s="225"/>
      <c r="D388" s="226" t="s">
        <v>144</v>
      </c>
      <c r="E388" s="227" t="s">
        <v>19</v>
      </c>
      <c r="F388" s="228" t="s">
        <v>665</v>
      </c>
      <c r="G388" s="225"/>
      <c r="H388" s="229">
        <v>0.017000000000000001</v>
      </c>
      <c r="I388" s="230"/>
      <c r="J388" s="225"/>
      <c r="K388" s="225"/>
      <c r="L388" s="231"/>
      <c r="M388" s="232"/>
      <c r="N388" s="233"/>
      <c r="O388" s="233"/>
      <c r="P388" s="233"/>
      <c r="Q388" s="233"/>
      <c r="R388" s="233"/>
      <c r="S388" s="233"/>
      <c r="T388" s="234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5" t="s">
        <v>144</v>
      </c>
      <c r="AU388" s="235" t="s">
        <v>82</v>
      </c>
      <c r="AV388" s="13" t="s">
        <v>82</v>
      </c>
      <c r="AW388" s="13" t="s">
        <v>33</v>
      </c>
      <c r="AX388" s="13" t="s">
        <v>72</v>
      </c>
      <c r="AY388" s="235" t="s">
        <v>133</v>
      </c>
    </row>
    <row r="389" s="15" customFormat="1">
      <c r="A389" s="15"/>
      <c r="B389" s="246"/>
      <c r="C389" s="247"/>
      <c r="D389" s="226" t="s">
        <v>144</v>
      </c>
      <c r="E389" s="248" t="s">
        <v>19</v>
      </c>
      <c r="F389" s="249" t="s">
        <v>200</v>
      </c>
      <c r="G389" s="247"/>
      <c r="H389" s="250">
        <v>40.036999999999999</v>
      </c>
      <c r="I389" s="251"/>
      <c r="J389" s="247"/>
      <c r="K389" s="247"/>
      <c r="L389" s="252"/>
      <c r="M389" s="253"/>
      <c r="N389" s="254"/>
      <c r="O389" s="254"/>
      <c r="P389" s="254"/>
      <c r="Q389" s="254"/>
      <c r="R389" s="254"/>
      <c r="S389" s="254"/>
      <c r="T389" s="25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56" t="s">
        <v>144</v>
      </c>
      <c r="AU389" s="256" t="s">
        <v>82</v>
      </c>
      <c r="AV389" s="15" t="s">
        <v>140</v>
      </c>
      <c r="AW389" s="15" t="s">
        <v>33</v>
      </c>
      <c r="AX389" s="15" t="s">
        <v>80</v>
      </c>
      <c r="AY389" s="256" t="s">
        <v>133</v>
      </c>
    </row>
    <row r="390" s="2" customFormat="1" ht="24.15" customHeight="1">
      <c r="A390" s="40"/>
      <c r="B390" s="41"/>
      <c r="C390" s="206" t="s">
        <v>694</v>
      </c>
      <c r="D390" s="206" t="s">
        <v>135</v>
      </c>
      <c r="E390" s="207" t="s">
        <v>695</v>
      </c>
      <c r="F390" s="208" t="s">
        <v>696</v>
      </c>
      <c r="G390" s="209" t="s">
        <v>235</v>
      </c>
      <c r="H390" s="210">
        <v>19.044</v>
      </c>
      <c r="I390" s="211"/>
      <c r="J390" s="212">
        <f>ROUND(I390*H390,2)</f>
        <v>0</v>
      </c>
      <c r="K390" s="208" t="s">
        <v>139</v>
      </c>
      <c r="L390" s="46"/>
      <c r="M390" s="213" t="s">
        <v>19</v>
      </c>
      <c r="N390" s="214" t="s">
        <v>43</v>
      </c>
      <c r="O390" s="86"/>
      <c r="P390" s="215">
        <f>O390*H390</f>
        <v>0</v>
      </c>
      <c r="Q390" s="215">
        <v>0</v>
      </c>
      <c r="R390" s="215">
        <f>Q390*H390</f>
        <v>0</v>
      </c>
      <c r="S390" s="215">
        <v>0</v>
      </c>
      <c r="T390" s="216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17" t="s">
        <v>140</v>
      </c>
      <c r="AT390" s="217" t="s">
        <v>135</v>
      </c>
      <c r="AU390" s="217" t="s">
        <v>82</v>
      </c>
      <c r="AY390" s="19" t="s">
        <v>133</v>
      </c>
      <c r="BE390" s="218">
        <f>IF(N390="základní",J390,0)</f>
        <v>0</v>
      </c>
      <c r="BF390" s="218">
        <f>IF(N390="snížená",J390,0)</f>
        <v>0</v>
      </c>
      <c r="BG390" s="218">
        <f>IF(N390="zákl. přenesená",J390,0)</f>
        <v>0</v>
      </c>
      <c r="BH390" s="218">
        <f>IF(N390="sníž. přenesená",J390,0)</f>
        <v>0</v>
      </c>
      <c r="BI390" s="218">
        <f>IF(N390="nulová",J390,0)</f>
        <v>0</v>
      </c>
      <c r="BJ390" s="19" t="s">
        <v>80</v>
      </c>
      <c r="BK390" s="218">
        <f>ROUND(I390*H390,2)</f>
        <v>0</v>
      </c>
      <c r="BL390" s="19" t="s">
        <v>140</v>
      </c>
      <c r="BM390" s="217" t="s">
        <v>697</v>
      </c>
    </row>
    <row r="391" s="2" customFormat="1">
      <c r="A391" s="40"/>
      <c r="B391" s="41"/>
      <c r="C391" s="42"/>
      <c r="D391" s="219" t="s">
        <v>142</v>
      </c>
      <c r="E391" s="42"/>
      <c r="F391" s="220" t="s">
        <v>698</v>
      </c>
      <c r="G391" s="42"/>
      <c r="H391" s="42"/>
      <c r="I391" s="221"/>
      <c r="J391" s="42"/>
      <c r="K391" s="42"/>
      <c r="L391" s="46"/>
      <c r="M391" s="222"/>
      <c r="N391" s="223"/>
      <c r="O391" s="86"/>
      <c r="P391" s="86"/>
      <c r="Q391" s="86"/>
      <c r="R391" s="86"/>
      <c r="S391" s="86"/>
      <c r="T391" s="87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9" t="s">
        <v>142</v>
      </c>
      <c r="AU391" s="19" t="s">
        <v>82</v>
      </c>
    </row>
    <row r="392" s="13" customFormat="1">
      <c r="A392" s="13"/>
      <c r="B392" s="224"/>
      <c r="C392" s="225"/>
      <c r="D392" s="226" t="s">
        <v>144</v>
      </c>
      <c r="E392" s="227" t="s">
        <v>19</v>
      </c>
      <c r="F392" s="228" t="s">
        <v>664</v>
      </c>
      <c r="G392" s="225"/>
      <c r="H392" s="229">
        <v>19.044</v>
      </c>
      <c r="I392" s="230"/>
      <c r="J392" s="225"/>
      <c r="K392" s="225"/>
      <c r="L392" s="231"/>
      <c r="M392" s="232"/>
      <c r="N392" s="233"/>
      <c r="O392" s="233"/>
      <c r="P392" s="233"/>
      <c r="Q392" s="233"/>
      <c r="R392" s="233"/>
      <c r="S392" s="233"/>
      <c r="T392" s="234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5" t="s">
        <v>144</v>
      </c>
      <c r="AU392" s="235" t="s">
        <v>82</v>
      </c>
      <c r="AV392" s="13" t="s">
        <v>82</v>
      </c>
      <c r="AW392" s="13" t="s">
        <v>33</v>
      </c>
      <c r="AX392" s="13" t="s">
        <v>80</v>
      </c>
      <c r="AY392" s="235" t="s">
        <v>133</v>
      </c>
    </row>
    <row r="393" s="12" customFormat="1" ht="22.8" customHeight="1">
      <c r="A393" s="12"/>
      <c r="B393" s="190"/>
      <c r="C393" s="191"/>
      <c r="D393" s="192" t="s">
        <v>71</v>
      </c>
      <c r="E393" s="204" t="s">
        <v>699</v>
      </c>
      <c r="F393" s="204" t="s">
        <v>700</v>
      </c>
      <c r="G393" s="191"/>
      <c r="H393" s="191"/>
      <c r="I393" s="194"/>
      <c r="J393" s="205">
        <f>BK393</f>
        <v>0</v>
      </c>
      <c r="K393" s="191"/>
      <c r="L393" s="196"/>
      <c r="M393" s="197"/>
      <c r="N393" s="198"/>
      <c r="O393" s="198"/>
      <c r="P393" s="199">
        <f>SUM(P394:P395)</f>
        <v>0</v>
      </c>
      <c r="Q393" s="198"/>
      <c r="R393" s="199">
        <f>SUM(R394:R395)</f>
        <v>0</v>
      </c>
      <c r="S393" s="198"/>
      <c r="T393" s="200">
        <f>SUM(T394:T395)</f>
        <v>0</v>
      </c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R393" s="201" t="s">
        <v>80</v>
      </c>
      <c r="AT393" s="202" t="s">
        <v>71</v>
      </c>
      <c r="AU393" s="202" t="s">
        <v>80</v>
      </c>
      <c r="AY393" s="201" t="s">
        <v>133</v>
      </c>
      <c r="BK393" s="203">
        <f>SUM(BK394:BK395)</f>
        <v>0</v>
      </c>
    </row>
    <row r="394" s="2" customFormat="1" ht="24.15" customHeight="1">
      <c r="A394" s="40"/>
      <c r="B394" s="41"/>
      <c r="C394" s="206" t="s">
        <v>701</v>
      </c>
      <c r="D394" s="206" t="s">
        <v>135</v>
      </c>
      <c r="E394" s="207" t="s">
        <v>702</v>
      </c>
      <c r="F394" s="208" t="s">
        <v>703</v>
      </c>
      <c r="G394" s="209" t="s">
        <v>235</v>
      </c>
      <c r="H394" s="210">
        <v>89.992000000000004</v>
      </c>
      <c r="I394" s="211"/>
      <c r="J394" s="212">
        <f>ROUND(I394*H394,2)</f>
        <v>0</v>
      </c>
      <c r="K394" s="208" t="s">
        <v>139</v>
      </c>
      <c r="L394" s="46"/>
      <c r="M394" s="213" t="s">
        <v>19</v>
      </c>
      <c r="N394" s="214" t="s">
        <v>43</v>
      </c>
      <c r="O394" s="86"/>
      <c r="P394" s="215">
        <f>O394*H394</f>
        <v>0</v>
      </c>
      <c r="Q394" s="215">
        <v>0</v>
      </c>
      <c r="R394" s="215">
        <f>Q394*H394</f>
        <v>0</v>
      </c>
      <c r="S394" s="215">
        <v>0</v>
      </c>
      <c r="T394" s="216">
        <f>S394*H394</f>
        <v>0</v>
      </c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R394" s="217" t="s">
        <v>140</v>
      </c>
      <c r="AT394" s="217" t="s">
        <v>135</v>
      </c>
      <c r="AU394" s="217" t="s">
        <v>82</v>
      </c>
      <c r="AY394" s="19" t="s">
        <v>133</v>
      </c>
      <c r="BE394" s="218">
        <f>IF(N394="základní",J394,0)</f>
        <v>0</v>
      </c>
      <c r="BF394" s="218">
        <f>IF(N394="snížená",J394,0)</f>
        <v>0</v>
      </c>
      <c r="BG394" s="218">
        <f>IF(N394="zákl. přenesená",J394,0)</f>
        <v>0</v>
      </c>
      <c r="BH394" s="218">
        <f>IF(N394="sníž. přenesená",J394,0)</f>
        <v>0</v>
      </c>
      <c r="BI394" s="218">
        <f>IF(N394="nulová",J394,0)</f>
        <v>0</v>
      </c>
      <c r="BJ394" s="19" t="s">
        <v>80</v>
      </c>
      <c r="BK394" s="218">
        <f>ROUND(I394*H394,2)</f>
        <v>0</v>
      </c>
      <c r="BL394" s="19" t="s">
        <v>140</v>
      </c>
      <c r="BM394" s="217" t="s">
        <v>704</v>
      </c>
    </row>
    <row r="395" s="2" customFormat="1">
      <c r="A395" s="40"/>
      <c r="B395" s="41"/>
      <c r="C395" s="42"/>
      <c r="D395" s="219" t="s">
        <v>142</v>
      </c>
      <c r="E395" s="42"/>
      <c r="F395" s="220" t="s">
        <v>705</v>
      </c>
      <c r="G395" s="42"/>
      <c r="H395" s="42"/>
      <c r="I395" s="221"/>
      <c r="J395" s="42"/>
      <c r="K395" s="42"/>
      <c r="L395" s="46"/>
      <c r="M395" s="222"/>
      <c r="N395" s="223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19" t="s">
        <v>142</v>
      </c>
      <c r="AU395" s="19" t="s">
        <v>82</v>
      </c>
    </row>
    <row r="396" s="12" customFormat="1" ht="25.92" customHeight="1">
      <c r="A396" s="12"/>
      <c r="B396" s="190"/>
      <c r="C396" s="191"/>
      <c r="D396" s="192" t="s">
        <v>71</v>
      </c>
      <c r="E396" s="193" t="s">
        <v>706</v>
      </c>
      <c r="F396" s="193" t="s">
        <v>707</v>
      </c>
      <c r="G396" s="191"/>
      <c r="H396" s="191"/>
      <c r="I396" s="194"/>
      <c r="J396" s="195">
        <f>BK396</f>
        <v>0</v>
      </c>
      <c r="K396" s="191"/>
      <c r="L396" s="196"/>
      <c r="M396" s="197"/>
      <c r="N396" s="198"/>
      <c r="O396" s="198"/>
      <c r="P396" s="199">
        <f>P397</f>
        <v>0</v>
      </c>
      <c r="Q396" s="198"/>
      <c r="R396" s="199">
        <f>R397</f>
        <v>0.0924238</v>
      </c>
      <c r="S396" s="198"/>
      <c r="T396" s="200">
        <f>T397</f>
        <v>0</v>
      </c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R396" s="201" t="s">
        <v>82</v>
      </c>
      <c r="AT396" s="202" t="s">
        <v>71</v>
      </c>
      <c r="AU396" s="202" t="s">
        <v>72</v>
      </c>
      <c r="AY396" s="201" t="s">
        <v>133</v>
      </c>
      <c r="BK396" s="203">
        <f>BK397</f>
        <v>0</v>
      </c>
    </row>
    <row r="397" s="12" customFormat="1" ht="22.8" customHeight="1">
      <c r="A397" s="12"/>
      <c r="B397" s="190"/>
      <c r="C397" s="191"/>
      <c r="D397" s="192" t="s">
        <v>71</v>
      </c>
      <c r="E397" s="204" t="s">
        <v>708</v>
      </c>
      <c r="F397" s="204" t="s">
        <v>709</v>
      </c>
      <c r="G397" s="191"/>
      <c r="H397" s="191"/>
      <c r="I397" s="194"/>
      <c r="J397" s="205">
        <f>BK397</f>
        <v>0</v>
      </c>
      <c r="K397" s="191"/>
      <c r="L397" s="196"/>
      <c r="M397" s="197"/>
      <c r="N397" s="198"/>
      <c r="O397" s="198"/>
      <c r="P397" s="199">
        <f>SUM(P398:P416)</f>
        <v>0</v>
      </c>
      <c r="Q397" s="198"/>
      <c r="R397" s="199">
        <f>SUM(R398:R416)</f>
        <v>0.0924238</v>
      </c>
      <c r="S397" s="198"/>
      <c r="T397" s="200">
        <f>SUM(T398:T416)</f>
        <v>0</v>
      </c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R397" s="201" t="s">
        <v>82</v>
      </c>
      <c r="AT397" s="202" t="s">
        <v>71</v>
      </c>
      <c r="AU397" s="202" t="s">
        <v>80</v>
      </c>
      <c r="AY397" s="201" t="s">
        <v>133</v>
      </c>
      <c r="BK397" s="203">
        <f>SUM(BK398:BK416)</f>
        <v>0</v>
      </c>
    </row>
    <row r="398" s="2" customFormat="1" ht="24.15" customHeight="1">
      <c r="A398" s="40"/>
      <c r="B398" s="41"/>
      <c r="C398" s="206" t="s">
        <v>710</v>
      </c>
      <c r="D398" s="206" t="s">
        <v>135</v>
      </c>
      <c r="E398" s="207" t="s">
        <v>711</v>
      </c>
      <c r="F398" s="208" t="s">
        <v>712</v>
      </c>
      <c r="G398" s="209" t="s">
        <v>138</v>
      </c>
      <c r="H398" s="210">
        <v>61.200000000000003</v>
      </c>
      <c r="I398" s="211"/>
      <c r="J398" s="212">
        <f>ROUND(I398*H398,2)</f>
        <v>0</v>
      </c>
      <c r="K398" s="208" t="s">
        <v>139</v>
      </c>
      <c r="L398" s="46"/>
      <c r="M398" s="213" t="s">
        <v>19</v>
      </c>
      <c r="N398" s="214" t="s">
        <v>43</v>
      </c>
      <c r="O398" s="86"/>
      <c r="P398" s="215">
        <f>O398*H398</f>
        <v>0</v>
      </c>
      <c r="Q398" s="215">
        <v>0</v>
      </c>
      <c r="R398" s="215">
        <f>Q398*H398</f>
        <v>0</v>
      </c>
      <c r="S398" s="215">
        <v>0</v>
      </c>
      <c r="T398" s="216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17" t="s">
        <v>232</v>
      </c>
      <c r="AT398" s="217" t="s">
        <v>135</v>
      </c>
      <c r="AU398" s="217" t="s">
        <v>82</v>
      </c>
      <c r="AY398" s="19" t="s">
        <v>133</v>
      </c>
      <c r="BE398" s="218">
        <f>IF(N398="základní",J398,0)</f>
        <v>0</v>
      </c>
      <c r="BF398" s="218">
        <f>IF(N398="snížená",J398,0)</f>
        <v>0</v>
      </c>
      <c r="BG398" s="218">
        <f>IF(N398="zákl. přenesená",J398,0)</f>
        <v>0</v>
      </c>
      <c r="BH398" s="218">
        <f>IF(N398="sníž. přenesená",J398,0)</f>
        <v>0</v>
      </c>
      <c r="BI398" s="218">
        <f>IF(N398="nulová",J398,0)</f>
        <v>0</v>
      </c>
      <c r="BJ398" s="19" t="s">
        <v>80</v>
      </c>
      <c r="BK398" s="218">
        <f>ROUND(I398*H398,2)</f>
        <v>0</v>
      </c>
      <c r="BL398" s="19" t="s">
        <v>232</v>
      </c>
      <c r="BM398" s="217" t="s">
        <v>713</v>
      </c>
    </row>
    <row r="399" s="2" customFormat="1">
      <c r="A399" s="40"/>
      <c r="B399" s="41"/>
      <c r="C399" s="42"/>
      <c r="D399" s="219" t="s">
        <v>142</v>
      </c>
      <c r="E399" s="42"/>
      <c r="F399" s="220" t="s">
        <v>714</v>
      </c>
      <c r="G399" s="42"/>
      <c r="H399" s="42"/>
      <c r="I399" s="221"/>
      <c r="J399" s="42"/>
      <c r="K399" s="42"/>
      <c r="L399" s="46"/>
      <c r="M399" s="222"/>
      <c r="N399" s="223"/>
      <c r="O399" s="86"/>
      <c r="P399" s="86"/>
      <c r="Q399" s="86"/>
      <c r="R399" s="86"/>
      <c r="S399" s="86"/>
      <c r="T399" s="87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19" t="s">
        <v>142</v>
      </c>
      <c r="AU399" s="19" t="s">
        <v>82</v>
      </c>
    </row>
    <row r="400" s="13" customFormat="1">
      <c r="A400" s="13"/>
      <c r="B400" s="224"/>
      <c r="C400" s="225"/>
      <c r="D400" s="226" t="s">
        <v>144</v>
      </c>
      <c r="E400" s="227" t="s">
        <v>19</v>
      </c>
      <c r="F400" s="228" t="s">
        <v>715</v>
      </c>
      <c r="G400" s="225"/>
      <c r="H400" s="229">
        <v>61.200000000000003</v>
      </c>
      <c r="I400" s="230"/>
      <c r="J400" s="225"/>
      <c r="K400" s="225"/>
      <c r="L400" s="231"/>
      <c r="M400" s="232"/>
      <c r="N400" s="233"/>
      <c r="O400" s="233"/>
      <c r="P400" s="233"/>
      <c r="Q400" s="233"/>
      <c r="R400" s="233"/>
      <c r="S400" s="233"/>
      <c r="T400" s="234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5" t="s">
        <v>144</v>
      </c>
      <c r="AU400" s="235" t="s">
        <v>82</v>
      </c>
      <c r="AV400" s="13" t="s">
        <v>82</v>
      </c>
      <c r="AW400" s="13" t="s">
        <v>33</v>
      </c>
      <c r="AX400" s="13" t="s">
        <v>80</v>
      </c>
      <c r="AY400" s="235" t="s">
        <v>133</v>
      </c>
    </row>
    <row r="401" s="2" customFormat="1" ht="16.5" customHeight="1">
      <c r="A401" s="40"/>
      <c r="B401" s="41"/>
      <c r="C401" s="257" t="s">
        <v>716</v>
      </c>
      <c r="D401" s="257" t="s">
        <v>263</v>
      </c>
      <c r="E401" s="258" t="s">
        <v>717</v>
      </c>
      <c r="F401" s="259" t="s">
        <v>718</v>
      </c>
      <c r="G401" s="260" t="s">
        <v>235</v>
      </c>
      <c r="H401" s="261">
        <v>0.021000000000000001</v>
      </c>
      <c r="I401" s="262"/>
      <c r="J401" s="263">
        <f>ROUND(I401*H401,2)</f>
        <v>0</v>
      </c>
      <c r="K401" s="259" t="s">
        <v>139</v>
      </c>
      <c r="L401" s="264"/>
      <c r="M401" s="265" t="s">
        <v>19</v>
      </c>
      <c r="N401" s="266" t="s">
        <v>43</v>
      </c>
      <c r="O401" s="86"/>
      <c r="P401" s="215">
        <f>O401*H401</f>
        <v>0</v>
      </c>
      <c r="Q401" s="215">
        <v>1</v>
      </c>
      <c r="R401" s="215">
        <f>Q401*H401</f>
        <v>0.021000000000000001</v>
      </c>
      <c r="S401" s="215">
        <v>0</v>
      </c>
      <c r="T401" s="216">
        <f>S401*H401</f>
        <v>0</v>
      </c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217" t="s">
        <v>342</v>
      </c>
      <c r="AT401" s="217" t="s">
        <v>263</v>
      </c>
      <c r="AU401" s="217" t="s">
        <v>82</v>
      </c>
      <c r="AY401" s="19" t="s">
        <v>133</v>
      </c>
      <c r="BE401" s="218">
        <f>IF(N401="základní",J401,0)</f>
        <v>0</v>
      </c>
      <c r="BF401" s="218">
        <f>IF(N401="snížená",J401,0)</f>
        <v>0</v>
      </c>
      <c r="BG401" s="218">
        <f>IF(N401="zákl. přenesená",J401,0)</f>
        <v>0</v>
      </c>
      <c r="BH401" s="218">
        <f>IF(N401="sníž. přenesená",J401,0)</f>
        <v>0</v>
      </c>
      <c r="BI401" s="218">
        <f>IF(N401="nulová",J401,0)</f>
        <v>0</v>
      </c>
      <c r="BJ401" s="19" t="s">
        <v>80</v>
      </c>
      <c r="BK401" s="218">
        <f>ROUND(I401*H401,2)</f>
        <v>0</v>
      </c>
      <c r="BL401" s="19" t="s">
        <v>232</v>
      </c>
      <c r="BM401" s="217" t="s">
        <v>719</v>
      </c>
    </row>
    <row r="402" s="13" customFormat="1">
      <c r="A402" s="13"/>
      <c r="B402" s="224"/>
      <c r="C402" s="225"/>
      <c r="D402" s="226" t="s">
        <v>144</v>
      </c>
      <c r="E402" s="227" t="s">
        <v>19</v>
      </c>
      <c r="F402" s="228" t="s">
        <v>715</v>
      </c>
      <c r="G402" s="225"/>
      <c r="H402" s="229">
        <v>61.200000000000003</v>
      </c>
      <c r="I402" s="230"/>
      <c r="J402" s="225"/>
      <c r="K402" s="225"/>
      <c r="L402" s="231"/>
      <c r="M402" s="232"/>
      <c r="N402" s="233"/>
      <c r="O402" s="233"/>
      <c r="P402" s="233"/>
      <c r="Q402" s="233"/>
      <c r="R402" s="233"/>
      <c r="S402" s="233"/>
      <c r="T402" s="234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5" t="s">
        <v>144</v>
      </c>
      <c r="AU402" s="235" t="s">
        <v>82</v>
      </c>
      <c r="AV402" s="13" t="s">
        <v>82</v>
      </c>
      <c r="AW402" s="13" t="s">
        <v>33</v>
      </c>
      <c r="AX402" s="13" t="s">
        <v>80</v>
      </c>
      <c r="AY402" s="235" t="s">
        <v>133</v>
      </c>
    </row>
    <row r="403" s="13" customFormat="1">
      <c r="A403" s="13"/>
      <c r="B403" s="224"/>
      <c r="C403" s="225"/>
      <c r="D403" s="226" t="s">
        <v>144</v>
      </c>
      <c r="E403" s="225"/>
      <c r="F403" s="228" t="s">
        <v>720</v>
      </c>
      <c r="G403" s="225"/>
      <c r="H403" s="229">
        <v>0.021000000000000001</v>
      </c>
      <c r="I403" s="230"/>
      <c r="J403" s="225"/>
      <c r="K403" s="225"/>
      <c r="L403" s="231"/>
      <c r="M403" s="232"/>
      <c r="N403" s="233"/>
      <c r="O403" s="233"/>
      <c r="P403" s="233"/>
      <c r="Q403" s="233"/>
      <c r="R403" s="233"/>
      <c r="S403" s="233"/>
      <c r="T403" s="234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5" t="s">
        <v>144</v>
      </c>
      <c r="AU403" s="235" t="s">
        <v>82</v>
      </c>
      <c r="AV403" s="13" t="s">
        <v>82</v>
      </c>
      <c r="AW403" s="13" t="s">
        <v>4</v>
      </c>
      <c r="AX403" s="13" t="s">
        <v>80</v>
      </c>
      <c r="AY403" s="235" t="s">
        <v>133</v>
      </c>
    </row>
    <row r="404" s="2" customFormat="1" ht="24.15" customHeight="1">
      <c r="A404" s="40"/>
      <c r="B404" s="41"/>
      <c r="C404" s="206" t="s">
        <v>721</v>
      </c>
      <c r="D404" s="206" t="s">
        <v>135</v>
      </c>
      <c r="E404" s="207" t="s">
        <v>722</v>
      </c>
      <c r="F404" s="208" t="s">
        <v>723</v>
      </c>
      <c r="G404" s="209" t="s">
        <v>138</v>
      </c>
      <c r="H404" s="210">
        <v>61.200000000000003</v>
      </c>
      <c r="I404" s="211"/>
      <c r="J404" s="212">
        <f>ROUND(I404*H404,2)</f>
        <v>0</v>
      </c>
      <c r="K404" s="208" t="s">
        <v>139</v>
      </c>
      <c r="L404" s="46"/>
      <c r="M404" s="213" t="s">
        <v>19</v>
      </c>
      <c r="N404" s="214" t="s">
        <v>43</v>
      </c>
      <c r="O404" s="86"/>
      <c r="P404" s="215">
        <f>O404*H404</f>
        <v>0</v>
      </c>
      <c r="Q404" s="215">
        <v>0</v>
      </c>
      <c r="R404" s="215">
        <f>Q404*H404</f>
        <v>0</v>
      </c>
      <c r="S404" s="215">
        <v>0</v>
      </c>
      <c r="T404" s="216">
        <f>S404*H404</f>
        <v>0</v>
      </c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R404" s="217" t="s">
        <v>232</v>
      </c>
      <c r="AT404" s="217" t="s">
        <v>135</v>
      </c>
      <c r="AU404" s="217" t="s">
        <v>82</v>
      </c>
      <c r="AY404" s="19" t="s">
        <v>133</v>
      </c>
      <c r="BE404" s="218">
        <f>IF(N404="základní",J404,0)</f>
        <v>0</v>
      </c>
      <c r="BF404" s="218">
        <f>IF(N404="snížená",J404,0)</f>
        <v>0</v>
      </c>
      <c r="BG404" s="218">
        <f>IF(N404="zákl. přenesená",J404,0)</f>
        <v>0</v>
      </c>
      <c r="BH404" s="218">
        <f>IF(N404="sníž. přenesená",J404,0)</f>
        <v>0</v>
      </c>
      <c r="BI404" s="218">
        <f>IF(N404="nulová",J404,0)</f>
        <v>0</v>
      </c>
      <c r="BJ404" s="19" t="s">
        <v>80</v>
      </c>
      <c r="BK404" s="218">
        <f>ROUND(I404*H404,2)</f>
        <v>0</v>
      </c>
      <c r="BL404" s="19" t="s">
        <v>232</v>
      </c>
      <c r="BM404" s="217" t="s">
        <v>724</v>
      </c>
    </row>
    <row r="405" s="2" customFormat="1">
      <c r="A405" s="40"/>
      <c r="B405" s="41"/>
      <c r="C405" s="42"/>
      <c r="D405" s="219" t="s">
        <v>142</v>
      </c>
      <c r="E405" s="42"/>
      <c r="F405" s="220" t="s">
        <v>725</v>
      </c>
      <c r="G405" s="42"/>
      <c r="H405" s="42"/>
      <c r="I405" s="221"/>
      <c r="J405" s="42"/>
      <c r="K405" s="42"/>
      <c r="L405" s="46"/>
      <c r="M405" s="222"/>
      <c r="N405" s="223"/>
      <c r="O405" s="86"/>
      <c r="P405" s="86"/>
      <c r="Q405" s="86"/>
      <c r="R405" s="86"/>
      <c r="S405" s="86"/>
      <c r="T405" s="87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T405" s="19" t="s">
        <v>142</v>
      </c>
      <c r="AU405" s="19" t="s">
        <v>82</v>
      </c>
    </row>
    <row r="406" s="13" customFormat="1">
      <c r="A406" s="13"/>
      <c r="B406" s="224"/>
      <c r="C406" s="225"/>
      <c r="D406" s="226" t="s">
        <v>144</v>
      </c>
      <c r="E406" s="227" t="s">
        <v>19</v>
      </c>
      <c r="F406" s="228" t="s">
        <v>715</v>
      </c>
      <c r="G406" s="225"/>
      <c r="H406" s="229">
        <v>61.200000000000003</v>
      </c>
      <c r="I406" s="230"/>
      <c r="J406" s="225"/>
      <c r="K406" s="225"/>
      <c r="L406" s="231"/>
      <c r="M406" s="232"/>
      <c r="N406" s="233"/>
      <c r="O406" s="233"/>
      <c r="P406" s="233"/>
      <c r="Q406" s="233"/>
      <c r="R406" s="233"/>
      <c r="S406" s="233"/>
      <c r="T406" s="234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5" t="s">
        <v>144</v>
      </c>
      <c r="AU406" s="235" t="s">
        <v>82</v>
      </c>
      <c r="AV406" s="13" t="s">
        <v>82</v>
      </c>
      <c r="AW406" s="13" t="s">
        <v>33</v>
      </c>
      <c r="AX406" s="13" t="s">
        <v>80</v>
      </c>
      <c r="AY406" s="235" t="s">
        <v>133</v>
      </c>
    </row>
    <row r="407" s="2" customFormat="1" ht="16.5" customHeight="1">
      <c r="A407" s="40"/>
      <c r="B407" s="41"/>
      <c r="C407" s="257" t="s">
        <v>726</v>
      </c>
      <c r="D407" s="257" t="s">
        <v>263</v>
      </c>
      <c r="E407" s="258" t="s">
        <v>727</v>
      </c>
      <c r="F407" s="259" t="s">
        <v>728</v>
      </c>
      <c r="G407" s="260" t="s">
        <v>235</v>
      </c>
      <c r="H407" s="261">
        <v>0.025000000000000001</v>
      </c>
      <c r="I407" s="262"/>
      <c r="J407" s="263">
        <f>ROUND(I407*H407,2)</f>
        <v>0</v>
      </c>
      <c r="K407" s="259" t="s">
        <v>139</v>
      </c>
      <c r="L407" s="264"/>
      <c r="M407" s="265" t="s">
        <v>19</v>
      </c>
      <c r="N407" s="266" t="s">
        <v>43</v>
      </c>
      <c r="O407" s="86"/>
      <c r="P407" s="215">
        <f>O407*H407</f>
        <v>0</v>
      </c>
      <c r="Q407" s="215">
        <v>1</v>
      </c>
      <c r="R407" s="215">
        <f>Q407*H407</f>
        <v>0.025000000000000001</v>
      </c>
      <c r="S407" s="215">
        <v>0</v>
      </c>
      <c r="T407" s="216">
        <f>S407*H407</f>
        <v>0</v>
      </c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217" t="s">
        <v>342</v>
      </c>
      <c r="AT407" s="217" t="s">
        <v>263</v>
      </c>
      <c r="AU407" s="217" t="s">
        <v>82</v>
      </c>
      <c r="AY407" s="19" t="s">
        <v>133</v>
      </c>
      <c r="BE407" s="218">
        <f>IF(N407="základní",J407,0)</f>
        <v>0</v>
      </c>
      <c r="BF407" s="218">
        <f>IF(N407="snížená",J407,0)</f>
        <v>0</v>
      </c>
      <c r="BG407" s="218">
        <f>IF(N407="zákl. přenesená",J407,0)</f>
        <v>0</v>
      </c>
      <c r="BH407" s="218">
        <f>IF(N407="sníž. přenesená",J407,0)</f>
        <v>0</v>
      </c>
      <c r="BI407" s="218">
        <f>IF(N407="nulová",J407,0)</f>
        <v>0</v>
      </c>
      <c r="BJ407" s="19" t="s">
        <v>80</v>
      </c>
      <c r="BK407" s="218">
        <f>ROUND(I407*H407,2)</f>
        <v>0</v>
      </c>
      <c r="BL407" s="19" t="s">
        <v>232</v>
      </c>
      <c r="BM407" s="217" t="s">
        <v>729</v>
      </c>
    </row>
    <row r="408" s="13" customFormat="1">
      <c r="A408" s="13"/>
      <c r="B408" s="224"/>
      <c r="C408" s="225"/>
      <c r="D408" s="226" t="s">
        <v>144</v>
      </c>
      <c r="E408" s="227" t="s">
        <v>19</v>
      </c>
      <c r="F408" s="228" t="s">
        <v>715</v>
      </c>
      <c r="G408" s="225"/>
      <c r="H408" s="229">
        <v>61.200000000000003</v>
      </c>
      <c r="I408" s="230"/>
      <c r="J408" s="225"/>
      <c r="K408" s="225"/>
      <c r="L408" s="231"/>
      <c r="M408" s="232"/>
      <c r="N408" s="233"/>
      <c r="O408" s="233"/>
      <c r="P408" s="233"/>
      <c r="Q408" s="233"/>
      <c r="R408" s="233"/>
      <c r="S408" s="233"/>
      <c r="T408" s="234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5" t="s">
        <v>144</v>
      </c>
      <c r="AU408" s="235" t="s">
        <v>82</v>
      </c>
      <c r="AV408" s="13" t="s">
        <v>82</v>
      </c>
      <c r="AW408" s="13" t="s">
        <v>33</v>
      </c>
      <c r="AX408" s="13" t="s">
        <v>80</v>
      </c>
      <c r="AY408" s="235" t="s">
        <v>133</v>
      </c>
    </row>
    <row r="409" s="13" customFormat="1">
      <c r="A409" s="13"/>
      <c r="B409" s="224"/>
      <c r="C409" s="225"/>
      <c r="D409" s="226" t="s">
        <v>144</v>
      </c>
      <c r="E409" s="225"/>
      <c r="F409" s="228" t="s">
        <v>730</v>
      </c>
      <c r="G409" s="225"/>
      <c r="H409" s="229">
        <v>0.025000000000000001</v>
      </c>
      <c r="I409" s="230"/>
      <c r="J409" s="225"/>
      <c r="K409" s="225"/>
      <c r="L409" s="231"/>
      <c r="M409" s="232"/>
      <c r="N409" s="233"/>
      <c r="O409" s="233"/>
      <c r="P409" s="233"/>
      <c r="Q409" s="233"/>
      <c r="R409" s="233"/>
      <c r="S409" s="233"/>
      <c r="T409" s="234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5" t="s">
        <v>144</v>
      </c>
      <c r="AU409" s="235" t="s">
        <v>82</v>
      </c>
      <c r="AV409" s="13" t="s">
        <v>82</v>
      </c>
      <c r="AW409" s="13" t="s">
        <v>4</v>
      </c>
      <c r="AX409" s="13" t="s">
        <v>80</v>
      </c>
      <c r="AY409" s="235" t="s">
        <v>133</v>
      </c>
    </row>
    <row r="410" s="2" customFormat="1" ht="24.15" customHeight="1">
      <c r="A410" s="40"/>
      <c r="B410" s="41"/>
      <c r="C410" s="206" t="s">
        <v>731</v>
      </c>
      <c r="D410" s="206" t="s">
        <v>135</v>
      </c>
      <c r="E410" s="207" t="s">
        <v>732</v>
      </c>
      <c r="F410" s="208" t="s">
        <v>733</v>
      </c>
      <c r="G410" s="209" t="s">
        <v>138</v>
      </c>
      <c r="H410" s="210">
        <v>18</v>
      </c>
      <c r="I410" s="211"/>
      <c r="J410" s="212">
        <f>ROUND(I410*H410,2)</f>
        <v>0</v>
      </c>
      <c r="K410" s="208" t="s">
        <v>139</v>
      </c>
      <c r="L410" s="46"/>
      <c r="M410" s="213" t="s">
        <v>19</v>
      </c>
      <c r="N410" s="214" t="s">
        <v>43</v>
      </c>
      <c r="O410" s="86"/>
      <c r="P410" s="215">
        <f>O410*H410</f>
        <v>0</v>
      </c>
      <c r="Q410" s="215">
        <v>0.00064999999999999997</v>
      </c>
      <c r="R410" s="215">
        <f>Q410*H410</f>
        <v>0.011699999999999999</v>
      </c>
      <c r="S410" s="215">
        <v>0</v>
      </c>
      <c r="T410" s="216">
        <f>S410*H410</f>
        <v>0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217" t="s">
        <v>232</v>
      </c>
      <c r="AT410" s="217" t="s">
        <v>135</v>
      </c>
      <c r="AU410" s="217" t="s">
        <v>82</v>
      </c>
      <c r="AY410" s="19" t="s">
        <v>133</v>
      </c>
      <c r="BE410" s="218">
        <f>IF(N410="základní",J410,0)</f>
        <v>0</v>
      </c>
      <c r="BF410" s="218">
        <f>IF(N410="snížená",J410,0)</f>
        <v>0</v>
      </c>
      <c r="BG410" s="218">
        <f>IF(N410="zákl. přenesená",J410,0)</f>
        <v>0</v>
      </c>
      <c r="BH410" s="218">
        <f>IF(N410="sníž. přenesená",J410,0)</f>
        <v>0</v>
      </c>
      <c r="BI410" s="218">
        <f>IF(N410="nulová",J410,0)</f>
        <v>0</v>
      </c>
      <c r="BJ410" s="19" t="s">
        <v>80</v>
      </c>
      <c r="BK410" s="218">
        <f>ROUND(I410*H410,2)</f>
        <v>0</v>
      </c>
      <c r="BL410" s="19" t="s">
        <v>232</v>
      </c>
      <c r="BM410" s="217" t="s">
        <v>734</v>
      </c>
    </row>
    <row r="411" s="2" customFormat="1">
      <c r="A411" s="40"/>
      <c r="B411" s="41"/>
      <c r="C411" s="42"/>
      <c r="D411" s="219" t="s">
        <v>142</v>
      </c>
      <c r="E411" s="42"/>
      <c r="F411" s="220" t="s">
        <v>735</v>
      </c>
      <c r="G411" s="42"/>
      <c r="H411" s="42"/>
      <c r="I411" s="221"/>
      <c r="J411" s="42"/>
      <c r="K411" s="42"/>
      <c r="L411" s="46"/>
      <c r="M411" s="222"/>
      <c r="N411" s="223"/>
      <c r="O411" s="86"/>
      <c r="P411" s="86"/>
      <c r="Q411" s="86"/>
      <c r="R411" s="86"/>
      <c r="S411" s="86"/>
      <c r="T411" s="87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T411" s="19" t="s">
        <v>142</v>
      </c>
      <c r="AU411" s="19" t="s">
        <v>82</v>
      </c>
    </row>
    <row r="412" s="13" customFormat="1">
      <c r="A412" s="13"/>
      <c r="B412" s="224"/>
      <c r="C412" s="225"/>
      <c r="D412" s="226" t="s">
        <v>144</v>
      </c>
      <c r="E412" s="227" t="s">
        <v>19</v>
      </c>
      <c r="F412" s="228" t="s">
        <v>736</v>
      </c>
      <c r="G412" s="225"/>
      <c r="H412" s="229">
        <v>18</v>
      </c>
      <c r="I412" s="230"/>
      <c r="J412" s="225"/>
      <c r="K412" s="225"/>
      <c r="L412" s="231"/>
      <c r="M412" s="232"/>
      <c r="N412" s="233"/>
      <c r="O412" s="233"/>
      <c r="P412" s="233"/>
      <c r="Q412" s="233"/>
      <c r="R412" s="233"/>
      <c r="S412" s="233"/>
      <c r="T412" s="234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5" t="s">
        <v>144</v>
      </c>
      <c r="AU412" s="235" t="s">
        <v>82</v>
      </c>
      <c r="AV412" s="13" t="s">
        <v>82</v>
      </c>
      <c r="AW412" s="13" t="s">
        <v>33</v>
      </c>
      <c r="AX412" s="13" t="s">
        <v>80</v>
      </c>
      <c r="AY412" s="235" t="s">
        <v>133</v>
      </c>
    </row>
    <row r="413" s="2" customFormat="1" ht="16.5" customHeight="1">
      <c r="A413" s="40"/>
      <c r="B413" s="41"/>
      <c r="C413" s="257" t="s">
        <v>737</v>
      </c>
      <c r="D413" s="257" t="s">
        <v>263</v>
      </c>
      <c r="E413" s="258" t="s">
        <v>738</v>
      </c>
      <c r="F413" s="259" t="s">
        <v>739</v>
      </c>
      <c r="G413" s="260" t="s">
        <v>138</v>
      </c>
      <c r="H413" s="261">
        <v>18.18</v>
      </c>
      <c r="I413" s="262"/>
      <c r="J413" s="263">
        <f>ROUND(I413*H413,2)</f>
        <v>0</v>
      </c>
      <c r="K413" s="259" t="s">
        <v>139</v>
      </c>
      <c r="L413" s="264"/>
      <c r="M413" s="265" t="s">
        <v>19</v>
      </c>
      <c r="N413" s="266" t="s">
        <v>43</v>
      </c>
      <c r="O413" s="86"/>
      <c r="P413" s="215">
        <f>O413*H413</f>
        <v>0</v>
      </c>
      <c r="Q413" s="215">
        <v>0.00191</v>
      </c>
      <c r="R413" s="215">
        <f>Q413*H413</f>
        <v>0.034723799999999999</v>
      </c>
      <c r="S413" s="215">
        <v>0</v>
      </c>
      <c r="T413" s="216">
        <f>S413*H413</f>
        <v>0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217" t="s">
        <v>180</v>
      </c>
      <c r="AT413" s="217" t="s">
        <v>263</v>
      </c>
      <c r="AU413" s="217" t="s">
        <v>82</v>
      </c>
      <c r="AY413" s="19" t="s">
        <v>133</v>
      </c>
      <c r="BE413" s="218">
        <f>IF(N413="základní",J413,0)</f>
        <v>0</v>
      </c>
      <c r="BF413" s="218">
        <f>IF(N413="snížená",J413,0)</f>
        <v>0</v>
      </c>
      <c r="BG413" s="218">
        <f>IF(N413="zákl. přenesená",J413,0)</f>
        <v>0</v>
      </c>
      <c r="BH413" s="218">
        <f>IF(N413="sníž. přenesená",J413,0)</f>
        <v>0</v>
      </c>
      <c r="BI413" s="218">
        <f>IF(N413="nulová",J413,0)</f>
        <v>0</v>
      </c>
      <c r="BJ413" s="19" t="s">
        <v>80</v>
      </c>
      <c r="BK413" s="218">
        <f>ROUND(I413*H413,2)</f>
        <v>0</v>
      </c>
      <c r="BL413" s="19" t="s">
        <v>140</v>
      </c>
      <c r="BM413" s="217" t="s">
        <v>740</v>
      </c>
    </row>
    <row r="414" s="13" customFormat="1">
      <c r="A414" s="13"/>
      <c r="B414" s="224"/>
      <c r="C414" s="225"/>
      <c r="D414" s="226" t="s">
        <v>144</v>
      </c>
      <c r="E414" s="225"/>
      <c r="F414" s="228" t="s">
        <v>741</v>
      </c>
      <c r="G414" s="225"/>
      <c r="H414" s="229">
        <v>18.18</v>
      </c>
      <c r="I414" s="230"/>
      <c r="J414" s="225"/>
      <c r="K414" s="225"/>
      <c r="L414" s="231"/>
      <c r="M414" s="232"/>
      <c r="N414" s="233"/>
      <c r="O414" s="233"/>
      <c r="P414" s="233"/>
      <c r="Q414" s="233"/>
      <c r="R414" s="233"/>
      <c r="S414" s="233"/>
      <c r="T414" s="234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5" t="s">
        <v>144</v>
      </c>
      <c r="AU414" s="235" t="s">
        <v>82</v>
      </c>
      <c r="AV414" s="13" t="s">
        <v>82</v>
      </c>
      <c r="AW414" s="13" t="s">
        <v>4</v>
      </c>
      <c r="AX414" s="13" t="s">
        <v>80</v>
      </c>
      <c r="AY414" s="235" t="s">
        <v>133</v>
      </c>
    </row>
    <row r="415" s="2" customFormat="1" ht="24.15" customHeight="1">
      <c r="A415" s="40"/>
      <c r="B415" s="41"/>
      <c r="C415" s="206" t="s">
        <v>742</v>
      </c>
      <c r="D415" s="206" t="s">
        <v>135</v>
      </c>
      <c r="E415" s="207" t="s">
        <v>743</v>
      </c>
      <c r="F415" s="208" t="s">
        <v>744</v>
      </c>
      <c r="G415" s="209" t="s">
        <v>235</v>
      </c>
      <c r="H415" s="210">
        <v>0.058000000000000003</v>
      </c>
      <c r="I415" s="211"/>
      <c r="J415" s="212">
        <f>ROUND(I415*H415,2)</f>
        <v>0</v>
      </c>
      <c r="K415" s="208" t="s">
        <v>139</v>
      </c>
      <c r="L415" s="46"/>
      <c r="M415" s="213" t="s">
        <v>19</v>
      </c>
      <c r="N415" s="214" t="s">
        <v>43</v>
      </c>
      <c r="O415" s="86"/>
      <c r="P415" s="215">
        <f>O415*H415</f>
        <v>0</v>
      </c>
      <c r="Q415" s="215">
        <v>0</v>
      </c>
      <c r="R415" s="215">
        <f>Q415*H415</f>
        <v>0</v>
      </c>
      <c r="S415" s="215">
        <v>0</v>
      </c>
      <c r="T415" s="216">
        <f>S415*H415</f>
        <v>0</v>
      </c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R415" s="217" t="s">
        <v>232</v>
      </c>
      <c r="AT415" s="217" t="s">
        <v>135</v>
      </c>
      <c r="AU415" s="217" t="s">
        <v>82</v>
      </c>
      <c r="AY415" s="19" t="s">
        <v>133</v>
      </c>
      <c r="BE415" s="218">
        <f>IF(N415="základní",J415,0)</f>
        <v>0</v>
      </c>
      <c r="BF415" s="218">
        <f>IF(N415="snížená",J415,0)</f>
        <v>0</v>
      </c>
      <c r="BG415" s="218">
        <f>IF(N415="zákl. přenesená",J415,0)</f>
        <v>0</v>
      </c>
      <c r="BH415" s="218">
        <f>IF(N415="sníž. přenesená",J415,0)</f>
        <v>0</v>
      </c>
      <c r="BI415" s="218">
        <f>IF(N415="nulová",J415,0)</f>
        <v>0</v>
      </c>
      <c r="BJ415" s="19" t="s">
        <v>80</v>
      </c>
      <c r="BK415" s="218">
        <f>ROUND(I415*H415,2)</f>
        <v>0</v>
      </c>
      <c r="BL415" s="19" t="s">
        <v>232</v>
      </c>
      <c r="BM415" s="217" t="s">
        <v>745</v>
      </c>
    </row>
    <row r="416" s="2" customFormat="1">
      <c r="A416" s="40"/>
      <c r="B416" s="41"/>
      <c r="C416" s="42"/>
      <c r="D416" s="219" t="s">
        <v>142</v>
      </c>
      <c r="E416" s="42"/>
      <c r="F416" s="220" t="s">
        <v>746</v>
      </c>
      <c r="G416" s="42"/>
      <c r="H416" s="42"/>
      <c r="I416" s="221"/>
      <c r="J416" s="42"/>
      <c r="K416" s="42"/>
      <c r="L416" s="46"/>
      <c r="M416" s="268"/>
      <c r="N416" s="269"/>
      <c r="O416" s="270"/>
      <c r="P416" s="270"/>
      <c r="Q416" s="270"/>
      <c r="R416" s="270"/>
      <c r="S416" s="270"/>
      <c r="T416" s="271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T416" s="19" t="s">
        <v>142</v>
      </c>
      <c r="AU416" s="19" t="s">
        <v>82</v>
      </c>
    </row>
    <row r="417" s="2" customFormat="1" ht="6.96" customHeight="1">
      <c r="A417" s="40"/>
      <c r="B417" s="61"/>
      <c r="C417" s="62"/>
      <c r="D417" s="62"/>
      <c r="E417" s="62"/>
      <c r="F417" s="62"/>
      <c r="G417" s="62"/>
      <c r="H417" s="62"/>
      <c r="I417" s="62"/>
      <c r="J417" s="62"/>
      <c r="K417" s="62"/>
      <c r="L417" s="46"/>
      <c r="M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</row>
  </sheetData>
  <sheetProtection sheet="1" autoFilter="0" formatColumns="0" formatRows="0" objects="1" scenarios="1" spinCount="100000" saltValue="mPK2SvIgXkp7h8J33NnzMxeaYcFeJFdxDcUW+vWLL3otDKvc6TsBOg6ckU+5dgY7AVbNJPdpOV9Sw6UtWMz2jA==" hashValue="D3NjSpfqfGKkzQiO9u4Bvj/1sjKxwO3RAtKTBX4/cjIGkpINdtZryV/czk61cwBMiV5YP3kXMd4RTn2rX8jJRQ==" algorithmName="SHA-512" password="CC35"/>
  <autoFilter ref="C90:K416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6_01/113107164"/>
    <hyperlink ref="F98" r:id="rId2" display="https://podminky.urs.cz/item/CS_URS_2026_01/113151111"/>
    <hyperlink ref="F100" r:id="rId3" display="https://podminky.urs.cz/item/CS_URS_2026_01/113154524"/>
    <hyperlink ref="F103" r:id="rId4" display="https://podminky.urs.cz/item/CS_URS_2026_01/121151103"/>
    <hyperlink ref="F106" r:id="rId5" display="https://podminky.urs.cz/item/CS_URS_2026_01/131251100"/>
    <hyperlink ref="F109" r:id="rId6" display="https://podminky.urs.cz/item/CS_URS_2026_01/131351100"/>
    <hyperlink ref="F112" r:id="rId7" display="https://podminky.urs.cz/item/CS_URS_2026_01/132251252"/>
    <hyperlink ref="F115" r:id="rId8" display="https://podminky.urs.cz/item/CS_URS_2026_01/132351252"/>
    <hyperlink ref="F120" r:id="rId9" display="https://podminky.urs.cz/item/CS_URS_2026_01/162351104"/>
    <hyperlink ref="F126" r:id="rId10" display="https://podminky.urs.cz/item/CS_URS_2026_01/162351124"/>
    <hyperlink ref="F130" r:id="rId11" display="https://podminky.urs.cz/item/CS_URS_2026_01/162751137"/>
    <hyperlink ref="F135" r:id="rId12" display="https://podminky.urs.cz/item/CS_URS_2026_01/162751139"/>
    <hyperlink ref="F138" r:id="rId13" display="https://podminky.urs.cz/item/CS_URS_2026_01/167151101"/>
    <hyperlink ref="F142" r:id="rId14" display="https://podminky.urs.cz/item/CS_URS_2026_01/167151102"/>
    <hyperlink ref="F146" r:id="rId15" display="https://podminky.urs.cz/item/CS_URS_2026_01/171201221"/>
    <hyperlink ref="F149" r:id="rId16" display="https://podminky.urs.cz/item/CS_URS_2026_01/171251201"/>
    <hyperlink ref="F155" r:id="rId17" display="https://podminky.urs.cz/item/CS_URS_2026_01/174151101"/>
    <hyperlink ref="F162" r:id="rId18" display="https://podminky.urs.cz/item/CS_URS_2026_01/175111101"/>
    <hyperlink ref="F175" r:id="rId19" display="https://podminky.urs.cz/item/CS_URS_2026_01/211971122"/>
    <hyperlink ref="F181" r:id="rId20" display="https://podminky.urs.cz/item/CS_URS_2026_01/212752101"/>
    <hyperlink ref="F183" r:id="rId21" display="https://podminky.urs.cz/item/CS_URS_2026_01/224311114"/>
    <hyperlink ref="F190" r:id="rId22" display="https://podminky.urs.cz/item/CS_URS_2026_01/281602111"/>
    <hyperlink ref="F195" r:id="rId23" display="https://podminky.urs.cz/item/CS_URS_2026_01/282602112"/>
    <hyperlink ref="F206" r:id="rId24" display="https://podminky.urs.cz/item/CS_URS_2026_01/283111112"/>
    <hyperlink ref="F215" r:id="rId25" display="https://podminky.urs.cz/item/CS_URS_2026_01/283111122"/>
    <hyperlink ref="F224" r:id="rId26" display="https://podminky.urs.cz/item/CS_URS_2026_01/283131112"/>
    <hyperlink ref="F231" r:id="rId27" display="https://podminky.urs.cz/item/CS_URS_2026_01/291211111"/>
    <hyperlink ref="F238" r:id="rId28" display="https://podminky.urs.cz/item/CS_URS_2026_01/327324128"/>
    <hyperlink ref="F245" r:id="rId29" display="https://podminky.urs.cz/item/CS_URS_2026_01/327351211"/>
    <hyperlink ref="F250" r:id="rId30" display="https://podminky.urs.cz/item/CS_URS_2026_01/327351221"/>
    <hyperlink ref="F253" r:id="rId31" display="https://podminky.urs.cz/item/CS_URS_2026_01/327361006"/>
    <hyperlink ref="F257" r:id="rId32" display="https://podminky.urs.cz/item/CS_URS_2026_01/327361016"/>
    <hyperlink ref="F261" r:id="rId33" display="https://podminky.urs.cz/item/CS_URS_2026_01/339921132"/>
    <hyperlink ref="F265" r:id="rId34" display="https://podminky.urs.cz/item/CS_URS_2026_01/430321616"/>
    <hyperlink ref="F270" r:id="rId35" display="https://podminky.urs.cz/item/CS_URS_2026_01/452112112"/>
    <hyperlink ref="F273" r:id="rId36" display="https://podminky.urs.cz/item/CS_URS_2026_01/465513157"/>
    <hyperlink ref="F277" r:id="rId37" display="https://podminky.urs.cz/item/CS_URS_2026_01/564861111"/>
    <hyperlink ref="F280" r:id="rId38" display="https://podminky.urs.cz/item/CS_URS_2026_01/564952111"/>
    <hyperlink ref="F283" r:id="rId39" display="https://podminky.urs.cz/item/CS_URS_2026_01/565165111"/>
    <hyperlink ref="F286" r:id="rId40" display="https://podminky.urs.cz/item/CS_URS_2026_01/573211111"/>
    <hyperlink ref="F289" r:id="rId41" display="https://podminky.urs.cz/item/CS_URS_2026_01/577134011"/>
    <hyperlink ref="F292" r:id="rId42" display="https://podminky.urs.cz/item/CS_URS_2026_01/596841120"/>
    <hyperlink ref="F299" r:id="rId43" display="https://podminky.urs.cz/item/CS_URS_2026_01/895941301"/>
    <hyperlink ref="F302" r:id="rId44" display="https://podminky.urs.cz/item/CS_URS_2026_01/895941314"/>
    <hyperlink ref="F305" r:id="rId45" display="https://podminky.urs.cz/item/CS_URS_2026_01/895941322"/>
    <hyperlink ref="F308" r:id="rId46" display="https://podminky.urs.cz/item/CS_URS_2026_01/899204112"/>
    <hyperlink ref="F315" r:id="rId47" display="https://podminky.urs.cz/item/CS_URS_2026_01/911121111"/>
    <hyperlink ref="F324" r:id="rId48" display="https://podminky.urs.cz/item/CS_URS_2026_01/919122121"/>
    <hyperlink ref="F327" r:id="rId49" display="https://podminky.urs.cz/item/CS_URS_2026_01/919735113"/>
    <hyperlink ref="F330" r:id="rId50" display="https://podminky.urs.cz/item/CS_URS_2026_01/931992121"/>
    <hyperlink ref="F333" r:id="rId51" display="https://podminky.urs.cz/item/CS_URS_2026_01/931994142"/>
    <hyperlink ref="F336" r:id="rId52" display="https://podminky.urs.cz/item/CS_URS_2026_01/931994151"/>
    <hyperlink ref="F339" r:id="rId53" display="https://podminky.urs.cz/item/CS_URS_2026_01/935113111"/>
    <hyperlink ref="F342" r:id="rId54" display="https://podminky.urs.cz/item/CS_URS_2026_01/941121111"/>
    <hyperlink ref="F346" r:id="rId55" display="https://podminky.urs.cz/item/CS_URS_2026_01/941121211"/>
    <hyperlink ref="F349" r:id="rId56" display="https://podminky.urs.cz/item/CS_URS_2026_01/941121811"/>
    <hyperlink ref="F351" r:id="rId57" display="https://podminky.urs.cz/item/CS_URS_2026_01/953961113"/>
    <hyperlink ref="F354" r:id="rId58" display="https://podminky.urs.cz/item/CS_URS_2026_01/953965121"/>
    <hyperlink ref="F357" r:id="rId59" display="https://podminky.urs.cz/item/CS_URS_2026_01/961044111"/>
    <hyperlink ref="F361" r:id="rId60" display="https://podminky.urs.cz/item/CS_URS_2026_01/977151124"/>
    <hyperlink ref="F364" r:id="rId61" display="https://podminky.urs.cz/item/CS_URS_2026_01/985323111"/>
    <hyperlink ref="F368" r:id="rId62" display="https://podminky.urs.cz/item/CS_URS_2026_01/997221551"/>
    <hyperlink ref="F374" r:id="rId63" display="https://podminky.urs.cz/item/CS_URS_2026_01/997221559"/>
    <hyperlink ref="F377" r:id="rId64" display="https://podminky.urs.cz/item/CS_URS_2026_01/997221561"/>
    <hyperlink ref="F380" r:id="rId65" display="https://podminky.urs.cz/item/CS_URS_2026_01/997221569"/>
    <hyperlink ref="F383" r:id="rId66" display="https://podminky.urs.cz/item/CS_URS_2026_01/997221861"/>
    <hyperlink ref="F386" r:id="rId67" display="https://podminky.urs.cz/item/CS_URS_2026_01/997221873"/>
    <hyperlink ref="F391" r:id="rId68" display="https://podminky.urs.cz/item/CS_URS_2026_01/997221875"/>
    <hyperlink ref="F395" r:id="rId69" display="https://podminky.urs.cz/item/CS_URS_2026_01/998152111"/>
    <hyperlink ref="F399" r:id="rId70" display="https://podminky.urs.cz/item/CS_URS_2026_01/711112001"/>
    <hyperlink ref="F405" r:id="rId71" display="https://podminky.urs.cz/item/CS_URS_2026_01/711112002"/>
    <hyperlink ref="F411" r:id="rId72" display="https://podminky.urs.cz/item/CS_URS_2026_01/711462104"/>
    <hyperlink ref="F416" r:id="rId73" display="https://podminky.urs.cz/item/CS_URS_2026_01/99871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Jáchymov - Rekonstrukce ulice Palackého - Etapa č.I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747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13. 4. 2026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ROUND((SUM(BE90:BE367)),  2)</f>
        <v>0</v>
      </c>
      <c r="G33" s="40"/>
      <c r="H33" s="40"/>
      <c r="I33" s="150">
        <v>0.20999999999999999</v>
      </c>
      <c r="J33" s="149">
        <f>ROUND(((SUM(BE90:BE367))*I33),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ROUND((SUM(BF90:BF367)),  2)</f>
        <v>0</v>
      </c>
      <c r="G34" s="40"/>
      <c r="H34" s="40"/>
      <c r="I34" s="150">
        <v>0.12</v>
      </c>
      <c r="J34" s="149">
        <f>ROUND(((SUM(BF90:BF367))*I34),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ROUND((SUM(BG90:BG367)),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ROUND((SUM(BH90:BH367)),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ROUND((SUM(BI90:BI367)),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Jáchymov - Rekonstrukce ulice Palackého - Etapa č.I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201.F - Typ F - km 0,080-0,133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Jáchymov</v>
      </c>
      <c r="G52" s="42"/>
      <c r="H52" s="42"/>
      <c r="I52" s="34" t="s">
        <v>23</v>
      </c>
      <c r="J52" s="74" t="str">
        <f>IF(J12="","",J12)</f>
        <v>13. 4. 2026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Město Jáchymov</v>
      </c>
      <c r="G54" s="42"/>
      <c r="H54" s="42"/>
      <c r="I54" s="34" t="s">
        <v>31</v>
      </c>
      <c r="J54" s="38" t="str">
        <f>E21</f>
        <v>AZ Consult spol. s 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Lucie Wojčiková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103</v>
      </c>
      <c r="D57" s="164"/>
      <c r="E57" s="164"/>
      <c r="F57" s="164"/>
      <c r="G57" s="164"/>
      <c r="H57" s="164"/>
      <c r="I57" s="164"/>
      <c r="J57" s="165" t="s">
        <v>104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105</v>
      </c>
    </row>
    <row r="60" s="9" customFormat="1" ht="24.96" customHeight="1">
      <c r="A60" s="9"/>
      <c r="B60" s="167"/>
      <c r="C60" s="168"/>
      <c r="D60" s="169" t="s">
        <v>106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107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108</v>
      </c>
      <c r="E62" s="176"/>
      <c r="F62" s="176"/>
      <c r="G62" s="176"/>
      <c r="H62" s="176"/>
      <c r="I62" s="176"/>
      <c r="J62" s="177">
        <f>J178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109</v>
      </c>
      <c r="E63" s="176"/>
      <c r="F63" s="176"/>
      <c r="G63" s="176"/>
      <c r="H63" s="176"/>
      <c r="I63" s="176"/>
      <c r="J63" s="177">
        <f>J236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110</v>
      </c>
      <c r="E64" s="176"/>
      <c r="F64" s="176"/>
      <c r="G64" s="176"/>
      <c r="H64" s="176"/>
      <c r="I64" s="176"/>
      <c r="J64" s="177">
        <f>J260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111</v>
      </c>
      <c r="E65" s="176"/>
      <c r="F65" s="176"/>
      <c r="G65" s="176"/>
      <c r="H65" s="176"/>
      <c r="I65" s="176"/>
      <c r="J65" s="177">
        <f>J263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113</v>
      </c>
      <c r="E66" s="176"/>
      <c r="F66" s="176"/>
      <c r="G66" s="176"/>
      <c r="H66" s="176"/>
      <c r="I66" s="176"/>
      <c r="J66" s="177">
        <f>J279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114</v>
      </c>
      <c r="E67" s="176"/>
      <c r="F67" s="176"/>
      <c r="G67" s="176"/>
      <c r="H67" s="176"/>
      <c r="I67" s="176"/>
      <c r="J67" s="177">
        <f>J325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115</v>
      </c>
      <c r="E68" s="176"/>
      <c r="F68" s="176"/>
      <c r="G68" s="176"/>
      <c r="H68" s="176"/>
      <c r="I68" s="176"/>
      <c r="J68" s="177">
        <f>J349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7"/>
      <c r="C69" s="168"/>
      <c r="D69" s="169" t="s">
        <v>116</v>
      </c>
      <c r="E69" s="170"/>
      <c r="F69" s="170"/>
      <c r="G69" s="170"/>
      <c r="H69" s="170"/>
      <c r="I69" s="170"/>
      <c r="J69" s="171">
        <f>J352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3"/>
      <c r="C70" s="174"/>
      <c r="D70" s="175" t="s">
        <v>117</v>
      </c>
      <c r="E70" s="176"/>
      <c r="F70" s="176"/>
      <c r="G70" s="176"/>
      <c r="H70" s="176"/>
      <c r="I70" s="176"/>
      <c r="J70" s="177">
        <f>J353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118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62" t="str">
        <f>E7</f>
        <v>Jáchymov - Rekonstrukce ulice Palackého - Etapa č.I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100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 201.F - Typ F - km 0,080-0,133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>Jáchymov</v>
      </c>
      <c r="G84" s="42"/>
      <c r="H84" s="42"/>
      <c r="I84" s="34" t="s">
        <v>23</v>
      </c>
      <c r="J84" s="74" t="str">
        <f>IF(J12="","",J12)</f>
        <v>13. 4. 2026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25.65" customHeight="1">
      <c r="A86" s="40"/>
      <c r="B86" s="41"/>
      <c r="C86" s="34" t="s">
        <v>25</v>
      </c>
      <c r="D86" s="42"/>
      <c r="E86" s="42"/>
      <c r="F86" s="29" t="str">
        <f>E15</f>
        <v>Město Jáchymov</v>
      </c>
      <c r="G86" s="42"/>
      <c r="H86" s="42"/>
      <c r="I86" s="34" t="s">
        <v>31</v>
      </c>
      <c r="J86" s="38" t="str">
        <f>E21</f>
        <v>AZ Consult spol. s r.o.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29</v>
      </c>
      <c r="D87" s="42"/>
      <c r="E87" s="42"/>
      <c r="F87" s="29" t="str">
        <f>IF(E18="","",E18)</f>
        <v>Vyplň údaj</v>
      </c>
      <c r="G87" s="42"/>
      <c r="H87" s="42"/>
      <c r="I87" s="34" t="s">
        <v>34</v>
      </c>
      <c r="J87" s="38" t="str">
        <f>E24</f>
        <v>Lucie Wojčiková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119</v>
      </c>
      <c r="D89" s="182" t="s">
        <v>57</v>
      </c>
      <c r="E89" s="182" t="s">
        <v>53</v>
      </c>
      <c r="F89" s="182" t="s">
        <v>54</v>
      </c>
      <c r="G89" s="182" t="s">
        <v>120</v>
      </c>
      <c r="H89" s="182" t="s">
        <v>121</v>
      </c>
      <c r="I89" s="182" t="s">
        <v>122</v>
      </c>
      <c r="J89" s="182" t="s">
        <v>104</v>
      </c>
      <c r="K89" s="183" t="s">
        <v>123</v>
      </c>
      <c r="L89" s="184"/>
      <c r="M89" s="94" t="s">
        <v>19</v>
      </c>
      <c r="N89" s="95" t="s">
        <v>42</v>
      </c>
      <c r="O89" s="95" t="s">
        <v>124</v>
      </c>
      <c r="P89" s="95" t="s">
        <v>125</v>
      </c>
      <c r="Q89" s="95" t="s">
        <v>126</v>
      </c>
      <c r="R89" s="95" t="s">
        <v>127</v>
      </c>
      <c r="S89" s="95" t="s">
        <v>128</v>
      </c>
      <c r="T89" s="96" t="s">
        <v>129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130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P91+P352</f>
        <v>0</v>
      </c>
      <c r="Q90" s="98"/>
      <c r="R90" s="187">
        <f>R91+R352</f>
        <v>154.44351325999998</v>
      </c>
      <c r="S90" s="98"/>
      <c r="T90" s="188">
        <f>T91+T352</f>
        <v>215.31899999999999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71</v>
      </c>
      <c r="AU90" s="19" t="s">
        <v>105</v>
      </c>
      <c r="BK90" s="189">
        <f>BK91+BK352</f>
        <v>0</v>
      </c>
    </row>
    <row r="91" s="12" customFormat="1" ht="25.92" customHeight="1">
      <c r="A91" s="12"/>
      <c r="B91" s="190"/>
      <c r="C91" s="191"/>
      <c r="D91" s="192" t="s">
        <v>71</v>
      </c>
      <c r="E91" s="193" t="s">
        <v>131</v>
      </c>
      <c r="F91" s="193" t="s">
        <v>132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P92+P178+P236+P260+P263+P279+P325+P349</f>
        <v>0</v>
      </c>
      <c r="Q91" s="198"/>
      <c r="R91" s="199">
        <f>R92+R178+R236+R260+R263+R279+R325+R349</f>
        <v>154.39251325999999</v>
      </c>
      <c r="S91" s="198"/>
      <c r="T91" s="200">
        <f>T92+T178+T236+T260+T263+T279+T325+T349</f>
        <v>215.31899999999999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80</v>
      </c>
      <c r="AT91" s="202" t="s">
        <v>71</v>
      </c>
      <c r="AU91" s="202" t="s">
        <v>72</v>
      </c>
      <c r="AY91" s="201" t="s">
        <v>133</v>
      </c>
      <c r="BK91" s="203">
        <f>BK92+BK178+BK236+BK260+BK263+BK279+BK325+BK349</f>
        <v>0</v>
      </c>
    </row>
    <row r="92" s="12" customFormat="1" ht="22.8" customHeight="1">
      <c r="A92" s="12"/>
      <c r="B92" s="190"/>
      <c r="C92" s="191"/>
      <c r="D92" s="192" t="s">
        <v>71</v>
      </c>
      <c r="E92" s="204" t="s">
        <v>80</v>
      </c>
      <c r="F92" s="204" t="s">
        <v>134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SUM(P93:P177)</f>
        <v>0</v>
      </c>
      <c r="Q92" s="198"/>
      <c r="R92" s="199">
        <f>SUM(R93:R177)</f>
        <v>4.7777759999999994</v>
      </c>
      <c r="S92" s="198"/>
      <c r="T92" s="200">
        <f>SUM(T93:T177)</f>
        <v>214.34699999999998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80</v>
      </c>
      <c r="AT92" s="202" t="s">
        <v>71</v>
      </c>
      <c r="AU92" s="202" t="s">
        <v>80</v>
      </c>
      <c r="AY92" s="201" t="s">
        <v>133</v>
      </c>
      <c r="BK92" s="203">
        <f>SUM(BK93:BK177)</f>
        <v>0</v>
      </c>
    </row>
    <row r="93" s="2" customFormat="1" ht="37.8" customHeight="1">
      <c r="A93" s="40"/>
      <c r="B93" s="41"/>
      <c r="C93" s="206" t="s">
        <v>80</v>
      </c>
      <c r="D93" s="206" t="s">
        <v>135</v>
      </c>
      <c r="E93" s="207" t="s">
        <v>136</v>
      </c>
      <c r="F93" s="208" t="s">
        <v>137</v>
      </c>
      <c r="G93" s="209" t="s">
        <v>138</v>
      </c>
      <c r="H93" s="210">
        <v>177</v>
      </c>
      <c r="I93" s="211"/>
      <c r="J93" s="212">
        <f>ROUND(I93*H93,2)</f>
        <v>0</v>
      </c>
      <c r="K93" s="208" t="s">
        <v>139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0.57999999999999996</v>
      </c>
      <c r="T93" s="216">
        <f>S93*H93</f>
        <v>102.66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140</v>
      </c>
      <c r="AT93" s="217" t="s">
        <v>135</v>
      </c>
      <c r="AU93" s="217" t="s">
        <v>82</v>
      </c>
      <c r="AY93" s="19" t="s">
        <v>133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140</v>
      </c>
      <c r="BM93" s="217" t="s">
        <v>141</v>
      </c>
    </row>
    <row r="94" s="2" customFormat="1">
      <c r="A94" s="40"/>
      <c r="B94" s="41"/>
      <c r="C94" s="42"/>
      <c r="D94" s="219" t="s">
        <v>142</v>
      </c>
      <c r="E94" s="42"/>
      <c r="F94" s="220" t="s">
        <v>143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142</v>
      </c>
      <c r="AU94" s="19" t="s">
        <v>82</v>
      </c>
    </row>
    <row r="95" s="13" customFormat="1">
      <c r="A95" s="13"/>
      <c r="B95" s="224"/>
      <c r="C95" s="225"/>
      <c r="D95" s="226" t="s">
        <v>144</v>
      </c>
      <c r="E95" s="227" t="s">
        <v>19</v>
      </c>
      <c r="F95" s="228" t="s">
        <v>748</v>
      </c>
      <c r="G95" s="225"/>
      <c r="H95" s="229">
        <v>177</v>
      </c>
      <c r="I95" s="230"/>
      <c r="J95" s="225"/>
      <c r="K95" s="225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144</v>
      </c>
      <c r="AU95" s="235" t="s">
        <v>82</v>
      </c>
      <c r="AV95" s="13" t="s">
        <v>82</v>
      </c>
      <c r="AW95" s="13" t="s">
        <v>33</v>
      </c>
      <c r="AX95" s="13" t="s">
        <v>80</v>
      </c>
      <c r="AY95" s="235" t="s">
        <v>133</v>
      </c>
    </row>
    <row r="96" s="2" customFormat="1" ht="24.15" customHeight="1">
      <c r="A96" s="40"/>
      <c r="B96" s="41"/>
      <c r="C96" s="206" t="s">
        <v>82</v>
      </c>
      <c r="D96" s="206" t="s">
        <v>135</v>
      </c>
      <c r="E96" s="207" t="s">
        <v>146</v>
      </c>
      <c r="F96" s="208" t="s">
        <v>147</v>
      </c>
      <c r="G96" s="209" t="s">
        <v>138</v>
      </c>
      <c r="H96" s="210">
        <v>177</v>
      </c>
      <c r="I96" s="211"/>
      <c r="J96" s="212">
        <f>ROUND(I96*H96,2)</f>
        <v>0</v>
      </c>
      <c r="K96" s="208" t="s">
        <v>139</v>
      </c>
      <c r="L96" s="46"/>
      <c r="M96" s="213" t="s">
        <v>19</v>
      </c>
      <c r="N96" s="214" t="s">
        <v>43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0.35499999999999998</v>
      </c>
      <c r="T96" s="216">
        <f>S96*H96</f>
        <v>62.834999999999994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140</v>
      </c>
      <c r="AT96" s="217" t="s">
        <v>135</v>
      </c>
      <c r="AU96" s="217" t="s">
        <v>82</v>
      </c>
      <c r="AY96" s="19" t="s">
        <v>133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80</v>
      </c>
      <c r="BK96" s="218">
        <f>ROUND(I96*H96,2)</f>
        <v>0</v>
      </c>
      <c r="BL96" s="19" t="s">
        <v>140</v>
      </c>
      <c r="BM96" s="217" t="s">
        <v>749</v>
      </c>
    </row>
    <row r="97" s="2" customFormat="1">
      <c r="A97" s="40"/>
      <c r="B97" s="41"/>
      <c r="C97" s="42"/>
      <c r="D97" s="219" t="s">
        <v>142</v>
      </c>
      <c r="E97" s="42"/>
      <c r="F97" s="220" t="s">
        <v>149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142</v>
      </c>
      <c r="AU97" s="19" t="s">
        <v>82</v>
      </c>
    </row>
    <row r="98" s="13" customFormat="1">
      <c r="A98" s="13"/>
      <c r="B98" s="224"/>
      <c r="C98" s="225"/>
      <c r="D98" s="226" t="s">
        <v>144</v>
      </c>
      <c r="E98" s="227" t="s">
        <v>19</v>
      </c>
      <c r="F98" s="228" t="s">
        <v>750</v>
      </c>
      <c r="G98" s="225"/>
      <c r="H98" s="229">
        <v>177</v>
      </c>
      <c r="I98" s="230"/>
      <c r="J98" s="225"/>
      <c r="K98" s="225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144</v>
      </c>
      <c r="AU98" s="235" t="s">
        <v>82</v>
      </c>
      <c r="AV98" s="13" t="s">
        <v>82</v>
      </c>
      <c r="AW98" s="13" t="s">
        <v>33</v>
      </c>
      <c r="AX98" s="13" t="s">
        <v>80</v>
      </c>
      <c r="AY98" s="235" t="s">
        <v>133</v>
      </c>
    </row>
    <row r="99" s="2" customFormat="1" ht="24.15" customHeight="1">
      <c r="A99" s="40"/>
      <c r="B99" s="41"/>
      <c r="C99" s="206" t="s">
        <v>150</v>
      </c>
      <c r="D99" s="206" t="s">
        <v>135</v>
      </c>
      <c r="E99" s="207" t="s">
        <v>151</v>
      </c>
      <c r="F99" s="208" t="s">
        <v>152</v>
      </c>
      <c r="G99" s="209" t="s">
        <v>138</v>
      </c>
      <c r="H99" s="210">
        <v>354</v>
      </c>
      <c r="I99" s="211"/>
      <c r="J99" s="212">
        <f>ROUND(I99*H99,2)</f>
        <v>0</v>
      </c>
      <c r="K99" s="208" t="s">
        <v>139</v>
      </c>
      <c r="L99" s="46"/>
      <c r="M99" s="213" t="s">
        <v>19</v>
      </c>
      <c r="N99" s="214" t="s">
        <v>43</v>
      </c>
      <c r="O99" s="86"/>
      <c r="P99" s="215">
        <f>O99*H99</f>
        <v>0</v>
      </c>
      <c r="Q99" s="215">
        <v>2.0000000000000002E-05</v>
      </c>
      <c r="R99" s="215">
        <f>Q99*H99</f>
        <v>0.0070800000000000004</v>
      </c>
      <c r="S99" s="215">
        <v>0.13800000000000001</v>
      </c>
      <c r="T99" s="216">
        <f>S99*H99</f>
        <v>48.852000000000004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140</v>
      </c>
      <c r="AT99" s="217" t="s">
        <v>135</v>
      </c>
      <c r="AU99" s="217" t="s">
        <v>82</v>
      </c>
      <c r="AY99" s="19" t="s">
        <v>133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80</v>
      </c>
      <c r="BK99" s="218">
        <f>ROUND(I99*H99,2)</f>
        <v>0</v>
      </c>
      <c r="BL99" s="19" t="s">
        <v>140</v>
      </c>
      <c r="BM99" s="217" t="s">
        <v>153</v>
      </c>
    </row>
    <row r="100" s="2" customFormat="1">
      <c r="A100" s="40"/>
      <c r="B100" s="41"/>
      <c r="C100" s="42"/>
      <c r="D100" s="219" t="s">
        <v>142</v>
      </c>
      <c r="E100" s="42"/>
      <c r="F100" s="220" t="s">
        <v>154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142</v>
      </c>
      <c r="AU100" s="19" t="s">
        <v>82</v>
      </c>
    </row>
    <row r="101" s="13" customFormat="1">
      <c r="A101" s="13"/>
      <c r="B101" s="224"/>
      <c r="C101" s="225"/>
      <c r="D101" s="226" t="s">
        <v>144</v>
      </c>
      <c r="E101" s="227" t="s">
        <v>19</v>
      </c>
      <c r="F101" s="228" t="s">
        <v>751</v>
      </c>
      <c r="G101" s="225"/>
      <c r="H101" s="229">
        <v>354</v>
      </c>
      <c r="I101" s="230"/>
      <c r="J101" s="225"/>
      <c r="K101" s="225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144</v>
      </c>
      <c r="AU101" s="235" t="s">
        <v>82</v>
      </c>
      <c r="AV101" s="13" t="s">
        <v>82</v>
      </c>
      <c r="AW101" s="13" t="s">
        <v>33</v>
      </c>
      <c r="AX101" s="13" t="s">
        <v>80</v>
      </c>
      <c r="AY101" s="235" t="s">
        <v>133</v>
      </c>
    </row>
    <row r="102" s="2" customFormat="1" ht="16.5" customHeight="1">
      <c r="A102" s="40"/>
      <c r="B102" s="41"/>
      <c r="C102" s="206" t="s">
        <v>140</v>
      </c>
      <c r="D102" s="206" t="s">
        <v>135</v>
      </c>
      <c r="E102" s="207" t="s">
        <v>156</v>
      </c>
      <c r="F102" s="208" t="s">
        <v>157</v>
      </c>
      <c r="G102" s="209" t="s">
        <v>138</v>
      </c>
      <c r="H102" s="210">
        <v>177</v>
      </c>
      <c r="I102" s="211"/>
      <c r="J102" s="212">
        <f>ROUND(I102*H102,2)</f>
        <v>0</v>
      </c>
      <c r="K102" s="208" t="s">
        <v>139</v>
      </c>
      <c r="L102" s="46"/>
      <c r="M102" s="213" t="s">
        <v>19</v>
      </c>
      <c r="N102" s="214" t="s">
        <v>43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140</v>
      </c>
      <c r="AT102" s="217" t="s">
        <v>135</v>
      </c>
      <c r="AU102" s="217" t="s">
        <v>82</v>
      </c>
      <c r="AY102" s="19" t="s">
        <v>133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80</v>
      </c>
      <c r="BK102" s="218">
        <f>ROUND(I102*H102,2)</f>
        <v>0</v>
      </c>
      <c r="BL102" s="19" t="s">
        <v>140</v>
      </c>
      <c r="BM102" s="217" t="s">
        <v>752</v>
      </c>
    </row>
    <row r="103" s="2" customFormat="1">
      <c r="A103" s="40"/>
      <c r="B103" s="41"/>
      <c r="C103" s="42"/>
      <c r="D103" s="219" t="s">
        <v>142</v>
      </c>
      <c r="E103" s="42"/>
      <c r="F103" s="220" t="s">
        <v>159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142</v>
      </c>
      <c r="AU103" s="19" t="s">
        <v>82</v>
      </c>
    </row>
    <row r="104" s="13" customFormat="1">
      <c r="A104" s="13"/>
      <c r="B104" s="224"/>
      <c r="C104" s="225"/>
      <c r="D104" s="226" t="s">
        <v>144</v>
      </c>
      <c r="E104" s="227" t="s">
        <v>19</v>
      </c>
      <c r="F104" s="228" t="s">
        <v>753</v>
      </c>
      <c r="G104" s="225"/>
      <c r="H104" s="229">
        <v>177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144</v>
      </c>
      <c r="AU104" s="235" t="s">
        <v>82</v>
      </c>
      <c r="AV104" s="13" t="s">
        <v>82</v>
      </c>
      <c r="AW104" s="13" t="s">
        <v>33</v>
      </c>
      <c r="AX104" s="13" t="s">
        <v>80</v>
      </c>
      <c r="AY104" s="235" t="s">
        <v>133</v>
      </c>
    </row>
    <row r="105" s="2" customFormat="1" ht="24.15" customHeight="1">
      <c r="A105" s="40"/>
      <c r="B105" s="41"/>
      <c r="C105" s="206" t="s">
        <v>161</v>
      </c>
      <c r="D105" s="206" t="s">
        <v>135</v>
      </c>
      <c r="E105" s="207" t="s">
        <v>162</v>
      </c>
      <c r="F105" s="208" t="s">
        <v>163</v>
      </c>
      <c r="G105" s="209" t="s">
        <v>164</v>
      </c>
      <c r="H105" s="210">
        <v>10.800000000000001</v>
      </c>
      <c r="I105" s="211"/>
      <c r="J105" s="212">
        <f>ROUND(I105*H105,2)</f>
        <v>0</v>
      </c>
      <c r="K105" s="208" t="s">
        <v>139</v>
      </c>
      <c r="L105" s="46"/>
      <c r="M105" s="213" t="s">
        <v>19</v>
      </c>
      <c r="N105" s="214" t="s">
        <v>43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140</v>
      </c>
      <c r="AT105" s="217" t="s">
        <v>135</v>
      </c>
      <c r="AU105" s="217" t="s">
        <v>82</v>
      </c>
      <c r="AY105" s="19" t="s">
        <v>133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80</v>
      </c>
      <c r="BK105" s="218">
        <f>ROUND(I105*H105,2)</f>
        <v>0</v>
      </c>
      <c r="BL105" s="19" t="s">
        <v>140</v>
      </c>
      <c r="BM105" s="217" t="s">
        <v>165</v>
      </c>
    </row>
    <row r="106" s="2" customFormat="1">
      <c r="A106" s="40"/>
      <c r="B106" s="41"/>
      <c r="C106" s="42"/>
      <c r="D106" s="219" t="s">
        <v>142</v>
      </c>
      <c r="E106" s="42"/>
      <c r="F106" s="220" t="s">
        <v>166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142</v>
      </c>
      <c r="AU106" s="19" t="s">
        <v>82</v>
      </c>
    </row>
    <row r="107" s="13" customFormat="1">
      <c r="A107" s="13"/>
      <c r="B107" s="224"/>
      <c r="C107" s="225"/>
      <c r="D107" s="226" t="s">
        <v>144</v>
      </c>
      <c r="E107" s="227" t="s">
        <v>19</v>
      </c>
      <c r="F107" s="228" t="s">
        <v>754</v>
      </c>
      <c r="G107" s="225"/>
      <c r="H107" s="229">
        <v>10.800000000000001</v>
      </c>
      <c r="I107" s="230"/>
      <c r="J107" s="225"/>
      <c r="K107" s="225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144</v>
      </c>
      <c r="AU107" s="235" t="s">
        <v>82</v>
      </c>
      <c r="AV107" s="13" t="s">
        <v>82</v>
      </c>
      <c r="AW107" s="13" t="s">
        <v>33</v>
      </c>
      <c r="AX107" s="13" t="s">
        <v>80</v>
      </c>
      <c r="AY107" s="235" t="s">
        <v>133</v>
      </c>
    </row>
    <row r="108" s="2" customFormat="1" ht="24.15" customHeight="1">
      <c r="A108" s="40"/>
      <c r="B108" s="41"/>
      <c r="C108" s="206" t="s">
        <v>168</v>
      </c>
      <c r="D108" s="206" t="s">
        <v>135</v>
      </c>
      <c r="E108" s="207" t="s">
        <v>169</v>
      </c>
      <c r="F108" s="208" t="s">
        <v>170</v>
      </c>
      <c r="G108" s="209" t="s">
        <v>164</v>
      </c>
      <c r="H108" s="210">
        <v>16.199999999999999</v>
      </c>
      <c r="I108" s="211"/>
      <c r="J108" s="212">
        <f>ROUND(I108*H108,2)</f>
        <v>0</v>
      </c>
      <c r="K108" s="208" t="s">
        <v>139</v>
      </c>
      <c r="L108" s="46"/>
      <c r="M108" s="213" t="s">
        <v>19</v>
      </c>
      <c r="N108" s="214" t="s">
        <v>43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140</v>
      </c>
      <c r="AT108" s="217" t="s">
        <v>135</v>
      </c>
      <c r="AU108" s="217" t="s">
        <v>82</v>
      </c>
      <c r="AY108" s="19" t="s">
        <v>133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80</v>
      </c>
      <c r="BK108" s="218">
        <f>ROUND(I108*H108,2)</f>
        <v>0</v>
      </c>
      <c r="BL108" s="19" t="s">
        <v>140</v>
      </c>
      <c r="BM108" s="217" t="s">
        <v>171</v>
      </c>
    </row>
    <row r="109" s="2" customFormat="1">
      <c r="A109" s="40"/>
      <c r="B109" s="41"/>
      <c r="C109" s="42"/>
      <c r="D109" s="219" t="s">
        <v>142</v>
      </c>
      <c r="E109" s="42"/>
      <c r="F109" s="220" t="s">
        <v>172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142</v>
      </c>
      <c r="AU109" s="19" t="s">
        <v>82</v>
      </c>
    </row>
    <row r="110" s="13" customFormat="1">
      <c r="A110" s="13"/>
      <c r="B110" s="224"/>
      <c r="C110" s="225"/>
      <c r="D110" s="226" t="s">
        <v>144</v>
      </c>
      <c r="E110" s="227" t="s">
        <v>19</v>
      </c>
      <c r="F110" s="228" t="s">
        <v>755</v>
      </c>
      <c r="G110" s="225"/>
      <c r="H110" s="229">
        <v>16.199999999999999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144</v>
      </c>
      <c r="AU110" s="235" t="s">
        <v>82</v>
      </c>
      <c r="AV110" s="13" t="s">
        <v>82</v>
      </c>
      <c r="AW110" s="13" t="s">
        <v>33</v>
      </c>
      <c r="AX110" s="13" t="s">
        <v>80</v>
      </c>
      <c r="AY110" s="235" t="s">
        <v>133</v>
      </c>
    </row>
    <row r="111" s="2" customFormat="1" ht="24.15" customHeight="1">
      <c r="A111" s="40"/>
      <c r="B111" s="41"/>
      <c r="C111" s="206" t="s">
        <v>174</v>
      </c>
      <c r="D111" s="206" t="s">
        <v>135</v>
      </c>
      <c r="E111" s="207" t="s">
        <v>175</v>
      </c>
      <c r="F111" s="208" t="s">
        <v>176</v>
      </c>
      <c r="G111" s="209" t="s">
        <v>164</v>
      </c>
      <c r="H111" s="210">
        <v>41.299999999999997</v>
      </c>
      <c r="I111" s="211"/>
      <c r="J111" s="212">
        <f>ROUND(I111*H111,2)</f>
        <v>0</v>
      </c>
      <c r="K111" s="208" t="s">
        <v>139</v>
      </c>
      <c r="L111" s="46"/>
      <c r="M111" s="213" t="s">
        <v>19</v>
      </c>
      <c r="N111" s="214" t="s">
        <v>43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140</v>
      </c>
      <c r="AT111" s="217" t="s">
        <v>135</v>
      </c>
      <c r="AU111" s="217" t="s">
        <v>82</v>
      </c>
      <c r="AY111" s="19" t="s">
        <v>133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80</v>
      </c>
      <c r="BK111" s="218">
        <f>ROUND(I111*H111,2)</f>
        <v>0</v>
      </c>
      <c r="BL111" s="19" t="s">
        <v>140</v>
      </c>
      <c r="BM111" s="217" t="s">
        <v>177</v>
      </c>
    </row>
    <row r="112" s="2" customFormat="1">
      <c r="A112" s="40"/>
      <c r="B112" s="41"/>
      <c r="C112" s="42"/>
      <c r="D112" s="219" t="s">
        <v>142</v>
      </c>
      <c r="E112" s="42"/>
      <c r="F112" s="220" t="s">
        <v>178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142</v>
      </c>
      <c r="AU112" s="19" t="s">
        <v>82</v>
      </c>
    </row>
    <row r="113" s="13" customFormat="1">
      <c r="A113" s="13"/>
      <c r="B113" s="224"/>
      <c r="C113" s="225"/>
      <c r="D113" s="226" t="s">
        <v>144</v>
      </c>
      <c r="E113" s="227" t="s">
        <v>19</v>
      </c>
      <c r="F113" s="228" t="s">
        <v>756</v>
      </c>
      <c r="G113" s="225"/>
      <c r="H113" s="229">
        <v>41.299999999999997</v>
      </c>
      <c r="I113" s="230"/>
      <c r="J113" s="225"/>
      <c r="K113" s="225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144</v>
      </c>
      <c r="AU113" s="235" t="s">
        <v>82</v>
      </c>
      <c r="AV113" s="13" t="s">
        <v>82</v>
      </c>
      <c r="AW113" s="13" t="s">
        <v>33</v>
      </c>
      <c r="AX113" s="13" t="s">
        <v>80</v>
      </c>
      <c r="AY113" s="235" t="s">
        <v>133</v>
      </c>
    </row>
    <row r="114" s="2" customFormat="1" ht="24.15" customHeight="1">
      <c r="A114" s="40"/>
      <c r="B114" s="41"/>
      <c r="C114" s="206" t="s">
        <v>180</v>
      </c>
      <c r="D114" s="206" t="s">
        <v>135</v>
      </c>
      <c r="E114" s="207" t="s">
        <v>757</v>
      </c>
      <c r="F114" s="208" t="s">
        <v>758</v>
      </c>
      <c r="G114" s="209" t="s">
        <v>164</v>
      </c>
      <c r="H114" s="210">
        <v>61.950000000000003</v>
      </c>
      <c r="I114" s="211"/>
      <c r="J114" s="212">
        <f>ROUND(I114*H114,2)</f>
        <v>0</v>
      </c>
      <c r="K114" s="208" t="s">
        <v>139</v>
      </c>
      <c r="L114" s="46"/>
      <c r="M114" s="213" t="s">
        <v>19</v>
      </c>
      <c r="N114" s="214" t="s">
        <v>43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140</v>
      </c>
      <c r="AT114" s="217" t="s">
        <v>135</v>
      </c>
      <c r="AU114" s="217" t="s">
        <v>82</v>
      </c>
      <c r="AY114" s="19" t="s">
        <v>133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80</v>
      </c>
      <c r="BK114" s="218">
        <f>ROUND(I114*H114,2)</f>
        <v>0</v>
      </c>
      <c r="BL114" s="19" t="s">
        <v>140</v>
      </c>
      <c r="BM114" s="217" t="s">
        <v>183</v>
      </c>
    </row>
    <row r="115" s="2" customFormat="1">
      <c r="A115" s="40"/>
      <c r="B115" s="41"/>
      <c r="C115" s="42"/>
      <c r="D115" s="219" t="s">
        <v>142</v>
      </c>
      <c r="E115" s="42"/>
      <c r="F115" s="220" t="s">
        <v>759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142</v>
      </c>
      <c r="AU115" s="19" t="s">
        <v>82</v>
      </c>
    </row>
    <row r="116" s="13" customFormat="1">
      <c r="A116" s="13"/>
      <c r="B116" s="224"/>
      <c r="C116" s="225"/>
      <c r="D116" s="226" t="s">
        <v>144</v>
      </c>
      <c r="E116" s="227" t="s">
        <v>19</v>
      </c>
      <c r="F116" s="228" t="s">
        <v>760</v>
      </c>
      <c r="G116" s="225"/>
      <c r="H116" s="229">
        <v>61.950000000000003</v>
      </c>
      <c r="I116" s="230"/>
      <c r="J116" s="225"/>
      <c r="K116" s="225"/>
      <c r="L116" s="231"/>
      <c r="M116" s="232"/>
      <c r="N116" s="233"/>
      <c r="O116" s="233"/>
      <c r="P116" s="233"/>
      <c r="Q116" s="233"/>
      <c r="R116" s="233"/>
      <c r="S116" s="233"/>
      <c r="T116" s="23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5" t="s">
        <v>144</v>
      </c>
      <c r="AU116" s="235" t="s">
        <v>82</v>
      </c>
      <c r="AV116" s="13" t="s">
        <v>82</v>
      </c>
      <c r="AW116" s="13" t="s">
        <v>33</v>
      </c>
      <c r="AX116" s="13" t="s">
        <v>80</v>
      </c>
      <c r="AY116" s="235" t="s">
        <v>133</v>
      </c>
    </row>
    <row r="117" s="2" customFormat="1" ht="16.5" customHeight="1">
      <c r="A117" s="40"/>
      <c r="B117" s="41"/>
      <c r="C117" s="206" t="s">
        <v>186</v>
      </c>
      <c r="D117" s="206" t="s">
        <v>135</v>
      </c>
      <c r="E117" s="207" t="s">
        <v>187</v>
      </c>
      <c r="F117" s="208" t="s">
        <v>188</v>
      </c>
      <c r="G117" s="209" t="s">
        <v>189</v>
      </c>
      <c r="H117" s="210">
        <v>64</v>
      </c>
      <c r="I117" s="211"/>
      <c r="J117" s="212">
        <f>ROUND(I117*H117,2)</f>
        <v>0</v>
      </c>
      <c r="K117" s="208" t="s">
        <v>19</v>
      </c>
      <c r="L117" s="46"/>
      <c r="M117" s="213" t="s">
        <v>19</v>
      </c>
      <c r="N117" s="214" t="s">
        <v>43</v>
      </c>
      <c r="O117" s="86"/>
      <c r="P117" s="215">
        <f>O117*H117</f>
        <v>0</v>
      </c>
      <c r="Q117" s="215">
        <v>0.01427</v>
      </c>
      <c r="R117" s="215">
        <f>Q117*H117</f>
        <v>0.91327999999999998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140</v>
      </c>
      <c r="AT117" s="217" t="s">
        <v>135</v>
      </c>
      <c r="AU117" s="217" t="s">
        <v>82</v>
      </c>
      <c r="AY117" s="19" t="s">
        <v>133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80</v>
      </c>
      <c r="BK117" s="218">
        <f>ROUND(I117*H117,2)</f>
        <v>0</v>
      </c>
      <c r="BL117" s="19" t="s">
        <v>140</v>
      </c>
      <c r="BM117" s="217" t="s">
        <v>761</v>
      </c>
    </row>
    <row r="118" s="13" customFormat="1">
      <c r="A118" s="13"/>
      <c r="B118" s="224"/>
      <c r="C118" s="225"/>
      <c r="D118" s="226" t="s">
        <v>144</v>
      </c>
      <c r="E118" s="227" t="s">
        <v>19</v>
      </c>
      <c r="F118" s="228" t="s">
        <v>762</v>
      </c>
      <c r="G118" s="225"/>
      <c r="H118" s="229">
        <v>64</v>
      </c>
      <c r="I118" s="230"/>
      <c r="J118" s="225"/>
      <c r="K118" s="225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144</v>
      </c>
      <c r="AU118" s="235" t="s">
        <v>82</v>
      </c>
      <c r="AV118" s="13" t="s">
        <v>82</v>
      </c>
      <c r="AW118" s="13" t="s">
        <v>33</v>
      </c>
      <c r="AX118" s="13" t="s">
        <v>80</v>
      </c>
      <c r="AY118" s="235" t="s">
        <v>133</v>
      </c>
    </row>
    <row r="119" s="2" customFormat="1" ht="37.8" customHeight="1">
      <c r="A119" s="40"/>
      <c r="B119" s="41"/>
      <c r="C119" s="206" t="s">
        <v>192</v>
      </c>
      <c r="D119" s="206" t="s">
        <v>135</v>
      </c>
      <c r="E119" s="207" t="s">
        <v>193</v>
      </c>
      <c r="F119" s="208" t="s">
        <v>194</v>
      </c>
      <c r="G119" s="209" t="s">
        <v>164</v>
      </c>
      <c r="H119" s="210">
        <v>131.34</v>
      </c>
      <c r="I119" s="211"/>
      <c r="J119" s="212">
        <f>ROUND(I119*H119,2)</f>
        <v>0</v>
      </c>
      <c r="K119" s="208" t="s">
        <v>139</v>
      </c>
      <c r="L119" s="46"/>
      <c r="M119" s="213" t="s">
        <v>19</v>
      </c>
      <c r="N119" s="214" t="s">
        <v>43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140</v>
      </c>
      <c r="AT119" s="217" t="s">
        <v>135</v>
      </c>
      <c r="AU119" s="217" t="s">
        <v>82</v>
      </c>
      <c r="AY119" s="19" t="s">
        <v>133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80</v>
      </c>
      <c r="BK119" s="218">
        <f>ROUND(I119*H119,2)</f>
        <v>0</v>
      </c>
      <c r="BL119" s="19" t="s">
        <v>140</v>
      </c>
      <c r="BM119" s="217" t="s">
        <v>763</v>
      </c>
    </row>
    <row r="120" s="2" customFormat="1">
      <c r="A120" s="40"/>
      <c r="B120" s="41"/>
      <c r="C120" s="42"/>
      <c r="D120" s="219" t="s">
        <v>142</v>
      </c>
      <c r="E120" s="42"/>
      <c r="F120" s="220" t="s">
        <v>196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142</v>
      </c>
      <c r="AU120" s="19" t="s">
        <v>82</v>
      </c>
    </row>
    <row r="121" s="14" customFormat="1">
      <c r="A121" s="14"/>
      <c r="B121" s="236"/>
      <c r="C121" s="237"/>
      <c r="D121" s="226" t="s">
        <v>144</v>
      </c>
      <c r="E121" s="238" t="s">
        <v>19</v>
      </c>
      <c r="F121" s="239" t="s">
        <v>197</v>
      </c>
      <c r="G121" s="237"/>
      <c r="H121" s="238" t="s">
        <v>19</v>
      </c>
      <c r="I121" s="240"/>
      <c r="J121" s="237"/>
      <c r="K121" s="237"/>
      <c r="L121" s="241"/>
      <c r="M121" s="242"/>
      <c r="N121" s="243"/>
      <c r="O121" s="243"/>
      <c r="P121" s="243"/>
      <c r="Q121" s="243"/>
      <c r="R121" s="243"/>
      <c r="S121" s="243"/>
      <c r="T121" s="24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5" t="s">
        <v>144</v>
      </c>
      <c r="AU121" s="245" t="s">
        <v>82</v>
      </c>
      <c r="AV121" s="14" t="s">
        <v>80</v>
      </c>
      <c r="AW121" s="14" t="s">
        <v>33</v>
      </c>
      <c r="AX121" s="14" t="s">
        <v>72</v>
      </c>
      <c r="AY121" s="245" t="s">
        <v>133</v>
      </c>
    </row>
    <row r="122" s="13" customFormat="1">
      <c r="A122" s="13"/>
      <c r="B122" s="224"/>
      <c r="C122" s="225"/>
      <c r="D122" s="226" t="s">
        <v>144</v>
      </c>
      <c r="E122" s="227" t="s">
        <v>19</v>
      </c>
      <c r="F122" s="228" t="s">
        <v>764</v>
      </c>
      <c r="G122" s="225"/>
      <c r="H122" s="229">
        <v>104.2</v>
      </c>
      <c r="I122" s="230"/>
      <c r="J122" s="225"/>
      <c r="K122" s="225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144</v>
      </c>
      <c r="AU122" s="235" t="s">
        <v>82</v>
      </c>
      <c r="AV122" s="13" t="s">
        <v>82</v>
      </c>
      <c r="AW122" s="13" t="s">
        <v>33</v>
      </c>
      <c r="AX122" s="13" t="s">
        <v>72</v>
      </c>
      <c r="AY122" s="235" t="s">
        <v>133</v>
      </c>
    </row>
    <row r="123" s="13" customFormat="1">
      <c r="A123" s="13"/>
      <c r="B123" s="224"/>
      <c r="C123" s="225"/>
      <c r="D123" s="226" t="s">
        <v>144</v>
      </c>
      <c r="E123" s="227" t="s">
        <v>19</v>
      </c>
      <c r="F123" s="228" t="s">
        <v>765</v>
      </c>
      <c r="G123" s="225"/>
      <c r="H123" s="229">
        <v>17.699999999999999</v>
      </c>
      <c r="I123" s="230"/>
      <c r="J123" s="225"/>
      <c r="K123" s="225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144</v>
      </c>
      <c r="AU123" s="235" t="s">
        <v>82</v>
      </c>
      <c r="AV123" s="13" t="s">
        <v>82</v>
      </c>
      <c r="AW123" s="13" t="s">
        <v>33</v>
      </c>
      <c r="AX123" s="13" t="s">
        <v>72</v>
      </c>
      <c r="AY123" s="235" t="s">
        <v>133</v>
      </c>
    </row>
    <row r="124" s="13" customFormat="1">
      <c r="A124" s="13"/>
      <c r="B124" s="224"/>
      <c r="C124" s="225"/>
      <c r="D124" s="226" t="s">
        <v>144</v>
      </c>
      <c r="E124" s="227" t="s">
        <v>19</v>
      </c>
      <c r="F124" s="228" t="s">
        <v>766</v>
      </c>
      <c r="G124" s="225"/>
      <c r="H124" s="229">
        <v>9.4399999999999995</v>
      </c>
      <c r="I124" s="230"/>
      <c r="J124" s="225"/>
      <c r="K124" s="225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144</v>
      </c>
      <c r="AU124" s="235" t="s">
        <v>82</v>
      </c>
      <c r="AV124" s="13" t="s">
        <v>82</v>
      </c>
      <c r="AW124" s="13" t="s">
        <v>33</v>
      </c>
      <c r="AX124" s="13" t="s">
        <v>72</v>
      </c>
      <c r="AY124" s="235" t="s">
        <v>133</v>
      </c>
    </row>
    <row r="125" s="15" customFormat="1">
      <c r="A125" s="15"/>
      <c r="B125" s="246"/>
      <c r="C125" s="247"/>
      <c r="D125" s="226" t="s">
        <v>144</v>
      </c>
      <c r="E125" s="248" t="s">
        <v>19</v>
      </c>
      <c r="F125" s="249" t="s">
        <v>200</v>
      </c>
      <c r="G125" s="247"/>
      <c r="H125" s="250">
        <v>131.34</v>
      </c>
      <c r="I125" s="251"/>
      <c r="J125" s="247"/>
      <c r="K125" s="247"/>
      <c r="L125" s="252"/>
      <c r="M125" s="253"/>
      <c r="N125" s="254"/>
      <c r="O125" s="254"/>
      <c r="P125" s="254"/>
      <c r="Q125" s="254"/>
      <c r="R125" s="254"/>
      <c r="S125" s="254"/>
      <c r="T125" s="25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56" t="s">
        <v>144</v>
      </c>
      <c r="AU125" s="256" t="s">
        <v>82</v>
      </c>
      <c r="AV125" s="15" t="s">
        <v>140</v>
      </c>
      <c r="AW125" s="15" t="s">
        <v>33</v>
      </c>
      <c r="AX125" s="15" t="s">
        <v>80</v>
      </c>
      <c r="AY125" s="256" t="s">
        <v>133</v>
      </c>
    </row>
    <row r="126" s="2" customFormat="1" ht="37.8" customHeight="1">
      <c r="A126" s="40"/>
      <c r="B126" s="41"/>
      <c r="C126" s="206" t="s">
        <v>201</v>
      </c>
      <c r="D126" s="206" t="s">
        <v>135</v>
      </c>
      <c r="E126" s="207" t="s">
        <v>202</v>
      </c>
      <c r="F126" s="208" t="s">
        <v>203</v>
      </c>
      <c r="G126" s="209" t="s">
        <v>164</v>
      </c>
      <c r="H126" s="210">
        <v>68.079999999999998</v>
      </c>
      <c r="I126" s="211"/>
      <c r="J126" s="212">
        <f>ROUND(I126*H126,2)</f>
        <v>0</v>
      </c>
      <c r="K126" s="208" t="s">
        <v>139</v>
      </c>
      <c r="L126" s="46"/>
      <c r="M126" s="213" t="s">
        <v>19</v>
      </c>
      <c r="N126" s="214" t="s">
        <v>43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140</v>
      </c>
      <c r="AT126" s="217" t="s">
        <v>135</v>
      </c>
      <c r="AU126" s="217" t="s">
        <v>82</v>
      </c>
      <c r="AY126" s="19" t="s">
        <v>133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80</v>
      </c>
      <c r="BK126" s="218">
        <f>ROUND(I126*H126,2)</f>
        <v>0</v>
      </c>
      <c r="BL126" s="19" t="s">
        <v>140</v>
      </c>
      <c r="BM126" s="217" t="s">
        <v>767</v>
      </c>
    </row>
    <row r="127" s="2" customFormat="1">
      <c r="A127" s="40"/>
      <c r="B127" s="41"/>
      <c r="C127" s="42"/>
      <c r="D127" s="219" t="s">
        <v>142</v>
      </c>
      <c r="E127" s="42"/>
      <c r="F127" s="220" t="s">
        <v>205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142</v>
      </c>
      <c r="AU127" s="19" t="s">
        <v>82</v>
      </c>
    </row>
    <row r="128" s="14" customFormat="1">
      <c r="A128" s="14"/>
      <c r="B128" s="236"/>
      <c r="C128" s="237"/>
      <c r="D128" s="226" t="s">
        <v>144</v>
      </c>
      <c r="E128" s="238" t="s">
        <v>19</v>
      </c>
      <c r="F128" s="239" t="s">
        <v>197</v>
      </c>
      <c r="G128" s="237"/>
      <c r="H128" s="238" t="s">
        <v>19</v>
      </c>
      <c r="I128" s="240"/>
      <c r="J128" s="237"/>
      <c r="K128" s="237"/>
      <c r="L128" s="241"/>
      <c r="M128" s="242"/>
      <c r="N128" s="243"/>
      <c r="O128" s="243"/>
      <c r="P128" s="243"/>
      <c r="Q128" s="243"/>
      <c r="R128" s="243"/>
      <c r="S128" s="243"/>
      <c r="T128" s="24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5" t="s">
        <v>144</v>
      </c>
      <c r="AU128" s="245" t="s">
        <v>82</v>
      </c>
      <c r="AV128" s="14" t="s">
        <v>80</v>
      </c>
      <c r="AW128" s="14" t="s">
        <v>33</v>
      </c>
      <c r="AX128" s="14" t="s">
        <v>72</v>
      </c>
      <c r="AY128" s="245" t="s">
        <v>133</v>
      </c>
    </row>
    <row r="129" s="13" customFormat="1">
      <c r="A129" s="13"/>
      <c r="B129" s="224"/>
      <c r="C129" s="225"/>
      <c r="D129" s="226" t="s">
        <v>144</v>
      </c>
      <c r="E129" s="227" t="s">
        <v>19</v>
      </c>
      <c r="F129" s="228" t="s">
        <v>768</v>
      </c>
      <c r="G129" s="225"/>
      <c r="H129" s="229">
        <v>68.079999999999998</v>
      </c>
      <c r="I129" s="230"/>
      <c r="J129" s="225"/>
      <c r="K129" s="225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144</v>
      </c>
      <c r="AU129" s="235" t="s">
        <v>82</v>
      </c>
      <c r="AV129" s="13" t="s">
        <v>82</v>
      </c>
      <c r="AW129" s="13" t="s">
        <v>33</v>
      </c>
      <c r="AX129" s="13" t="s">
        <v>80</v>
      </c>
      <c r="AY129" s="235" t="s">
        <v>133</v>
      </c>
    </row>
    <row r="130" s="2" customFormat="1" ht="37.8" customHeight="1">
      <c r="A130" s="40"/>
      <c r="B130" s="41"/>
      <c r="C130" s="206" t="s">
        <v>8</v>
      </c>
      <c r="D130" s="206" t="s">
        <v>135</v>
      </c>
      <c r="E130" s="207" t="s">
        <v>207</v>
      </c>
      <c r="F130" s="208" t="s">
        <v>208</v>
      </c>
      <c r="G130" s="209" t="s">
        <v>164</v>
      </c>
      <c r="H130" s="210">
        <v>47.206000000000003</v>
      </c>
      <c r="I130" s="211"/>
      <c r="J130" s="212">
        <f>ROUND(I130*H130,2)</f>
        <v>0</v>
      </c>
      <c r="K130" s="208" t="s">
        <v>139</v>
      </c>
      <c r="L130" s="46"/>
      <c r="M130" s="213" t="s">
        <v>19</v>
      </c>
      <c r="N130" s="214" t="s">
        <v>43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140</v>
      </c>
      <c r="AT130" s="217" t="s">
        <v>135</v>
      </c>
      <c r="AU130" s="217" t="s">
        <v>82</v>
      </c>
      <c r="AY130" s="19" t="s">
        <v>133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80</v>
      </c>
      <c r="BK130" s="218">
        <f>ROUND(I130*H130,2)</f>
        <v>0</v>
      </c>
      <c r="BL130" s="19" t="s">
        <v>140</v>
      </c>
      <c r="BM130" s="217" t="s">
        <v>769</v>
      </c>
    </row>
    <row r="131" s="2" customFormat="1">
      <c r="A131" s="40"/>
      <c r="B131" s="41"/>
      <c r="C131" s="42"/>
      <c r="D131" s="219" t="s">
        <v>142</v>
      </c>
      <c r="E131" s="42"/>
      <c r="F131" s="220" t="s">
        <v>210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142</v>
      </c>
      <c r="AU131" s="19" t="s">
        <v>82</v>
      </c>
    </row>
    <row r="132" s="13" customFormat="1">
      <c r="A132" s="13"/>
      <c r="B132" s="224"/>
      <c r="C132" s="225"/>
      <c r="D132" s="226" t="s">
        <v>144</v>
      </c>
      <c r="E132" s="227" t="s">
        <v>19</v>
      </c>
      <c r="F132" s="228" t="s">
        <v>770</v>
      </c>
      <c r="G132" s="225"/>
      <c r="H132" s="229">
        <v>44.109999999999999</v>
      </c>
      <c r="I132" s="230"/>
      <c r="J132" s="225"/>
      <c r="K132" s="225"/>
      <c r="L132" s="231"/>
      <c r="M132" s="232"/>
      <c r="N132" s="233"/>
      <c r="O132" s="233"/>
      <c r="P132" s="233"/>
      <c r="Q132" s="233"/>
      <c r="R132" s="233"/>
      <c r="S132" s="233"/>
      <c r="T132" s="23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5" t="s">
        <v>144</v>
      </c>
      <c r="AU132" s="235" t="s">
        <v>82</v>
      </c>
      <c r="AV132" s="13" t="s">
        <v>82</v>
      </c>
      <c r="AW132" s="13" t="s">
        <v>33</v>
      </c>
      <c r="AX132" s="13" t="s">
        <v>72</v>
      </c>
      <c r="AY132" s="235" t="s">
        <v>133</v>
      </c>
    </row>
    <row r="133" s="13" customFormat="1">
      <c r="A133" s="13"/>
      <c r="B133" s="224"/>
      <c r="C133" s="225"/>
      <c r="D133" s="226" t="s">
        <v>144</v>
      </c>
      <c r="E133" s="227" t="s">
        <v>19</v>
      </c>
      <c r="F133" s="228" t="s">
        <v>771</v>
      </c>
      <c r="G133" s="225"/>
      <c r="H133" s="229">
        <v>3.0960000000000001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144</v>
      </c>
      <c r="AU133" s="235" t="s">
        <v>82</v>
      </c>
      <c r="AV133" s="13" t="s">
        <v>82</v>
      </c>
      <c r="AW133" s="13" t="s">
        <v>33</v>
      </c>
      <c r="AX133" s="13" t="s">
        <v>72</v>
      </c>
      <c r="AY133" s="235" t="s">
        <v>133</v>
      </c>
    </row>
    <row r="134" s="15" customFormat="1">
      <c r="A134" s="15"/>
      <c r="B134" s="246"/>
      <c r="C134" s="247"/>
      <c r="D134" s="226" t="s">
        <v>144</v>
      </c>
      <c r="E134" s="248" t="s">
        <v>19</v>
      </c>
      <c r="F134" s="249" t="s">
        <v>200</v>
      </c>
      <c r="G134" s="247"/>
      <c r="H134" s="250">
        <v>47.206000000000003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56" t="s">
        <v>144</v>
      </c>
      <c r="AU134" s="256" t="s">
        <v>82</v>
      </c>
      <c r="AV134" s="15" t="s">
        <v>140</v>
      </c>
      <c r="AW134" s="15" t="s">
        <v>33</v>
      </c>
      <c r="AX134" s="15" t="s">
        <v>80</v>
      </c>
      <c r="AY134" s="256" t="s">
        <v>133</v>
      </c>
    </row>
    <row r="135" s="2" customFormat="1" ht="37.8" customHeight="1">
      <c r="A135" s="40"/>
      <c r="B135" s="41"/>
      <c r="C135" s="206" t="s">
        <v>213</v>
      </c>
      <c r="D135" s="206" t="s">
        <v>135</v>
      </c>
      <c r="E135" s="207" t="s">
        <v>214</v>
      </c>
      <c r="F135" s="208" t="s">
        <v>215</v>
      </c>
      <c r="G135" s="209" t="s">
        <v>164</v>
      </c>
      <c r="H135" s="210">
        <v>519.26599999999996</v>
      </c>
      <c r="I135" s="211"/>
      <c r="J135" s="212">
        <f>ROUND(I135*H135,2)</f>
        <v>0</v>
      </c>
      <c r="K135" s="208" t="s">
        <v>139</v>
      </c>
      <c r="L135" s="46"/>
      <c r="M135" s="213" t="s">
        <v>19</v>
      </c>
      <c r="N135" s="214" t="s">
        <v>43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140</v>
      </c>
      <c r="AT135" s="217" t="s">
        <v>135</v>
      </c>
      <c r="AU135" s="217" t="s">
        <v>82</v>
      </c>
      <c r="AY135" s="19" t="s">
        <v>133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80</v>
      </c>
      <c r="BK135" s="218">
        <f>ROUND(I135*H135,2)</f>
        <v>0</v>
      </c>
      <c r="BL135" s="19" t="s">
        <v>140</v>
      </c>
      <c r="BM135" s="217" t="s">
        <v>772</v>
      </c>
    </row>
    <row r="136" s="2" customFormat="1">
      <c r="A136" s="40"/>
      <c r="B136" s="41"/>
      <c r="C136" s="42"/>
      <c r="D136" s="219" t="s">
        <v>142</v>
      </c>
      <c r="E136" s="42"/>
      <c r="F136" s="220" t="s">
        <v>217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142</v>
      </c>
      <c r="AU136" s="19" t="s">
        <v>82</v>
      </c>
    </row>
    <row r="137" s="13" customFormat="1">
      <c r="A137" s="13"/>
      <c r="B137" s="224"/>
      <c r="C137" s="225"/>
      <c r="D137" s="226" t="s">
        <v>144</v>
      </c>
      <c r="E137" s="225"/>
      <c r="F137" s="228" t="s">
        <v>773</v>
      </c>
      <c r="G137" s="225"/>
      <c r="H137" s="229">
        <v>519.26599999999996</v>
      </c>
      <c r="I137" s="230"/>
      <c r="J137" s="225"/>
      <c r="K137" s="225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144</v>
      </c>
      <c r="AU137" s="235" t="s">
        <v>82</v>
      </c>
      <c r="AV137" s="13" t="s">
        <v>82</v>
      </c>
      <c r="AW137" s="13" t="s">
        <v>4</v>
      </c>
      <c r="AX137" s="13" t="s">
        <v>80</v>
      </c>
      <c r="AY137" s="235" t="s">
        <v>133</v>
      </c>
    </row>
    <row r="138" s="2" customFormat="1" ht="24.15" customHeight="1">
      <c r="A138" s="40"/>
      <c r="B138" s="41"/>
      <c r="C138" s="206" t="s">
        <v>219</v>
      </c>
      <c r="D138" s="206" t="s">
        <v>135</v>
      </c>
      <c r="E138" s="207" t="s">
        <v>220</v>
      </c>
      <c r="F138" s="208" t="s">
        <v>221</v>
      </c>
      <c r="G138" s="209" t="s">
        <v>164</v>
      </c>
      <c r="H138" s="210">
        <v>61.539999999999999</v>
      </c>
      <c r="I138" s="211"/>
      <c r="J138" s="212">
        <f>ROUND(I138*H138,2)</f>
        <v>0</v>
      </c>
      <c r="K138" s="208" t="s">
        <v>139</v>
      </c>
      <c r="L138" s="46"/>
      <c r="M138" s="213" t="s">
        <v>19</v>
      </c>
      <c r="N138" s="214" t="s">
        <v>43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140</v>
      </c>
      <c r="AT138" s="217" t="s">
        <v>135</v>
      </c>
      <c r="AU138" s="217" t="s">
        <v>82</v>
      </c>
      <c r="AY138" s="19" t="s">
        <v>133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80</v>
      </c>
      <c r="BK138" s="218">
        <f>ROUND(I138*H138,2)</f>
        <v>0</v>
      </c>
      <c r="BL138" s="19" t="s">
        <v>140</v>
      </c>
      <c r="BM138" s="217" t="s">
        <v>774</v>
      </c>
    </row>
    <row r="139" s="2" customFormat="1">
      <c r="A139" s="40"/>
      <c r="B139" s="41"/>
      <c r="C139" s="42"/>
      <c r="D139" s="219" t="s">
        <v>142</v>
      </c>
      <c r="E139" s="42"/>
      <c r="F139" s="220" t="s">
        <v>223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142</v>
      </c>
      <c r="AU139" s="19" t="s">
        <v>82</v>
      </c>
    </row>
    <row r="140" s="14" customFormat="1">
      <c r="A140" s="14"/>
      <c r="B140" s="236"/>
      <c r="C140" s="237"/>
      <c r="D140" s="226" t="s">
        <v>144</v>
      </c>
      <c r="E140" s="238" t="s">
        <v>19</v>
      </c>
      <c r="F140" s="239" t="s">
        <v>224</v>
      </c>
      <c r="G140" s="237"/>
      <c r="H140" s="238" t="s">
        <v>19</v>
      </c>
      <c r="I140" s="240"/>
      <c r="J140" s="237"/>
      <c r="K140" s="237"/>
      <c r="L140" s="241"/>
      <c r="M140" s="242"/>
      <c r="N140" s="243"/>
      <c r="O140" s="243"/>
      <c r="P140" s="243"/>
      <c r="Q140" s="243"/>
      <c r="R140" s="243"/>
      <c r="S140" s="243"/>
      <c r="T140" s="24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5" t="s">
        <v>144</v>
      </c>
      <c r="AU140" s="245" t="s">
        <v>82</v>
      </c>
      <c r="AV140" s="14" t="s">
        <v>80</v>
      </c>
      <c r="AW140" s="14" t="s">
        <v>33</v>
      </c>
      <c r="AX140" s="14" t="s">
        <v>72</v>
      </c>
      <c r="AY140" s="245" t="s">
        <v>133</v>
      </c>
    </row>
    <row r="141" s="13" customFormat="1">
      <c r="A141" s="13"/>
      <c r="B141" s="224"/>
      <c r="C141" s="225"/>
      <c r="D141" s="226" t="s">
        <v>144</v>
      </c>
      <c r="E141" s="227" t="s">
        <v>19</v>
      </c>
      <c r="F141" s="228" t="s">
        <v>775</v>
      </c>
      <c r="G141" s="225"/>
      <c r="H141" s="229">
        <v>52.100000000000001</v>
      </c>
      <c r="I141" s="230"/>
      <c r="J141" s="225"/>
      <c r="K141" s="225"/>
      <c r="L141" s="231"/>
      <c r="M141" s="232"/>
      <c r="N141" s="233"/>
      <c r="O141" s="233"/>
      <c r="P141" s="233"/>
      <c r="Q141" s="233"/>
      <c r="R141" s="233"/>
      <c r="S141" s="233"/>
      <c r="T141" s="23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5" t="s">
        <v>144</v>
      </c>
      <c r="AU141" s="235" t="s">
        <v>82</v>
      </c>
      <c r="AV141" s="13" t="s">
        <v>82</v>
      </c>
      <c r="AW141" s="13" t="s">
        <v>33</v>
      </c>
      <c r="AX141" s="13" t="s">
        <v>72</v>
      </c>
      <c r="AY141" s="235" t="s">
        <v>133</v>
      </c>
    </row>
    <row r="142" s="13" customFormat="1">
      <c r="A142" s="13"/>
      <c r="B142" s="224"/>
      <c r="C142" s="225"/>
      <c r="D142" s="226" t="s">
        <v>144</v>
      </c>
      <c r="E142" s="227" t="s">
        <v>19</v>
      </c>
      <c r="F142" s="228" t="s">
        <v>766</v>
      </c>
      <c r="G142" s="225"/>
      <c r="H142" s="229">
        <v>9.4399999999999995</v>
      </c>
      <c r="I142" s="230"/>
      <c r="J142" s="225"/>
      <c r="K142" s="225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144</v>
      </c>
      <c r="AU142" s="235" t="s">
        <v>82</v>
      </c>
      <c r="AV142" s="13" t="s">
        <v>82</v>
      </c>
      <c r="AW142" s="13" t="s">
        <v>33</v>
      </c>
      <c r="AX142" s="13" t="s">
        <v>72</v>
      </c>
      <c r="AY142" s="235" t="s">
        <v>133</v>
      </c>
    </row>
    <row r="143" s="15" customFormat="1">
      <c r="A143" s="15"/>
      <c r="B143" s="246"/>
      <c r="C143" s="247"/>
      <c r="D143" s="226" t="s">
        <v>144</v>
      </c>
      <c r="E143" s="248" t="s">
        <v>19</v>
      </c>
      <c r="F143" s="249" t="s">
        <v>200</v>
      </c>
      <c r="G143" s="247"/>
      <c r="H143" s="250">
        <v>61.539999999999999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56" t="s">
        <v>144</v>
      </c>
      <c r="AU143" s="256" t="s">
        <v>82</v>
      </c>
      <c r="AV143" s="15" t="s">
        <v>140</v>
      </c>
      <c r="AW143" s="15" t="s">
        <v>33</v>
      </c>
      <c r="AX143" s="15" t="s">
        <v>80</v>
      </c>
      <c r="AY143" s="256" t="s">
        <v>133</v>
      </c>
    </row>
    <row r="144" s="2" customFormat="1" ht="24.15" customHeight="1">
      <c r="A144" s="40"/>
      <c r="B144" s="41"/>
      <c r="C144" s="206" t="s">
        <v>226</v>
      </c>
      <c r="D144" s="206" t="s">
        <v>135</v>
      </c>
      <c r="E144" s="207" t="s">
        <v>227</v>
      </c>
      <c r="F144" s="208" t="s">
        <v>228</v>
      </c>
      <c r="G144" s="209" t="s">
        <v>164</v>
      </c>
      <c r="H144" s="210">
        <v>34.039999999999999</v>
      </c>
      <c r="I144" s="211"/>
      <c r="J144" s="212">
        <f>ROUND(I144*H144,2)</f>
        <v>0</v>
      </c>
      <c r="K144" s="208" t="s">
        <v>139</v>
      </c>
      <c r="L144" s="46"/>
      <c r="M144" s="213" t="s">
        <v>19</v>
      </c>
      <c r="N144" s="214" t="s">
        <v>43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140</v>
      </c>
      <c r="AT144" s="217" t="s">
        <v>135</v>
      </c>
      <c r="AU144" s="217" t="s">
        <v>82</v>
      </c>
      <c r="AY144" s="19" t="s">
        <v>133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80</v>
      </c>
      <c r="BK144" s="218">
        <f>ROUND(I144*H144,2)</f>
        <v>0</v>
      </c>
      <c r="BL144" s="19" t="s">
        <v>140</v>
      </c>
      <c r="BM144" s="217" t="s">
        <v>776</v>
      </c>
    </row>
    <row r="145" s="2" customFormat="1">
      <c r="A145" s="40"/>
      <c r="B145" s="41"/>
      <c r="C145" s="42"/>
      <c r="D145" s="219" t="s">
        <v>142</v>
      </c>
      <c r="E145" s="42"/>
      <c r="F145" s="220" t="s">
        <v>230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142</v>
      </c>
      <c r="AU145" s="19" t="s">
        <v>82</v>
      </c>
    </row>
    <row r="146" s="14" customFormat="1">
      <c r="A146" s="14"/>
      <c r="B146" s="236"/>
      <c r="C146" s="237"/>
      <c r="D146" s="226" t="s">
        <v>144</v>
      </c>
      <c r="E146" s="238" t="s">
        <v>19</v>
      </c>
      <c r="F146" s="239" t="s">
        <v>224</v>
      </c>
      <c r="G146" s="237"/>
      <c r="H146" s="238" t="s">
        <v>19</v>
      </c>
      <c r="I146" s="240"/>
      <c r="J146" s="237"/>
      <c r="K146" s="237"/>
      <c r="L146" s="241"/>
      <c r="M146" s="242"/>
      <c r="N146" s="243"/>
      <c r="O146" s="243"/>
      <c r="P146" s="243"/>
      <c r="Q146" s="243"/>
      <c r="R146" s="243"/>
      <c r="S146" s="243"/>
      <c r="T146" s="24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5" t="s">
        <v>144</v>
      </c>
      <c r="AU146" s="245" t="s">
        <v>82</v>
      </c>
      <c r="AV146" s="14" t="s">
        <v>80</v>
      </c>
      <c r="AW146" s="14" t="s">
        <v>33</v>
      </c>
      <c r="AX146" s="14" t="s">
        <v>72</v>
      </c>
      <c r="AY146" s="245" t="s">
        <v>133</v>
      </c>
    </row>
    <row r="147" s="13" customFormat="1">
      <c r="A147" s="13"/>
      <c r="B147" s="224"/>
      <c r="C147" s="225"/>
      <c r="D147" s="226" t="s">
        <v>144</v>
      </c>
      <c r="E147" s="227" t="s">
        <v>19</v>
      </c>
      <c r="F147" s="228" t="s">
        <v>777</v>
      </c>
      <c r="G147" s="225"/>
      <c r="H147" s="229">
        <v>34.039999999999999</v>
      </c>
      <c r="I147" s="230"/>
      <c r="J147" s="225"/>
      <c r="K147" s="225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144</v>
      </c>
      <c r="AU147" s="235" t="s">
        <v>82</v>
      </c>
      <c r="AV147" s="13" t="s">
        <v>82</v>
      </c>
      <c r="AW147" s="13" t="s">
        <v>33</v>
      </c>
      <c r="AX147" s="13" t="s">
        <v>80</v>
      </c>
      <c r="AY147" s="235" t="s">
        <v>133</v>
      </c>
    </row>
    <row r="148" s="2" customFormat="1" ht="24.15" customHeight="1">
      <c r="A148" s="40"/>
      <c r="B148" s="41"/>
      <c r="C148" s="206" t="s">
        <v>232</v>
      </c>
      <c r="D148" s="206" t="s">
        <v>135</v>
      </c>
      <c r="E148" s="207" t="s">
        <v>233</v>
      </c>
      <c r="F148" s="208" t="s">
        <v>234</v>
      </c>
      <c r="G148" s="209" t="s">
        <v>235</v>
      </c>
      <c r="H148" s="210">
        <v>84.971000000000004</v>
      </c>
      <c r="I148" s="211"/>
      <c r="J148" s="212">
        <f>ROUND(I148*H148,2)</f>
        <v>0</v>
      </c>
      <c r="K148" s="208" t="s">
        <v>139</v>
      </c>
      <c r="L148" s="46"/>
      <c r="M148" s="213" t="s">
        <v>19</v>
      </c>
      <c r="N148" s="214" t="s">
        <v>43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140</v>
      </c>
      <c r="AT148" s="217" t="s">
        <v>135</v>
      </c>
      <c r="AU148" s="217" t="s">
        <v>82</v>
      </c>
      <c r="AY148" s="19" t="s">
        <v>133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80</v>
      </c>
      <c r="BK148" s="218">
        <f>ROUND(I148*H148,2)</f>
        <v>0</v>
      </c>
      <c r="BL148" s="19" t="s">
        <v>140</v>
      </c>
      <c r="BM148" s="217" t="s">
        <v>778</v>
      </c>
    </row>
    <row r="149" s="2" customFormat="1">
      <c r="A149" s="40"/>
      <c r="B149" s="41"/>
      <c r="C149" s="42"/>
      <c r="D149" s="219" t="s">
        <v>142</v>
      </c>
      <c r="E149" s="42"/>
      <c r="F149" s="220" t="s">
        <v>237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142</v>
      </c>
      <c r="AU149" s="19" t="s">
        <v>82</v>
      </c>
    </row>
    <row r="150" s="13" customFormat="1">
      <c r="A150" s="13"/>
      <c r="B150" s="224"/>
      <c r="C150" s="225"/>
      <c r="D150" s="226" t="s">
        <v>144</v>
      </c>
      <c r="E150" s="225"/>
      <c r="F150" s="228" t="s">
        <v>779</v>
      </c>
      <c r="G150" s="225"/>
      <c r="H150" s="229">
        <v>84.971000000000004</v>
      </c>
      <c r="I150" s="230"/>
      <c r="J150" s="225"/>
      <c r="K150" s="225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144</v>
      </c>
      <c r="AU150" s="235" t="s">
        <v>82</v>
      </c>
      <c r="AV150" s="13" t="s">
        <v>82</v>
      </c>
      <c r="AW150" s="13" t="s">
        <v>4</v>
      </c>
      <c r="AX150" s="13" t="s">
        <v>80</v>
      </c>
      <c r="AY150" s="235" t="s">
        <v>133</v>
      </c>
    </row>
    <row r="151" s="2" customFormat="1" ht="24.15" customHeight="1">
      <c r="A151" s="40"/>
      <c r="B151" s="41"/>
      <c r="C151" s="206" t="s">
        <v>239</v>
      </c>
      <c r="D151" s="206" t="s">
        <v>135</v>
      </c>
      <c r="E151" s="207" t="s">
        <v>240</v>
      </c>
      <c r="F151" s="208" t="s">
        <v>241</v>
      </c>
      <c r="G151" s="209" t="s">
        <v>164</v>
      </c>
      <c r="H151" s="210">
        <v>113.28</v>
      </c>
      <c r="I151" s="211"/>
      <c r="J151" s="212">
        <f>ROUND(I151*H151,2)</f>
        <v>0</v>
      </c>
      <c r="K151" s="208" t="s">
        <v>139</v>
      </c>
      <c r="L151" s="46"/>
      <c r="M151" s="213" t="s">
        <v>19</v>
      </c>
      <c r="N151" s="214" t="s">
        <v>43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140</v>
      </c>
      <c r="AT151" s="217" t="s">
        <v>135</v>
      </c>
      <c r="AU151" s="217" t="s">
        <v>82</v>
      </c>
      <c r="AY151" s="19" t="s">
        <v>133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80</v>
      </c>
      <c r="BK151" s="218">
        <f>ROUND(I151*H151,2)</f>
        <v>0</v>
      </c>
      <c r="BL151" s="19" t="s">
        <v>140</v>
      </c>
      <c r="BM151" s="217" t="s">
        <v>780</v>
      </c>
    </row>
    <row r="152" s="2" customFormat="1">
      <c r="A152" s="40"/>
      <c r="B152" s="41"/>
      <c r="C152" s="42"/>
      <c r="D152" s="219" t="s">
        <v>142</v>
      </c>
      <c r="E152" s="42"/>
      <c r="F152" s="220" t="s">
        <v>243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142</v>
      </c>
      <c r="AU152" s="19" t="s">
        <v>82</v>
      </c>
    </row>
    <row r="153" s="14" customFormat="1">
      <c r="A153" s="14"/>
      <c r="B153" s="236"/>
      <c r="C153" s="237"/>
      <c r="D153" s="226" t="s">
        <v>144</v>
      </c>
      <c r="E153" s="238" t="s">
        <v>19</v>
      </c>
      <c r="F153" s="239" t="s">
        <v>244</v>
      </c>
      <c r="G153" s="237"/>
      <c r="H153" s="238" t="s">
        <v>19</v>
      </c>
      <c r="I153" s="240"/>
      <c r="J153" s="237"/>
      <c r="K153" s="237"/>
      <c r="L153" s="241"/>
      <c r="M153" s="242"/>
      <c r="N153" s="243"/>
      <c r="O153" s="243"/>
      <c r="P153" s="243"/>
      <c r="Q153" s="243"/>
      <c r="R153" s="243"/>
      <c r="S153" s="243"/>
      <c r="T153" s="24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5" t="s">
        <v>144</v>
      </c>
      <c r="AU153" s="245" t="s">
        <v>82</v>
      </c>
      <c r="AV153" s="14" t="s">
        <v>80</v>
      </c>
      <c r="AW153" s="14" t="s">
        <v>33</v>
      </c>
      <c r="AX153" s="14" t="s">
        <v>72</v>
      </c>
      <c r="AY153" s="245" t="s">
        <v>133</v>
      </c>
    </row>
    <row r="154" s="13" customFormat="1">
      <c r="A154" s="13"/>
      <c r="B154" s="224"/>
      <c r="C154" s="225"/>
      <c r="D154" s="226" t="s">
        <v>144</v>
      </c>
      <c r="E154" s="227" t="s">
        <v>19</v>
      </c>
      <c r="F154" s="228" t="s">
        <v>781</v>
      </c>
      <c r="G154" s="225"/>
      <c r="H154" s="229">
        <v>86.140000000000001</v>
      </c>
      <c r="I154" s="230"/>
      <c r="J154" s="225"/>
      <c r="K154" s="225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144</v>
      </c>
      <c r="AU154" s="235" t="s">
        <v>82</v>
      </c>
      <c r="AV154" s="13" t="s">
        <v>82</v>
      </c>
      <c r="AW154" s="13" t="s">
        <v>33</v>
      </c>
      <c r="AX154" s="13" t="s">
        <v>72</v>
      </c>
      <c r="AY154" s="235" t="s">
        <v>133</v>
      </c>
    </row>
    <row r="155" s="13" customFormat="1">
      <c r="A155" s="13"/>
      <c r="B155" s="224"/>
      <c r="C155" s="225"/>
      <c r="D155" s="226" t="s">
        <v>144</v>
      </c>
      <c r="E155" s="227" t="s">
        <v>19</v>
      </c>
      <c r="F155" s="228" t="s">
        <v>765</v>
      </c>
      <c r="G155" s="225"/>
      <c r="H155" s="229">
        <v>17.699999999999999</v>
      </c>
      <c r="I155" s="230"/>
      <c r="J155" s="225"/>
      <c r="K155" s="225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144</v>
      </c>
      <c r="AU155" s="235" t="s">
        <v>82</v>
      </c>
      <c r="AV155" s="13" t="s">
        <v>82</v>
      </c>
      <c r="AW155" s="13" t="s">
        <v>33</v>
      </c>
      <c r="AX155" s="13" t="s">
        <v>72</v>
      </c>
      <c r="AY155" s="235" t="s">
        <v>133</v>
      </c>
    </row>
    <row r="156" s="13" customFormat="1">
      <c r="A156" s="13"/>
      <c r="B156" s="224"/>
      <c r="C156" s="225"/>
      <c r="D156" s="226" t="s">
        <v>144</v>
      </c>
      <c r="E156" s="227" t="s">
        <v>19</v>
      </c>
      <c r="F156" s="228" t="s">
        <v>766</v>
      </c>
      <c r="G156" s="225"/>
      <c r="H156" s="229">
        <v>9.4399999999999995</v>
      </c>
      <c r="I156" s="230"/>
      <c r="J156" s="225"/>
      <c r="K156" s="225"/>
      <c r="L156" s="231"/>
      <c r="M156" s="232"/>
      <c r="N156" s="233"/>
      <c r="O156" s="233"/>
      <c r="P156" s="233"/>
      <c r="Q156" s="233"/>
      <c r="R156" s="233"/>
      <c r="S156" s="233"/>
      <c r="T156" s="23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144</v>
      </c>
      <c r="AU156" s="235" t="s">
        <v>82</v>
      </c>
      <c r="AV156" s="13" t="s">
        <v>82</v>
      </c>
      <c r="AW156" s="13" t="s">
        <v>33</v>
      </c>
      <c r="AX156" s="13" t="s">
        <v>72</v>
      </c>
      <c r="AY156" s="235" t="s">
        <v>133</v>
      </c>
    </row>
    <row r="157" s="15" customFormat="1">
      <c r="A157" s="15"/>
      <c r="B157" s="246"/>
      <c r="C157" s="247"/>
      <c r="D157" s="226" t="s">
        <v>144</v>
      </c>
      <c r="E157" s="248" t="s">
        <v>19</v>
      </c>
      <c r="F157" s="249" t="s">
        <v>200</v>
      </c>
      <c r="G157" s="247"/>
      <c r="H157" s="250">
        <v>113.28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56" t="s">
        <v>144</v>
      </c>
      <c r="AU157" s="256" t="s">
        <v>82</v>
      </c>
      <c r="AV157" s="15" t="s">
        <v>140</v>
      </c>
      <c r="AW157" s="15" t="s">
        <v>33</v>
      </c>
      <c r="AX157" s="15" t="s">
        <v>80</v>
      </c>
      <c r="AY157" s="256" t="s">
        <v>133</v>
      </c>
    </row>
    <row r="158" s="2" customFormat="1" ht="24.15" customHeight="1">
      <c r="A158" s="40"/>
      <c r="B158" s="41"/>
      <c r="C158" s="206" t="s">
        <v>246</v>
      </c>
      <c r="D158" s="206" t="s">
        <v>135</v>
      </c>
      <c r="E158" s="207" t="s">
        <v>247</v>
      </c>
      <c r="F158" s="208" t="s">
        <v>248</v>
      </c>
      <c r="G158" s="209" t="s">
        <v>164</v>
      </c>
      <c r="H158" s="210">
        <v>88.281999999999996</v>
      </c>
      <c r="I158" s="211"/>
      <c r="J158" s="212">
        <f>ROUND(I158*H158,2)</f>
        <v>0</v>
      </c>
      <c r="K158" s="208" t="s">
        <v>139</v>
      </c>
      <c r="L158" s="46"/>
      <c r="M158" s="213" t="s">
        <v>19</v>
      </c>
      <c r="N158" s="214" t="s">
        <v>43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140</v>
      </c>
      <c r="AT158" s="217" t="s">
        <v>135</v>
      </c>
      <c r="AU158" s="217" t="s">
        <v>82</v>
      </c>
      <c r="AY158" s="19" t="s">
        <v>133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80</v>
      </c>
      <c r="BK158" s="218">
        <f>ROUND(I158*H158,2)</f>
        <v>0</v>
      </c>
      <c r="BL158" s="19" t="s">
        <v>140</v>
      </c>
      <c r="BM158" s="217" t="s">
        <v>249</v>
      </c>
    </row>
    <row r="159" s="2" customFormat="1">
      <c r="A159" s="40"/>
      <c r="B159" s="41"/>
      <c r="C159" s="42"/>
      <c r="D159" s="219" t="s">
        <v>142</v>
      </c>
      <c r="E159" s="42"/>
      <c r="F159" s="220" t="s">
        <v>250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142</v>
      </c>
      <c r="AU159" s="19" t="s">
        <v>82</v>
      </c>
    </row>
    <row r="160" s="14" customFormat="1">
      <c r="A160" s="14"/>
      <c r="B160" s="236"/>
      <c r="C160" s="237"/>
      <c r="D160" s="226" t="s">
        <v>144</v>
      </c>
      <c r="E160" s="238" t="s">
        <v>19</v>
      </c>
      <c r="F160" s="239" t="s">
        <v>251</v>
      </c>
      <c r="G160" s="237"/>
      <c r="H160" s="238" t="s">
        <v>19</v>
      </c>
      <c r="I160" s="240"/>
      <c r="J160" s="237"/>
      <c r="K160" s="237"/>
      <c r="L160" s="241"/>
      <c r="M160" s="242"/>
      <c r="N160" s="243"/>
      <c r="O160" s="243"/>
      <c r="P160" s="243"/>
      <c r="Q160" s="243"/>
      <c r="R160" s="243"/>
      <c r="S160" s="243"/>
      <c r="T160" s="24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5" t="s">
        <v>144</v>
      </c>
      <c r="AU160" s="245" t="s">
        <v>82</v>
      </c>
      <c r="AV160" s="14" t="s">
        <v>80</v>
      </c>
      <c r="AW160" s="14" t="s">
        <v>33</v>
      </c>
      <c r="AX160" s="14" t="s">
        <v>72</v>
      </c>
      <c r="AY160" s="245" t="s">
        <v>133</v>
      </c>
    </row>
    <row r="161" s="13" customFormat="1">
      <c r="A161" s="13"/>
      <c r="B161" s="224"/>
      <c r="C161" s="225"/>
      <c r="D161" s="226" t="s">
        <v>144</v>
      </c>
      <c r="E161" s="227" t="s">
        <v>19</v>
      </c>
      <c r="F161" s="228" t="s">
        <v>782</v>
      </c>
      <c r="G161" s="225"/>
      <c r="H161" s="229">
        <v>30.09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144</v>
      </c>
      <c r="AU161" s="235" t="s">
        <v>82</v>
      </c>
      <c r="AV161" s="13" t="s">
        <v>82</v>
      </c>
      <c r="AW161" s="13" t="s">
        <v>33</v>
      </c>
      <c r="AX161" s="13" t="s">
        <v>72</v>
      </c>
      <c r="AY161" s="235" t="s">
        <v>133</v>
      </c>
    </row>
    <row r="162" s="14" customFormat="1">
      <c r="A162" s="14"/>
      <c r="B162" s="236"/>
      <c r="C162" s="237"/>
      <c r="D162" s="226" t="s">
        <v>144</v>
      </c>
      <c r="E162" s="238" t="s">
        <v>19</v>
      </c>
      <c r="F162" s="239" t="s">
        <v>253</v>
      </c>
      <c r="G162" s="237"/>
      <c r="H162" s="238" t="s">
        <v>19</v>
      </c>
      <c r="I162" s="240"/>
      <c r="J162" s="237"/>
      <c r="K162" s="237"/>
      <c r="L162" s="241"/>
      <c r="M162" s="242"/>
      <c r="N162" s="243"/>
      <c r="O162" s="243"/>
      <c r="P162" s="243"/>
      <c r="Q162" s="243"/>
      <c r="R162" s="243"/>
      <c r="S162" s="243"/>
      <c r="T162" s="24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5" t="s">
        <v>144</v>
      </c>
      <c r="AU162" s="245" t="s">
        <v>82</v>
      </c>
      <c r="AV162" s="14" t="s">
        <v>80</v>
      </c>
      <c r="AW162" s="14" t="s">
        <v>33</v>
      </c>
      <c r="AX162" s="14" t="s">
        <v>72</v>
      </c>
      <c r="AY162" s="245" t="s">
        <v>133</v>
      </c>
    </row>
    <row r="163" s="13" customFormat="1">
      <c r="A163" s="13"/>
      <c r="B163" s="224"/>
      <c r="C163" s="225"/>
      <c r="D163" s="226" t="s">
        <v>144</v>
      </c>
      <c r="E163" s="227" t="s">
        <v>19</v>
      </c>
      <c r="F163" s="228" t="s">
        <v>783</v>
      </c>
      <c r="G163" s="225"/>
      <c r="H163" s="229">
        <v>56.049999999999997</v>
      </c>
      <c r="I163" s="230"/>
      <c r="J163" s="225"/>
      <c r="K163" s="225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144</v>
      </c>
      <c r="AU163" s="235" t="s">
        <v>82</v>
      </c>
      <c r="AV163" s="13" t="s">
        <v>82</v>
      </c>
      <c r="AW163" s="13" t="s">
        <v>33</v>
      </c>
      <c r="AX163" s="13" t="s">
        <v>72</v>
      </c>
      <c r="AY163" s="235" t="s">
        <v>133</v>
      </c>
    </row>
    <row r="164" s="14" customFormat="1">
      <c r="A164" s="14"/>
      <c r="B164" s="236"/>
      <c r="C164" s="237"/>
      <c r="D164" s="226" t="s">
        <v>144</v>
      </c>
      <c r="E164" s="238" t="s">
        <v>19</v>
      </c>
      <c r="F164" s="239" t="s">
        <v>784</v>
      </c>
      <c r="G164" s="237"/>
      <c r="H164" s="238" t="s">
        <v>19</v>
      </c>
      <c r="I164" s="240"/>
      <c r="J164" s="237"/>
      <c r="K164" s="237"/>
      <c r="L164" s="241"/>
      <c r="M164" s="242"/>
      <c r="N164" s="243"/>
      <c r="O164" s="243"/>
      <c r="P164" s="243"/>
      <c r="Q164" s="243"/>
      <c r="R164" s="243"/>
      <c r="S164" s="243"/>
      <c r="T164" s="24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5" t="s">
        <v>144</v>
      </c>
      <c r="AU164" s="245" t="s">
        <v>82</v>
      </c>
      <c r="AV164" s="14" t="s">
        <v>80</v>
      </c>
      <c r="AW164" s="14" t="s">
        <v>33</v>
      </c>
      <c r="AX164" s="14" t="s">
        <v>72</v>
      </c>
      <c r="AY164" s="245" t="s">
        <v>133</v>
      </c>
    </row>
    <row r="165" s="13" customFormat="1">
      <c r="A165" s="13"/>
      <c r="B165" s="224"/>
      <c r="C165" s="225"/>
      <c r="D165" s="226" t="s">
        <v>144</v>
      </c>
      <c r="E165" s="227" t="s">
        <v>19</v>
      </c>
      <c r="F165" s="228" t="s">
        <v>785</v>
      </c>
      <c r="G165" s="225"/>
      <c r="H165" s="229">
        <v>2.1419999999999999</v>
      </c>
      <c r="I165" s="230"/>
      <c r="J165" s="225"/>
      <c r="K165" s="225"/>
      <c r="L165" s="231"/>
      <c r="M165" s="232"/>
      <c r="N165" s="233"/>
      <c r="O165" s="233"/>
      <c r="P165" s="233"/>
      <c r="Q165" s="233"/>
      <c r="R165" s="233"/>
      <c r="S165" s="233"/>
      <c r="T165" s="23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5" t="s">
        <v>144</v>
      </c>
      <c r="AU165" s="235" t="s">
        <v>82</v>
      </c>
      <c r="AV165" s="13" t="s">
        <v>82</v>
      </c>
      <c r="AW165" s="13" t="s">
        <v>33</v>
      </c>
      <c r="AX165" s="13" t="s">
        <v>72</v>
      </c>
      <c r="AY165" s="235" t="s">
        <v>133</v>
      </c>
    </row>
    <row r="166" s="15" customFormat="1">
      <c r="A166" s="15"/>
      <c r="B166" s="246"/>
      <c r="C166" s="247"/>
      <c r="D166" s="226" t="s">
        <v>144</v>
      </c>
      <c r="E166" s="248" t="s">
        <v>19</v>
      </c>
      <c r="F166" s="249" t="s">
        <v>200</v>
      </c>
      <c r="G166" s="247"/>
      <c r="H166" s="250">
        <v>88.281999999999996</v>
      </c>
      <c r="I166" s="251"/>
      <c r="J166" s="247"/>
      <c r="K166" s="247"/>
      <c r="L166" s="252"/>
      <c r="M166" s="253"/>
      <c r="N166" s="254"/>
      <c r="O166" s="254"/>
      <c r="P166" s="254"/>
      <c r="Q166" s="254"/>
      <c r="R166" s="254"/>
      <c r="S166" s="254"/>
      <c r="T166" s="25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56" t="s">
        <v>144</v>
      </c>
      <c r="AU166" s="256" t="s">
        <v>82</v>
      </c>
      <c r="AV166" s="15" t="s">
        <v>140</v>
      </c>
      <c r="AW166" s="15" t="s">
        <v>33</v>
      </c>
      <c r="AX166" s="15" t="s">
        <v>80</v>
      </c>
      <c r="AY166" s="256" t="s">
        <v>133</v>
      </c>
    </row>
    <row r="167" s="2" customFormat="1" ht="16.5" customHeight="1">
      <c r="A167" s="40"/>
      <c r="B167" s="41"/>
      <c r="C167" s="257" t="s">
        <v>255</v>
      </c>
      <c r="D167" s="257" t="s">
        <v>263</v>
      </c>
      <c r="E167" s="258" t="s">
        <v>786</v>
      </c>
      <c r="F167" s="259" t="s">
        <v>787</v>
      </c>
      <c r="G167" s="260" t="s">
        <v>235</v>
      </c>
      <c r="H167" s="261">
        <v>3.8559999999999999</v>
      </c>
      <c r="I167" s="262"/>
      <c r="J167" s="263">
        <f>ROUND(I167*H167,2)</f>
        <v>0</v>
      </c>
      <c r="K167" s="259" t="s">
        <v>139</v>
      </c>
      <c r="L167" s="264"/>
      <c r="M167" s="265" t="s">
        <v>19</v>
      </c>
      <c r="N167" s="266" t="s">
        <v>43</v>
      </c>
      <c r="O167" s="86"/>
      <c r="P167" s="215">
        <f>O167*H167</f>
        <v>0</v>
      </c>
      <c r="Q167" s="215">
        <v>1</v>
      </c>
      <c r="R167" s="215">
        <f>Q167*H167</f>
        <v>3.8559999999999999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180</v>
      </c>
      <c r="AT167" s="217" t="s">
        <v>263</v>
      </c>
      <c r="AU167" s="217" t="s">
        <v>82</v>
      </c>
      <c r="AY167" s="19" t="s">
        <v>133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80</v>
      </c>
      <c r="BK167" s="218">
        <f>ROUND(I167*H167,2)</f>
        <v>0</v>
      </c>
      <c r="BL167" s="19" t="s">
        <v>140</v>
      </c>
      <c r="BM167" s="217" t="s">
        <v>788</v>
      </c>
    </row>
    <row r="168" s="13" customFormat="1">
      <c r="A168" s="13"/>
      <c r="B168" s="224"/>
      <c r="C168" s="225"/>
      <c r="D168" s="226" t="s">
        <v>144</v>
      </c>
      <c r="E168" s="227" t="s">
        <v>19</v>
      </c>
      <c r="F168" s="228" t="s">
        <v>785</v>
      </c>
      <c r="G168" s="225"/>
      <c r="H168" s="229">
        <v>2.1419999999999999</v>
      </c>
      <c r="I168" s="230"/>
      <c r="J168" s="225"/>
      <c r="K168" s="225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144</v>
      </c>
      <c r="AU168" s="235" t="s">
        <v>82</v>
      </c>
      <c r="AV168" s="13" t="s">
        <v>82</v>
      </c>
      <c r="AW168" s="13" t="s">
        <v>33</v>
      </c>
      <c r="AX168" s="13" t="s">
        <v>80</v>
      </c>
      <c r="AY168" s="235" t="s">
        <v>133</v>
      </c>
    </row>
    <row r="169" s="13" customFormat="1">
      <c r="A169" s="13"/>
      <c r="B169" s="224"/>
      <c r="C169" s="225"/>
      <c r="D169" s="226" t="s">
        <v>144</v>
      </c>
      <c r="E169" s="225"/>
      <c r="F169" s="228" t="s">
        <v>789</v>
      </c>
      <c r="G169" s="225"/>
      <c r="H169" s="229">
        <v>3.8559999999999999</v>
      </c>
      <c r="I169" s="230"/>
      <c r="J169" s="225"/>
      <c r="K169" s="225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144</v>
      </c>
      <c r="AU169" s="235" t="s">
        <v>82</v>
      </c>
      <c r="AV169" s="13" t="s">
        <v>82</v>
      </c>
      <c r="AW169" s="13" t="s">
        <v>4</v>
      </c>
      <c r="AX169" s="13" t="s">
        <v>80</v>
      </c>
      <c r="AY169" s="235" t="s">
        <v>133</v>
      </c>
    </row>
    <row r="170" s="2" customFormat="1" ht="24.15" customHeight="1">
      <c r="A170" s="40"/>
      <c r="B170" s="41"/>
      <c r="C170" s="206" t="s">
        <v>262</v>
      </c>
      <c r="D170" s="206" t="s">
        <v>135</v>
      </c>
      <c r="E170" s="207" t="s">
        <v>790</v>
      </c>
      <c r="F170" s="208" t="s">
        <v>791</v>
      </c>
      <c r="G170" s="209" t="s">
        <v>138</v>
      </c>
      <c r="H170" s="210">
        <v>94.400000000000006</v>
      </c>
      <c r="I170" s="211"/>
      <c r="J170" s="212">
        <f>ROUND(I170*H170,2)</f>
        <v>0</v>
      </c>
      <c r="K170" s="208" t="s">
        <v>139</v>
      </c>
      <c r="L170" s="46"/>
      <c r="M170" s="213" t="s">
        <v>19</v>
      </c>
      <c r="N170" s="214" t="s">
        <v>43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140</v>
      </c>
      <c r="AT170" s="217" t="s">
        <v>135</v>
      </c>
      <c r="AU170" s="217" t="s">
        <v>82</v>
      </c>
      <c r="AY170" s="19" t="s">
        <v>133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80</v>
      </c>
      <c r="BK170" s="218">
        <f>ROUND(I170*H170,2)</f>
        <v>0</v>
      </c>
      <c r="BL170" s="19" t="s">
        <v>140</v>
      </c>
      <c r="BM170" s="217" t="s">
        <v>792</v>
      </c>
    </row>
    <row r="171" s="2" customFormat="1">
      <c r="A171" s="40"/>
      <c r="B171" s="41"/>
      <c r="C171" s="42"/>
      <c r="D171" s="219" t="s">
        <v>142</v>
      </c>
      <c r="E171" s="42"/>
      <c r="F171" s="220" t="s">
        <v>793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142</v>
      </c>
      <c r="AU171" s="19" t="s">
        <v>82</v>
      </c>
    </row>
    <row r="172" s="13" customFormat="1">
      <c r="A172" s="13"/>
      <c r="B172" s="224"/>
      <c r="C172" s="225"/>
      <c r="D172" s="226" t="s">
        <v>144</v>
      </c>
      <c r="E172" s="227" t="s">
        <v>19</v>
      </c>
      <c r="F172" s="228" t="s">
        <v>794</v>
      </c>
      <c r="G172" s="225"/>
      <c r="H172" s="229">
        <v>94.400000000000006</v>
      </c>
      <c r="I172" s="230"/>
      <c r="J172" s="225"/>
      <c r="K172" s="225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144</v>
      </c>
      <c r="AU172" s="235" t="s">
        <v>82</v>
      </c>
      <c r="AV172" s="13" t="s">
        <v>82</v>
      </c>
      <c r="AW172" s="13" t="s">
        <v>33</v>
      </c>
      <c r="AX172" s="13" t="s">
        <v>80</v>
      </c>
      <c r="AY172" s="235" t="s">
        <v>133</v>
      </c>
    </row>
    <row r="173" s="2" customFormat="1" ht="24.15" customHeight="1">
      <c r="A173" s="40"/>
      <c r="B173" s="41"/>
      <c r="C173" s="206" t="s">
        <v>7</v>
      </c>
      <c r="D173" s="206" t="s">
        <v>135</v>
      </c>
      <c r="E173" s="207" t="s">
        <v>795</v>
      </c>
      <c r="F173" s="208" t="s">
        <v>796</v>
      </c>
      <c r="G173" s="209" t="s">
        <v>138</v>
      </c>
      <c r="H173" s="210">
        <v>94.400000000000006</v>
      </c>
      <c r="I173" s="211"/>
      <c r="J173" s="212">
        <f>ROUND(I173*H173,2)</f>
        <v>0</v>
      </c>
      <c r="K173" s="208" t="s">
        <v>139</v>
      </c>
      <c r="L173" s="46"/>
      <c r="M173" s="213" t="s">
        <v>19</v>
      </c>
      <c r="N173" s="214" t="s">
        <v>43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140</v>
      </c>
      <c r="AT173" s="217" t="s">
        <v>135</v>
      </c>
      <c r="AU173" s="217" t="s">
        <v>82</v>
      </c>
      <c r="AY173" s="19" t="s">
        <v>133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80</v>
      </c>
      <c r="BK173" s="218">
        <f>ROUND(I173*H173,2)</f>
        <v>0</v>
      </c>
      <c r="BL173" s="19" t="s">
        <v>140</v>
      </c>
      <c r="BM173" s="217" t="s">
        <v>797</v>
      </c>
    </row>
    <row r="174" s="2" customFormat="1">
      <c r="A174" s="40"/>
      <c r="B174" s="41"/>
      <c r="C174" s="42"/>
      <c r="D174" s="219" t="s">
        <v>142</v>
      </c>
      <c r="E174" s="42"/>
      <c r="F174" s="220" t="s">
        <v>798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142</v>
      </c>
      <c r="AU174" s="19" t="s">
        <v>82</v>
      </c>
    </row>
    <row r="175" s="13" customFormat="1">
      <c r="A175" s="13"/>
      <c r="B175" s="224"/>
      <c r="C175" s="225"/>
      <c r="D175" s="226" t="s">
        <v>144</v>
      </c>
      <c r="E175" s="227" t="s">
        <v>19</v>
      </c>
      <c r="F175" s="228" t="s">
        <v>794</v>
      </c>
      <c r="G175" s="225"/>
      <c r="H175" s="229">
        <v>94.400000000000006</v>
      </c>
      <c r="I175" s="230"/>
      <c r="J175" s="225"/>
      <c r="K175" s="225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144</v>
      </c>
      <c r="AU175" s="235" t="s">
        <v>82</v>
      </c>
      <c r="AV175" s="13" t="s">
        <v>82</v>
      </c>
      <c r="AW175" s="13" t="s">
        <v>33</v>
      </c>
      <c r="AX175" s="13" t="s">
        <v>80</v>
      </c>
      <c r="AY175" s="235" t="s">
        <v>133</v>
      </c>
    </row>
    <row r="176" s="2" customFormat="1" ht="16.5" customHeight="1">
      <c r="A176" s="40"/>
      <c r="B176" s="41"/>
      <c r="C176" s="257" t="s">
        <v>274</v>
      </c>
      <c r="D176" s="257" t="s">
        <v>263</v>
      </c>
      <c r="E176" s="258" t="s">
        <v>799</v>
      </c>
      <c r="F176" s="259" t="s">
        <v>800</v>
      </c>
      <c r="G176" s="260" t="s">
        <v>801</v>
      </c>
      <c r="H176" s="261">
        <v>1.4159999999999999</v>
      </c>
      <c r="I176" s="262"/>
      <c r="J176" s="263">
        <f>ROUND(I176*H176,2)</f>
        <v>0</v>
      </c>
      <c r="K176" s="259" t="s">
        <v>139</v>
      </c>
      <c r="L176" s="264"/>
      <c r="M176" s="265" t="s">
        <v>19</v>
      </c>
      <c r="N176" s="266" t="s">
        <v>43</v>
      </c>
      <c r="O176" s="86"/>
      <c r="P176" s="215">
        <f>O176*H176</f>
        <v>0</v>
      </c>
      <c r="Q176" s="215">
        <v>0.001</v>
      </c>
      <c r="R176" s="215">
        <f>Q176*H176</f>
        <v>0.0014159999999999999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180</v>
      </c>
      <c r="AT176" s="217" t="s">
        <v>263</v>
      </c>
      <c r="AU176" s="217" t="s">
        <v>82</v>
      </c>
      <c r="AY176" s="19" t="s">
        <v>133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80</v>
      </c>
      <c r="BK176" s="218">
        <f>ROUND(I176*H176,2)</f>
        <v>0</v>
      </c>
      <c r="BL176" s="19" t="s">
        <v>140</v>
      </c>
      <c r="BM176" s="217" t="s">
        <v>802</v>
      </c>
    </row>
    <row r="177" s="13" customFormat="1">
      <c r="A177" s="13"/>
      <c r="B177" s="224"/>
      <c r="C177" s="225"/>
      <c r="D177" s="226" t="s">
        <v>144</v>
      </c>
      <c r="E177" s="225"/>
      <c r="F177" s="228" t="s">
        <v>803</v>
      </c>
      <c r="G177" s="225"/>
      <c r="H177" s="229">
        <v>1.4159999999999999</v>
      </c>
      <c r="I177" s="230"/>
      <c r="J177" s="225"/>
      <c r="K177" s="225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144</v>
      </c>
      <c r="AU177" s="235" t="s">
        <v>82</v>
      </c>
      <c r="AV177" s="13" t="s">
        <v>82</v>
      </c>
      <c r="AW177" s="13" t="s">
        <v>4</v>
      </c>
      <c r="AX177" s="13" t="s">
        <v>80</v>
      </c>
      <c r="AY177" s="235" t="s">
        <v>133</v>
      </c>
    </row>
    <row r="178" s="12" customFormat="1" ht="22.8" customHeight="1">
      <c r="A178" s="12"/>
      <c r="B178" s="190"/>
      <c r="C178" s="191"/>
      <c r="D178" s="192" t="s">
        <v>71</v>
      </c>
      <c r="E178" s="204" t="s">
        <v>82</v>
      </c>
      <c r="F178" s="204" t="s">
        <v>268</v>
      </c>
      <c r="G178" s="191"/>
      <c r="H178" s="191"/>
      <c r="I178" s="194"/>
      <c r="J178" s="205">
        <f>BK178</f>
        <v>0</v>
      </c>
      <c r="K178" s="191"/>
      <c r="L178" s="196"/>
      <c r="M178" s="197"/>
      <c r="N178" s="198"/>
      <c r="O178" s="198"/>
      <c r="P178" s="199">
        <f>SUM(P179:P235)</f>
        <v>0</v>
      </c>
      <c r="Q178" s="198"/>
      <c r="R178" s="199">
        <f>SUM(R179:R235)</f>
        <v>146.3798884</v>
      </c>
      <c r="S178" s="198"/>
      <c r="T178" s="200">
        <f>SUM(T179:T235)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1" t="s">
        <v>80</v>
      </c>
      <c r="AT178" s="202" t="s">
        <v>71</v>
      </c>
      <c r="AU178" s="202" t="s">
        <v>80</v>
      </c>
      <c r="AY178" s="201" t="s">
        <v>133</v>
      </c>
      <c r="BK178" s="203">
        <f>SUM(BK179:BK235)</f>
        <v>0</v>
      </c>
    </row>
    <row r="179" s="2" customFormat="1" ht="24.15" customHeight="1">
      <c r="A179" s="40"/>
      <c r="B179" s="41"/>
      <c r="C179" s="206" t="s">
        <v>280</v>
      </c>
      <c r="D179" s="206" t="s">
        <v>135</v>
      </c>
      <c r="E179" s="207" t="s">
        <v>269</v>
      </c>
      <c r="F179" s="208" t="s">
        <v>270</v>
      </c>
      <c r="G179" s="209" t="s">
        <v>164</v>
      </c>
      <c r="H179" s="210">
        <v>4.8600000000000003</v>
      </c>
      <c r="I179" s="211"/>
      <c r="J179" s="212">
        <f>ROUND(I179*H179,2)</f>
        <v>0</v>
      </c>
      <c r="K179" s="208" t="s">
        <v>19</v>
      </c>
      <c r="L179" s="46"/>
      <c r="M179" s="213" t="s">
        <v>19</v>
      </c>
      <c r="N179" s="214" t="s">
        <v>43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140</v>
      </c>
      <c r="AT179" s="217" t="s">
        <v>135</v>
      </c>
      <c r="AU179" s="217" t="s">
        <v>82</v>
      </c>
      <c r="AY179" s="19" t="s">
        <v>133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80</v>
      </c>
      <c r="BK179" s="218">
        <f>ROUND(I179*H179,2)</f>
        <v>0</v>
      </c>
      <c r="BL179" s="19" t="s">
        <v>140</v>
      </c>
      <c r="BM179" s="217" t="s">
        <v>271</v>
      </c>
    </row>
    <row r="180" s="14" customFormat="1">
      <c r="A180" s="14"/>
      <c r="B180" s="236"/>
      <c r="C180" s="237"/>
      <c r="D180" s="226" t="s">
        <v>144</v>
      </c>
      <c r="E180" s="238" t="s">
        <v>19</v>
      </c>
      <c r="F180" s="239" t="s">
        <v>272</v>
      </c>
      <c r="G180" s="237"/>
      <c r="H180" s="238" t="s">
        <v>19</v>
      </c>
      <c r="I180" s="240"/>
      <c r="J180" s="237"/>
      <c r="K180" s="237"/>
      <c r="L180" s="241"/>
      <c r="M180" s="242"/>
      <c r="N180" s="243"/>
      <c r="O180" s="243"/>
      <c r="P180" s="243"/>
      <c r="Q180" s="243"/>
      <c r="R180" s="243"/>
      <c r="S180" s="243"/>
      <c r="T180" s="24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5" t="s">
        <v>144</v>
      </c>
      <c r="AU180" s="245" t="s">
        <v>82</v>
      </c>
      <c r="AV180" s="14" t="s">
        <v>80</v>
      </c>
      <c r="AW180" s="14" t="s">
        <v>33</v>
      </c>
      <c r="AX180" s="14" t="s">
        <v>72</v>
      </c>
      <c r="AY180" s="245" t="s">
        <v>133</v>
      </c>
    </row>
    <row r="181" s="13" customFormat="1">
      <c r="A181" s="13"/>
      <c r="B181" s="224"/>
      <c r="C181" s="225"/>
      <c r="D181" s="226" t="s">
        <v>144</v>
      </c>
      <c r="E181" s="227" t="s">
        <v>19</v>
      </c>
      <c r="F181" s="228" t="s">
        <v>804</v>
      </c>
      <c r="G181" s="225"/>
      <c r="H181" s="229">
        <v>4.8600000000000003</v>
      </c>
      <c r="I181" s="230"/>
      <c r="J181" s="225"/>
      <c r="K181" s="225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144</v>
      </c>
      <c r="AU181" s="235" t="s">
        <v>82</v>
      </c>
      <c r="AV181" s="13" t="s">
        <v>82</v>
      </c>
      <c r="AW181" s="13" t="s">
        <v>33</v>
      </c>
      <c r="AX181" s="13" t="s">
        <v>80</v>
      </c>
      <c r="AY181" s="235" t="s">
        <v>133</v>
      </c>
    </row>
    <row r="182" s="2" customFormat="1" ht="24.15" customHeight="1">
      <c r="A182" s="40"/>
      <c r="B182" s="41"/>
      <c r="C182" s="206" t="s">
        <v>286</v>
      </c>
      <c r="D182" s="206" t="s">
        <v>135</v>
      </c>
      <c r="E182" s="207" t="s">
        <v>281</v>
      </c>
      <c r="F182" s="208" t="s">
        <v>282</v>
      </c>
      <c r="G182" s="209" t="s">
        <v>138</v>
      </c>
      <c r="H182" s="210">
        <v>81</v>
      </c>
      <c r="I182" s="211"/>
      <c r="J182" s="212">
        <f>ROUND(I182*H182,2)</f>
        <v>0</v>
      </c>
      <c r="K182" s="208" t="s">
        <v>139</v>
      </c>
      <c r="L182" s="46"/>
      <c r="M182" s="213" t="s">
        <v>19</v>
      </c>
      <c r="N182" s="214" t="s">
        <v>43</v>
      </c>
      <c r="O182" s="86"/>
      <c r="P182" s="215">
        <f>O182*H182</f>
        <v>0</v>
      </c>
      <c r="Q182" s="215">
        <v>0.00027</v>
      </c>
      <c r="R182" s="215">
        <f>Q182*H182</f>
        <v>0.021870000000000001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140</v>
      </c>
      <c r="AT182" s="217" t="s">
        <v>135</v>
      </c>
      <c r="AU182" s="217" t="s">
        <v>82</v>
      </c>
      <c r="AY182" s="19" t="s">
        <v>133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80</v>
      </c>
      <c r="BK182" s="218">
        <f>ROUND(I182*H182,2)</f>
        <v>0</v>
      </c>
      <c r="BL182" s="19" t="s">
        <v>140</v>
      </c>
      <c r="BM182" s="217" t="s">
        <v>283</v>
      </c>
    </row>
    <row r="183" s="2" customFormat="1">
      <c r="A183" s="40"/>
      <c r="B183" s="41"/>
      <c r="C183" s="42"/>
      <c r="D183" s="219" t="s">
        <v>142</v>
      </c>
      <c r="E183" s="42"/>
      <c r="F183" s="220" t="s">
        <v>284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142</v>
      </c>
      <c r="AU183" s="19" t="s">
        <v>82</v>
      </c>
    </row>
    <row r="184" s="13" customFormat="1">
      <c r="A184" s="13"/>
      <c r="B184" s="224"/>
      <c r="C184" s="225"/>
      <c r="D184" s="226" t="s">
        <v>144</v>
      </c>
      <c r="E184" s="227" t="s">
        <v>19</v>
      </c>
      <c r="F184" s="228" t="s">
        <v>805</v>
      </c>
      <c r="G184" s="225"/>
      <c r="H184" s="229">
        <v>81</v>
      </c>
      <c r="I184" s="230"/>
      <c r="J184" s="225"/>
      <c r="K184" s="225"/>
      <c r="L184" s="231"/>
      <c r="M184" s="232"/>
      <c r="N184" s="233"/>
      <c r="O184" s="233"/>
      <c r="P184" s="233"/>
      <c r="Q184" s="233"/>
      <c r="R184" s="233"/>
      <c r="S184" s="233"/>
      <c r="T184" s="23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5" t="s">
        <v>144</v>
      </c>
      <c r="AU184" s="235" t="s">
        <v>82</v>
      </c>
      <c r="AV184" s="13" t="s">
        <v>82</v>
      </c>
      <c r="AW184" s="13" t="s">
        <v>33</v>
      </c>
      <c r="AX184" s="13" t="s">
        <v>80</v>
      </c>
      <c r="AY184" s="235" t="s">
        <v>133</v>
      </c>
    </row>
    <row r="185" s="2" customFormat="1" ht="16.5" customHeight="1">
      <c r="A185" s="40"/>
      <c r="B185" s="41"/>
      <c r="C185" s="257" t="s">
        <v>293</v>
      </c>
      <c r="D185" s="257" t="s">
        <v>263</v>
      </c>
      <c r="E185" s="258" t="s">
        <v>287</v>
      </c>
      <c r="F185" s="259" t="s">
        <v>288</v>
      </c>
      <c r="G185" s="260" t="s">
        <v>138</v>
      </c>
      <c r="H185" s="261">
        <v>82.620000000000005</v>
      </c>
      <c r="I185" s="262"/>
      <c r="J185" s="263">
        <f>ROUND(I185*H185,2)</f>
        <v>0</v>
      </c>
      <c r="K185" s="259" t="s">
        <v>289</v>
      </c>
      <c r="L185" s="264"/>
      <c r="M185" s="265" t="s">
        <v>19</v>
      </c>
      <c r="N185" s="266" t="s">
        <v>43</v>
      </c>
      <c r="O185" s="86"/>
      <c r="P185" s="215">
        <f>O185*H185</f>
        <v>0</v>
      </c>
      <c r="Q185" s="215">
        <v>0.00020000000000000001</v>
      </c>
      <c r="R185" s="215">
        <f>Q185*H185</f>
        <v>0.016524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180</v>
      </c>
      <c r="AT185" s="217" t="s">
        <v>263</v>
      </c>
      <c r="AU185" s="217" t="s">
        <v>82</v>
      </c>
      <c r="AY185" s="19" t="s">
        <v>133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80</v>
      </c>
      <c r="BK185" s="218">
        <f>ROUND(I185*H185,2)</f>
        <v>0</v>
      </c>
      <c r="BL185" s="19" t="s">
        <v>140</v>
      </c>
      <c r="BM185" s="217" t="s">
        <v>290</v>
      </c>
    </row>
    <row r="186" s="13" customFormat="1">
      <c r="A186" s="13"/>
      <c r="B186" s="224"/>
      <c r="C186" s="225"/>
      <c r="D186" s="226" t="s">
        <v>144</v>
      </c>
      <c r="E186" s="227" t="s">
        <v>19</v>
      </c>
      <c r="F186" s="228" t="s">
        <v>806</v>
      </c>
      <c r="G186" s="225"/>
      <c r="H186" s="229">
        <v>81</v>
      </c>
      <c r="I186" s="230"/>
      <c r="J186" s="225"/>
      <c r="K186" s="225"/>
      <c r="L186" s="231"/>
      <c r="M186" s="232"/>
      <c r="N186" s="233"/>
      <c r="O186" s="233"/>
      <c r="P186" s="233"/>
      <c r="Q186" s="233"/>
      <c r="R186" s="233"/>
      <c r="S186" s="233"/>
      <c r="T186" s="23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5" t="s">
        <v>144</v>
      </c>
      <c r="AU186" s="235" t="s">
        <v>82</v>
      </c>
      <c r="AV186" s="13" t="s">
        <v>82</v>
      </c>
      <c r="AW186" s="13" t="s">
        <v>33</v>
      </c>
      <c r="AX186" s="13" t="s">
        <v>80</v>
      </c>
      <c r="AY186" s="235" t="s">
        <v>133</v>
      </c>
    </row>
    <row r="187" s="13" customFormat="1">
      <c r="A187" s="13"/>
      <c r="B187" s="224"/>
      <c r="C187" s="225"/>
      <c r="D187" s="226" t="s">
        <v>144</v>
      </c>
      <c r="E187" s="225"/>
      <c r="F187" s="228" t="s">
        <v>807</v>
      </c>
      <c r="G187" s="225"/>
      <c r="H187" s="229">
        <v>82.620000000000005</v>
      </c>
      <c r="I187" s="230"/>
      <c r="J187" s="225"/>
      <c r="K187" s="225"/>
      <c r="L187" s="231"/>
      <c r="M187" s="232"/>
      <c r="N187" s="233"/>
      <c r="O187" s="233"/>
      <c r="P187" s="233"/>
      <c r="Q187" s="233"/>
      <c r="R187" s="233"/>
      <c r="S187" s="233"/>
      <c r="T187" s="23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5" t="s">
        <v>144</v>
      </c>
      <c r="AU187" s="235" t="s">
        <v>82</v>
      </c>
      <c r="AV187" s="13" t="s">
        <v>82</v>
      </c>
      <c r="AW187" s="13" t="s">
        <v>4</v>
      </c>
      <c r="AX187" s="13" t="s">
        <v>80</v>
      </c>
      <c r="AY187" s="235" t="s">
        <v>133</v>
      </c>
    </row>
    <row r="188" s="2" customFormat="1" ht="33" customHeight="1">
      <c r="A188" s="40"/>
      <c r="B188" s="41"/>
      <c r="C188" s="206" t="s">
        <v>298</v>
      </c>
      <c r="D188" s="206" t="s">
        <v>135</v>
      </c>
      <c r="E188" s="207" t="s">
        <v>294</v>
      </c>
      <c r="F188" s="208" t="s">
        <v>295</v>
      </c>
      <c r="G188" s="209" t="s">
        <v>189</v>
      </c>
      <c r="H188" s="210">
        <v>54</v>
      </c>
      <c r="I188" s="211"/>
      <c r="J188" s="212">
        <f>ROUND(I188*H188,2)</f>
        <v>0</v>
      </c>
      <c r="K188" s="208" t="s">
        <v>139</v>
      </c>
      <c r="L188" s="46"/>
      <c r="M188" s="213" t="s">
        <v>19</v>
      </c>
      <c r="N188" s="214" t="s">
        <v>43</v>
      </c>
      <c r="O188" s="86"/>
      <c r="P188" s="215">
        <f>O188*H188</f>
        <v>0</v>
      </c>
      <c r="Q188" s="215">
        <v>0.2046936</v>
      </c>
      <c r="R188" s="215">
        <f>Q188*H188</f>
        <v>11.0534544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140</v>
      </c>
      <c r="AT188" s="217" t="s">
        <v>135</v>
      </c>
      <c r="AU188" s="217" t="s">
        <v>82</v>
      </c>
      <c r="AY188" s="19" t="s">
        <v>133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80</v>
      </c>
      <c r="BK188" s="218">
        <f>ROUND(I188*H188,2)</f>
        <v>0</v>
      </c>
      <c r="BL188" s="19" t="s">
        <v>140</v>
      </c>
      <c r="BM188" s="217" t="s">
        <v>296</v>
      </c>
    </row>
    <row r="189" s="2" customFormat="1">
      <c r="A189" s="40"/>
      <c r="B189" s="41"/>
      <c r="C189" s="42"/>
      <c r="D189" s="219" t="s">
        <v>142</v>
      </c>
      <c r="E189" s="42"/>
      <c r="F189" s="220" t="s">
        <v>297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142</v>
      </c>
      <c r="AU189" s="19" t="s">
        <v>82</v>
      </c>
    </row>
    <row r="190" s="2" customFormat="1" ht="16.5" customHeight="1">
      <c r="A190" s="40"/>
      <c r="B190" s="41"/>
      <c r="C190" s="206" t="s">
        <v>307</v>
      </c>
      <c r="D190" s="206" t="s">
        <v>135</v>
      </c>
      <c r="E190" s="207" t="s">
        <v>808</v>
      </c>
      <c r="F190" s="208" t="s">
        <v>809</v>
      </c>
      <c r="G190" s="209" t="s">
        <v>189</v>
      </c>
      <c r="H190" s="210">
        <v>14</v>
      </c>
      <c r="I190" s="211"/>
      <c r="J190" s="212">
        <f>ROUND(I190*H190,2)</f>
        <v>0</v>
      </c>
      <c r="K190" s="208" t="s">
        <v>19</v>
      </c>
      <c r="L190" s="46"/>
      <c r="M190" s="213" t="s">
        <v>19</v>
      </c>
      <c r="N190" s="214" t="s">
        <v>43</v>
      </c>
      <c r="O190" s="86"/>
      <c r="P190" s="215">
        <f>O190*H190</f>
        <v>0</v>
      </c>
      <c r="Q190" s="215">
        <v>0.0026900000000000001</v>
      </c>
      <c r="R190" s="215">
        <f>Q190*H190</f>
        <v>0.037659999999999999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140</v>
      </c>
      <c r="AT190" s="217" t="s">
        <v>135</v>
      </c>
      <c r="AU190" s="217" t="s">
        <v>82</v>
      </c>
      <c r="AY190" s="19" t="s">
        <v>133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80</v>
      </c>
      <c r="BK190" s="218">
        <f>ROUND(I190*H190,2)</f>
        <v>0</v>
      </c>
      <c r="BL190" s="19" t="s">
        <v>140</v>
      </c>
      <c r="BM190" s="217" t="s">
        <v>810</v>
      </c>
    </row>
    <row r="191" s="2" customFormat="1" ht="24.15" customHeight="1">
      <c r="A191" s="40"/>
      <c r="B191" s="41"/>
      <c r="C191" s="206" t="s">
        <v>315</v>
      </c>
      <c r="D191" s="206" t="s">
        <v>135</v>
      </c>
      <c r="E191" s="207" t="s">
        <v>299</v>
      </c>
      <c r="F191" s="208" t="s">
        <v>300</v>
      </c>
      <c r="G191" s="209" t="s">
        <v>189</v>
      </c>
      <c r="H191" s="210">
        <v>162</v>
      </c>
      <c r="I191" s="211"/>
      <c r="J191" s="212">
        <f>ROUND(I191*H191,2)</f>
        <v>0</v>
      </c>
      <c r="K191" s="208" t="s">
        <v>139</v>
      </c>
      <c r="L191" s="46"/>
      <c r="M191" s="213" t="s">
        <v>19</v>
      </c>
      <c r="N191" s="214" t="s">
        <v>43</v>
      </c>
      <c r="O191" s="86"/>
      <c r="P191" s="215">
        <f>O191*H191</f>
        <v>0</v>
      </c>
      <c r="Q191" s="215">
        <v>0.00032000000000000003</v>
      </c>
      <c r="R191" s="215">
        <f>Q191*H191</f>
        <v>0.051840000000000004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140</v>
      </c>
      <c r="AT191" s="217" t="s">
        <v>135</v>
      </c>
      <c r="AU191" s="217" t="s">
        <v>82</v>
      </c>
      <c r="AY191" s="19" t="s">
        <v>133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80</v>
      </c>
      <c r="BK191" s="218">
        <f>ROUND(I191*H191,2)</f>
        <v>0</v>
      </c>
      <c r="BL191" s="19" t="s">
        <v>140</v>
      </c>
      <c r="BM191" s="217" t="s">
        <v>811</v>
      </c>
    </row>
    <row r="192" s="2" customFormat="1">
      <c r="A192" s="40"/>
      <c r="B192" s="41"/>
      <c r="C192" s="42"/>
      <c r="D192" s="219" t="s">
        <v>142</v>
      </c>
      <c r="E192" s="42"/>
      <c r="F192" s="220" t="s">
        <v>302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142</v>
      </c>
      <c r="AU192" s="19" t="s">
        <v>82</v>
      </c>
    </row>
    <row r="193" s="13" customFormat="1">
      <c r="A193" s="13"/>
      <c r="B193" s="224"/>
      <c r="C193" s="225"/>
      <c r="D193" s="226" t="s">
        <v>144</v>
      </c>
      <c r="E193" s="227" t="s">
        <v>19</v>
      </c>
      <c r="F193" s="228" t="s">
        <v>812</v>
      </c>
      <c r="G193" s="225"/>
      <c r="H193" s="229">
        <v>162</v>
      </c>
      <c r="I193" s="230"/>
      <c r="J193" s="225"/>
      <c r="K193" s="225"/>
      <c r="L193" s="231"/>
      <c r="M193" s="232"/>
      <c r="N193" s="233"/>
      <c r="O193" s="233"/>
      <c r="P193" s="233"/>
      <c r="Q193" s="233"/>
      <c r="R193" s="233"/>
      <c r="S193" s="233"/>
      <c r="T193" s="23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5" t="s">
        <v>144</v>
      </c>
      <c r="AU193" s="235" t="s">
        <v>82</v>
      </c>
      <c r="AV193" s="13" t="s">
        <v>82</v>
      </c>
      <c r="AW193" s="13" t="s">
        <v>33</v>
      </c>
      <c r="AX193" s="13" t="s">
        <v>72</v>
      </c>
      <c r="AY193" s="235" t="s">
        <v>133</v>
      </c>
    </row>
    <row r="194" s="15" customFormat="1">
      <c r="A194" s="15"/>
      <c r="B194" s="246"/>
      <c r="C194" s="247"/>
      <c r="D194" s="226" t="s">
        <v>144</v>
      </c>
      <c r="E194" s="248" t="s">
        <v>19</v>
      </c>
      <c r="F194" s="249" t="s">
        <v>200</v>
      </c>
      <c r="G194" s="247"/>
      <c r="H194" s="250">
        <v>162</v>
      </c>
      <c r="I194" s="251"/>
      <c r="J194" s="247"/>
      <c r="K194" s="247"/>
      <c r="L194" s="252"/>
      <c r="M194" s="253"/>
      <c r="N194" s="254"/>
      <c r="O194" s="254"/>
      <c r="P194" s="254"/>
      <c r="Q194" s="254"/>
      <c r="R194" s="254"/>
      <c r="S194" s="254"/>
      <c r="T194" s="25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56" t="s">
        <v>144</v>
      </c>
      <c r="AU194" s="256" t="s">
        <v>82</v>
      </c>
      <c r="AV194" s="15" t="s">
        <v>140</v>
      </c>
      <c r="AW194" s="15" t="s">
        <v>33</v>
      </c>
      <c r="AX194" s="15" t="s">
        <v>80</v>
      </c>
      <c r="AY194" s="256" t="s">
        <v>133</v>
      </c>
    </row>
    <row r="195" s="2" customFormat="1" ht="16.5" customHeight="1">
      <c r="A195" s="40"/>
      <c r="B195" s="41"/>
      <c r="C195" s="206" t="s">
        <v>322</v>
      </c>
      <c r="D195" s="206" t="s">
        <v>135</v>
      </c>
      <c r="E195" s="207" t="s">
        <v>308</v>
      </c>
      <c r="F195" s="208" t="s">
        <v>309</v>
      </c>
      <c r="G195" s="209" t="s">
        <v>310</v>
      </c>
      <c r="H195" s="210">
        <v>54</v>
      </c>
      <c r="I195" s="211"/>
      <c r="J195" s="212">
        <f>ROUND(I195*H195,2)</f>
        <v>0</v>
      </c>
      <c r="K195" s="208" t="s">
        <v>139</v>
      </c>
      <c r="L195" s="46"/>
      <c r="M195" s="213" t="s">
        <v>19</v>
      </c>
      <c r="N195" s="214" t="s">
        <v>43</v>
      </c>
      <c r="O195" s="86"/>
      <c r="P195" s="215">
        <f>O195*H195</f>
        <v>0</v>
      </c>
      <c r="Q195" s="215">
        <v>0.00013999999999999999</v>
      </c>
      <c r="R195" s="215">
        <f>Q195*H195</f>
        <v>0.007559999999999999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140</v>
      </c>
      <c r="AT195" s="217" t="s">
        <v>135</v>
      </c>
      <c r="AU195" s="217" t="s">
        <v>82</v>
      </c>
      <c r="AY195" s="19" t="s">
        <v>133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80</v>
      </c>
      <c r="BK195" s="218">
        <f>ROUND(I195*H195,2)</f>
        <v>0</v>
      </c>
      <c r="BL195" s="19" t="s">
        <v>140</v>
      </c>
      <c r="BM195" s="217" t="s">
        <v>813</v>
      </c>
    </row>
    <row r="196" s="2" customFormat="1">
      <c r="A196" s="40"/>
      <c r="B196" s="41"/>
      <c r="C196" s="42"/>
      <c r="D196" s="219" t="s">
        <v>142</v>
      </c>
      <c r="E196" s="42"/>
      <c r="F196" s="220" t="s">
        <v>312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142</v>
      </c>
      <c r="AU196" s="19" t="s">
        <v>82</v>
      </c>
    </row>
    <row r="197" s="14" customFormat="1">
      <c r="A197" s="14"/>
      <c r="B197" s="236"/>
      <c r="C197" s="237"/>
      <c r="D197" s="226" t="s">
        <v>144</v>
      </c>
      <c r="E197" s="238" t="s">
        <v>19</v>
      </c>
      <c r="F197" s="239" t="s">
        <v>313</v>
      </c>
      <c r="G197" s="237"/>
      <c r="H197" s="238" t="s">
        <v>19</v>
      </c>
      <c r="I197" s="240"/>
      <c r="J197" s="237"/>
      <c r="K197" s="237"/>
      <c r="L197" s="241"/>
      <c r="M197" s="242"/>
      <c r="N197" s="243"/>
      <c r="O197" s="243"/>
      <c r="P197" s="243"/>
      <c r="Q197" s="243"/>
      <c r="R197" s="243"/>
      <c r="S197" s="243"/>
      <c r="T197" s="24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5" t="s">
        <v>144</v>
      </c>
      <c r="AU197" s="245" t="s">
        <v>82</v>
      </c>
      <c r="AV197" s="14" t="s">
        <v>80</v>
      </c>
      <c r="AW197" s="14" t="s">
        <v>33</v>
      </c>
      <c r="AX197" s="14" t="s">
        <v>72</v>
      </c>
      <c r="AY197" s="245" t="s">
        <v>133</v>
      </c>
    </row>
    <row r="198" s="13" customFormat="1">
      <c r="A198" s="13"/>
      <c r="B198" s="224"/>
      <c r="C198" s="225"/>
      <c r="D198" s="226" t="s">
        <v>144</v>
      </c>
      <c r="E198" s="227" t="s">
        <v>19</v>
      </c>
      <c r="F198" s="228" t="s">
        <v>814</v>
      </c>
      <c r="G198" s="225"/>
      <c r="H198" s="229">
        <v>54</v>
      </c>
      <c r="I198" s="230"/>
      <c r="J198" s="225"/>
      <c r="K198" s="225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144</v>
      </c>
      <c r="AU198" s="235" t="s">
        <v>82</v>
      </c>
      <c r="AV198" s="13" t="s">
        <v>82</v>
      </c>
      <c r="AW198" s="13" t="s">
        <v>33</v>
      </c>
      <c r="AX198" s="13" t="s">
        <v>72</v>
      </c>
      <c r="AY198" s="235" t="s">
        <v>133</v>
      </c>
    </row>
    <row r="199" s="15" customFormat="1">
      <c r="A199" s="15"/>
      <c r="B199" s="246"/>
      <c r="C199" s="247"/>
      <c r="D199" s="226" t="s">
        <v>144</v>
      </c>
      <c r="E199" s="248" t="s">
        <v>19</v>
      </c>
      <c r="F199" s="249" t="s">
        <v>200</v>
      </c>
      <c r="G199" s="247"/>
      <c r="H199" s="250">
        <v>54</v>
      </c>
      <c r="I199" s="251"/>
      <c r="J199" s="247"/>
      <c r="K199" s="247"/>
      <c r="L199" s="252"/>
      <c r="M199" s="253"/>
      <c r="N199" s="254"/>
      <c r="O199" s="254"/>
      <c r="P199" s="254"/>
      <c r="Q199" s="254"/>
      <c r="R199" s="254"/>
      <c r="S199" s="254"/>
      <c r="T199" s="25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56" t="s">
        <v>144</v>
      </c>
      <c r="AU199" s="256" t="s">
        <v>82</v>
      </c>
      <c r="AV199" s="15" t="s">
        <v>140</v>
      </c>
      <c r="AW199" s="15" t="s">
        <v>33</v>
      </c>
      <c r="AX199" s="15" t="s">
        <v>80</v>
      </c>
      <c r="AY199" s="256" t="s">
        <v>133</v>
      </c>
    </row>
    <row r="200" s="2" customFormat="1" ht="16.5" customHeight="1">
      <c r="A200" s="40"/>
      <c r="B200" s="41"/>
      <c r="C200" s="206" t="s">
        <v>328</v>
      </c>
      <c r="D200" s="206" t="s">
        <v>135</v>
      </c>
      <c r="E200" s="207" t="s">
        <v>316</v>
      </c>
      <c r="F200" s="208" t="s">
        <v>317</v>
      </c>
      <c r="G200" s="209" t="s">
        <v>310</v>
      </c>
      <c r="H200" s="210">
        <v>135</v>
      </c>
      <c r="I200" s="211"/>
      <c r="J200" s="212">
        <f>ROUND(I200*H200,2)</f>
        <v>0</v>
      </c>
      <c r="K200" s="208" t="s">
        <v>139</v>
      </c>
      <c r="L200" s="46"/>
      <c r="M200" s="213" t="s">
        <v>19</v>
      </c>
      <c r="N200" s="214" t="s">
        <v>43</v>
      </c>
      <c r="O200" s="86"/>
      <c r="P200" s="215">
        <f>O200*H200</f>
        <v>0</v>
      </c>
      <c r="Q200" s="215">
        <v>0.00014999999999999999</v>
      </c>
      <c r="R200" s="215">
        <f>Q200*H200</f>
        <v>0.020249999999999997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140</v>
      </c>
      <c r="AT200" s="217" t="s">
        <v>135</v>
      </c>
      <c r="AU200" s="217" t="s">
        <v>82</v>
      </c>
      <c r="AY200" s="19" t="s">
        <v>133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80</v>
      </c>
      <c r="BK200" s="218">
        <f>ROUND(I200*H200,2)</f>
        <v>0</v>
      </c>
      <c r="BL200" s="19" t="s">
        <v>140</v>
      </c>
      <c r="BM200" s="217" t="s">
        <v>815</v>
      </c>
    </row>
    <row r="201" s="2" customFormat="1">
      <c r="A201" s="40"/>
      <c r="B201" s="41"/>
      <c r="C201" s="42"/>
      <c r="D201" s="219" t="s">
        <v>142</v>
      </c>
      <c r="E201" s="42"/>
      <c r="F201" s="220" t="s">
        <v>319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142</v>
      </c>
      <c r="AU201" s="19" t="s">
        <v>82</v>
      </c>
    </row>
    <row r="202" s="14" customFormat="1">
      <c r="A202" s="14"/>
      <c r="B202" s="236"/>
      <c r="C202" s="237"/>
      <c r="D202" s="226" t="s">
        <v>144</v>
      </c>
      <c r="E202" s="238" t="s">
        <v>19</v>
      </c>
      <c r="F202" s="239" t="s">
        <v>816</v>
      </c>
      <c r="G202" s="237"/>
      <c r="H202" s="238" t="s">
        <v>19</v>
      </c>
      <c r="I202" s="240"/>
      <c r="J202" s="237"/>
      <c r="K202" s="237"/>
      <c r="L202" s="241"/>
      <c r="M202" s="242"/>
      <c r="N202" s="243"/>
      <c r="O202" s="243"/>
      <c r="P202" s="243"/>
      <c r="Q202" s="243"/>
      <c r="R202" s="243"/>
      <c r="S202" s="243"/>
      <c r="T202" s="24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5" t="s">
        <v>144</v>
      </c>
      <c r="AU202" s="245" t="s">
        <v>82</v>
      </c>
      <c r="AV202" s="14" t="s">
        <v>80</v>
      </c>
      <c r="AW202" s="14" t="s">
        <v>33</v>
      </c>
      <c r="AX202" s="14" t="s">
        <v>72</v>
      </c>
      <c r="AY202" s="245" t="s">
        <v>133</v>
      </c>
    </row>
    <row r="203" s="13" customFormat="1">
      <c r="A203" s="13"/>
      <c r="B203" s="224"/>
      <c r="C203" s="225"/>
      <c r="D203" s="226" t="s">
        <v>144</v>
      </c>
      <c r="E203" s="227" t="s">
        <v>19</v>
      </c>
      <c r="F203" s="228" t="s">
        <v>817</v>
      </c>
      <c r="G203" s="225"/>
      <c r="H203" s="229">
        <v>135</v>
      </c>
      <c r="I203" s="230"/>
      <c r="J203" s="225"/>
      <c r="K203" s="225"/>
      <c r="L203" s="231"/>
      <c r="M203" s="232"/>
      <c r="N203" s="233"/>
      <c r="O203" s="233"/>
      <c r="P203" s="233"/>
      <c r="Q203" s="233"/>
      <c r="R203" s="233"/>
      <c r="S203" s="233"/>
      <c r="T203" s="23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5" t="s">
        <v>144</v>
      </c>
      <c r="AU203" s="235" t="s">
        <v>82</v>
      </c>
      <c r="AV203" s="13" t="s">
        <v>82</v>
      </c>
      <c r="AW203" s="13" t="s">
        <v>33</v>
      </c>
      <c r="AX203" s="13" t="s">
        <v>72</v>
      </c>
      <c r="AY203" s="235" t="s">
        <v>133</v>
      </c>
    </row>
    <row r="204" s="15" customFormat="1">
      <c r="A204" s="15"/>
      <c r="B204" s="246"/>
      <c r="C204" s="247"/>
      <c r="D204" s="226" t="s">
        <v>144</v>
      </c>
      <c r="E204" s="248" t="s">
        <v>19</v>
      </c>
      <c r="F204" s="249" t="s">
        <v>200</v>
      </c>
      <c r="G204" s="247"/>
      <c r="H204" s="250">
        <v>135</v>
      </c>
      <c r="I204" s="251"/>
      <c r="J204" s="247"/>
      <c r="K204" s="247"/>
      <c r="L204" s="252"/>
      <c r="M204" s="253"/>
      <c r="N204" s="254"/>
      <c r="O204" s="254"/>
      <c r="P204" s="254"/>
      <c r="Q204" s="254"/>
      <c r="R204" s="254"/>
      <c r="S204" s="254"/>
      <c r="T204" s="25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56" t="s">
        <v>144</v>
      </c>
      <c r="AU204" s="256" t="s">
        <v>82</v>
      </c>
      <c r="AV204" s="15" t="s">
        <v>140</v>
      </c>
      <c r="AW204" s="15" t="s">
        <v>33</v>
      </c>
      <c r="AX204" s="15" t="s">
        <v>80</v>
      </c>
      <c r="AY204" s="256" t="s">
        <v>133</v>
      </c>
    </row>
    <row r="205" s="2" customFormat="1" ht="16.5" customHeight="1">
      <c r="A205" s="40"/>
      <c r="B205" s="41"/>
      <c r="C205" s="257" t="s">
        <v>337</v>
      </c>
      <c r="D205" s="257" t="s">
        <v>263</v>
      </c>
      <c r="E205" s="258" t="s">
        <v>323</v>
      </c>
      <c r="F205" s="259" t="s">
        <v>324</v>
      </c>
      <c r="G205" s="260" t="s">
        <v>235</v>
      </c>
      <c r="H205" s="261">
        <v>16.93</v>
      </c>
      <c r="I205" s="262"/>
      <c r="J205" s="263">
        <f>ROUND(I205*H205,2)</f>
        <v>0</v>
      </c>
      <c r="K205" s="259" t="s">
        <v>139</v>
      </c>
      <c r="L205" s="264"/>
      <c r="M205" s="265" t="s">
        <v>19</v>
      </c>
      <c r="N205" s="266" t="s">
        <v>43</v>
      </c>
      <c r="O205" s="86"/>
      <c r="P205" s="215">
        <f>O205*H205</f>
        <v>0</v>
      </c>
      <c r="Q205" s="215">
        <v>1</v>
      </c>
      <c r="R205" s="215">
        <f>Q205*H205</f>
        <v>16.93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180</v>
      </c>
      <c r="AT205" s="217" t="s">
        <v>263</v>
      </c>
      <c r="AU205" s="217" t="s">
        <v>82</v>
      </c>
      <c r="AY205" s="19" t="s">
        <v>133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80</v>
      </c>
      <c r="BK205" s="218">
        <f>ROUND(I205*H205,2)</f>
        <v>0</v>
      </c>
      <c r="BL205" s="19" t="s">
        <v>140</v>
      </c>
      <c r="BM205" s="217" t="s">
        <v>818</v>
      </c>
    </row>
    <row r="206" s="14" customFormat="1">
      <c r="A206" s="14"/>
      <c r="B206" s="236"/>
      <c r="C206" s="237"/>
      <c r="D206" s="226" t="s">
        <v>144</v>
      </c>
      <c r="E206" s="238" t="s">
        <v>19</v>
      </c>
      <c r="F206" s="239" t="s">
        <v>313</v>
      </c>
      <c r="G206" s="237"/>
      <c r="H206" s="238" t="s">
        <v>19</v>
      </c>
      <c r="I206" s="240"/>
      <c r="J206" s="237"/>
      <c r="K206" s="237"/>
      <c r="L206" s="241"/>
      <c r="M206" s="242"/>
      <c r="N206" s="243"/>
      <c r="O206" s="243"/>
      <c r="P206" s="243"/>
      <c r="Q206" s="243"/>
      <c r="R206" s="243"/>
      <c r="S206" s="243"/>
      <c r="T206" s="24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5" t="s">
        <v>144</v>
      </c>
      <c r="AU206" s="245" t="s">
        <v>82</v>
      </c>
      <c r="AV206" s="14" t="s">
        <v>80</v>
      </c>
      <c r="AW206" s="14" t="s">
        <v>33</v>
      </c>
      <c r="AX206" s="14" t="s">
        <v>72</v>
      </c>
      <c r="AY206" s="245" t="s">
        <v>133</v>
      </c>
    </row>
    <row r="207" s="13" customFormat="1">
      <c r="A207" s="13"/>
      <c r="B207" s="224"/>
      <c r="C207" s="225"/>
      <c r="D207" s="226" t="s">
        <v>144</v>
      </c>
      <c r="E207" s="227" t="s">
        <v>19</v>
      </c>
      <c r="F207" s="228" t="s">
        <v>819</v>
      </c>
      <c r="G207" s="225"/>
      <c r="H207" s="229">
        <v>2.3500000000000001</v>
      </c>
      <c r="I207" s="230"/>
      <c r="J207" s="225"/>
      <c r="K207" s="225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144</v>
      </c>
      <c r="AU207" s="235" t="s">
        <v>82</v>
      </c>
      <c r="AV207" s="13" t="s">
        <v>82</v>
      </c>
      <c r="AW207" s="13" t="s">
        <v>33</v>
      </c>
      <c r="AX207" s="13" t="s">
        <v>72</v>
      </c>
      <c r="AY207" s="235" t="s">
        <v>133</v>
      </c>
    </row>
    <row r="208" s="14" customFormat="1">
      <c r="A208" s="14"/>
      <c r="B208" s="236"/>
      <c r="C208" s="237"/>
      <c r="D208" s="226" t="s">
        <v>144</v>
      </c>
      <c r="E208" s="238" t="s">
        <v>19</v>
      </c>
      <c r="F208" s="239" t="s">
        <v>816</v>
      </c>
      <c r="G208" s="237"/>
      <c r="H208" s="238" t="s">
        <v>19</v>
      </c>
      <c r="I208" s="240"/>
      <c r="J208" s="237"/>
      <c r="K208" s="237"/>
      <c r="L208" s="241"/>
      <c r="M208" s="242"/>
      <c r="N208" s="243"/>
      <c r="O208" s="243"/>
      <c r="P208" s="243"/>
      <c r="Q208" s="243"/>
      <c r="R208" s="243"/>
      <c r="S208" s="243"/>
      <c r="T208" s="24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5" t="s">
        <v>144</v>
      </c>
      <c r="AU208" s="245" t="s">
        <v>82</v>
      </c>
      <c r="AV208" s="14" t="s">
        <v>80</v>
      </c>
      <c r="AW208" s="14" t="s">
        <v>33</v>
      </c>
      <c r="AX208" s="14" t="s">
        <v>72</v>
      </c>
      <c r="AY208" s="245" t="s">
        <v>133</v>
      </c>
    </row>
    <row r="209" s="13" customFormat="1">
      <c r="A209" s="13"/>
      <c r="B209" s="224"/>
      <c r="C209" s="225"/>
      <c r="D209" s="226" t="s">
        <v>144</v>
      </c>
      <c r="E209" s="227" t="s">
        <v>19</v>
      </c>
      <c r="F209" s="228" t="s">
        <v>820</v>
      </c>
      <c r="G209" s="225"/>
      <c r="H209" s="229">
        <v>14.58</v>
      </c>
      <c r="I209" s="230"/>
      <c r="J209" s="225"/>
      <c r="K209" s="225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144</v>
      </c>
      <c r="AU209" s="235" t="s">
        <v>82</v>
      </c>
      <c r="AV209" s="13" t="s">
        <v>82</v>
      </c>
      <c r="AW209" s="13" t="s">
        <v>33</v>
      </c>
      <c r="AX209" s="13" t="s">
        <v>72</v>
      </c>
      <c r="AY209" s="235" t="s">
        <v>133</v>
      </c>
    </row>
    <row r="210" s="15" customFormat="1">
      <c r="A210" s="15"/>
      <c r="B210" s="246"/>
      <c r="C210" s="247"/>
      <c r="D210" s="226" t="s">
        <v>144</v>
      </c>
      <c r="E210" s="248" t="s">
        <v>19</v>
      </c>
      <c r="F210" s="249" t="s">
        <v>200</v>
      </c>
      <c r="G210" s="247"/>
      <c r="H210" s="250">
        <v>16.93</v>
      </c>
      <c r="I210" s="251"/>
      <c r="J210" s="247"/>
      <c r="K210" s="247"/>
      <c r="L210" s="252"/>
      <c r="M210" s="253"/>
      <c r="N210" s="254"/>
      <c r="O210" s="254"/>
      <c r="P210" s="254"/>
      <c r="Q210" s="254"/>
      <c r="R210" s="254"/>
      <c r="S210" s="254"/>
      <c r="T210" s="25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56" t="s">
        <v>144</v>
      </c>
      <c r="AU210" s="256" t="s">
        <v>82</v>
      </c>
      <c r="AV210" s="15" t="s">
        <v>140</v>
      </c>
      <c r="AW210" s="15" t="s">
        <v>33</v>
      </c>
      <c r="AX210" s="15" t="s">
        <v>80</v>
      </c>
      <c r="AY210" s="256" t="s">
        <v>133</v>
      </c>
    </row>
    <row r="211" s="2" customFormat="1" ht="24.15" customHeight="1">
      <c r="A211" s="40"/>
      <c r="B211" s="41"/>
      <c r="C211" s="206" t="s">
        <v>342</v>
      </c>
      <c r="D211" s="206" t="s">
        <v>135</v>
      </c>
      <c r="E211" s="207" t="s">
        <v>329</v>
      </c>
      <c r="F211" s="208" t="s">
        <v>330</v>
      </c>
      <c r="G211" s="209" t="s">
        <v>189</v>
      </c>
      <c r="H211" s="210">
        <v>54</v>
      </c>
      <c r="I211" s="211"/>
      <c r="J211" s="212">
        <f>ROUND(I211*H211,2)</f>
        <v>0</v>
      </c>
      <c r="K211" s="208" t="s">
        <v>139</v>
      </c>
      <c r="L211" s="46"/>
      <c r="M211" s="213" t="s">
        <v>19</v>
      </c>
      <c r="N211" s="214" t="s">
        <v>43</v>
      </c>
      <c r="O211" s="86"/>
      <c r="P211" s="215">
        <f>O211*H211</f>
        <v>0</v>
      </c>
      <c r="Q211" s="215">
        <v>0.037010000000000001</v>
      </c>
      <c r="R211" s="215">
        <f>Q211*H211</f>
        <v>1.99854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140</v>
      </c>
      <c r="AT211" s="217" t="s">
        <v>135</v>
      </c>
      <c r="AU211" s="217" t="s">
        <v>82</v>
      </c>
      <c r="AY211" s="19" t="s">
        <v>133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80</v>
      </c>
      <c r="BK211" s="218">
        <f>ROUND(I211*H211,2)</f>
        <v>0</v>
      </c>
      <c r="BL211" s="19" t="s">
        <v>140</v>
      </c>
      <c r="BM211" s="217" t="s">
        <v>821</v>
      </c>
    </row>
    <row r="212" s="2" customFormat="1">
      <c r="A212" s="40"/>
      <c r="B212" s="41"/>
      <c r="C212" s="42"/>
      <c r="D212" s="219" t="s">
        <v>142</v>
      </c>
      <c r="E212" s="42"/>
      <c r="F212" s="220" t="s">
        <v>332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142</v>
      </c>
      <c r="AU212" s="19" t="s">
        <v>82</v>
      </c>
    </row>
    <row r="213" s="13" customFormat="1">
      <c r="A213" s="13"/>
      <c r="B213" s="224"/>
      <c r="C213" s="225"/>
      <c r="D213" s="226" t="s">
        <v>144</v>
      </c>
      <c r="E213" s="227" t="s">
        <v>19</v>
      </c>
      <c r="F213" s="228" t="s">
        <v>822</v>
      </c>
      <c r="G213" s="225"/>
      <c r="H213" s="229">
        <v>54</v>
      </c>
      <c r="I213" s="230"/>
      <c r="J213" s="225"/>
      <c r="K213" s="225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144</v>
      </c>
      <c r="AU213" s="235" t="s">
        <v>82</v>
      </c>
      <c r="AV213" s="13" t="s">
        <v>82</v>
      </c>
      <c r="AW213" s="13" t="s">
        <v>33</v>
      </c>
      <c r="AX213" s="13" t="s">
        <v>72</v>
      </c>
      <c r="AY213" s="235" t="s">
        <v>133</v>
      </c>
    </row>
    <row r="214" s="15" customFormat="1">
      <c r="A214" s="15"/>
      <c r="B214" s="246"/>
      <c r="C214" s="247"/>
      <c r="D214" s="226" t="s">
        <v>144</v>
      </c>
      <c r="E214" s="248" t="s">
        <v>19</v>
      </c>
      <c r="F214" s="249" t="s">
        <v>200</v>
      </c>
      <c r="G214" s="247"/>
      <c r="H214" s="250">
        <v>54</v>
      </c>
      <c r="I214" s="251"/>
      <c r="J214" s="247"/>
      <c r="K214" s="247"/>
      <c r="L214" s="252"/>
      <c r="M214" s="253"/>
      <c r="N214" s="254"/>
      <c r="O214" s="254"/>
      <c r="P214" s="254"/>
      <c r="Q214" s="254"/>
      <c r="R214" s="254"/>
      <c r="S214" s="254"/>
      <c r="T214" s="25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56" t="s">
        <v>144</v>
      </c>
      <c r="AU214" s="256" t="s">
        <v>82</v>
      </c>
      <c r="AV214" s="15" t="s">
        <v>140</v>
      </c>
      <c r="AW214" s="15" t="s">
        <v>33</v>
      </c>
      <c r="AX214" s="15" t="s">
        <v>80</v>
      </c>
      <c r="AY214" s="256" t="s">
        <v>133</v>
      </c>
    </row>
    <row r="215" s="2" customFormat="1" ht="16.5" customHeight="1">
      <c r="A215" s="40"/>
      <c r="B215" s="41"/>
      <c r="C215" s="257" t="s">
        <v>352</v>
      </c>
      <c r="D215" s="257" t="s">
        <v>263</v>
      </c>
      <c r="E215" s="258" t="s">
        <v>338</v>
      </c>
      <c r="F215" s="259" t="s">
        <v>339</v>
      </c>
      <c r="G215" s="260" t="s">
        <v>189</v>
      </c>
      <c r="H215" s="261">
        <v>59.399999999999999</v>
      </c>
      <c r="I215" s="262"/>
      <c r="J215" s="263">
        <f>ROUND(I215*H215,2)</f>
        <v>0</v>
      </c>
      <c r="K215" s="259" t="s">
        <v>139</v>
      </c>
      <c r="L215" s="264"/>
      <c r="M215" s="265" t="s">
        <v>19</v>
      </c>
      <c r="N215" s="266" t="s">
        <v>43</v>
      </c>
      <c r="O215" s="86"/>
      <c r="P215" s="215">
        <f>O215*H215</f>
        <v>0</v>
      </c>
      <c r="Q215" s="215">
        <v>0.019480000000000001</v>
      </c>
      <c r="R215" s="215">
        <f>Q215*H215</f>
        <v>1.1571119999999999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180</v>
      </c>
      <c r="AT215" s="217" t="s">
        <v>263</v>
      </c>
      <c r="AU215" s="217" t="s">
        <v>82</v>
      </c>
      <c r="AY215" s="19" t="s">
        <v>133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80</v>
      </c>
      <c r="BK215" s="218">
        <f>ROUND(I215*H215,2)</f>
        <v>0</v>
      </c>
      <c r="BL215" s="19" t="s">
        <v>140</v>
      </c>
      <c r="BM215" s="217" t="s">
        <v>823</v>
      </c>
    </row>
    <row r="216" s="13" customFormat="1">
      <c r="A216" s="13"/>
      <c r="B216" s="224"/>
      <c r="C216" s="225"/>
      <c r="D216" s="226" t="s">
        <v>144</v>
      </c>
      <c r="E216" s="225"/>
      <c r="F216" s="228" t="s">
        <v>824</v>
      </c>
      <c r="G216" s="225"/>
      <c r="H216" s="229">
        <v>59.399999999999999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144</v>
      </c>
      <c r="AU216" s="235" t="s">
        <v>82</v>
      </c>
      <c r="AV216" s="13" t="s">
        <v>82</v>
      </c>
      <c r="AW216" s="13" t="s">
        <v>4</v>
      </c>
      <c r="AX216" s="13" t="s">
        <v>80</v>
      </c>
      <c r="AY216" s="235" t="s">
        <v>133</v>
      </c>
    </row>
    <row r="217" s="2" customFormat="1" ht="24.15" customHeight="1">
      <c r="A217" s="40"/>
      <c r="B217" s="41"/>
      <c r="C217" s="206" t="s">
        <v>356</v>
      </c>
      <c r="D217" s="206" t="s">
        <v>135</v>
      </c>
      <c r="E217" s="207" t="s">
        <v>343</v>
      </c>
      <c r="F217" s="208" t="s">
        <v>344</v>
      </c>
      <c r="G217" s="209" t="s">
        <v>189</v>
      </c>
      <c r="H217" s="210">
        <v>108</v>
      </c>
      <c r="I217" s="211"/>
      <c r="J217" s="212">
        <f>ROUND(I217*H217,2)</f>
        <v>0</v>
      </c>
      <c r="K217" s="208" t="s">
        <v>139</v>
      </c>
      <c r="L217" s="46"/>
      <c r="M217" s="213" t="s">
        <v>19</v>
      </c>
      <c r="N217" s="214" t="s">
        <v>43</v>
      </c>
      <c r="O217" s="86"/>
      <c r="P217" s="215">
        <f>O217*H217</f>
        <v>0</v>
      </c>
      <c r="Q217" s="215">
        <v>0.037010000000000001</v>
      </c>
      <c r="R217" s="215">
        <f>Q217*H217</f>
        <v>3.99708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140</v>
      </c>
      <c r="AT217" s="217" t="s">
        <v>135</v>
      </c>
      <c r="AU217" s="217" t="s">
        <v>82</v>
      </c>
      <c r="AY217" s="19" t="s">
        <v>133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80</v>
      </c>
      <c r="BK217" s="218">
        <f>ROUND(I217*H217,2)</f>
        <v>0</v>
      </c>
      <c r="BL217" s="19" t="s">
        <v>140</v>
      </c>
      <c r="BM217" s="217" t="s">
        <v>825</v>
      </c>
    </row>
    <row r="218" s="2" customFormat="1">
      <c r="A218" s="40"/>
      <c r="B218" s="41"/>
      <c r="C218" s="42"/>
      <c r="D218" s="219" t="s">
        <v>142</v>
      </c>
      <c r="E218" s="42"/>
      <c r="F218" s="220" t="s">
        <v>346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142</v>
      </c>
      <c r="AU218" s="19" t="s">
        <v>82</v>
      </c>
    </row>
    <row r="219" s="14" customFormat="1">
      <c r="A219" s="14"/>
      <c r="B219" s="236"/>
      <c r="C219" s="237"/>
      <c r="D219" s="226" t="s">
        <v>144</v>
      </c>
      <c r="E219" s="238" t="s">
        <v>19</v>
      </c>
      <c r="F219" s="239" t="s">
        <v>347</v>
      </c>
      <c r="G219" s="237"/>
      <c r="H219" s="238" t="s">
        <v>19</v>
      </c>
      <c r="I219" s="240"/>
      <c r="J219" s="237"/>
      <c r="K219" s="237"/>
      <c r="L219" s="241"/>
      <c r="M219" s="242"/>
      <c r="N219" s="243"/>
      <c r="O219" s="243"/>
      <c r="P219" s="243"/>
      <c r="Q219" s="243"/>
      <c r="R219" s="243"/>
      <c r="S219" s="243"/>
      <c r="T219" s="24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5" t="s">
        <v>144</v>
      </c>
      <c r="AU219" s="245" t="s">
        <v>82</v>
      </c>
      <c r="AV219" s="14" t="s">
        <v>80</v>
      </c>
      <c r="AW219" s="14" t="s">
        <v>33</v>
      </c>
      <c r="AX219" s="14" t="s">
        <v>72</v>
      </c>
      <c r="AY219" s="245" t="s">
        <v>133</v>
      </c>
    </row>
    <row r="220" s="13" customFormat="1">
      <c r="A220" s="13"/>
      <c r="B220" s="224"/>
      <c r="C220" s="225"/>
      <c r="D220" s="226" t="s">
        <v>144</v>
      </c>
      <c r="E220" s="227" t="s">
        <v>19</v>
      </c>
      <c r="F220" s="228" t="s">
        <v>826</v>
      </c>
      <c r="G220" s="225"/>
      <c r="H220" s="229">
        <v>108</v>
      </c>
      <c r="I220" s="230"/>
      <c r="J220" s="225"/>
      <c r="K220" s="225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144</v>
      </c>
      <c r="AU220" s="235" t="s">
        <v>82</v>
      </c>
      <c r="AV220" s="13" t="s">
        <v>82</v>
      </c>
      <c r="AW220" s="13" t="s">
        <v>33</v>
      </c>
      <c r="AX220" s="13" t="s">
        <v>72</v>
      </c>
      <c r="AY220" s="235" t="s">
        <v>133</v>
      </c>
    </row>
    <row r="221" s="15" customFormat="1">
      <c r="A221" s="15"/>
      <c r="B221" s="246"/>
      <c r="C221" s="247"/>
      <c r="D221" s="226" t="s">
        <v>144</v>
      </c>
      <c r="E221" s="248" t="s">
        <v>19</v>
      </c>
      <c r="F221" s="249" t="s">
        <v>200</v>
      </c>
      <c r="G221" s="247"/>
      <c r="H221" s="250">
        <v>108</v>
      </c>
      <c r="I221" s="251"/>
      <c r="J221" s="247"/>
      <c r="K221" s="247"/>
      <c r="L221" s="252"/>
      <c r="M221" s="253"/>
      <c r="N221" s="254"/>
      <c r="O221" s="254"/>
      <c r="P221" s="254"/>
      <c r="Q221" s="254"/>
      <c r="R221" s="254"/>
      <c r="S221" s="254"/>
      <c r="T221" s="25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56" t="s">
        <v>144</v>
      </c>
      <c r="AU221" s="256" t="s">
        <v>82</v>
      </c>
      <c r="AV221" s="15" t="s">
        <v>140</v>
      </c>
      <c r="AW221" s="15" t="s">
        <v>33</v>
      </c>
      <c r="AX221" s="15" t="s">
        <v>80</v>
      </c>
      <c r="AY221" s="256" t="s">
        <v>133</v>
      </c>
    </row>
    <row r="222" s="2" customFormat="1" ht="21.75" customHeight="1">
      <c r="A222" s="40"/>
      <c r="B222" s="41"/>
      <c r="C222" s="257" t="s">
        <v>363</v>
      </c>
      <c r="D222" s="257" t="s">
        <v>263</v>
      </c>
      <c r="E222" s="258" t="s">
        <v>353</v>
      </c>
      <c r="F222" s="259" t="s">
        <v>354</v>
      </c>
      <c r="G222" s="260" t="s">
        <v>189</v>
      </c>
      <c r="H222" s="261">
        <v>108</v>
      </c>
      <c r="I222" s="262"/>
      <c r="J222" s="263">
        <f>ROUND(I222*H222,2)</f>
        <v>0</v>
      </c>
      <c r="K222" s="259" t="s">
        <v>19</v>
      </c>
      <c r="L222" s="264"/>
      <c r="M222" s="265" t="s">
        <v>19</v>
      </c>
      <c r="N222" s="266" t="s">
        <v>43</v>
      </c>
      <c r="O222" s="86"/>
      <c r="P222" s="215">
        <f>O222*H222</f>
        <v>0</v>
      </c>
      <c r="Q222" s="215">
        <v>0.019480000000000001</v>
      </c>
      <c r="R222" s="215">
        <f>Q222*H222</f>
        <v>2.1038399999999999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180</v>
      </c>
      <c r="AT222" s="217" t="s">
        <v>263</v>
      </c>
      <c r="AU222" s="217" t="s">
        <v>82</v>
      </c>
      <c r="AY222" s="19" t="s">
        <v>133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80</v>
      </c>
      <c r="BK222" s="218">
        <f>ROUND(I222*H222,2)</f>
        <v>0</v>
      </c>
      <c r="BL222" s="19" t="s">
        <v>140</v>
      </c>
      <c r="BM222" s="217" t="s">
        <v>827</v>
      </c>
    </row>
    <row r="223" s="2" customFormat="1" ht="16.5" customHeight="1">
      <c r="A223" s="40"/>
      <c r="B223" s="41"/>
      <c r="C223" s="206" t="s">
        <v>368</v>
      </c>
      <c r="D223" s="206" t="s">
        <v>135</v>
      </c>
      <c r="E223" s="207" t="s">
        <v>357</v>
      </c>
      <c r="F223" s="208" t="s">
        <v>358</v>
      </c>
      <c r="G223" s="209" t="s">
        <v>359</v>
      </c>
      <c r="H223" s="210">
        <v>54</v>
      </c>
      <c r="I223" s="211"/>
      <c r="J223" s="212">
        <f>ROUND(I223*H223,2)</f>
        <v>0</v>
      </c>
      <c r="K223" s="208" t="s">
        <v>139</v>
      </c>
      <c r="L223" s="46"/>
      <c r="M223" s="213" t="s">
        <v>19</v>
      </c>
      <c r="N223" s="214" t="s">
        <v>43</v>
      </c>
      <c r="O223" s="86"/>
      <c r="P223" s="215">
        <f>O223*H223</f>
        <v>0</v>
      </c>
      <c r="Q223" s="215">
        <v>0.00060999999999999997</v>
      </c>
      <c r="R223" s="215">
        <f>Q223*H223</f>
        <v>0.032939999999999997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140</v>
      </c>
      <c r="AT223" s="217" t="s">
        <v>135</v>
      </c>
      <c r="AU223" s="217" t="s">
        <v>82</v>
      </c>
      <c r="AY223" s="19" t="s">
        <v>133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80</v>
      </c>
      <c r="BK223" s="218">
        <f>ROUND(I223*H223,2)</f>
        <v>0</v>
      </c>
      <c r="BL223" s="19" t="s">
        <v>140</v>
      </c>
      <c r="BM223" s="217" t="s">
        <v>828</v>
      </c>
    </row>
    <row r="224" s="2" customFormat="1">
      <c r="A224" s="40"/>
      <c r="B224" s="41"/>
      <c r="C224" s="42"/>
      <c r="D224" s="219" t="s">
        <v>142</v>
      </c>
      <c r="E224" s="42"/>
      <c r="F224" s="220" t="s">
        <v>361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142</v>
      </c>
      <c r="AU224" s="19" t="s">
        <v>82</v>
      </c>
    </row>
    <row r="225" s="13" customFormat="1">
      <c r="A225" s="13"/>
      <c r="B225" s="224"/>
      <c r="C225" s="225"/>
      <c r="D225" s="226" t="s">
        <v>144</v>
      </c>
      <c r="E225" s="227" t="s">
        <v>19</v>
      </c>
      <c r="F225" s="228" t="s">
        <v>472</v>
      </c>
      <c r="G225" s="225"/>
      <c r="H225" s="229">
        <v>54</v>
      </c>
      <c r="I225" s="230"/>
      <c r="J225" s="225"/>
      <c r="K225" s="225"/>
      <c r="L225" s="231"/>
      <c r="M225" s="232"/>
      <c r="N225" s="233"/>
      <c r="O225" s="233"/>
      <c r="P225" s="233"/>
      <c r="Q225" s="233"/>
      <c r="R225" s="233"/>
      <c r="S225" s="233"/>
      <c r="T225" s="23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5" t="s">
        <v>144</v>
      </c>
      <c r="AU225" s="235" t="s">
        <v>82</v>
      </c>
      <c r="AV225" s="13" t="s">
        <v>82</v>
      </c>
      <c r="AW225" s="13" t="s">
        <v>33</v>
      </c>
      <c r="AX225" s="13" t="s">
        <v>80</v>
      </c>
      <c r="AY225" s="235" t="s">
        <v>133</v>
      </c>
    </row>
    <row r="226" s="2" customFormat="1" ht="16.5" customHeight="1">
      <c r="A226" s="40"/>
      <c r="B226" s="41"/>
      <c r="C226" s="257" t="s">
        <v>373</v>
      </c>
      <c r="D226" s="257" t="s">
        <v>263</v>
      </c>
      <c r="E226" s="258" t="s">
        <v>364</v>
      </c>
      <c r="F226" s="259" t="s">
        <v>365</v>
      </c>
      <c r="G226" s="260" t="s">
        <v>189</v>
      </c>
      <c r="H226" s="261">
        <v>5.4000000000000004</v>
      </c>
      <c r="I226" s="262"/>
      <c r="J226" s="263">
        <f>ROUND(I226*H226,2)</f>
        <v>0</v>
      </c>
      <c r="K226" s="259" t="s">
        <v>139</v>
      </c>
      <c r="L226" s="264"/>
      <c r="M226" s="265" t="s">
        <v>19</v>
      </c>
      <c r="N226" s="266" t="s">
        <v>43</v>
      </c>
      <c r="O226" s="86"/>
      <c r="P226" s="215">
        <f>O226*H226</f>
        <v>0</v>
      </c>
      <c r="Q226" s="215">
        <v>0.0096699999999999998</v>
      </c>
      <c r="R226" s="215">
        <f>Q226*H226</f>
        <v>0.052218000000000001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180</v>
      </c>
      <c r="AT226" s="217" t="s">
        <v>263</v>
      </c>
      <c r="AU226" s="217" t="s">
        <v>82</v>
      </c>
      <c r="AY226" s="19" t="s">
        <v>133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80</v>
      </c>
      <c r="BK226" s="218">
        <f>ROUND(I226*H226,2)</f>
        <v>0</v>
      </c>
      <c r="BL226" s="19" t="s">
        <v>140</v>
      </c>
      <c r="BM226" s="217" t="s">
        <v>829</v>
      </c>
    </row>
    <row r="227" s="13" customFormat="1">
      <c r="A227" s="13"/>
      <c r="B227" s="224"/>
      <c r="C227" s="225"/>
      <c r="D227" s="226" t="s">
        <v>144</v>
      </c>
      <c r="E227" s="227" t="s">
        <v>19</v>
      </c>
      <c r="F227" s="228" t="s">
        <v>830</v>
      </c>
      <c r="G227" s="225"/>
      <c r="H227" s="229">
        <v>5.4000000000000004</v>
      </c>
      <c r="I227" s="230"/>
      <c r="J227" s="225"/>
      <c r="K227" s="225"/>
      <c r="L227" s="231"/>
      <c r="M227" s="232"/>
      <c r="N227" s="233"/>
      <c r="O227" s="233"/>
      <c r="P227" s="233"/>
      <c r="Q227" s="233"/>
      <c r="R227" s="233"/>
      <c r="S227" s="233"/>
      <c r="T227" s="23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5" t="s">
        <v>144</v>
      </c>
      <c r="AU227" s="235" t="s">
        <v>82</v>
      </c>
      <c r="AV227" s="13" t="s">
        <v>82</v>
      </c>
      <c r="AW227" s="13" t="s">
        <v>33</v>
      </c>
      <c r="AX227" s="13" t="s">
        <v>80</v>
      </c>
      <c r="AY227" s="235" t="s">
        <v>133</v>
      </c>
    </row>
    <row r="228" s="2" customFormat="1" ht="16.5" customHeight="1">
      <c r="A228" s="40"/>
      <c r="B228" s="41"/>
      <c r="C228" s="257" t="s">
        <v>380</v>
      </c>
      <c r="D228" s="257" t="s">
        <v>263</v>
      </c>
      <c r="E228" s="258" t="s">
        <v>369</v>
      </c>
      <c r="F228" s="259" t="s">
        <v>370</v>
      </c>
      <c r="G228" s="260" t="s">
        <v>235</v>
      </c>
      <c r="H228" s="261">
        <v>0.33900000000000002</v>
      </c>
      <c r="I228" s="262"/>
      <c r="J228" s="263">
        <f>ROUND(I228*H228,2)</f>
        <v>0</v>
      </c>
      <c r="K228" s="259" t="s">
        <v>139</v>
      </c>
      <c r="L228" s="264"/>
      <c r="M228" s="265" t="s">
        <v>19</v>
      </c>
      <c r="N228" s="266" t="s">
        <v>43</v>
      </c>
      <c r="O228" s="86"/>
      <c r="P228" s="215">
        <f>O228*H228</f>
        <v>0</v>
      </c>
      <c r="Q228" s="215">
        <v>1</v>
      </c>
      <c r="R228" s="215">
        <f>Q228*H228</f>
        <v>0.33900000000000002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180</v>
      </c>
      <c r="AT228" s="217" t="s">
        <v>263</v>
      </c>
      <c r="AU228" s="217" t="s">
        <v>82</v>
      </c>
      <c r="AY228" s="19" t="s">
        <v>133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80</v>
      </c>
      <c r="BK228" s="218">
        <f>ROUND(I228*H228,2)</f>
        <v>0</v>
      </c>
      <c r="BL228" s="19" t="s">
        <v>140</v>
      </c>
      <c r="BM228" s="217" t="s">
        <v>831</v>
      </c>
    </row>
    <row r="229" s="13" customFormat="1">
      <c r="A229" s="13"/>
      <c r="B229" s="224"/>
      <c r="C229" s="225"/>
      <c r="D229" s="226" t="s">
        <v>144</v>
      </c>
      <c r="E229" s="227" t="s">
        <v>19</v>
      </c>
      <c r="F229" s="228" t="s">
        <v>832</v>
      </c>
      <c r="G229" s="225"/>
      <c r="H229" s="229">
        <v>0.33900000000000002</v>
      </c>
      <c r="I229" s="230"/>
      <c r="J229" s="225"/>
      <c r="K229" s="225"/>
      <c r="L229" s="231"/>
      <c r="M229" s="232"/>
      <c r="N229" s="233"/>
      <c r="O229" s="233"/>
      <c r="P229" s="233"/>
      <c r="Q229" s="233"/>
      <c r="R229" s="233"/>
      <c r="S229" s="233"/>
      <c r="T229" s="23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5" t="s">
        <v>144</v>
      </c>
      <c r="AU229" s="235" t="s">
        <v>82</v>
      </c>
      <c r="AV229" s="13" t="s">
        <v>82</v>
      </c>
      <c r="AW229" s="13" t="s">
        <v>33</v>
      </c>
      <c r="AX229" s="13" t="s">
        <v>80</v>
      </c>
      <c r="AY229" s="235" t="s">
        <v>133</v>
      </c>
    </row>
    <row r="230" s="2" customFormat="1" ht="16.5" customHeight="1">
      <c r="A230" s="40"/>
      <c r="B230" s="41"/>
      <c r="C230" s="206" t="s">
        <v>386</v>
      </c>
      <c r="D230" s="206" t="s">
        <v>135</v>
      </c>
      <c r="E230" s="207" t="s">
        <v>374</v>
      </c>
      <c r="F230" s="208" t="s">
        <v>375</v>
      </c>
      <c r="G230" s="209" t="s">
        <v>138</v>
      </c>
      <c r="H230" s="210">
        <v>177</v>
      </c>
      <c r="I230" s="211"/>
      <c r="J230" s="212">
        <f>ROUND(I230*H230,2)</f>
        <v>0</v>
      </c>
      <c r="K230" s="208" t="s">
        <v>139</v>
      </c>
      <c r="L230" s="46"/>
      <c r="M230" s="213" t="s">
        <v>19</v>
      </c>
      <c r="N230" s="214" t="s">
        <v>43</v>
      </c>
      <c r="O230" s="86"/>
      <c r="P230" s="215">
        <f>O230*H230</f>
        <v>0</v>
      </c>
      <c r="Q230" s="215">
        <v>0.108</v>
      </c>
      <c r="R230" s="215">
        <f>Q230*H230</f>
        <v>19.116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140</v>
      </c>
      <c r="AT230" s="217" t="s">
        <v>135</v>
      </c>
      <c r="AU230" s="217" t="s">
        <v>82</v>
      </c>
      <c r="AY230" s="19" t="s">
        <v>133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80</v>
      </c>
      <c r="BK230" s="218">
        <f>ROUND(I230*H230,2)</f>
        <v>0</v>
      </c>
      <c r="BL230" s="19" t="s">
        <v>140</v>
      </c>
      <c r="BM230" s="217" t="s">
        <v>833</v>
      </c>
    </row>
    <row r="231" s="2" customFormat="1">
      <c r="A231" s="40"/>
      <c r="B231" s="41"/>
      <c r="C231" s="42"/>
      <c r="D231" s="219" t="s">
        <v>142</v>
      </c>
      <c r="E231" s="42"/>
      <c r="F231" s="220" t="s">
        <v>377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142</v>
      </c>
      <c r="AU231" s="19" t="s">
        <v>82</v>
      </c>
    </row>
    <row r="232" s="14" customFormat="1">
      <c r="A232" s="14"/>
      <c r="B232" s="236"/>
      <c r="C232" s="237"/>
      <c r="D232" s="226" t="s">
        <v>144</v>
      </c>
      <c r="E232" s="238" t="s">
        <v>19</v>
      </c>
      <c r="F232" s="239" t="s">
        <v>378</v>
      </c>
      <c r="G232" s="237"/>
      <c r="H232" s="238" t="s">
        <v>19</v>
      </c>
      <c r="I232" s="240"/>
      <c r="J232" s="237"/>
      <c r="K232" s="237"/>
      <c r="L232" s="241"/>
      <c r="M232" s="242"/>
      <c r="N232" s="243"/>
      <c r="O232" s="243"/>
      <c r="P232" s="243"/>
      <c r="Q232" s="243"/>
      <c r="R232" s="243"/>
      <c r="S232" s="243"/>
      <c r="T232" s="24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5" t="s">
        <v>144</v>
      </c>
      <c r="AU232" s="245" t="s">
        <v>82</v>
      </c>
      <c r="AV232" s="14" t="s">
        <v>80</v>
      </c>
      <c r="AW232" s="14" t="s">
        <v>33</v>
      </c>
      <c r="AX232" s="14" t="s">
        <v>72</v>
      </c>
      <c r="AY232" s="245" t="s">
        <v>133</v>
      </c>
    </row>
    <row r="233" s="13" customFormat="1">
      <c r="A233" s="13"/>
      <c r="B233" s="224"/>
      <c r="C233" s="225"/>
      <c r="D233" s="226" t="s">
        <v>144</v>
      </c>
      <c r="E233" s="227" t="s">
        <v>19</v>
      </c>
      <c r="F233" s="228" t="s">
        <v>834</v>
      </c>
      <c r="G233" s="225"/>
      <c r="H233" s="229">
        <v>177</v>
      </c>
      <c r="I233" s="230"/>
      <c r="J233" s="225"/>
      <c r="K233" s="225"/>
      <c r="L233" s="231"/>
      <c r="M233" s="232"/>
      <c r="N233" s="233"/>
      <c r="O233" s="233"/>
      <c r="P233" s="233"/>
      <c r="Q233" s="233"/>
      <c r="R233" s="233"/>
      <c r="S233" s="233"/>
      <c r="T233" s="23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5" t="s">
        <v>144</v>
      </c>
      <c r="AU233" s="235" t="s">
        <v>82</v>
      </c>
      <c r="AV233" s="13" t="s">
        <v>82</v>
      </c>
      <c r="AW233" s="13" t="s">
        <v>33</v>
      </c>
      <c r="AX233" s="13" t="s">
        <v>80</v>
      </c>
      <c r="AY233" s="235" t="s">
        <v>133</v>
      </c>
    </row>
    <row r="234" s="2" customFormat="1" ht="16.5" customHeight="1">
      <c r="A234" s="40"/>
      <c r="B234" s="41"/>
      <c r="C234" s="257" t="s">
        <v>395</v>
      </c>
      <c r="D234" s="257" t="s">
        <v>263</v>
      </c>
      <c r="E234" s="258" t="s">
        <v>381</v>
      </c>
      <c r="F234" s="259" t="s">
        <v>382</v>
      </c>
      <c r="G234" s="260" t="s">
        <v>359</v>
      </c>
      <c r="H234" s="261">
        <v>59</v>
      </c>
      <c r="I234" s="262"/>
      <c r="J234" s="263">
        <f>ROUND(I234*H234,2)</f>
        <v>0</v>
      </c>
      <c r="K234" s="259" t="s">
        <v>19</v>
      </c>
      <c r="L234" s="264"/>
      <c r="M234" s="265" t="s">
        <v>19</v>
      </c>
      <c r="N234" s="266" t="s">
        <v>43</v>
      </c>
      <c r="O234" s="86"/>
      <c r="P234" s="215">
        <f>O234*H234</f>
        <v>0</v>
      </c>
      <c r="Q234" s="215">
        <v>1.516</v>
      </c>
      <c r="R234" s="215">
        <f>Q234*H234</f>
        <v>89.444000000000003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180</v>
      </c>
      <c r="AT234" s="217" t="s">
        <v>263</v>
      </c>
      <c r="AU234" s="217" t="s">
        <v>82</v>
      </c>
      <c r="AY234" s="19" t="s">
        <v>133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80</v>
      </c>
      <c r="BK234" s="218">
        <f>ROUND(I234*H234,2)</f>
        <v>0</v>
      </c>
      <c r="BL234" s="19" t="s">
        <v>140</v>
      </c>
      <c r="BM234" s="217" t="s">
        <v>835</v>
      </c>
    </row>
    <row r="235" s="13" customFormat="1">
      <c r="A235" s="13"/>
      <c r="B235" s="224"/>
      <c r="C235" s="225"/>
      <c r="D235" s="226" t="s">
        <v>144</v>
      </c>
      <c r="E235" s="227" t="s">
        <v>19</v>
      </c>
      <c r="F235" s="228" t="s">
        <v>836</v>
      </c>
      <c r="G235" s="225"/>
      <c r="H235" s="229">
        <v>59</v>
      </c>
      <c r="I235" s="230"/>
      <c r="J235" s="225"/>
      <c r="K235" s="225"/>
      <c r="L235" s="231"/>
      <c r="M235" s="232"/>
      <c r="N235" s="233"/>
      <c r="O235" s="233"/>
      <c r="P235" s="233"/>
      <c r="Q235" s="233"/>
      <c r="R235" s="233"/>
      <c r="S235" s="233"/>
      <c r="T235" s="23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5" t="s">
        <v>144</v>
      </c>
      <c r="AU235" s="235" t="s">
        <v>82</v>
      </c>
      <c r="AV235" s="13" t="s">
        <v>82</v>
      </c>
      <c r="AW235" s="13" t="s">
        <v>33</v>
      </c>
      <c r="AX235" s="13" t="s">
        <v>80</v>
      </c>
      <c r="AY235" s="235" t="s">
        <v>133</v>
      </c>
    </row>
    <row r="236" s="12" customFormat="1" ht="22.8" customHeight="1">
      <c r="A236" s="12"/>
      <c r="B236" s="190"/>
      <c r="C236" s="191"/>
      <c r="D236" s="192" t="s">
        <v>71</v>
      </c>
      <c r="E236" s="204" t="s">
        <v>150</v>
      </c>
      <c r="F236" s="204" t="s">
        <v>385</v>
      </c>
      <c r="G236" s="191"/>
      <c r="H236" s="191"/>
      <c r="I236" s="194"/>
      <c r="J236" s="205">
        <f>BK236</f>
        <v>0</v>
      </c>
      <c r="K236" s="191"/>
      <c r="L236" s="196"/>
      <c r="M236" s="197"/>
      <c r="N236" s="198"/>
      <c r="O236" s="198"/>
      <c r="P236" s="199">
        <f>SUM(P237:P259)</f>
        <v>0</v>
      </c>
      <c r="Q236" s="198"/>
      <c r="R236" s="199">
        <f>SUM(R237:R259)</f>
        <v>2.5815951100000003</v>
      </c>
      <c r="S236" s="198"/>
      <c r="T236" s="200">
        <f>SUM(T237:T259)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1" t="s">
        <v>80</v>
      </c>
      <c r="AT236" s="202" t="s">
        <v>71</v>
      </c>
      <c r="AU236" s="202" t="s">
        <v>80</v>
      </c>
      <c r="AY236" s="201" t="s">
        <v>133</v>
      </c>
      <c r="BK236" s="203">
        <f>SUM(BK237:BK259)</f>
        <v>0</v>
      </c>
    </row>
    <row r="237" s="2" customFormat="1" ht="16.5" customHeight="1">
      <c r="A237" s="40"/>
      <c r="B237" s="41"/>
      <c r="C237" s="206" t="s">
        <v>402</v>
      </c>
      <c r="D237" s="206" t="s">
        <v>135</v>
      </c>
      <c r="E237" s="207" t="s">
        <v>387</v>
      </c>
      <c r="F237" s="208" t="s">
        <v>388</v>
      </c>
      <c r="G237" s="209" t="s">
        <v>164</v>
      </c>
      <c r="H237" s="210">
        <v>33.75</v>
      </c>
      <c r="I237" s="211"/>
      <c r="J237" s="212">
        <f>ROUND(I237*H237,2)</f>
        <v>0</v>
      </c>
      <c r="K237" s="208" t="s">
        <v>139</v>
      </c>
      <c r="L237" s="46"/>
      <c r="M237" s="213" t="s">
        <v>19</v>
      </c>
      <c r="N237" s="214" t="s">
        <v>43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140</v>
      </c>
      <c r="AT237" s="217" t="s">
        <v>135</v>
      </c>
      <c r="AU237" s="217" t="s">
        <v>82</v>
      </c>
      <c r="AY237" s="19" t="s">
        <v>133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80</v>
      </c>
      <c r="BK237" s="218">
        <f>ROUND(I237*H237,2)</f>
        <v>0</v>
      </c>
      <c r="BL237" s="19" t="s">
        <v>140</v>
      </c>
      <c r="BM237" s="217" t="s">
        <v>389</v>
      </c>
    </row>
    <row r="238" s="2" customFormat="1">
      <c r="A238" s="40"/>
      <c r="B238" s="41"/>
      <c r="C238" s="42"/>
      <c r="D238" s="219" t="s">
        <v>142</v>
      </c>
      <c r="E238" s="42"/>
      <c r="F238" s="220" t="s">
        <v>390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142</v>
      </c>
      <c r="AU238" s="19" t="s">
        <v>82</v>
      </c>
    </row>
    <row r="239" s="14" customFormat="1">
      <c r="A239" s="14"/>
      <c r="B239" s="236"/>
      <c r="C239" s="237"/>
      <c r="D239" s="226" t="s">
        <v>144</v>
      </c>
      <c r="E239" s="238" t="s">
        <v>19</v>
      </c>
      <c r="F239" s="239" t="s">
        <v>391</v>
      </c>
      <c r="G239" s="237"/>
      <c r="H239" s="238" t="s">
        <v>19</v>
      </c>
      <c r="I239" s="240"/>
      <c r="J239" s="237"/>
      <c r="K239" s="237"/>
      <c r="L239" s="241"/>
      <c r="M239" s="242"/>
      <c r="N239" s="243"/>
      <c r="O239" s="243"/>
      <c r="P239" s="243"/>
      <c r="Q239" s="243"/>
      <c r="R239" s="243"/>
      <c r="S239" s="243"/>
      <c r="T239" s="24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5" t="s">
        <v>144</v>
      </c>
      <c r="AU239" s="245" t="s">
        <v>82</v>
      </c>
      <c r="AV239" s="14" t="s">
        <v>80</v>
      </c>
      <c r="AW239" s="14" t="s">
        <v>33</v>
      </c>
      <c r="AX239" s="14" t="s">
        <v>72</v>
      </c>
      <c r="AY239" s="245" t="s">
        <v>133</v>
      </c>
    </row>
    <row r="240" s="13" customFormat="1">
      <c r="A240" s="13"/>
      <c r="B240" s="224"/>
      <c r="C240" s="225"/>
      <c r="D240" s="226" t="s">
        <v>144</v>
      </c>
      <c r="E240" s="227" t="s">
        <v>19</v>
      </c>
      <c r="F240" s="228" t="s">
        <v>837</v>
      </c>
      <c r="G240" s="225"/>
      <c r="H240" s="229">
        <v>33.75</v>
      </c>
      <c r="I240" s="230"/>
      <c r="J240" s="225"/>
      <c r="K240" s="225"/>
      <c r="L240" s="231"/>
      <c r="M240" s="232"/>
      <c r="N240" s="233"/>
      <c r="O240" s="233"/>
      <c r="P240" s="233"/>
      <c r="Q240" s="233"/>
      <c r="R240" s="233"/>
      <c r="S240" s="233"/>
      <c r="T240" s="23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5" t="s">
        <v>144</v>
      </c>
      <c r="AU240" s="235" t="s">
        <v>82</v>
      </c>
      <c r="AV240" s="13" t="s">
        <v>82</v>
      </c>
      <c r="AW240" s="13" t="s">
        <v>33</v>
      </c>
      <c r="AX240" s="13" t="s">
        <v>80</v>
      </c>
      <c r="AY240" s="235" t="s">
        <v>133</v>
      </c>
    </row>
    <row r="241" s="2" customFormat="1" ht="16.5" customHeight="1">
      <c r="A241" s="40"/>
      <c r="B241" s="41"/>
      <c r="C241" s="206" t="s">
        <v>407</v>
      </c>
      <c r="D241" s="206" t="s">
        <v>135</v>
      </c>
      <c r="E241" s="207" t="s">
        <v>396</v>
      </c>
      <c r="F241" s="208" t="s">
        <v>397</v>
      </c>
      <c r="G241" s="209" t="s">
        <v>138</v>
      </c>
      <c r="H241" s="210">
        <v>143.125</v>
      </c>
      <c r="I241" s="211"/>
      <c r="J241" s="212">
        <f>ROUND(I241*H241,2)</f>
        <v>0</v>
      </c>
      <c r="K241" s="208" t="s">
        <v>139</v>
      </c>
      <c r="L241" s="46"/>
      <c r="M241" s="213" t="s">
        <v>19</v>
      </c>
      <c r="N241" s="214" t="s">
        <v>43</v>
      </c>
      <c r="O241" s="86"/>
      <c r="P241" s="215">
        <f>O241*H241</f>
        <v>0</v>
      </c>
      <c r="Q241" s="215">
        <v>0.0033500000000000001</v>
      </c>
      <c r="R241" s="215">
        <f>Q241*H241</f>
        <v>0.47946875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140</v>
      </c>
      <c r="AT241" s="217" t="s">
        <v>135</v>
      </c>
      <c r="AU241" s="217" t="s">
        <v>82</v>
      </c>
      <c r="AY241" s="19" t="s">
        <v>133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80</v>
      </c>
      <c r="BK241" s="218">
        <f>ROUND(I241*H241,2)</f>
        <v>0</v>
      </c>
      <c r="BL241" s="19" t="s">
        <v>140</v>
      </c>
      <c r="BM241" s="217" t="s">
        <v>398</v>
      </c>
    </row>
    <row r="242" s="2" customFormat="1">
      <c r="A242" s="40"/>
      <c r="B242" s="41"/>
      <c r="C242" s="42"/>
      <c r="D242" s="219" t="s">
        <v>142</v>
      </c>
      <c r="E242" s="42"/>
      <c r="F242" s="220" t="s">
        <v>399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142</v>
      </c>
      <c r="AU242" s="19" t="s">
        <v>82</v>
      </c>
    </row>
    <row r="243" s="13" customFormat="1">
      <c r="A243" s="13"/>
      <c r="B243" s="224"/>
      <c r="C243" s="225"/>
      <c r="D243" s="226" t="s">
        <v>144</v>
      </c>
      <c r="E243" s="227" t="s">
        <v>19</v>
      </c>
      <c r="F243" s="228" t="s">
        <v>838</v>
      </c>
      <c r="G243" s="225"/>
      <c r="H243" s="229">
        <v>143.125</v>
      </c>
      <c r="I243" s="230"/>
      <c r="J243" s="225"/>
      <c r="K243" s="225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144</v>
      </c>
      <c r="AU243" s="235" t="s">
        <v>82</v>
      </c>
      <c r="AV243" s="13" t="s">
        <v>82</v>
      </c>
      <c r="AW243" s="13" t="s">
        <v>33</v>
      </c>
      <c r="AX243" s="13" t="s">
        <v>80</v>
      </c>
      <c r="AY243" s="235" t="s">
        <v>133</v>
      </c>
    </row>
    <row r="244" s="2" customFormat="1" ht="16.5" customHeight="1">
      <c r="A244" s="40"/>
      <c r="B244" s="41"/>
      <c r="C244" s="206" t="s">
        <v>411</v>
      </c>
      <c r="D244" s="206" t="s">
        <v>135</v>
      </c>
      <c r="E244" s="207" t="s">
        <v>403</v>
      </c>
      <c r="F244" s="208" t="s">
        <v>404</v>
      </c>
      <c r="G244" s="209" t="s">
        <v>138</v>
      </c>
      <c r="H244" s="210">
        <v>143.125</v>
      </c>
      <c r="I244" s="211"/>
      <c r="J244" s="212">
        <f>ROUND(I244*H244,2)</f>
        <v>0</v>
      </c>
      <c r="K244" s="208" t="s">
        <v>139</v>
      </c>
      <c r="L244" s="46"/>
      <c r="M244" s="213" t="s">
        <v>19</v>
      </c>
      <c r="N244" s="214" t="s">
        <v>43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140</v>
      </c>
      <c r="AT244" s="217" t="s">
        <v>135</v>
      </c>
      <c r="AU244" s="217" t="s">
        <v>82</v>
      </c>
      <c r="AY244" s="19" t="s">
        <v>133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80</v>
      </c>
      <c r="BK244" s="218">
        <f>ROUND(I244*H244,2)</f>
        <v>0</v>
      </c>
      <c r="BL244" s="19" t="s">
        <v>140</v>
      </c>
      <c r="BM244" s="217" t="s">
        <v>405</v>
      </c>
    </row>
    <row r="245" s="2" customFormat="1">
      <c r="A245" s="40"/>
      <c r="B245" s="41"/>
      <c r="C245" s="42"/>
      <c r="D245" s="219" t="s">
        <v>142</v>
      </c>
      <c r="E245" s="42"/>
      <c r="F245" s="220" t="s">
        <v>406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142</v>
      </c>
      <c r="AU245" s="19" t="s">
        <v>82</v>
      </c>
    </row>
    <row r="246" s="2" customFormat="1" ht="16.5" customHeight="1">
      <c r="A246" s="40"/>
      <c r="B246" s="41"/>
      <c r="C246" s="206" t="s">
        <v>418</v>
      </c>
      <c r="D246" s="206" t="s">
        <v>135</v>
      </c>
      <c r="E246" s="207" t="s">
        <v>412</v>
      </c>
      <c r="F246" s="208" t="s">
        <v>413</v>
      </c>
      <c r="G246" s="209" t="s">
        <v>235</v>
      </c>
      <c r="H246" s="210">
        <v>0.071999999999999995</v>
      </c>
      <c r="I246" s="211"/>
      <c r="J246" s="212">
        <f>ROUND(I246*H246,2)</f>
        <v>0</v>
      </c>
      <c r="K246" s="208" t="s">
        <v>139</v>
      </c>
      <c r="L246" s="46"/>
      <c r="M246" s="213" t="s">
        <v>19</v>
      </c>
      <c r="N246" s="214" t="s">
        <v>43</v>
      </c>
      <c r="O246" s="86"/>
      <c r="P246" s="215">
        <f>O246*H246</f>
        <v>0</v>
      </c>
      <c r="Q246" s="215">
        <v>1.04359</v>
      </c>
      <c r="R246" s="215">
        <f>Q246*H246</f>
        <v>0.075138479999999994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140</v>
      </c>
      <c r="AT246" s="217" t="s">
        <v>135</v>
      </c>
      <c r="AU246" s="217" t="s">
        <v>82</v>
      </c>
      <c r="AY246" s="19" t="s">
        <v>133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80</v>
      </c>
      <c r="BK246" s="218">
        <f>ROUND(I246*H246,2)</f>
        <v>0</v>
      </c>
      <c r="BL246" s="19" t="s">
        <v>140</v>
      </c>
      <c r="BM246" s="217" t="s">
        <v>414</v>
      </c>
    </row>
    <row r="247" s="2" customFormat="1">
      <c r="A247" s="40"/>
      <c r="B247" s="41"/>
      <c r="C247" s="42"/>
      <c r="D247" s="219" t="s">
        <v>142</v>
      </c>
      <c r="E247" s="42"/>
      <c r="F247" s="220" t="s">
        <v>415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142</v>
      </c>
      <c r="AU247" s="19" t="s">
        <v>82</v>
      </c>
    </row>
    <row r="248" s="14" customFormat="1">
      <c r="A248" s="14"/>
      <c r="B248" s="236"/>
      <c r="C248" s="237"/>
      <c r="D248" s="226" t="s">
        <v>144</v>
      </c>
      <c r="E248" s="238" t="s">
        <v>19</v>
      </c>
      <c r="F248" s="239" t="s">
        <v>839</v>
      </c>
      <c r="G248" s="237"/>
      <c r="H248" s="238" t="s">
        <v>19</v>
      </c>
      <c r="I248" s="240"/>
      <c r="J248" s="237"/>
      <c r="K248" s="237"/>
      <c r="L248" s="241"/>
      <c r="M248" s="242"/>
      <c r="N248" s="243"/>
      <c r="O248" s="243"/>
      <c r="P248" s="243"/>
      <c r="Q248" s="243"/>
      <c r="R248" s="243"/>
      <c r="S248" s="243"/>
      <c r="T248" s="24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5" t="s">
        <v>144</v>
      </c>
      <c r="AU248" s="245" t="s">
        <v>82</v>
      </c>
      <c r="AV248" s="14" t="s">
        <v>80</v>
      </c>
      <c r="AW248" s="14" t="s">
        <v>33</v>
      </c>
      <c r="AX248" s="14" t="s">
        <v>72</v>
      </c>
      <c r="AY248" s="245" t="s">
        <v>133</v>
      </c>
    </row>
    <row r="249" s="13" customFormat="1">
      <c r="A249" s="13"/>
      <c r="B249" s="224"/>
      <c r="C249" s="225"/>
      <c r="D249" s="226" t="s">
        <v>144</v>
      </c>
      <c r="E249" s="227" t="s">
        <v>19</v>
      </c>
      <c r="F249" s="228" t="s">
        <v>840</v>
      </c>
      <c r="G249" s="225"/>
      <c r="H249" s="229">
        <v>0.071999999999999995</v>
      </c>
      <c r="I249" s="230"/>
      <c r="J249" s="225"/>
      <c r="K249" s="225"/>
      <c r="L249" s="231"/>
      <c r="M249" s="232"/>
      <c r="N249" s="233"/>
      <c r="O249" s="233"/>
      <c r="P249" s="233"/>
      <c r="Q249" s="233"/>
      <c r="R249" s="233"/>
      <c r="S249" s="233"/>
      <c r="T249" s="23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5" t="s">
        <v>144</v>
      </c>
      <c r="AU249" s="235" t="s">
        <v>82</v>
      </c>
      <c r="AV249" s="13" t="s">
        <v>82</v>
      </c>
      <c r="AW249" s="13" t="s">
        <v>33</v>
      </c>
      <c r="AX249" s="13" t="s">
        <v>80</v>
      </c>
      <c r="AY249" s="235" t="s">
        <v>133</v>
      </c>
    </row>
    <row r="250" s="2" customFormat="1" ht="16.5" customHeight="1">
      <c r="A250" s="40"/>
      <c r="B250" s="41"/>
      <c r="C250" s="206" t="s">
        <v>424</v>
      </c>
      <c r="D250" s="206" t="s">
        <v>135</v>
      </c>
      <c r="E250" s="207" t="s">
        <v>419</v>
      </c>
      <c r="F250" s="208" t="s">
        <v>420</v>
      </c>
      <c r="G250" s="209" t="s">
        <v>235</v>
      </c>
      <c r="H250" s="210">
        <v>0.14399999999999999</v>
      </c>
      <c r="I250" s="211"/>
      <c r="J250" s="212">
        <f>ROUND(I250*H250,2)</f>
        <v>0</v>
      </c>
      <c r="K250" s="208" t="s">
        <v>139</v>
      </c>
      <c r="L250" s="46"/>
      <c r="M250" s="213" t="s">
        <v>19</v>
      </c>
      <c r="N250" s="214" t="s">
        <v>43</v>
      </c>
      <c r="O250" s="86"/>
      <c r="P250" s="215">
        <f>O250*H250</f>
        <v>0</v>
      </c>
      <c r="Q250" s="215">
        <v>1.0541700000000001</v>
      </c>
      <c r="R250" s="215">
        <f>Q250*H250</f>
        <v>0.15180047999999999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140</v>
      </c>
      <c r="AT250" s="217" t="s">
        <v>135</v>
      </c>
      <c r="AU250" s="217" t="s">
        <v>82</v>
      </c>
      <c r="AY250" s="19" t="s">
        <v>133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80</v>
      </c>
      <c r="BK250" s="218">
        <f>ROUND(I250*H250,2)</f>
        <v>0</v>
      </c>
      <c r="BL250" s="19" t="s">
        <v>140</v>
      </c>
      <c r="BM250" s="217" t="s">
        <v>841</v>
      </c>
    </row>
    <row r="251" s="2" customFormat="1">
      <c r="A251" s="40"/>
      <c r="B251" s="41"/>
      <c r="C251" s="42"/>
      <c r="D251" s="219" t="s">
        <v>142</v>
      </c>
      <c r="E251" s="42"/>
      <c r="F251" s="220" t="s">
        <v>422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142</v>
      </c>
      <c r="AU251" s="19" t="s">
        <v>82</v>
      </c>
    </row>
    <row r="252" s="14" customFormat="1">
      <c r="A252" s="14"/>
      <c r="B252" s="236"/>
      <c r="C252" s="237"/>
      <c r="D252" s="226" t="s">
        <v>144</v>
      </c>
      <c r="E252" s="238" t="s">
        <v>19</v>
      </c>
      <c r="F252" s="239" t="s">
        <v>839</v>
      </c>
      <c r="G252" s="237"/>
      <c r="H252" s="238" t="s">
        <v>19</v>
      </c>
      <c r="I252" s="240"/>
      <c r="J252" s="237"/>
      <c r="K252" s="237"/>
      <c r="L252" s="241"/>
      <c r="M252" s="242"/>
      <c r="N252" s="243"/>
      <c r="O252" s="243"/>
      <c r="P252" s="243"/>
      <c r="Q252" s="243"/>
      <c r="R252" s="243"/>
      <c r="S252" s="243"/>
      <c r="T252" s="24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5" t="s">
        <v>144</v>
      </c>
      <c r="AU252" s="245" t="s">
        <v>82</v>
      </c>
      <c r="AV252" s="14" t="s">
        <v>80</v>
      </c>
      <c r="AW252" s="14" t="s">
        <v>33</v>
      </c>
      <c r="AX252" s="14" t="s">
        <v>72</v>
      </c>
      <c r="AY252" s="245" t="s">
        <v>133</v>
      </c>
    </row>
    <row r="253" s="13" customFormat="1">
      <c r="A253" s="13"/>
      <c r="B253" s="224"/>
      <c r="C253" s="225"/>
      <c r="D253" s="226" t="s">
        <v>144</v>
      </c>
      <c r="E253" s="227" t="s">
        <v>19</v>
      </c>
      <c r="F253" s="228" t="s">
        <v>842</v>
      </c>
      <c r="G253" s="225"/>
      <c r="H253" s="229">
        <v>0.14399999999999999</v>
      </c>
      <c r="I253" s="230"/>
      <c r="J253" s="225"/>
      <c r="K253" s="225"/>
      <c r="L253" s="231"/>
      <c r="M253" s="232"/>
      <c r="N253" s="233"/>
      <c r="O253" s="233"/>
      <c r="P253" s="233"/>
      <c r="Q253" s="233"/>
      <c r="R253" s="233"/>
      <c r="S253" s="233"/>
      <c r="T253" s="23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5" t="s">
        <v>144</v>
      </c>
      <c r="AU253" s="235" t="s">
        <v>82</v>
      </c>
      <c r="AV253" s="13" t="s">
        <v>82</v>
      </c>
      <c r="AW253" s="13" t="s">
        <v>33</v>
      </c>
      <c r="AX253" s="13" t="s">
        <v>80</v>
      </c>
      <c r="AY253" s="235" t="s">
        <v>133</v>
      </c>
    </row>
    <row r="254" s="2" customFormat="1" ht="16.5" customHeight="1">
      <c r="A254" s="40"/>
      <c r="B254" s="41"/>
      <c r="C254" s="206" t="s">
        <v>429</v>
      </c>
      <c r="D254" s="206" t="s">
        <v>135</v>
      </c>
      <c r="E254" s="207" t="s">
        <v>843</v>
      </c>
      <c r="F254" s="208" t="s">
        <v>844</v>
      </c>
      <c r="G254" s="209" t="s">
        <v>235</v>
      </c>
      <c r="H254" s="210">
        <v>1.7150000000000001</v>
      </c>
      <c r="I254" s="211"/>
      <c r="J254" s="212">
        <f>ROUND(I254*H254,2)</f>
        <v>0</v>
      </c>
      <c r="K254" s="208" t="s">
        <v>139</v>
      </c>
      <c r="L254" s="46"/>
      <c r="M254" s="213" t="s">
        <v>19</v>
      </c>
      <c r="N254" s="214" t="s">
        <v>43</v>
      </c>
      <c r="O254" s="86"/>
      <c r="P254" s="215">
        <f>O254*H254</f>
        <v>0</v>
      </c>
      <c r="Q254" s="215">
        <v>1.07636</v>
      </c>
      <c r="R254" s="215">
        <f>Q254*H254</f>
        <v>1.8459574000000001</v>
      </c>
      <c r="S254" s="215">
        <v>0</v>
      </c>
      <c r="T254" s="21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140</v>
      </c>
      <c r="AT254" s="217" t="s">
        <v>135</v>
      </c>
      <c r="AU254" s="217" t="s">
        <v>82</v>
      </c>
      <c r="AY254" s="19" t="s">
        <v>133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9" t="s">
        <v>80</v>
      </c>
      <c r="BK254" s="218">
        <f>ROUND(I254*H254,2)</f>
        <v>0</v>
      </c>
      <c r="BL254" s="19" t="s">
        <v>140</v>
      </c>
      <c r="BM254" s="217" t="s">
        <v>845</v>
      </c>
    </row>
    <row r="255" s="2" customFormat="1">
      <c r="A255" s="40"/>
      <c r="B255" s="41"/>
      <c r="C255" s="42"/>
      <c r="D255" s="219" t="s">
        <v>142</v>
      </c>
      <c r="E255" s="42"/>
      <c r="F255" s="220" t="s">
        <v>846</v>
      </c>
      <c r="G255" s="42"/>
      <c r="H255" s="42"/>
      <c r="I255" s="221"/>
      <c r="J255" s="42"/>
      <c r="K255" s="42"/>
      <c r="L255" s="46"/>
      <c r="M255" s="222"/>
      <c r="N255" s="223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142</v>
      </c>
      <c r="AU255" s="19" t="s">
        <v>82</v>
      </c>
    </row>
    <row r="256" s="14" customFormat="1">
      <c r="A256" s="14"/>
      <c r="B256" s="236"/>
      <c r="C256" s="237"/>
      <c r="D256" s="226" t="s">
        <v>144</v>
      </c>
      <c r="E256" s="238" t="s">
        <v>19</v>
      </c>
      <c r="F256" s="239" t="s">
        <v>839</v>
      </c>
      <c r="G256" s="237"/>
      <c r="H256" s="238" t="s">
        <v>19</v>
      </c>
      <c r="I256" s="240"/>
      <c r="J256" s="237"/>
      <c r="K256" s="237"/>
      <c r="L256" s="241"/>
      <c r="M256" s="242"/>
      <c r="N256" s="243"/>
      <c r="O256" s="243"/>
      <c r="P256" s="243"/>
      <c r="Q256" s="243"/>
      <c r="R256" s="243"/>
      <c r="S256" s="243"/>
      <c r="T256" s="24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5" t="s">
        <v>144</v>
      </c>
      <c r="AU256" s="245" t="s">
        <v>82</v>
      </c>
      <c r="AV256" s="14" t="s">
        <v>80</v>
      </c>
      <c r="AW256" s="14" t="s">
        <v>33</v>
      </c>
      <c r="AX256" s="14" t="s">
        <v>72</v>
      </c>
      <c r="AY256" s="245" t="s">
        <v>133</v>
      </c>
    </row>
    <row r="257" s="13" customFormat="1">
      <c r="A257" s="13"/>
      <c r="B257" s="224"/>
      <c r="C257" s="225"/>
      <c r="D257" s="226" t="s">
        <v>144</v>
      </c>
      <c r="E257" s="227" t="s">
        <v>19</v>
      </c>
      <c r="F257" s="228" t="s">
        <v>847</v>
      </c>
      <c r="G257" s="225"/>
      <c r="H257" s="229">
        <v>1.7150000000000001</v>
      </c>
      <c r="I257" s="230"/>
      <c r="J257" s="225"/>
      <c r="K257" s="225"/>
      <c r="L257" s="231"/>
      <c r="M257" s="232"/>
      <c r="N257" s="233"/>
      <c r="O257" s="233"/>
      <c r="P257" s="233"/>
      <c r="Q257" s="233"/>
      <c r="R257" s="233"/>
      <c r="S257" s="233"/>
      <c r="T257" s="23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5" t="s">
        <v>144</v>
      </c>
      <c r="AU257" s="235" t="s">
        <v>82</v>
      </c>
      <c r="AV257" s="13" t="s">
        <v>82</v>
      </c>
      <c r="AW257" s="13" t="s">
        <v>33</v>
      </c>
      <c r="AX257" s="13" t="s">
        <v>80</v>
      </c>
      <c r="AY257" s="235" t="s">
        <v>133</v>
      </c>
    </row>
    <row r="258" s="2" customFormat="1" ht="16.5" customHeight="1">
      <c r="A258" s="40"/>
      <c r="B258" s="41"/>
      <c r="C258" s="206" t="s">
        <v>434</v>
      </c>
      <c r="D258" s="206" t="s">
        <v>135</v>
      </c>
      <c r="E258" s="207" t="s">
        <v>848</v>
      </c>
      <c r="F258" s="208" t="s">
        <v>849</v>
      </c>
      <c r="G258" s="209" t="s">
        <v>189</v>
      </c>
      <c r="H258" s="210">
        <v>17.5</v>
      </c>
      <c r="I258" s="211"/>
      <c r="J258" s="212">
        <f>ROUND(I258*H258,2)</f>
        <v>0</v>
      </c>
      <c r="K258" s="208" t="s">
        <v>19</v>
      </c>
      <c r="L258" s="46"/>
      <c r="M258" s="213" t="s">
        <v>19</v>
      </c>
      <c r="N258" s="214" t="s">
        <v>43</v>
      </c>
      <c r="O258" s="86"/>
      <c r="P258" s="215">
        <f>O258*H258</f>
        <v>0</v>
      </c>
      <c r="Q258" s="215">
        <v>0.00158</v>
      </c>
      <c r="R258" s="215">
        <f>Q258*H258</f>
        <v>0.027650000000000001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140</v>
      </c>
      <c r="AT258" s="217" t="s">
        <v>135</v>
      </c>
      <c r="AU258" s="217" t="s">
        <v>82</v>
      </c>
      <c r="AY258" s="19" t="s">
        <v>133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80</v>
      </c>
      <c r="BK258" s="218">
        <f>ROUND(I258*H258,2)</f>
        <v>0</v>
      </c>
      <c r="BL258" s="19" t="s">
        <v>140</v>
      </c>
      <c r="BM258" s="217" t="s">
        <v>850</v>
      </c>
    </row>
    <row r="259" s="2" customFormat="1" ht="16.5" customHeight="1">
      <c r="A259" s="40"/>
      <c r="B259" s="41"/>
      <c r="C259" s="206" t="s">
        <v>440</v>
      </c>
      <c r="D259" s="206" t="s">
        <v>135</v>
      </c>
      <c r="E259" s="207" t="s">
        <v>851</v>
      </c>
      <c r="F259" s="208" t="s">
        <v>852</v>
      </c>
      <c r="G259" s="209" t="s">
        <v>189</v>
      </c>
      <c r="H259" s="210">
        <v>1</v>
      </c>
      <c r="I259" s="211"/>
      <c r="J259" s="212">
        <f>ROUND(I259*H259,2)</f>
        <v>0</v>
      </c>
      <c r="K259" s="208" t="s">
        <v>19</v>
      </c>
      <c r="L259" s="46"/>
      <c r="M259" s="213" t="s">
        <v>19</v>
      </c>
      <c r="N259" s="214" t="s">
        <v>43</v>
      </c>
      <c r="O259" s="86"/>
      <c r="P259" s="215">
        <f>O259*H259</f>
        <v>0</v>
      </c>
      <c r="Q259" s="215">
        <v>0.00158</v>
      </c>
      <c r="R259" s="215">
        <f>Q259*H259</f>
        <v>0.00158</v>
      </c>
      <c r="S259" s="215">
        <v>0</v>
      </c>
      <c r="T259" s="21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140</v>
      </c>
      <c r="AT259" s="217" t="s">
        <v>135</v>
      </c>
      <c r="AU259" s="217" t="s">
        <v>82</v>
      </c>
      <c r="AY259" s="19" t="s">
        <v>133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80</v>
      </c>
      <c r="BK259" s="218">
        <f>ROUND(I259*H259,2)</f>
        <v>0</v>
      </c>
      <c r="BL259" s="19" t="s">
        <v>140</v>
      </c>
      <c r="BM259" s="217" t="s">
        <v>853</v>
      </c>
    </row>
    <row r="260" s="12" customFormat="1" ht="22.8" customHeight="1">
      <c r="A260" s="12"/>
      <c r="B260" s="190"/>
      <c r="C260" s="191"/>
      <c r="D260" s="192" t="s">
        <v>71</v>
      </c>
      <c r="E260" s="204" t="s">
        <v>140</v>
      </c>
      <c r="F260" s="204" t="s">
        <v>433</v>
      </c>
      <c r="G260" s="191"/>
      <c r="H260" s="191"/>
      <c r="I260" s="194"/>
      <c r="J260" s="205">
        <f>BK260</f>
        <v>0</v>
      </c>
      <c r="K260" s="191"/>
      <c r="L260" s="196"/>
      <c r="M260" s="197"/>
      <c r="N260" s="198"/>
      <c r="O260" s="198"/>
      <c r="P260" s="199">
        <f>SUM(P261:P262)</f>
        <v>0</v>
      </c>
      <c r="Q260" s="198"/>
      <c r="R260" s="199">
        <f>SUM(R261:R262)</f>
        <v>0</v>
      </c>
      <c r="S260" s="198"/>
      <c r="T260" s="200">
        <f>SUM(T261:T262)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01" t="s">
        <v>80</v>
      </c>
      <c r="AT260" s="202" t="s">
        <v>71</v>
      </c>
      <c r="AU260" s="202" t="s">
        <v>80</v>
      </c>
      <c r="AY260" s="201" t="s">
        <v>133</v>
      </c>
      <c r="BK260" s="203">
        <f>SUM(BK261:BK262)</f>
        <v>0</v>
      </c>
    </row>
    <row r="261" s="2" customFormat="1" ht="16.5" customHeight="1">
      <c r="A261" s="40"/>
      <c r="B261" s="41"/>
      <c r="C261" s="206" t="s">
        <v>445</v>
      </c>
      <c r="D261" s="206" t="s">
        <v>135</v>
      </c>
      <c r="E261" s="207" t="s">
        <v>441</v>
      </c>
      <c r="F261" s="208" t="s">
        <v>442</v>
      </c>
      <c r="G261" s="209" t="s">
        <v>138</v>
      </c>
      <c r="H261" s="210">
        <v>75.599999999999994</v>
      </c>
      <c r="I261" s="211"/>
      <c r="J261" s="212">
        <f>ROUND(I261*H261,2)</f>
        <v>0</v>
      </c>
      <c r="K261" s="208" t="s">
        <v>19</v>
      </c>
      <c r="L261" s="46"/>
      <c r="M261" s="213" t="s">
        <v>19</v>
      </c>
      <c r="N261" s="214" t="s">
        <v>43</v>
      </c>
      <c r="O261" s="86"/>
      <c r="P261" s="215">
        <f>O261*H261</f>
        <v>0</v>
      </c>
      <c r="Q261" s="215">
        <v>0</v>
      </c>
      <c r="R261" s="215">
        <f>Q261*H261</f>
        <v>0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140</v>
      </c>
      <c r="AT261" s="217" t="s">
        <v>135</v>
      </c>
      <c r="AU261" s="217" t="s">
        <v>82</v>
      </c>
      <c r="AY261" s="19" t="s">
        <v>133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80</v>
      </c>
      <c r="BK261" s="218">
        <f>ROUND(I261*H261,2)</f>
        <v>0</v>
      </c>
      <c r="BL261" s="19" t="s">
        <v>140</v>
      </c>
      <c r="BM261" s="217" t="s">
        <v>443</v>
      </c>
    </row>
    <row r="262" s="13" customFormat="1">
      <c r="A262" s="13"/>
      <c r="B262" s="224"/>
      <c r="C262" s="225"/>
      <c r="D262" s="226" t="s">
        <v>144</v>
      </c>
      <c r="E262" s="227" t="s">
        <v>19</v>
      </c>
      <c r="F262" s="228" t="s">
        <v>854</v>
      </c>
      <c r="G262" s="225"/>
      <c r="H262" s="229">
        <v>75.599999999999994</v>
      </c>
      <c r="I262" s="230"/>
      <c r="J262" s="225"/>
      <c r="K262" s="225"/>
      <c r="L262" s="231"/>
      <c r="M262" s="232"/>
      <c r="N262" s="233"/>
      <c r="O262" s="233"/>
      <c r="P262" s="233"/>
      <c r="Q262" s="233"/>
      <c r="R262" s="233"/>
      <c r="S262" s="233"/>
      <c r="T262" s="23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5" t="s">
        <v>144</v>
      </c>
      <c r="AU262" s="235" t="s">
        <v>82</v>
      </c>
      <c r="AV262" s="13" t="s">
        <v>82</v>
      </c>
      <c r="AW262" s="13" t="s">
        <v>33</v>
      </c>
      <c r="AX262" s="13" t="s">
        <v>80</v>
      </c>
      <c r="AY262" s="235" t="s">
        <v>133</v>
      </c>
    </row>
    <row r="263" s="12" customFormat="1" ht="22.8" customHeight="1">
      <c r="A263" s="12"/>
      <c r="B263" s="190"/>
      <c r="C263" s="191"/>
      <c r="D263" s="192" t="s">
        <v>71</v>
      </c>
      <c r="E263" s="204" t="s">
        <v>161</v>
      </c>
      <c r="F263" s="204" t="s">
        <v>460</v>
      </c>
      <c r="G263" s="191"/>
      <c r="H263" s="191"/>
      <c r="I263" s="194"/>
      <c r="J263" s="205">
        <f>BK263</f>
        <v>0</v>
      </c>
      <c r="K263" s="191"/>
      <c r="L263" s="196"/>
      <c r="M263" s="197"/>
      <c r="N263" s="198"/>
      <c r="O263" s="198"/>
      <c r="P263" s="199">
        <f>SUM(P264:P278)</f>
        <v>0</v>
      </c>
      <c r="Q263" s="198"/>
      <c r="R263" s="199">
        <f>SUM(R264:R278)</f>
        <v>0.32390999999999998</v>
      </c>
      <c r="S263" s="198"/>
      <c r="T263" s="200">
        <f>SUM(T264:T278)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01" t="s">
        <v>80</v>
      </c>
      <c r="AT263" s="202" t="s">
        <v>71</v>
      </c>
      <c r="AU263" s="202" t="s">
        <v>80</v>
      </c>
      <c r="AY263" s="201" t="s">
        <v>133</v>
      </c>
      <c r="BK263" s="203">
        <f>SUM(BK264:BK278)</f>
        <v>0</v>
      </c>
    </row>
    <row r="264" s="2" customFormat="1" ht="21.75" customHeight="1">
      <c r="A264" s="40"/>
      <c r="B264" s="41"/>
      <c r="C264" s="206" t="s">
        <v>450</v>
      </c>
      <c r="D264" s="206" t="s">
        <v>135</v>
      </c>
      <c r="E264" s="207" t="s">
        <v>462</v>
      </c>
      <c r="F264" s="208" t="s">
        <v>463</v>
      </c>
      <c r="G264" s="209" t="s">
        <v>138</v>
      </c>
      <c r="H264" s="210">
        <v>265.5</v>
      </c>
      <c r="I264" s="211"/>
      <c r="J264" s="212">
        <f>ROUND(I264*H264,2)</f>
        <v>0</v>
      </c>
      <c r="K264" s="208" t="s">
        <v>139</v>
      </c>
      <c r="L264" s="46"/>
      <c r="M264" s="213" t="s">
        <v>19</v>
      </c>
      <c r="N264" s="214" t="s">
        <v>43</v>
      </c>
      <c r="O264" s="86"/>
      <c r="P264" s="215">
        <f>O264*H264</f>
        <v>0</v>
      </c>
      <c r="Q264" s="215">
        <v>0</v>
      </c>
      <c r="R264" s="215">
        <f>Q264*H264</f>
        <v>0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140</v>
      </c>
      <c r="AT264" s="217" t="s">
        <v>135</v>
      </c>
      <c r="AU264" s="217" t="s">
        <v>82</v>
      </c>
      <c r="AY264" s="19" t="s">
        <v>133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80</v>
      </c>
      <c r="BK264" s="218">
        <f>ROUND(I264*H264,2)</f>
        <v>0</v>
      </c>
      <c r="BL264" s="19" t="s">
        <v>140</v>
      </c>
      <c r="BM264" s="217" t="s">
        <v>464</v>
      </c>
    </row>
    <row r="265" s="2" customFormat="1">
      <c r="A265" s="40"/>
      <c r="B265" s="41"/>
      <c r="C265" s="42"/>
      <c r="D265" s="219" t="s">
        <v>142</v>
      </c>
      <c r="E265" s="42"/>
      <c r="F265" s="220" t="s">
        <v>465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142</v>
      </c>
      <c r="AU265" s="19" t="s">
        <v>82</v>
      </c>
    </row>
    <row r="266" s="13" customFormat="1">
      <c r="A266" s="13"/>
      <c r="B266" s="224"/>
      <c r="C266" s="225"/>
      <c r="D266" s="226" t="s">
        <v>144</v>
      </c>
      <c r="E266" s="227" t="s">
        <v>19</v>
      </c>
      <c r="F266" s="228" t="s">
        <v>855</v>
      </c>
      <c r="G266" s="225"/>
      <c r="H266" s="229">
        <v>265.5</v>
      </c>
      <c r="I266" s="230"/>
      <c r="J266" s="225"/>
      <c r="K266" s="225"/>
      <c r="L266" s="231"/>
      <c r="M266" s="232"/>
      <c r="N266" s="233"/>
      <c r="O266" s="233"/>
      <c r="P266" s="233"/>
      <c r="Q266" s="233"/>
      <c r="R266" s="233"/>
      <c r="S266" s="233"/>
      <c r="T266" s="23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5" t="s">
        <v>144</v>
      </c>
      <c r="AU266" s="235" t="s">
        <v>82</v>
      </c>
      <c r="AV266" s="13" t="s">
        <v>82</v>
      </c>
      <c r="AW266" s="13" t="s">
        <v>33</v>
      </c>
      <c r="AX266" s="13" t="s">
        <v>80</v>
      </c>
      <c r="AY266" s="235" t="s">
        <v>133</v>
      </c>
    </row>
    <row r="267" s="2" customFormat="1" ht="24.15" customHeight="1">
      <c r="A267" s="40"/>
      <c r="B267" s="41"/>
      <c r="C267" s="206" t="s">
        <v>454</v>
      </c>
      <c r="D267" s="206" t="s">
        <v>135</v>
      </c>
      <c r="E267" s="207" t="s">
        <v>468</v>
      </c>
      <c r="F267" s="208" t="s">
        <v>469</v>
      </c>
      <c r="G267" s="209" t="s">
        <v>138</v>
      </c>
      <c r="H267" s="210">
        <v>265.5</v>
      </c>
      <c r="I267" s="211"/>
      <c r="J267" s="212">
        <f>ROUND(I267*H267,2)</f>
        <v>0</v>
      </c>
      <c r="K267" s="208" t="s">
        <v>139</v>
      </c>
      <c r="L267" s="46"/>
      <c r="M267" s="213" t="s">
        <v>19</v>
      </c>
      <c r="N267" s="214" t="s">
        <v>43</v>
      </c>
      <c r="O267" s="86"/>
      <c r="P267" s="215">
        <f>O267*H267</f>
        <v>0</v>
      </c>
      <c r="Q267" s="215">
        <v>0</v>
      </c>
      <c r="R267" s="215">
        <f>Q267*H267</f>
        <v>0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140</v>
      </c>
      <c r="AT267" s="217" t="s">
        <v>135</v>
      </c>
      <c r="AU267" s="217" t="s">
        <v>82</v>
      </c>
      <c r="AY267" s="19" t="s">
        <v>133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80</v>
      </c>
      <c r="BK267" s="218">
        <f>ROUND(I267*H267,2)</f>
        <v>0</v>
      </c>
      <c r="BL267" s="19" t="s">
        <v>140</v>
      </c>
      <c r="BM267" s="217" t="s">
        <v>470</v>
      </c>
    </row>
    <row r="268" s="2" customFormat="1">
      <c r="A268" s="40"/>
      <c r="B268" s="41"/>
      <c r="C268" s="42"/>
      <c r="D268" s="219" t="s">
        <v>142</v>
      </c>
      <c r="E268" s="42"/>
      <c r="F268" s="220" t="s">
        <v>471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142</v>
      </c>
      <c r="AU268" s="19" t="s">
        <v>82</v>
      </c>
    </row>
    <row r="269" s="13" customFormat="1">
      <c r="A269" s="13"/>
      <c r="B269" s="224"/>
      <c r="C269" s="225"/>
      <c r="D269" s="226" t="s">
        <v>144</v>
      </c>
      <c r="E269" s="227" t="s">
        <v>19</v>
      </c>
      <c r="F269" s="228" t="s">
        <v>855</v>
      </c>
      <c r="G269" s="225"/>
      <c r="H269" s="229">
        <v>265.5</v>
      </c>
      <c r="I269" s="230"/>
      <c r="J269" s="225"/>
      <c r="K269" s="225"/>
      <c r="L269" s="231"/>
      <c r="M269" s="232"/>
      <c r="N269" s="233"/>
      <c r="O269" s="233"/>
      <c r="P269" s="233"/>
      <c r="Q269" s="233"/>
      <c r="R269" s="233"/>
      <c r="S269" s="233"/>
      <c r="T269" s="23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5" t="s">
        <v>144</v>
      </c>
      <c r="AU269" s="235" t="s">
        <v>82</v>
      </c>
      <c r="AV269" s="13" t="s">
        <v>82</v>
      </c>
      <c r="AW269" s="13" t="s">
        <v>33</v>
      </c>
      <c r="AX269" s="13" t="s">
        <v>80</v>
      </c>
      <c r="AY269" s="235" t="s">
        <v>133</v>
      </c>
    </row>
    <row r="270" s="2" customFormat="1" ht="24.15" customHeight="1">
      <c r="A270" s="40"/>
      <c r="B270" s="41"/>
      <c r="C270" s="206" t="s">
        <v>461</v>
      </c>
      <c r="D270" s="206" t="s">
        <v>135</v>
      </c>
      <c r="E270" s="207" t="s">
        <v>473</v>
      </c>
      <c r="F270" s="208" t="s">
        <v>474</v>
      </c>
      <c r="G270" s="209" t="s">
        <v>138</v>
      </c>
      <c r="H270" s="210">
        <v>265.5</v>
      </c>
      <c r="I270" s="211"/>
      <c r="J270" s="212">
        <f>ROUND(I270*H270,2)</f>
        <v>0</v>
      </c>
      <c r="K270" s="208" t="s">
        <v>139</v>
      </c>
      <c r="L270" s="46"/>
      <c r="M270" s="213" t="s">
        <v>19</v>
      </c>
      <c r="N270" s="214" t="s">
        <v>43</v>
      </c>
      <c r="O270" s="86"/>
      <c r="P270" s="215">
        <f>O270*H270</f>
        <v>0</v>
      </c>
      <c r="Q270" s="215">
        <v>0</v>
      </c>
      <c r="R270" s="215">
        <f>Q270*H270</f>
        <v>0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140</v>
      </c>
      <c r="AT270" s="217" t="s">
        <v>135</v>
      </c>
      <c r="AU270" s="217" t="s">
        <v>82</v>
      </c>
      <c r="AY270" s="19" t="s">
        <v>133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80</v>
      </c>
      <c r="BK270" s="218">
        <f>ROUND(I270*H270,2)</f>
        <v>0</v>
      </c>
      <c r="BL270" s="19" t="s">
        <v>140</v>
      </c>
      <c r="BM270" s="217" t="s">
        <v>475</v>
      </c>
    </row>
    <row r="271" s="2" customFormat="1">
      <c r="A271" s="40"/>
      <c r="B271" s="41"/>
      <c r="C271" s="42"/>
      <c r="D271" s="219" t="s">
        <v>142</v>
      </c>
      <c r="E271" s="42"/>
      <c r="F271" s="220" t="s">
        <v>476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142</v>
      </c>
      <c r="AU271" s="19" t="s">
        <v>82</v>
      </c>
    </row>
    <row r="272" s="13" customFormat="1">
      <c r="A272" s="13"/>
      <c r="B272" s="224"/>
      <c r="C272" s="225"/>
      <c r="D272" s="226" t="s">
        <v>144</v>
      </c>
      <c r="E272" s="227" t="s">
        <v>19</v>
      </c>
      <c r="F272" s="228" t="s">
        <v>855</v>
      </c>
      <c r="G272" s="225"/>
      <c r="H272" s="229">
        <v>265.5</v>
      </c>
      <c r="I272" s="230"/>
      <c r="J272" s="225"/>
      <c r="K272" s="225"/>
      <c r="L272" s="231"/>
      <c r="M272" s="232"/>
      <c r="N272" s="233"/>
      <c r="O272" s="233"/>
      <c r="P272" s="233"/>
      <c r="Q272" s="233"/>
      <c r="R272" s="233"/>
      <c r="S272" s="233"/>
      <c r="T272" s="23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5" t="s">
        <v>144</v>
      </c>
      <c r="AU272" s="235" t="s">
        <v>82</v>
      </c>
      <c r="AV272" s="13" t="s">
        <v>82</v>
      </c>
      <c r="AW272" s="13" t="s">
        <v>33</v>
      </c>
      <c r="AX272" s="13" t="s">
        <v>80</v>
      </c>
      <c r="AY272" s="235" t="s">
        <v>133</v>
      </c>
    </row>
    <row r="273" s="2" customFormat="1" ht="16.5" customHeight="1">
      <c r="A273" s="40"/>
      <c r="B273" s="41"/>
      <c r="C273" s="206" t="s">
        <v>467</v>
      </c>
      <c r="D273" s="206" t="s">
        <v>135</v>
      </c>
      <c r="E273" s="207" t="s">
        <v>478</v>
      </c>
      <c r="F273" s="208" t="s">
        <v>479</v>
      </c>
      <c r="G273" s="209" t="s">
        <v>138</v>
      </c>
      <c r="H273" s="210">
        <v>531</v>
      </c>
      <c r="I273" s="211"/>
      <c r="J273" s="212">
        <f>ROUND(I273*H273,2)</f>
        <v>0</v>
      </c>
      <c r="K273" s="208" t="s">
        <v>139</v>
      </c>
      <c r="L273" s="46"/>
      <c r="M273" s="213" t="s">
        <v>19</v>
      </c>
      <c r="N273" s="214" t="s">
        <v>43</v>
      </c>
      <c r="O273" s="86"/>
      <c r="P273" s="215">
        <f>O273*H273</f>
        <v>0</v>
      </c>
      <c r="Q273" s="215">
        <v>0.00060999999999999997</v>
      </c>
      <c r="R273" s="215">
        <f>Q273*H273</f>
        <v>0.32390999999999998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140</v>
      </c>
      <c r="AT273" s="217" t="s">
        <v>135</v>
      </c>
      <c r="AU273" s="217" t="s">
        <v>82</v>
      </c>
      <c r="AY273" s="19" t="s">
        <v>133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80</v>
      </c>
      <c r="BK273" s="218">
        <f>ROUND(I273*H273,2)</f>
        <v>0</v>
      </c>
      <c r="BL273" s="19" t="s">
        <v>140</v>
      </c>
      <c r="BM273" s="217" t="s">
        <v>480</v>
      </c>
    </row>
    <row r="274" s="2" customFormat="1">
      <c r="A274" s="40"/>
      <c r="B274" s="41"/>
      <c r="C274" s="42"/>
      <c r="D274" s="219" t="s">
        <v>142</v>
      </c>
      <c r="E274" s="42"/>
      <c r="F274" s="220" t="s">
        <v>481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142</v>
      </c>
      <c r="AU274" s="19" t="s">
        <v>82</v>
      </c>
    </row>
    <row r="275" s="13" customFormat="1">
      <c r="A275" s="13"/>
      <c r="B275" s="224"/>
      <c r="C275" s="225"/>
      <c r="D275" s="226" t="s">
        <v>144</v>
      </c>
      <c r="E275" s="227" t="s">
        <v>19</v>
      </c>
      <c r="F275" s="228" t="s">
        <v>856</v>
      </c>
      <c r="G275" s="225"/>
      <c r="H275" s="229">
        <v>531</v>
      </c>
      <c r="I275" s="230"/>
      <c r="J275" s="225"/>
      <c r="K275" s="225"/>
      <c r="L275" s="231"/>
      <c r="M275" s="232"/>
      <c r="N275" s="233"/>
      <c r="O275" s="233"/>
      <c r="P275" s="233"/>
      <c r="Q275" s="233"/>
      <c r="R275" s="233"/>
      <c r="S275" s="233"/>
      <c r="T275" s="23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5" t="s">
        <v>144</v>
      </c>
      <c r="AU275" s="235" t="s">
        <v>82</v>
      </c>
      <c r="AV275" s="13" t="s">
        <v>82</v>
      </c>
      <c r="AW275" s="13" t="s">
        <v>33</v>
      </c>
      <c r="AX275" s="13" t="s">
        <v>80</v>
      </c>
      <c r="AY275" s="235" t="s">
        <v>133</v>
      </c>
    </row>
    <row r="276" s="2" customFormat="1" ht="24.15" customHeight="1">
      <c r="A276" s="40"/>
      <c r="B276" s="41"/>
      <c r="C276" s="206" t="s">
        <v>472</v>
      </c>
      <c r="D276" s="206" t="s">
        <v>135</v>
      </c>
      <c r="E276" s="207" t="s">
        <v>484</v>
      </c>
      <c r="F276" s="208" t="s">
        <v>485</v>
      </c>
      <c r="G276" s="209" t="s">
        <v>138</v>
      </c>
      <c r="H276" s="210">
        <v>265.5</v>
      </c>
      <c r="I276" s="211"/>
      <c r="J276" s="212">
        <f>ROUND(I276*H276,2)</f>
        <v>0</v>
      </c>
      <c r="K276" s="208" t="s">
        <v>139</v>
      </c>
      <c r="L276" s="46"/>
      <c r="M276" s="213" t="s">
        <v>19</v>
      </c>
      <c r="N276" s="214" t="s">
        <v>43</v>
      </c>
      <c r="O276" s="86"/>
      <c r="P276" s="215">
        <f>O276*H276</f>
        <v>0</v>
      </c>
      <c r="Q276" s="215">
        <v>0</v>
      </c>
      <c r="R276" s="215">
        <f>Q276*H276</f>
        <v>0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140</v>
      </c>
      <c r="AT276" s="217" t="s">
        <v>135</v>
      </c>
      <c r="AU276" s="217" t="s">
        <v>82</v>
      </c>
      <c r="AY276" s="19" t="s">
        <v>133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80</v>
      </c>
      <c r="BK276" s="218">
        <f>ROUND(I276*H276,2)</f>
        <v>0</v>
      </c>
      <c r="BL276" s="19" t="s">
        <v>140</v>
      </c>
      <c r="BM276" s="217" t="s">
        <v>486</v>
      </c>
    </row>
    <row r="277" s="2" customFormat="1">
      <c r="A277" s="40"/>
      <c r="B277" s="41"/>
      <c r="C277" s="42"/>
      <c r="D277" s="219" t="s">
        <v>142</v>
      </c>
      <c r="E277" s="42"/>
      <c r="F277" s="220" t="s">
        <v>487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142</v>
      </c>
      <c r="AU277" s="19" t="s">
        <v>82</v>
      </c>
    </row>
    <row r="278" s="13" customFormat="1">
      <c r="A278" s="13"/>
      <c r="B278" s="224"/>
      <c r="C278" s="225"/>
      <c r="D278" s="226" t="s">
        <v>144</v>
      </c>
      <c r="E278" s="227" t="s">
        <v>19</v>
      </c>
      <c r="F278" s="228" t="s">
        <v>855</v>
      </c>
      <c r="G278" s="225"/>
      <c r="H278" s="229">
        <v>265.5</v>
      </c>
      <c r="I278" s="230"/>
      <c r="J278" s="225"/>
      <c r="K278" s="225"/>
      <c r="L278" s="231"/>
      <c r="M278" s="232"/>
      <c r="N278" s="233"/>
      <c r="O278" s="233"/>
      <c r="P278" s="233"/>
      <c r="Q278" s="233"/>
      <c r="R278" s="233"/>
      <c r="S278" s="233"/>
      <c r="T278" s="23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5" t="s">
        <v>144</v>
      </c>
      <c r="AU278" s="235" t="s">
        <v>82</v>
      </c>
      <c r="AV278" s="13" t="s">
        <v>82</v>
      </c>
      <c r="AW278" s="13" t="s">
        <v>33</v>
      </c>
      <c r="AX278" s="13" t="s">
        <v>80</v>
      </c>
      <c r="AY278" s="235" t="s">
        <v>133</v>
      </c>
    </row>
    <row r="279" s="12" customFormat="1" ht="22.8" customHeight="1">
      <c r="A279" s="12"/>
      <c r="B279" s="190"/>
      <c r="C279" s="191"/>
      <c r="D279" s="192" t="s">
        <v>71</v>
      </c>
      <c r="E279" s="204" t="s">
        <v>186</v>
      </c>
      <c r="F279" s="204" t="s">
        <v>544</v>
      </c>
      <c r="G279" s="191"/>
      <c r="H279" s="191"/>
      <c r="I279" s="194"/>
      <c r="J279" s="205">
        <f>BK279</f>
        <v>0</v>
      </c>
      <c r="K279" s="191"/>
      <c r="L279" s="196"/>
      <c r="M279" s="197"/>
      <c r="N279" s="198"/>
      <c r="O279" s="198"/>
      <c r="P279" s="199">
        <f>SUM(P280:P324)</f>
        <v>0</v>
      </c>
      <c r="Q279" s="198"/>
      <c r="R279" s="199">
        <f>SUM(R280:R324)</f>
        <v>0.32934374999999999</v>
      </c>
      <c r="S279" s="198"/>
      <c r="T279" s="200">
        <f>SUM(T280:T324)</f>
        <v>0.97199999999999998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01" t="s">
        <v>80</v>
      </c>
      <c r="AT279" s="202" t="s">
        <v>71</v>
      </c>
      <c r="AU279" s="202" t="s">
        <v>80</v>
      </c>
      <c r="AY279" s="201" t="s">
        <v>133</v>
      </c>
      <c r="BK279" s="203">
        <f>SUM(BK280:BK324)</f>
        <v>0</v>
      </c>
    </row>
    <row r="280" s="2" customFormat="1" ht="24.15" customHeight="1">
      <c r="A280" s="40"/>
      <c r="B280" s="41"/>
      <c r="C280" s="206" t="s">
        <v>477</v>
      </c>
      <c r="D280" s="206" t="s">
        <v>135</v>
      </c>
      <c r="E280" s="207" t="s">
        <v>546</v>
      </c>
      <c r="F280" s="208" t="s">
        <v>547</v>
      </c>
      <c r="G280" s="209" t="s">
        <v>138</v>
      </c>
      <c r="H280" s="210">
        <v>2</v>
      </c>
      <c r="I280" s="211"/>
      <c r="J280" s="212">
        <f>ROUND(I280*H280,2)</f>
        <v>0</v>
      </c>
      <c r="K280" s="208" t="s">
        <v>19</v>
      </c>
      <c r="L280" s="46"/>
      <c r="M280" s="213" t="s">
        <v>19</v>
      </c>
      <c r="N280" s="214" t="s">
        <v>43</v>
      </c>
      <c r="O280" s="86"/>
      <c r="P280" s="215">
        <f>O280*H280</f>
        <v>0</v>
      </c>
      <c r="Q280" s="215">
        <v>0.053240000000000003</v>
      </c>
      <c r="R280" s="215">
        <f>Q280*H280</f>
        <v>0.10648000000000001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140</v>
      </c>
      <c r="AT280" s="217" t="s">
        <v>135</v>
      </c>
      <c r="AU280" s="217" t="s">
        <v>82</v>
      </c>
      <c r="AY280" s="19" t="s">
        <v>133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80</v>
      </c>
      <c r="BK280" s="218">
        <f>ROUND(I280*H280,2)</f>
        <v>0</v>
      </c>
      <c r="BL280" s="19" t="s">
        <v>140</v>
      </c>
      <c r="BM280" s="217" t="s">
        <v>857</v>
      </c>
    </row>
    <row r="281" s="13" customFormat="1">
      <c r="A281" s="13"/>
      <c r="B281" s="224"/>
      <c r="C281" s="225"/>
      <c r="D281" s="226" t="s">
        <v>144</v>
      </c>
      <c r="E281" s="227" t="s">
        <v>19</v>
      </c>
      <c r="F281" s="228" t="s">
        <v>858</v>
      </c>
      <c r="G281" s="225"/>
      <c r="H281" s="229">
        <v>2</v>
      </c>
      <c r="I281" s="230"/>
      <c r="J281" s="225"/>
      <c r="K281" s="225"/>
      <c r="L281" s="231"/>
      <c r="M281" s="232"/>
      <c r="N281" s="233"/>
      <c r="O281" s="233"/>
      <c r="P281" s="233"/>
      <c r="Q281" s="233"/>
      <c r="R281" s="233"/>
      <c r="S281" s="233"/>
      <c r="T281" s="23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5" t="s">
        <v>144</v>
      </c>
      <c r="AU281" s="235" t="s">
        <v>82</v>
      </c>
      <c r="AV281" s="13" t="s">
        <v>82</v>
      </c>
      <c r="AW281" s="13" t="s">
        <v>33</v>
      </c>
      <c r="AX281" s="13" t="s">
        <v>80</v>
      </c>
      <c r="AY281" s="235" t="s">
        <v>133</v>
      </c>
    </row>
    <row r="282" s="2" customFormat="1" ht="16.5" customHeight="1">
      <c r="A282" s="40"/>
      <c r="B282" s="41"/>
      <c r="C282" s="206" t="s">
        <v>483</v>
      </c>
      <c r="D282" s="206" t="s">
        <v>135</v>
      </c>
      <c r="E282" s="207" t="s">
        <v>551</v>
      </c>
      <c r="F282" s="208" t="s">
        <v>552</v>
      </c>
      <c r="G282" s="209" t="s">
        <v>189</v>
      </c>
      <c r="H282" s="210">
        <v>55</v>
      </c>
      <c r="I282" s="211"/>
      <c r="J282" s="212">
        <f>ROUND(I282*H282,2)</f>
        <v>0</v>
      </c>
      <c r="K282" s="208" t="s">
        <v>139</v>
      </c>
      <c r="L282" s="46"/>
      <c r="M282" s="213" t="s">
        <v>19</v>
      </c>
      <c r="N282" s="214" t="s">
        <v>43</v>
      </c>
      <c r="O282" s="86"/>
      <c r="P282" s="215">
        <f>O282*H282</f>
        <v>0</v>
      </c>
      <c r="Q282" s="215">
        <v>0.00029999999999999997</v>
      </c>
      <c r="R282" s="215">
        <f>Q282*H282</f>
        <v>0.016499999999999997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140</v>
      </c>
      <c r="AT282" s="217" t="s">
        <v>135</v>
      </c>
      <c r="AU282" s="217" t="s">
        <v>82</v>
      </c>
      <c r="AY282" s="19" t="s">
        <v>133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80</v>
      </c>
      <c r="BK282" s="218">
        <f>ROUND(I282*H282,2)</f>
        <v>0</v>
      </c>
      <c r="BL282" s="19" t="s">
        <v>140</v>
      </c>
      <c r="BM282" s="217" t="s">
        <v>553</v>
      </c>
    </row>
    <row r="283" s="2" customFormat="1">
      <c r="A283" s="40"/>
      <c r="B283" s="41"/>
      <c r="C283" s="42"/>
      <c r="D283" s="219" t="s">
        <v>142</v>
      </c>
      <c r="E283" s="42"/>
      <c r="F283" s="220" t="s">
        <v>554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142</v>
      </c>
      <c r="AU283" s="19" t="s">
        <v>82</v>
      </c>
    </row>
    <row r="284" s="13" customFormat="1">
      <c r="A284" s="13"/>
      <c r="B284" s="224"/>
      <c r="C284" s="225"/>
      <c r="D284" s="226" t="s">
        <v>144</v>
      </c>
      <c r="E284" s="227" t="s">
        <v>19</v>
      </c>
      <c r="F284" s="228" t="s">
        <v>859</v>
      </c>
      <c r="G284" s="225"/>
      <c r="H284" s="229">
        <v>55</v>
      </c>
      <c r="I284" s="230"/>
      <c r="J284" s="225"/>
      <c r="K284" s="225"/>
      <c r="L284" s="231"/>
      <c r="M284" s="232"/>
      <c r="N284" s="233"/>
      <c r="O284" s="233"/>
      <c r="P284" s="233"/>
      <c r="Q284" s="233"/>
      <c r="R284" s="233"/>
      <c r="S284" s="233"/>
      <c r="T284" s="23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5" t="s">
        <v>144</v>
      </c>
      <c r="AU284" s="235" t="s">
        <v>82</v>
      </c>
      <c r="AV284" s="13" t="s">
        <v>82</v>
      </c>
      <c r="AW284" s="13" t="s">
        <v>33</v>
      </c>
      <c r="AX284" s="13" t="s">
        <v>80</v>
      </c>
      <c r="AY284" s="235" t="s">
        <v>133</v>
      </c>
    </row>
    <row r="285" s="2" customFormat="1" ht="16.5" customHeight="1">
      <c r="A285" s="40"/>
      <c r="B285" s="41"/>
      <c r="C285" s="257" t="s">
        <v>488</v>
      </c>
      <c r="D285" s="257" t="s">
        <v>263</v>
      </c>
      <c r="E285" s="258" t="s">
        <v>557</v>
      </c>
      <c r="F285" s="259" t="s">
        <v>558</v>
      </c>
      <c r="G285" s="260" t="s">
        <v>189</v>
      </c>
      <c r="H285" s="261">
        <v>55</v>
      </c>
      <c r="I285" s="262"/>
      <c r="J285" s="263">
        <f>ROUND(I285*H285,2)</f>
        <v>0</v>
      </c>
      <c r="K285" s="259" t="s">
        <v>19</v>
      </c>
      <c r="L285" s="264"/>
      <c r="M285" s="265" t="s">
        <v>19</v>
      </c>
      <c r="N285" s="266" t="s">
        <v>43</v>
      </c>
      <c r="O285" s="86"/>
      <c r="P285" s="215">
        <f>O285*H285</f>
        <v>0</v>
      </c>
      <c r="Q285" s="215">
        <v>0</v>
      </c>
      <c r="R285" s="215">
        <f>Q285*H285</f>
        <v>0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180</v>
      </c>
      <c r="AT285" s="217" t="s">
        <v>263</v>
      </c>
      <c r="AU285" s="217" t="s">
        <v>82</v>
      </c>
      <c r="AY285" s="19" t="s">
        <v>133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80</v>
      </c>
      <c r="BK285" s="218">
        <f>ROUND(I285*H285,2)</f>
        <v>0</v>
      </c>
      <c r="BL285" s="19" t="s">
        <v>140</v>
      </c>
      <c r="BM285" s="217" t="s">
        <v>559</v>
      </c>
    </row>
    <row r="286" s="14" customFormat="1">
      <c r="A286" s="14"/>
      <c r="B286" s="236"/>
      <c r="C286" s="237"/>
      <c r="D286" s="226" t="s">
        <v>144</v>
      </c>
      <c r="E286" s="238" t="s">
        <v>19</v>
      </c>
      <c r="F286" s="239" t="s">
        <v>560</v>
      </c>
      <c r="G286" s="237"/>
      <c r="H286" s="238" t="s">
        <v>19</v>
      </c>
      <c r="I286" s="240"/>
      <c r="J286" s="237"/>
      <c r="K286" s="237"/>
      <c r="L286" s="241"/>
      <c r="M286" s="242"/>
      <c r="N286" s="243"/>
      <c r="O286" s="243"/>
      <c r="P286" s="243"/>
      <c r="Q286" s="243"/>
      <c r="R286" s="243"/>
      <c r="S286" s="243"/>
      <c r="T286" s="24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5" t="s">
        <v>144</v>
      </c>
      <c r="AU286" s="245" t="s">
        <v>82</v>
      </c>
      <c r="AV286" s="14" t="s">
        <v>80</v>
      </c>
      <c r="AW286" s="14" t="s">
        <v>33</v>
      </c>
      <c r="AX286" s="14" t="s">
        <v>72</v>
      </c>
      <c r="AY286" s="245" t="s">
        <v>133</v>
      </c>
    </row>
    <row r="287" s="13" customFormat="1">
      <c r="A287" s="13"/>
      <c r="B287" s="224"/>
      <c r="C287" s="225"/>
      <c r="D287" s="226" t="s">
        <v>144</v>
      </c>
      <c r="E287" s="227" t="s">
        <v>19</v>
      </c>
      <c r="F287" s="228" t="s">
        <v>860</v>
      </c>
      <c r="G287" s="225"/>
      <c r="H287" s="229">
        <v>55</v>
      </c>
      <c r="I287" s="230"/>
      <c r="J287" s="225"/>
      <c r="K287" s="225"/>
      <c r="L287" s="231"/>
      <c r="M287" s="232"/>
      <c r="N287" s="233"/>
      <c r="O287" s="233"/>
      <c r="P287" s="233"/>
      <c r="Q287" s="233"/>
      <c r="R287" s="233"/>
      <c r="S287" s="233"/>
      <c r="T287" s="23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5" t="s">
        <v>144</v>
      </c>
      <c r="AU287" s="235" t="s">
        <v>82</v>
      </c>
      <c r="AV287" s="13" t="s">
        <v>82</v>
      </c>
      <c r="AW287" s="13" t="s">
        <v>33</v>
      </c>
      <c r="AX287" s="13" t="s">
        <v>80</v>
      </c>
      <c r="AY287" s="235" t="s">
        <v>133</v>
      </c>
    </row>
    <row r="288" s="2" customFormat="1" ht="16.5" customHeight="1">
      <c r="A288" s="40"/>
      <c r="B288" s="41"/>
      <c r="C288" s="257" t="s">
        <v>494</v>
      </c>
      <c r="D288" s="257" t="s">
        <v>263</v>
      </c>
      <c r="E288" s="258" t="s">
        <v>563</v>
      </c>
      <c r="F288" s="259" t="s">
        <v>564</v>
      </c>
      <c r="G288" s="260" t="s">
        <v>235</v>
      </c>
      <c r="H288" s="261">
        <v>0.16</v>
      </c>
      <c r="I288" s="262"/>
      <c r="J288" s="263">
        <f>ROUND(I288*H288,2)</f>
        <v>0</v>
      </c>
      <c r="K288" s="259" t="s">
        <v>139</v>
      </c>
      <c r="L288" s="264"/>
      <c r="M288" s="265" t="s">
        <v>19</v>
      </c>
      <c r="N288" s="266" t="s">
        <v>43</v>
      </c>
      <c r="O288" s="86"/>
      <c r="P288" s="215">
        <f>O288*H288</f>
        <v>0</v>
      </c>
      <c r="Q288" s="215">
        <v>1</v>
      </c>
      <c r="R288" s="215">
        <f>Q288*H288</f>
        <v>0.16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180</v>
      </c>
      <c r="AT288" s="217" t="s">
        <v>263</v>
      </c>
      <c r="AU288" s="217" t="s">
        <v>82</v>
      </c>
      <c r="AY288" s="19" t="s">
        <v>133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80</v>
      </c>
      <c r="BK288" s="218">
        <f>ROUND(I288*H288,2)</f>
        <v>0</v>
      </c>
      <c r="BL288" s="19" t="s">
        <v>140</v>
      </c>
      <c r="BM288" s="217" t="s">
        <v>565</v>
      </c>
    </row>
    <row r="289" s="2" customFormat="1">
      <c r="A289" s="40"/>
      <c r="B289" s="41"/>
      <c r="C289" s="42"/>
      <c r="D289" s="226" t="s">
        <v>566</v>
      </c>
      <c r="E289" s="42"/>
      <c r="F289" s="267" t="s">
        <v>567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566</v>
      </c>
      <c r="AU289" s="19" t="s">
        <v>82</v>
      </c>
    </row>
    <row r="290" s="13" customFormat="1">
      <c r="A290" s="13"/>
      <c r="B290" s="224"/>
      <c r="C290" s="225"/>
      <c r="D290" s="226" t="s">
        <v>144</v>
      </c>
      <c r="E290" s="227" t="s">
        <v>19</v>
      </c>
      <c r="F290" s="228" t="s">
        <v>861</v>
      </c>
      <c r="G290" s="225"/>
      <c r="H290" s="229">
        <v>0.16</v>
      </c>
      <c r="I290" s="230"/>
      <c r="J290" s="225"/>
      <c r="K290" s="225"/>
      <c r="L290" s="231"/>
      <c r="M290" s="232"/>
      <c r="N290" s="233"/>
      <c r="O290" s="233"/>
      <c r="P290" s="233"/>
      <c r="Q290" s="233"/>
      <c r="R290" s="233"/>
      <c r="S290" s="233"/>
      <c r="T290" s="23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5" t="s">
        <v>144</v>
      </c>
      <c r="AU290" s="235" t="s">
        <v>82</v>
      </c>
      <c r="AV290" s="13" t="s">
        <v>82</v>
      </c>
      <c r="AW290" s="13" t="s">
        <v>33</v>
      </c>
      <c r="AX290" s="13" t="s">
        <v>80</v>
      </c>
      <c r="AY290" s="235" t="s">
        <v>133</v>
      </c>
    </row>
    <row r="291" s="2" customFormat="1" ht="24.15" customHeight="1">
      <c r="A291" s="40"/>
      <c r="B291" s="41"/>
      <c r="C291" s="206" t="s">
        <v>500</v>
      </c>
      <c r="D291" s="206" t="s">
        <v>135</v>
      </c>
      <c r="E291" s="207" t="s">
        <v>570</v>
      </c>
      <c r="F291" s="208" t="s">
        <v>571</v>
      </c>
      <c r="G291" s="209" t="s">
        <v>189</v>
      </c>
      <c r="H291" s="210">
        <v>67</v>
      </c>
      <c r="I291" s="211"/>
      <c r="J291" s="212">
        <f>ROUND(I291*H291,2)</f>
        <v>0</v>
      </c>
      <c r="K291" s="208" t="s">
        <v>139</v>
      </c>
      <c r="L291" s="46"/>
      <c r="M291" s="213" t="s">
        <v>19</v>
      </c>
      <c r="N291" s="214" t="s">
        <v>43</v>
      </c>
      <c r="O291" s="86"/>
      <c r="P291" s="215">
        <f>O291*H291</f>
        <v>0</v>
      </c>
      <c r="Q291" s="215">
        <v>9.0000000000000006E-05</v>
      </c>
      <c r="R291" s="215">
        <f>Q291*H291</f>
        <v>0.0060300000000000006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140</v>
      </c>
      <c r="AT291" s="217" t="s">
        <v>135</v>
      </c>
      <c r="AU291" s="217" t="s">
        <v>82</v>
      </c>
      <c r="AY291" s="19" t="s">
        <v>133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80</v>
      </c>
      <c r="BK291" s="218">
        <f>ROUND(I291*H291,2)</f>
        <v>0</v>
      </c>
      <c r="BL291" s="19" t="s">
        <v>140</v>
      </c>
      <c r="BM291" s="217" t="s">
        <v>572</v>
      </c>
    </row>
    <row r="292" s="2" customFormat="1">
      <c r="A292" s="40"/>
      <c r="B292" s="41"/>
      <c r="C292" s="42"/>
      <c r="D292" s="219" t="s">
        <v>142</v>
      </c>
      <c r="E292" s="42"/>
      <c r="F292" s="220" t="s">
        <v>573</v>
      </c>
      <c r="G292" s="42"/>
      <c r="H292" s="42"/>
      <c r="I292" s="221"/>
      <c r="J292" s="42"/>
      <c r="K292" s="42"/>
      <c r="L292" s="46"/>
      <c r="M292" s="222"/>
      <c r="N292" s="223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142</v>
      </c>
      <c r="AU292" s="19" t="s">
        <v>82</v>
      </c>
    </row>
    <row r="293" s="13" customFormat="1">
      <c r="A293" s="13"/>
      <c r="B293" s="224"/>
      <c r="C293" s="225"/>
      <c r="D293" s="226" t="s">
        <v>144</v>
      </c>
      <c r="E293" s="227" t="s">
        <v>19</v>
      </c>
      <c r="F293" s="228" t="s">
        <v>862</v>
      </c>
      <c r="G293" s="225"/>
      <c r="H293" s="229">
        <v>67</v>
      </c>
      <c r="I293" s="230"/>
      <c r="J293" s="225"/>
      <c r="K293" s="225"/>
      <c r="L293" s="231"/>
      <c r="M293" s="232"/>
      <c r="N293" s="233"/>
      <c r="O293" s="233"/>
      <c r="P293" s="233"/>
      <c r="Q293" s="233"/>
      <c r="R293" s="233"/>
      <c r="S293" s="233"/>
      <c r="T293" s="23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5" t="s">
        <v>144</v>
      </c>
      <c r="AU293" s="235" t="s">
        <v>82</v>
      </c>
      <c r="AV293" s="13" t="s">
        <v>82</v>
      </c>
      <c r="AW293" s="13" t="s">
        <v>33</v>
      </c>
      <c r="AX293" s="13" t="s">
        <v>80</v>
      </c>
      <c r="AY293" s="235" t="s">
        <v>133</v>
      </c>
    </row>
    <row r="294" s="2" customFormat="1" ht="16.5" customHeight="1">
      <c r="A294" s="40"/>
      <c r="B294" s="41"/>
      <c r="C294" s="206" t="s">
        <v>504</v>
      </c>
      <c r="D294" s="206" t="s">
        <v>135</v>
      </c>
      <c r="E294" s="207" t="s">
        <v>576</v>
      </c>
      <c r="F294" s="208" t="s">
        <v>577</v>
      </c>
      <c r="G294" s="209" t="s">
        <v>189</v>
      </c>
      <c r="H294" s="210">
        <v>67</v>
      </c>
      <c r="I294" s="211"/>
      <c r="J294" s="212">
        <f>ROUND(I294*H294,2)</f>
        <v>0</v>
      </c>
      <c r="K294" s="208" t="s">
        <v>139</v>
      </c>
      <c r="L294" s="46"/>
      <c r="M294" s="213" t="s">
        <v>19</v>
      </c>
      <c r="N294" s="214" t="s">
        <v>43</v>
      </c>
      <c r="O294" s="86"/>
      <c r="P294" s="215">
        <f>O294*H294</f>
        <v>0</v>
      </c>
      <c r="Q294" s="215">
        <v>0</v>
      </c>
      <c r="R294" s="215">
        <f>Q294*H294</f>
        <v>0</v>
      </c>
      <c r="S294" s="215">
        <v>0</v>
      </c>
      <c r="T294" s="21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140</v>
      </c>
      <c r="AT294" s="217" t="s">
        <v>135</v>
      </c>
      <c r="AU294" s="217" t="s">
        <v>82</v>
      </c>
      <c r="AY294" s="19" t="s">
        <v>133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9" t="s">
        <v>80</v>
      </c>
      <c r="BK294" s="218">
        <f>ROUND(I294*H294,2)</f>
        <v>0</v>
      </c>
      <c r="BL294" s="19" t="s">
        <v>140</v>
      </c>
      <c r="BM294" s="217" t="s">
        <v>578</v>
      </c>
    </row>
    <row r="295" s="2" customFormat="1">
      <c r="A295" s="40"/>
      <c r="B295" s="41"/>
      <c r="C295" s="42"/>
      <c r="D295" s="219" t="s">
        <v>142</v>
      </c>
      <c r="E295" s="42"/>
      <c r="F295" s="220" t="s">
        <v>579</v>
      </c>
      <c r="G295" s="42"/>
      <c r="H295" s="42"/>
      <c r="I295" s="221"/>
      <c r="J295" s="42"/>
      <c r="K295" s="42"/>
      <c r="L295" s="46"/>
      <c r="M295" s="222"/>
      <c r="N295" s="223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142</v>
      </c>
      <c r="AU295" s="19" t="s">
        <v>82</v>
      </c>
    </row>
    <row r="296" s="13" customFormat="1">
      <c r="A296" s="13"/>
      <c r="B296" s="224"/>
      <c r="C296" s="225"/>
      <c r="D296" s="226" t="s">
        <v>144</v>
      </c>
      <c r="E296" s="227" t="s">
        <v>19</v>
      </c>
      <c r="F296" s="228" t="s">
        <v>863</v>
      </c>
      <c r="G296" s="225"/>
      <c r="H296" s="229">
        <v>67</v>
      </c>
      <c r="I296" s="230"/>
      <c r="J296" s="225"/>
      <c r="K296" s="225"/>
      <c r="L296" s="231"/>
      <c r="M296" s="232"/>
      <c r="N296" s="233"/>
      <c r="O296" s="233"/>
      <c r="P296" s="233"/>
      <c r="Q296" s="233"/>
      <c r="R296" s="233"/>
      <c r="S296" s="233"/>
      <c r="T296" s="23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5" t="s">
        <v>144</v>
      </c>
      <c r="AU296" s="235" t="s">
        <v>82</v>
      </c>
      <c r="AV296" s="13" t="s">
        <v>82</v>
      </c>
      <c r="AW296" s="13" t="s">
        <v>33</v>
      </c>
      <c r="AX296" s="13" t="s">
        <v>80</v>
      </c>
      <c r="AY296" s="235" t="s">
        <v>133</v>
      </c>
    </row>
    <row r="297" s="2" customFormat="1" ht="16.5" customHeight="1">
      <c r="A297" s="40"/>
      <c r="B297" s="41"/>
      <c r="C297" s="206" t="s">
        <v>509</v>
      </c>
      <c r="D297" s="206" t="s">
        <v>135</v>
      </c>
      <c r="E297" s="207" t="s">
        <v>582</v>
      </c>
      <c r="F297" s="208" t="s">
        <v>583</v>
      </c>
      <c r="G297" s="209" t="s">
        <v>138</v>
      </c>
      <c r="H297" s="210">
        <v>8.125</v>
      </c>
      <c r="I297" s="211"/>
      <c r="J297" s="212">
        <f>ROUND(I297*H297,2)</f>
        <v>0</v>
      </c>
      <c r="K297" s="208" t="s">
        <v>139</v>
      </c>
      <c r="L297" s="46"/>
      <c r="M297" s="213" t="s">
        <v>19</v>
      </c>
      <c r="N297" s="214" t="s">
        <v>43</v>
      </c>
      <c r="O297" s="86"/>
      <c r="P297" s="215">
        <f>O297*H297</f>
        <v>0</v>
      </c>
      <c r="Q297" s="215">
        <v>0.00063000000000000003</v>
      </c>
      <c r="R297" s="215">
        <f>Q297*H297</f>
        <v>0.00511875</v>
      </c>
      <c r="S297" s="215">
        <v>0</v>
      </c>
      <c r="T297" s="21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7" t="s">
        <v>140</v>
      </c>
      <c r="AT297" s="217" t="s">
        <v>135</v>
      </c>
      <c r="AU297" s="217" t="s">
        <v>82</v>
      </c>
      <c r="AY297" s="19" t="s">
        <v>133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9" t="s">
        <v>80</v>
      </c>
      <c r="BK297" s="218">
        <f>ROUND(I297*H297,2)</f>
        <v>0</v>
      </c>
      <c r="BL297" s="19" t="s">
        <v>140</v>
      </c>
      <c r="BM297" s="217" t="s">
        <v>584</v>
      </c>
    </row>
    <row r="298" s="2" customFormat="1">
      <c r="A298" s="40"/>
      <c r="B298" s="41"/>
      <c r="C298" s="42"/>
      <c r="D298" s="219" t="s">
        <v>142</v>
      </c>
      <c r="E298" s="42"/>
      <c r="F298" s="220" t="s">
        <v>585</v>
      </c>
      <c r="G298" s="42"/>
      <c r="H298" s="42"/>
      <c r="I298" s="221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142</v>
      </c>
      <c r="AU298" s="19" t="s">
        <v>82</v>
      </c>
    </row>
    <row r="299" s="13" customFormat="1">
      <c r="A299" s="13"/>
      <c r="B299" s="224"/>
      <c r="C299" s="225"/>
      <c r="D299" s="226" t="s">
        <v>144</v>
      </c>
      <c r="E299" s="227" t="s">
        <v>19</v>
      </c>
      <c r="F299" s="228" t="s">
        <v>864</v>
      </c>
      <c r="G299" s="225"/>
      <c r="H299" s="229">
        <v>8.125</v>
      </c>
      <c r="I299" s="230"/>
      <c r="J299" s="225"/>
      <c r="K299" s="225"/>
      <c r="L299" s="231"/>
      <c r="M299" s="232"/>
      <c r="N299" s="233"/>
      <c r="O299" s="233"/>
      <c r="P299" s="233"/>
      <c r="Q299" s="233"/>
      <c r="R299" s="233"/>
      <c r="S299" s="233"/>
      <c r="T299" s="23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5" t="s">
        <v>144</v>
      </c>
      <c r="AU299" s="235" t="s">
        <v>82</v>
      </c>
      <c r="AV299" s="13" t="s">
        <v>82</v>
      </c>
      <c r="AW299" s="13" t="s">
        <v>33</v>
      </c>
      <c r="AX299" s="13" t="s">
        <v>80</v>
      </c>
      <c r="AY299" s="235" t="s">
        <v>133</v>
      </c>
    </row>
    <row r="300" s="2" customFormat="1" ht="21.75" customHeight="1">
      <c r="A300" s="40"/>
      <c r="B300" s="41"/>
      <c r="C300" s="206" t="s">
        <v>513</v>
      </c>
      <c r="D300" s="206" t="s">
        <v>135</v>
      </c>
      <c r="E300" s="207" t="s">
        <v>588</v>
      </c>
      <c r="F300" s="208" t="s">
        <v>589</v>
      </c>
      <c r="G300" s="209" t="s">
        <v>189</v>
      </c>
      <c r="H300" s="210">
        <v>39</v>
      </c>
      <c r="I300" s="211"/>
      <c r="J300" s="212">
        <f>ROUND(I300*H300,2)</f>
        <v>0</v>
      </c>
      <c r="K300" s="208" t="s">
        <v>139</v>
      </c>
      <c r="L300" s="46"/>
      <c r="M300" s="213" t="s">
        <v>19</v>
      </c>
      <c r="N300" s="214" t="s">
        <v>43</v>
      </c>
      <c r="O300" s="86"/>
      <c r="P300" s="215">
        <f>O300*H300</f>
        <v>0</v>
      </c>
      <c r="Q300" s="215">
        <v>0.000174</v>
      </c>
      <c r="R300" s="215">
        <f>Q300*H300</f>
        <v>0.0067860000000000004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140</v>
      </c>
      <c r="AT300" s="217" t="s">
        <v>135</v>
      </c>
      <c r="AU300" s="217" t="s">
        <v>82</v>
      </c>
      <c r="AY300" s="19" t="s">
        <v>133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80</v>
      </c>
      <c r="BK300" s="218">
        <f>ROUND(I300*H300,2)</f>
        <v>0</v>
      </c>
      <c r="BL300" s="19" t="s">
        <v>140</v>
      </c>
      <c r="BM300" s="217" t="s">
        <v>590</v>
      </c>
    </row>
    <row r="301" s="2" customFormat="1">
      <c r="A301" s="40"/>
      <c r="B301" s="41"/>
      <c r="C301" s="42"/>
      <c r="D301" s="219" t="s">
        <v>142</v>
      </c>
      <c r="E301" s="42"/>
      <c r="F301" s="220" t="s">
        <v>591</v>
      </c>
      <c r="G301" s="42"/>
      <c r="H301" s="42"/>
      <c r="I301" s="221"/>
      <c r="J301" s="42"/>
      <c r="K301" s="42"/>
      <c r="L301" s="46"/>
      <c r="M301" s="222"/>
      <c r="N301" s="223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142</v>
      </c>
      <c r="AU301" s="19" t="s">
        <v>82</v>
      </c>
    </row>
    <row r="302" s="13" customFormat="1">
      <c r="A302" s="13"/>
      <c r="B302" s="224"/>
      <c r="C302" s="225"/>
      <c r="D302" s="226" t="s">
        <v>144</v>
      </c>
      <c r="E302" s="227" t="s">
        <v>19</v>
      </c>
      <c r="F302" s="228" t="s">
        <v>865</v>
      </c>
      <c r="G302" s="225"/>
      <c r="H302" s="229">
        <v>39</v>
      </c>
      <c r="I302" s="230"/>
      <c r="J302" s="225"/>
      <c r="K302" s="225"/>
      <c r="L302" s="231"/>
      <c r="M302" s="232"/>
      <c r="N302" s="233"/>
      <c r="O302" s="233"/>
      <c r="P302" s="233"/>
      <c r="Q302" s="233"/>
      <c r="R302" s="233"/>
      <c r="S302" s="233"/>
      <c r="T302" s="23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5" t="s">
        <v>144</v>
      </c>
      <c r="AU302" s="235" t="s">
        <v>82</v>
      </c>
      <c r="AV302" s="13" t="s">
        <v>82</v>
      </c>
      <c r="AW302" s="13" t="s">
        <v>33</v>
      </c>
      <c r="AX302" s="13" t="s">
        <v>80</v>
      </c>
      <c r="AY302" s="235" t="s">
        <v>133</v>
      </c>
    </row>
    <row r="303" s="2" customFormat="1" ht="16.5" customHeight="1">
      <c r="A303" s="40"/>
      <c r="B303" s="41"/>
      <c r="C303" s="206" t="s">
        <v>518</v>
      </c>
      <c r="D303" s="206" t="s">
        <v>135</v>
      </c>
      <c r="E303" s="207" t="s">
        <v>594</v>
      </c>
      <c r="F303" s="208" t="s">
        <v>595</v>
      </c>
      <c r="G303" s="209" t="s">
        <v>189</v>
      </c>
      <c r="H303" s="210">
        <v>39</v>
      </c>
      <c r="I303" s="211"/>
      <c r="J303" s="212">
        <f>ROUND(I303*H303,2)</f>
        <v>0</v>
      </c>
      <c r="K303" s="208" t="s">
        <v>139</v>
      </c>
      <c r="L303" s="46"/>
      <c r="M303" s="213" t="s">
        <v>19</v>
      </c>
      <c r="N303" s="214" t="s">
        <v>43</v>
      </c>
      <c r="O303" s="86"/>
      <c r="P303" s="215">
        <f>O303*H303</f>
        <v>0</v>
      </c>
      <c r="Q303" s="215">
        <v>1.1E-05</v>
      </c>
      <c r="R303" s="215">
        <f>Q303*H303</f>
        <v>0.00042899999999999997</v>
      </c>
      <c r="S303" s="215">
        <v>0</v>
      </c>
      <c r="T303" s="21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140</v>
      </c>
      <c r="AT303" s="217" t="s">
        <v>135</v>
      </c>
      <c r="AU303" s="217" t="s">
        <v>82</v>
      </c>
      <c r="AY303" s="19" t="s">
        <v>133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9" t="s">
        <v>80</v>
      </c>
      <c r="BK303" s="218">
        <f>ROUND(I303*H303,2)</f>
        <v>0</v>
      </c>
      <c r="BL303" s="19" t="s">
        <v>140</v>
      </c>
      <c r="BM303" s="217" t="s">
        <v>596</v>
      </c>
    </row>
    <row r="304" s="2" customFormat="1">
      <c r="A304" s="40"/>
      <c r="B304" s="41"/>
      <c r="C304" s="42"/>
      <c r="D304" s="219" t="s">
        <v>142</v>
      </c>
      <c r="E304" s="42"/>
      <c r="F304" s="220" t="s">
        <v>597</v>
      </c>
      <c r="G304" s="42"/>
      <c r="H304" s="42"/>
      <c r="I304" s="221"/>
      <c r="J304" s="42"/>
      <c r="K304" s="42"/>
      <c r="L304" s="46"/>
      <c r="M304" s="222"/>
      <c r="N304" s="223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142</v>
      </c>
      <c r="AU304" s="19" t="s">
        <v>82</v>
      </c>
    </row>
    <row r="305" s="13" customFormat="1">
      <c r="A305" s="13"/>
      <c r="B305" s="224"/>
      <c r="C305" s="225"/>
      <c r="D305" s="226" t="s">
        <v>144</v>
      </c>
      <c r="E305" s="227" t="s">
        <v>19</v>
      </c>
      <c r="F305" s="228" t="s">
        <v>865</v>
      </c>
      <c r="G305" s="225"/>
      <c r="H305" s="229">
        <v>39</v>
      </c>
      <c r="I305" s="230"/>
      <c r="J305" s="225"/>
      <c r="K305" s="225"/>
      <c r="L305" s="231"/>
      <c r="M305" s="232"/>
      <c r="N305" s="233"/>
      <c r="O305" s="233"/>
      <c r="P305" s="233"/>
      <c r="Q305" s="233"/>
      <c r="R305" s="233"/>
      <c r="S305" s="233"/>
      <c r="T305" s="234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5" t="s">
        <v>144</v>
      </c>
      <c r="AU305" s="235" t="s">
        <v>82</v>
      </c>
      <c r="AV305" s="13" t="s">
        <v>82</v>
      </c>
      <c r="AW305" s="13" t="s">
        <v>33</v>
      </c>
      <c r="AX305" s="13" t="s">
        <v>80</v>
      </c>
      <c r="AY305" s="235" t="s">
        <v>133</v>
      </c>
    </row>
    <row r="306" s="2" customFormat="1" ht="33" customHeight="1">
      <c r="A306" s="40"/>
      <c r="B306" s="41"/>
      <c r="C306" s="206" t="s">
        <v>522</v>
      </c>
      <c r="D306" s="206" t="s">
        <v>135</v>
      </c>
      <c r="E306" s="207" t="s">
        <v>608</v>
      </c>
      <c r="F306" s="208" t="s">
        <v>609</v>
      </c>
      <c r="G306" s="209" t="s">
        <v>138</v>
      </c>
      <c r="H306" s="210">
        <v>108</v>
      </c>
      <c r="I306" s="211"/>
      <c r="J306" s="212">
        <f>ROUND(I306*H306,2)</f>
        <v>0</v>
      </c>
      <c r="K306" s="208" t="s">
        <v>139</v>
      </c>
      <c r="L306" s="46"/>
      <c r="M306" s="213" t="s">
        <v>19</v>
      </c>
      <c r="N306" s="214" t="s">
        <v>43</v>
      </c>
      <c r="O306" s="86"/>
      <c r="P306" s="215">
        <f>O306*H306</f>
        <v>0</v>
      </c>
      <c r="Q306" s="215">
        <v>0</v>
      </c>
      <c r="R306" s="215">
        <f>Q306*H306</f>
        <v>0</v>
      </c>
      <c r="S306" s="215">
        <v>0</v>
      </c>
      <c r="T306" s="216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7" t="s">
        <v>140</v>
      </c>
      <c r="AT306" s="217" t="s">
        <v>135</v>
      </c>
      <c r="AU306" s="217" t="s">
        <v>82</v>
      </c>
      <c r="AY306" s="19" t="s">
        <v>133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9" t="s">
        <v>80</v>
      </c>
      <c r="BK306" s="218">
        <f>ROUND(I306*H306,2)</f>
        <v>0</v>
      </c>
      <c r="BL306" s="19" t="s">
        <v>140</v>
      </c>
      <c r="BM306" s="217" t="s">
        <v>866</v>
      </c>
    </row>
    <row r="307" s="2" customFormat="1">
      <c r="A307" s="40"/>
      <c r="B307" s="41"/>
      <c r="C307" s="42"/>
      <c r="D307" s="219" t="s">
        <v>142</v>
      </c>
      <c r="E307" s="42"/>
      <c r="F307" s="220" t="s">
        <v>611</v>
      </c>
      <c r="G307" s="42"/>
      <c r="H307" s="42"/>
      <c r="I307" s="221"/>
      <c r="J307" s="42"/>
      <c r="K307" s="42"/>
      <c r="L307" s="46"/>
      <c r="M307" s="222"/>
      <c r="N307" s="223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142</v>
      </c>
      <c r="AU307" s="19" t="s">
        <v>82</v>
      </c>
    </row>
    <row r="308" s="14" customFormat="1">
      <c r="A308" s="14"/>
      <c r="B308" s="236"/>
      <c r="C308" s="237"/>
      <c r="D308" s="226" t="s">
        <v>144</v>
      </c>
      <c r="E308" s="238" t="s">
        <v>19</v>
      </c>
      <c r="F308" s="239" t="s">
        <v>612</v>
      </c>
      <c r="G308" s="237"/>
      <c r="H308" s="238" t="s">
        <v>19</v>
      </c>
      <c r="I308" s="240"/>
      <c r="J308" s="237"/>
      <c r="K308" s="237"/>
      <c r="L308" s="241"/>
      <c r="M308" s="242"/>
      <c r="N308" s="243"/>
      <c r="O308" s="243"/>
      <c r="P308" s="243"/>
      <c r="Q308" s="243"/>
      <c r="R308" s="243"/>
      <c r="S308" s="243"/>
      <c r="T308" s="24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5" t="s">
        <v>144</v>
      </c>
      <c r="AU308" s="245" t="s">
        <v>82</v>
      </c>
      <c r="AV308" s="14" t="s">
        <v>80</v>
      </c>
      <c r="AW308" s="14" t="s">
        <v>33</v>
      </c>
      <c r="AX308" s="14" t="s">
        <v>72</v>
      </c>
      <c r="AY308" s="245" t="s">
        <v>133</v>
      </c>
    </row>
    <row r="309" s="13" customFormat="1">
      <c r="A309" s="13"/>
      <c r="B309" s="224"/>
      <c r="C309" s="225"/>
      <c r="D309" s="226" t="s">
        <v>144</v>
      </c>
      <c r="E309" s="227" t="s">
        <v>19</v>
      </c>
      <c r="F309" s="228" t="s">
        <v>867</v>
      </c>
      <c r="G309" s="225"/>
      <c r="H309" s="229">
        <v>108</v>
      </c>
      <c r="I309" s="230"/>
      <c r="J309" s="225"/>
      <c r="K309" s="225"/>
      <c r="L309" s="231"/>
      <c r="M309" s="232"/>
      <c r="N309" s="233"/>
      <c r="O309" s="233"/>
      <c r="P309" s="233"/>
      <c r="Q309" s="233"/>
      <c r="R309" s="233"/>
      <c r="S309" s="233"/>
      <c r="T309" s="23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5" t="s">
        <v>144</v>
      </c>
      <c r="AU309" s="235" t="s">
        <v>82</v>
      </c>
      <c r="AV309" s="13" t="s">
        <v>82</v>
      </c>
      <c r="AW309" s="13" t="s">
        <v>33</v>
      </c>
      <c r="AX309" s="13" t="s">
        <v>80</v>
      </c>
      <c r="AY309" s="235" t="s">
        <v>133</v>
      </c>
    </row>
    <row r="310" s="2" customFormat="1" ht="33" customHeight="1">
      <c r="A310" s="40"/>
      <c r="B310" s="41"/>
      <c r="C310" s="206" t="s">
        <v>527</v>
      </c>
      <c r="D310" s="206" t="s">
        <v>135</v>
      </c>
      <c r="E310" s="207" t="s">
        <v>615</v>
      </c>
      <c r="F310" s="208" t="s">
        <v>616</v>
      </c>
      <c r="G310" s="209" t="s">
        <v>138</v>
      </c>
      <c r="H310" s="210">
        <v>6480</v>
      </c>
      <c r="I310" s="211"/>
      <c r="J310" s="212">
        <f>ROUND(I310*H310,2)</f>
        <v>0</v>
      </c>
      <c r="K310" s="208" t="s">
        <v>139</v>
      </c>
      <c r="L310" s="46"/>
      <c r="M310" s="213" t="s">
        <v>19</v>
      </c>
      <c r="N310" s="214" t="s">
        <v>43</v>
      </c>
      <c r="O310" s="86"/>
      <c r="P310" s="215">
        <f>O310*H310</f>
        <v>0</v>
      </c>
      <c r="Q310" s="215">
        <v>0</v>
      </c>
      <c r="R310" s="215">
        <f>Q310*H310</f>
        <v>0</v>
      </c>
      <c r="S310" s="215">
        <v>0</v>
      </c>
      <c r="T310" s="21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140</v>
      </c>
      <c r="AT310" s="217" t="s">
        <v>135</v>
      </c>
      <c r="AU310" s="217" t="s">
        <v>82</v>
      </c>
      <c r="AY310" s="19" t="s">
        <v>133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9" t="s">
        <v>80</v>
      </c>
      <c r="BK310" s="218">
        <f>ROUND(I310*H310,2)</f>
        <v>0</v>
      </c>
      <c r="BL310" s="19" t="s">
        <v>140</v>
      </c>
      <c r="BM310" s="217" t="s">
        <v>868</v>
      </c>
    </row>
    <row r="311" s="2" customFormat="1">
      <c r="A311" s="40"/>
      <c r="B311" s="41"/>
      <c r="C311" s="42"/>
      <c r="D311" s="219" t="s">
        <v>142</v>
      </c>
      <c r="E311" s="42"/>
      <c r="F311" s="220" t="s">
        <v>618</v>
      </c>
      <c r="G311" s="42"/>
      <c r="H311" s="42"/>
      <c r="I311" s="221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142</v>
      </c>
      <c r="AU311" s="19" t="s">
        <v>82</v>
      </c>
    </row>
    <row r="312" s="13" customFormat="1">
      <c r="A312" s="13"/>
      <c r="B312" s="224"/>
      <c r="C312" s="225"/>
      <c r="D312" s="226" t="s">
        <v>144</v>
      </c>
      <c r="E312" s="227" t="s">
        <v>19</v>
      </c>
      <c r="F312" s="228" t="s">
        <v>869</v>
      </c>
      <c r="G312" s="225"/>
      <c r="H312" s="229">
        <v>6480</v>
      </c>
      <c r="I312" s="230"/>
      <c r="J312" s="225"/>
      <c r="K312" s="225"/>
      <c r="L312" s="231"/>
      <c r="M312" s="232"/>
      <c r="N312" s="233"/>
      <c r="O312" s="233"/>
      <c r="P312" s="233"/>
      <c r="Q312" s="233"/>
      <c r="R312" s="233"/>
      <c r="S312" s="233"/>
      <c r="T312" s="23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5" t="s">
        <v>144</v>
      </c>
      <c r="AU312" s="235" t="s">
        <v>82</v>
      </c>
      <c r="AV312" s="13" t="s">
        <v>82</v>
      </c>
      <c r="AW312" s="13" t="s">
        <v>33</v>
      </c>
      <c r="AX312" s="13" t="s">
        <v>80</v>
      </c>
      <c r="AY312" s="235" t="s">
        <v>133</v>
      </c>
    </row>
    <row r="313" s="2" customFormat="1" ht="33" customHeight="1">
      <c r="A313" s="40"/>
      <c r="B313" s="41"/>
      <c r="C313" s="206" t="s">
        <v>531</v>
      </c>
      <c r="D313" s="206" t="s">
        <v>135</v>
      </c>
      <c r="E313" s="207" t="s">
        <v>621</v>
      </c>
      <c r="F313" s="208" t="s">
        <v>622</v>
      </c>
      <c r="G313" s="209" t="s">
        <v>138</v>
      </c>
      <c r="H313" s="210">
        <v>108</v>
      </c>
      <c r="I313" s="211"/>
      <c r="J313" s="212">
        <f>ROUND(I313*H313,2)</f>
        <v>0</v>
      </c>
      <c r="K313" s="208" t="s">
        <v>139</v>
      </c>
      <c r="L313" s="46"/>
      <c r="M313" s="213" t="s">
        <v>19</v>
      </c>
      <c r="N313" s="214" t="s">
        <v>43</v>
      </c>
      <c r="O313" s="86"/>
      <c r="P313" s="215">
        <f>O313*H313</f>
        <v>0</v>
      </c>
      <c r="Q313" s="215">
        <v>0</v>
      </c>
      <c r="R313" s="215">
        <f>Q313*H313</f>
        <v>0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140</v>
      </c>
      <c r="AT313" s="217" t="s">
        <v>135</v>
      </c>
      <c r="AU313" s="217" t="s">
        <v>82</v>
      </c>
      <c r="AY313" s="19" t="s">
        <v>133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9" t="s">
        <v>80</v>
      </c>
      <c r="BK313" s="218">
        <f>ROUND(I313*H313,2)</f>
        <v>0</v>
      </c>
      <c r="BL313" s="19" t="s">
        <v>140</v>
      </c>
      <c r="BM313" s="217" t="s">
        <v>870</v>
      </c>
    </row>
    <row r="314" s="2" customFormat="1">
      <c r="A314" s="40"/>
      <c r="B314" s="41"/>
      <c r="C314" s="42"/>
      <c r="D314" s="219" t="s">
        <v>142</v>
      </c>
      <c r="E314" s="42"/>
      <c r="F314" s="220" t="s">
        <v>624</v>
      </c>
      <c r="G314" s="42"/>
      <c r="H314" s="42"/>
      <c r="I314" s="221"/>
      <c r="J314" s="42"/>
      <c r="K314" s="42"/>
      <c r="L314" s="46"/>
      <c r="M314" s="222"/>
      <c r="N314" s="223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142</v>
      </c>
      <c r="AU314" s="19" t="s">
        <v>82</v>
      </c>
    </row>
    <row r="315" s="2" customFormat="1" ht="24.15" customHeight="1">
      <c r="A315" s="40"/>
      <c r="B315" s="41"/>
      <c r="C315" s="206" t="s">
        <v>536</v>
      </c>
      <c r="D315" s="206" t="s">
        <v>135</v>
      </c>
      <c r="E315" s="207" t="s">
        <v>626</v>
      </c>
      <c r="F315" s="208" t="s">
        <v>627</v>
      </c>
      <c r="G315" s="209" t="s">
        <v>359</v>
      </c>
      <c r="H315" s="210">
        <v>200</v>
      </c>
      <c r="I315" s="211"/>
      <c r="J315" s="212">
        <f>ROUND(I315*H315,2)</f>
        <v>0</v>
      </c>
      <c r="K315" s="208" t="s">
        <v>139</v>
      </c>
      <c r="L315" s="46"/>
      <c r="M315" s="213" t="s">
        <v>19</v>
      </c>
      <c r="N315" s="214" t="s">
        <v>43</v>
      </c>
      <c r="O315" s="86"/>
      <c r="P315" s="215">
        <f>O315*H315</f>
        <v>0</v>
      </c>
      <c r="Q315" s="215">
        <v>1.0000000000000001E-05</v>
      </c>
      <c r="R315" s="215">
        <f>Q315*H315</f>
        <v>0.002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140</v>
      </c>
      <c r="AT315" s="217" t="s">
        <v>135</v>
      </c>
      <c r="AU315" s="217" t="s">
        <v>82</v>
      </c>
      <c r="AY315" s="19" t="s">
        <v>133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80</v>
      </c>
      <c r="BK315" s="218">
        <f>ROUND(I315*H315,2)</f>
        <v>0</v>
      </c>
      <c r="BL315" s="19" t="s">
        <v>140</v>
      </c>
      <c r="BM315" s="217" t="s">
        <v>871</v>
      </c>
    </row>
    <row r="316" s="2" customFormat="1">
      <c r="A316" s="40"/>
      <c r="B316" s="41"/>
      <c r="C316" s="42"/>
      <c r="D316" s="219" t="s">
        <v>142</v>
      </c>
      <c r="E316" s="42"/>
      <c r="F316" s="220" t="s">
        <v>629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142</v>
      </c>
      <c r="AU316" s="19" t="s">
        <v>82</v>
      </c>
    </row>
    <row r="317" s="13" customFormat="1">
      <c r="A317" s="13"/>
      <c r="B317" s="224"/>
      <c r="C317" s="225"/>
      <c r="D317" s="226" t="s">
        <v>144</v>
      </c>
      <c r="E317" s="227" t="s">
        <v>19</v>
      </c>
      <c r="F317" s="228" t="s">
        <v>872</v>
      </c>
      <c r="G317" s="225"/>
      <c r="H317" s="229">
        <v>200</v>
      </c>
      <c r="I317" s="230"/>
      <c r="J317" s="225"/>
      <c r="K317" s="225"/>
      <c r="L317" s="231"/>
      <c r="M317" s="232"/>
      <c r="N317" s="233"/>
      <c r="O317" s="233"/>
      <c r="P317" s="233"/>
      <c r="Q317" s="233"/>
      <c r="R317" s="233"/>
      <c r="S317" s="233"/>
      <c r="T317" s="234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5" t="s">
        <v>144</v>
      </c>
      <c r="AU317" s="235" t="s">
        <v>82</v>
      </c>
      <c r="AV317" s="13" t="s">
        <v>82</v>
      </c>
      <c r="AW317" s="13" t="s">
        <v>33</v>
      </c>
      <c r="AX317" s="13" t="s">
        <v>80</v>
      </c>
      <c r="AY317" s="235" t="s">
        <v>133</v>
      </c>
    </row>
    <row r="318" s="2" customFormat="1" ht="21.75" customHeight="1">
      <c r="A318" s="40"/>
      <c r="B318" s="41"/>
      <c r="C318" s="206" t="s">
        <v>540</v>
      </c>
      <c r="D318" s="206" t="s">
        <v>135</v>
      </c>
      <c r="E318" s="207" t="s">
        <v>632</v>
      </c>
      <c r="F318" s="208" t="s">
        <v>633</v>
      </c>
      <c r="G318" s="209" t="s">
        <v>359</v>
      </c>
      <c r="H318" s="210">
        <v>200</v>
      </c>
      <c r="I318" s="211"/>
      <c r="J318" s="212">
        <f>ROUND(I318*H318,2)</f>
        <v>0</v>
      </c>
      <c r="K318" s="208" t="s">
        <v>139</v>
      </c>
      <c r="L318" s="46"/>
      <c r="M318" s="213" t="s">
        <v>19</v>
      </c>
      <c r="N318" s="214" t="s">
        <v>43</v>
      </c>
      <c r="O318" s="86"/>
      <c r="P318" s="215">
        <f>O318*H318</f>
        <v>0</v>
      </c>
      <c r="Q318" s="215">
        <v>0.00012999999999999999</v>
      </c>
      <c r="R318" s="215">
        <f>Q318*H318</f>
        <v>0.025999999999999999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140</v>
      </c>
      <c r="AT318" s="217" t="s">
        <v>135</v>
      </c>
      <c r="AU318" s="217" t="s">
        <v>82</v>
      </c>
      <c r="AY318" s="19" t="s">
        <v>133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80</v>
      </c>
      <c r="BK318" s="218">
        <f>ROUND(I318*H318,2)</f>
        <v>0</v>
      </c>
      <c r="BL318" s="19" t="s">
        <v>140</v>
      </c>
      <c r="BM318" s="217" t="s">
        <v>873</v>
      </c>
    </row>
    <row r="319" s="2" customFormat="1">
      <c r="A319" s="40"/>
      <c r="B319" s="41"/>
      <c r="C319" s="42"/>
      <c r="D319" s="219" t="s">
        <v>142</v>
      </c>
      <c r="E319" s="42"/>
      <c r="F319" s="220" t="s">
        <v>635</v>
      </c>
      <c r="G319" s="42"/>
      <c r="H319" s="42"/>
      <c r="I319" s="221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142</v>
      </c>
      <c r="AU319" s="19" t="s">
        <v>82</v>
      </c>
    </row>
    <row r="320" s="13" customFormat="1">
      <c r="A320" s="13"/>
      <c r="B320" s="224"/>
      <c r="C320" s="225"/>
      <c r="D320" s="226" t="s">
        <v>144</v>
      </c>
      <c r="E320" s="227" t="s">
        <v>19</v>
      </c>
      <c r="F320" s="228" t="s">
        <v>874</v>
      </c>
      <c r="G320" s="225"/>
      <c r="H320" s="229">
        <v>200</v>
      </c>
      <c r="I320" s="230"/>
      <c r="J320" s="225"/>
      <c r="K320" s="225"/>
      <c r="L320" s="231"/>
      <c r="M320" s="232"/>
      <c r="N320" s="233"/>
      <c r="O320" s="233"/>
      <c r="P320" s="233"/>
      <c r="Q320" s="233"/>
      <c r="R320" s="233"/>
      <c r="S320" s="233"/>
      <c r="T320" s="23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5" t="s">
        <v>144</v>
      </c>
      <c r="AU320" s="235" t="s">
        <v>82</v>
      </c>
      <c r="AV320" s="13" t="s">
        <v>82</v>
      </c>
      <c r="AW320" s="13" t="s">
        <v>33</v>
      </c>
      <c r="AX320" s="13" t="s">
        <v>80</v>
      </c>
      <c r="AY320" s="235" t="s">
        <v>133</v>
      </c>
    </row>
    <row r="321" s="2" customFormat="1" ht="16.5" customHeight="1">
      <c r="A321" s="40"/>
      <c r="B321" s="41"/>
      <c r="C321" s="206" t="s">
        <v>545</v>
      </c>
      <c r="D321" s="206" t="s">
        <v>135</v>
      </c>
      <c r="E321" s="207" t="s">
        <v>638</v>
      </c>
      <c r="F321" s="208" t="s">
        <v>639</v>
      </c>
      <c r="G321" s="209" t="s">
        <v>164</v>
      </c>
      <c r="H321" s="210">
        <v>0.48599999999999999</v>
      </c>
      <c r="I321" s="211"/>
      <c r="J321" s="212">
        <f>ROUND(I321*H321,2)</f>
        <v>0</v>
      </c>
      <c r="K321" s="208" t="s">
        <v>139</v>
      </c>
      <c r="L321" s="46"/>
      <c r="M321" s="213" t="s">
        <v>19</v>
      </c>
      <c r="N321" s="214" t="s">
        <v>43</v>
      </c>
      <c r="O321" s="86"/>
      <c r="P321" s="215">
        <f>O321*H321</f>
        <v>0</v>
      </c>
      <c r="Q321" s="215">
        <v>0</v>
      </c>
      <c r="R321" s="215">
        <f>Q321*H321</f>
        <v>0</v>
      </c>
      <c r="S321" s="215">
        <v>2</v>
      </c>
      <c r="T321" s="216">
        <f>S321*H321</f>
        <v>0.97199999999999998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7" t="s">
        <v>140</v>
      </c>
      <c r="AT321" s="217" t="s">
        <v>135</v>
      </c>
      <c r="AU321" s="217" t="s">
        <v>82</v>
      </c>
      <c r="AY321" s="19" t="s">
        <v>133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9" t="s">
        <v>80</v>
      </c>
      <c r="BK321" s="218">
        <f>ROUND(I321*H321,2)</f>
        <v>0</v>
      </c>
      <c r="BL321" s="19" t="s">
        <v>140</v>
      </c>
      <c r="BM321" s="217" t="s">
        <v>875</v>
      </c>
    </row>
    <row r="322" s="2" customFormat="1">
      <c r="A322" s="40"/>
      <c r="B322" s="41"/>
      <c r="C322" s="42"/>
      <c r="D322" s="219" t="s">
        <v>142</v>
      </c>
      <c r="E322" s="42"/>
      <c r="F322" s="220" t="s">
        <v>641</v>
      </c>
      <c r="G322" s="42"/>
      <c r="H322" s="42"/>
      <c r="I322" s="221"/>
      <c r="J322" s="42"/>
      <c r="K322" s="42"/>
      <c r="L322" s="46"/>
      <c r="M322" s="222"/>
      <c r="N322" s="223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142</v>
      </c>
      <c r="AU322" s="19" t="s">
        <v>82</v>
      </c>
    </row>
    <row r="323" s="14" customFormat="1">
      <c r="A323" s="14"/>
      <c r="B323" s="236"/>
      <c r="C323" s="237"/>
      <c r="D323" s="226" t="s">
        <v>144</v>
      </c>
      <c r="E323" s="238" t="s">
        <v>19</v>
      </c>
      <c r="F323" s="239" t="s">
        <v>642</v>
      </c>
      <c r="G323" s="237"/>
      <c r="H323" s="238" t="s">
        <v>19</v>
      </c>
      <c r="I323" s="240"/>
      <c r="J323" s="237"/>
      <c r="K323" s="237"/>
      <c r="L323" s="241"/>
      <c r="M323" s="242"/>
      <c r="N323" s="243"/>
      <c r="O323" s="243"/>
      <c r="P323" s="243"/>
      <c r="Q323" s="243"/>
      <c r="R323" s="243"/>
      <c r="S323" s="243"/>
      <c r="T323" s="24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5" t="s">
        <v>144</v>
      </c>
      <c r="AU323" s="245" t="s">
        <v>82</v>
      </c>
      <c r="AV323" s="14" t="s">
        <v>80</v>
      </c>
      <c r="AW323" s="14" t="s">
        <v>33</v>
      </c>
      <c r="AX323" s="14" t="s">
        <v>72</v>
      </c>
      <c r="AY323" s="245" t="s">
        <v>133</v>
      </c>
    </row>
    <row r="324" s="13" customFormat="1">
      <c r="A324" s="13"/>
      <c r="B324" s="224"/>
      <c r="C324" s="225"/>
      <c r="D324" s="226" t="s">
        <v>144</v>
      </c>
      <c r="E324" s="227" t="s">
        <v>19</v>
      </c>
      <c r="F324" s="228" t="s">
        <v>876</v>
      </c>
      <c r="G324" s="225"/>
      <c r="H324" s="229">
        <v>0.48599999999999999</v>
      </c>
      <c r="I324" s="230"/>
      <c r="J324" s="225"/>
      <c r="K324" s="225"/>
      <c r="L324" s="231"/>
      <c r="M324" s="232"/>
      <c r="N324" s="233"/>
      <c r="O324" s="233"/>
      <c r="P324" s="233"/>
      <c r="Q324" s="233"/>
      <c r="R324" s="233"/>
      <c r="S324" s="233"/>
      <c r="T324" s="23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5" t="s">
        <v>144</v>
      </c>
      <c r="AU324" s="235" t="s">
        <v>82</v>
      </c>
      <c r="AV324" s="13" t="s">
        <v>82</v>
      </c>
      <c r="AW324" s="13" t="s">
        <v>33</v>
      </c>
      <c r="AX324" s="13" t="s">
        <v>80</v>
      </c>
      <c r="AY324" s="235" t="s">
        <v>133</v>
      </c>
    </row>
    <row r="325" s="12" customFormat="1" ht="22.8" customHeight="1">
      <c r="A325" s="12"/>
      <c r="B325" s="190"/>
      <c r="C325" s="191"/>
      <c r="D325" s="192" t="s">
        <v>71</v>
      </c>
      <c r="E325" s="204" t="s">
        <v>656</v>
      </c>
      <c r="F325" s="204" t="s">
        <v>657</v>
      </c>
      <c r="G325" s="191"/>
      <c r="H325" s="191"/>
      <c r="I325" s="194"/>
      <c r="J325" s="205">
        <f>BK325</f>
        <v>0</v>
      </c>
      <c r="K325" s="191"/>
      <c r="L325" s="196"/>
      <c r="M325" s="197"/>
      <c r="N325" s="198"/>
      <c r="O325" s="198"/>
      <c r="P325" s="199">
        <f>SUM(P326:P348)</f>
        <v>0</v>
      </c>
      <c r="Q325" s="198"/>
      <c r="R325" s="199">
        <f>SUM(R326:R348)</f>
        <v>0</v>
      </c>
      <c r="S325" s="198"/>
      <c r="T325" s="200">
        <f>SUM(T326:T348)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01" t="s">
        <v>80</v>
      </c>
      <c r="AT325" s="202" t="s">
        <v>71</v>
      </c>
      <c r="AU325" s="202" t="s">
        <v>80</v>
      </c>
      <c r="AY325" s="201" t="s">
        <v>133</v>
      </c>
      <c r="BK325" s="203">
        <f>SUM(BK326:BK348)</f>
        <v>0</v>
      </c>
    </row>
    <row r="326" s="2" customFormat="1" ht="24.15" customHeight="1">
      <c r="A326" s="40"/>
      <c r="B326" s="41"/>
      <c r="C326" s="206" t="s">
        <v>550</v>
      </c>
      <c r="D326" s="206" t="s">
        <v>135</v>
      </c>
      <c r="E326" s="207" t="s">
        <v>659</v>
      </c>
      <c r="F326" s="208" t="s">
        <v>660</v>
      </c>
      <c r="G326" s="209" t="s">
        <v>235</v>
      </c>
      <c r="H326" s="210">
        <v>151.512</v>
      </c>
      <c r="I326" s="211"/>
      <c r="J326" s="212">
        <f>ROUND(I326*H326,2)</f>
        <v>0</v>
      </c>
      <c r="K326" s="208" t="s">
        <v>139</v>
      </c>
      <c r="L326" s="46"/>
      <c r="M326" s="213" t="s">
        <v>19</v>
      </c>
      <c r="N326" s="214" t="s">
        <v>43</v>
      </c>
      <c r="O326" s="86"/>
      <c r="P326" s="215">
        <f>O326*H326</f>
        <v>0</v>
      </c>
      <c r="Q326" s="215">
        <v>0</v>
      </c>
      <c r="R326" s="215">
        <f>Q326*H326</f>
        <v>0</v>
      </c>
      <c r="S326" s="215">
        <v>0</v>
      </c>
      <c r="T326" s="216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7" t="s">
        <v>140</v>
      </c>
      <c r="AT326" s="217" t="s">
        <v>135</v>
      </c>
      <c r="AU326" s="217" t="s">
        <v>82</v>
      </c>
      <c r="AY326" s="19" t="s">
        <v>133</v>
      </c>
      <c r="BE326" s="218">
        <f>IF(N326="základní",J326,0)</f>
        <v>0</v>
      </c>
      <c r="BF326" s="218">
        <f>IF(N326="snížená",J326,0)</f>
        <v>0</v>
      </c>
      <c r="BG326" s="218">
        <f>IF(N326="zákl. přenesená",J326,0)</f>
        <v>0</v>
      </c>
      <c r="BH326" s="218">
        <f>IF(N326="sníž. přenesená",J326,0)</f>
        <v>0</v>
      </c>
      <c r="BI326" s="218">
        <f>IF(N326="nulová",J326,0)</f>
        <v>0</v>
      </c>
      <c r="BJ326" s="19" t="s">
        <v>80</v>
      </c>
      <c r="BK326" s="218">
        <f>ROUND(I326*H326,2)</f>
        <v>0</v>
      </c>
      <c r="BL326" s="19" t="s">
        <v>140</v>
      </c>
      <c r="BM326" s="217" t="s">
        <v>877</v>
      </c>
    </row>
    <row r="327" s="2" customFormat="1">
      <c r="A327" s="40"/>
      <c r="B327" s="41"/>
      <c r="C327" s="42"/>
      <c r="D327" s="219" t="s">
        <v>142</v>
      </c>
      <c r="E327" s="42"/>
      <c r="F327" s="220" t="s">
        <v>662</v>
      </c>
      <c r="G327" s="42"/>
      <c r="H327" s="42"/>
      <c r="I327" s="221"/>
      <c r="J327" s="42"/>
      <c r="K327" s="42"/>
      <c r="L327" s="46"/>
      <c r="M327" s="222"/>
      <c r="N327" s="223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142</v>
      </c>
      <c r="AU327" s="19" t="s">
        <v>82</v>
      </c>
    </row>
    <row r="328" s="13" customFormat="1">
      <c r="A328" s="13"/>
      <c r="B328" s="224"/>
      <c r="C328" s="225"/>
      <c r="D328" s="226" t="s">
        <v>144</v>
      </c>
      <c r="E328" s="227" t="s">
        <v>19</v>
      </c>
      <c r="F328" s="228" t="s">
        <v>878</v>
      </c>
      <c r="G328" s="225"/>
      <c r="H328" s="229">
        <v>102.66</v>
      </c>
      <c r="I328" s="230"/>
      <c r="J328" s="225"/>
      <c r="K328" s="225"/>
      <c r="L328" s="231"/>
      <c r="M328" s="232"/>
      <c r="N328" s="233"/>
      <c r="O328" s="233"/>
      <c r="P328" s="233"/>
      <c r="Q328" s="233"/>
      <c r="R328" s="233"/>
      <c r="S328" s="233"/>
      <c r="T328" s="23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5" t="s">
        <v>144</v>
      </c>
      <c r="AU328" s="235" t="s">
        <v>82</v>
      </c>
      <c r="AV328" s="13" t="s">
        <v>82</v>
      </c>
      <c r="AW328" s="13" t="s">
        <v>33</v>
      </c>
      <c r="AX328" s="13" t="s">
        <v>72</v>
      </c>
      <c r="AY328" s="235" t="s">
        <v>133</v>
      </c>
    </row>
    <row r="329" s="13" customFormat="1">
      <c r="A329" s="13"/>
      <c r="B329" s="224"/>
      <c r="C329" s="225"/>
      <c r="D329" s="226" t="s">
        <v>144</v>
      </c>
      <c r="E329" s="227" t="s">
        <v>19</v>
      </c>
      <c r="F329" s="228" t="s">
        <v>879</v>
      </c>
      <c r="G329" s="225"/>
      <c r="H329" s="229">
        <v>48.851999999999997</v>
      </c>
      <c r="I329" s="230"/>
      <c r="J329" s="225"/>
      <c r="K329" s="225"/>
      <c r="L329" s="231"/>
      <c r="M329" s="232"/>
      <c r="N329" s="233"/>
      <c r="O329" s="233"/>
      <c r="P329" s="233"/>
      <c r="Q329" s="233"/>
      <c r="R329" s="233"/>
      <c r="S329" s="233"/>
      <c r="T329" s="23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5" t="s">
        <v>144</v>
      </c>
      <c r="AU329" s="235" t="s">
        <v>82</v>
      </c>
      <c r="AV329" s="13" t="s">
        <v>82</v>
      </c>
      <c r="AW329" s="13" t="s">
        <v>33</v>
      </c>
      <c r="AX329" s="13" t="s">
        <v>72</v>
      </c>
      <c r="AY329" s="235" t="s">
        <v>133</v>
      </c>
    </row>
    <row r="330" s="15" customFormat="1">
      <c r="A330" s="15"/>
      <c r="B330" s="246"/>
      <c r="C330" s="247"/>
      <c r="D330" s="226" t="s">
        <v>144</v>
      </c>
      <c r="E330" s="248" t="s">
        <v>19</v>
      </c>
      <c r="F330" s="249" t="s">
        <v>200</v>
      </c>
      <c r="G330" s="247"/>
      <c r="H330" s="250">
        <v>151.512</v>
      </c>
      <c r="I330" s="251"/>
      <c r="J330" s="247"/>
      <c r="K330" s="247"/>
      <c r="L330" s="252"/>
      <c r="M330" s="253"/>
      <c r="N330" s="254"/>
      <c r="O330" s="254"/>
      <c r="P330" s="254"/>
      <c r="Q330" s="254"/>
      <c r="R330" s="254"/>
      <c r="S330" s="254"/>
      <c r="T330" s="25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56" t="s">
        <v>144</v>
      </c>
      <c r="AU330" s="256" t="s">
        <v>82</v>
      </c>
      <c r="AV330" s="15" t="s">
        <v>140</v>
      </c>
      <c r="AW330" s="15" t="s">
        <v>33</v>
      </c>
      <c r="AX330" s="15" t="s">
        <v>80</v>
      </c>
      <c r="AY330" s="256" t="s">
        <v>133</v>
      </c>
    </row>
    <row r="331" s="2" customFormat="1" ht="24.15" customHeight="1">
      <c r="A331" s="40"/>
      <c r="B331" s="41"/>
      <c r="C331" s="206" t="s">
        <v>556</v>
      </c>
      <c r="D331" s="206" t="s">
        <v>135</v>
      </c>
      <c r="E331" s="207" t="s">
        <v>667</v>
      </c>
      <c r="F331" s="208" t="s">
        <v>668</v>
      </c>
      <c r="G331" s="209" t="s">
        <v>235</v>
      </c>
      <c r="H331" s="210">
        <v>3030.2399999999998</v>
      </c>
      <c r="I331" s="211"/>
      <c r="J331" s="212">
        <f>ROUND(I331*H331,2)</f>
        <v>0</v>
      </c>
      <c r="K331" s="208" t="s">
        <v>139</v>
      </c>
      <c r="L331" s="46"/>
      <c r="M331" s="213" t="s">
        <v>19</v>
      </c>
      <c r="N331" s="214" t="s">
        <v>43</v>
      </c>
      <c r="O331" s="86"/>
      <c r="P331" s="215">
        <f>O331*H331</f>
        <v>0</v>
      </c>
      <c r="Q331" s="215">
        <v>0</v>
      </c>
      <c r="R331" s="215">
        <f>Q331*H331</f>
        <v>0</v>
      </c>
      <c r="S331" s="215">
        <v>0</v>
      </c>
      <c r="T331" s="216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7" t="s">
        <v>140</v>
      </c>
      <c r="AT331" s="217" t="s">
        <v>135</v>
      </c>
      <c r="AU331" s="217" t="s">
        <v>82</v>
      </c>
      <c r="AY331" s="19" t="s">
        <v>133</v>
      </c>
      <c r="BE331" s="218">
        <f>IF(N331="základní",J331,0)</f>
        <v>0</v>
      </c>
      <c r="BF331" s="218">
        <f>IF(N331="snížená",J331,0)</f>
        <v>0</v>
      </c>
      <c r="BG331" s="218">
        <f>IF(N331="zákl. přenesená",J331,0)</f>
        <v>0</v>
      </c>
      <c r="BH331" s="218">
        <f>IF(N331="sníž. přenesená",J331,0)</f>
        <v>0</v>
      </c>
      <c r="BI331" s="218">
        <f>IF(N331="nulová",J331,0)</f>
        <v>0</v>
      </c>
      <c r="BJ331" s="19" t="s">
        <v>80</v>
      </c>
      <c r="BK331" s="218">
        <f>ROUND(I331*H331,2)</f>
        <v>0</v>
      </c>
      <c r="BL331" s="19" t="s">
        <v>140</v>
      </c>
      <c r="BM331" s="217" t="s">
        <v>880</v>
      </c>
    </row>
    <row r="332" s="2" customFormat="1">
      <c r="A332" s="40"/>
      <c r="B332" s="41"/>
      <c r="C332" s="42"/>
      <c r="D332" s="219" t="s">
        <v>142</v>
      </c>
      <c r="E332" s="42"/>
      <c r="F332" s="220" t="s">
        <v>670</v>
      </c>
      <c r="G332" s="42"/>
      <c r="H332" s="42"/>
      <c r="I332" s="221"/>
      <c r="J332" s="42"/>
      <c r="K332" s="42"/>
      <c r="L332" s="46"/>
      <c r="M332" s="222"/>
      <c r="N332" s="223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142</v>
      </c>
      <c r="AU332" s="19" t="s">
        <v>82</v>
      </c>
    </row>
    <row r="333" s="13" customFormat="1">
      <c r="A333" s="13"/>
      <c r="B333" s="224"/>
      <c r="C333" s="225"/>
      <c r="D333" s="226" t="s">
        <v>144</v>
      </c>
      <c r="E333" s="225"/>
      <c r="F333" s="228" t="s">
        <v>881</v>
      </c>
      <c r="G333" s="225"/>
      <c r="H333" s="229">
        <v>3030.2399999999998</v>
      </c>
      <c r="I333" s="230"/>
      <c r="J333" s="225"/>
      <c r="K333" s="225"/>
      <c r="L333" s="231"/>
      <c r="M333" s="232"/>
      <c r="N333" s="233"/>
      <c r="O333" s="233"/>
      <c r="P333" s="233"/>
      <c r="Q333" s="233"/>
      <c r="R333" s="233"/>
      <c r="S333" s="233"/>
      <c r="T333" s="234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5" t="s">
        <v>144</v>
      </c>
      <c r="AU333" s="235" t="s">
        <v>82</v>
      </c>
      <c r="AV333" s="13" t="s">
        <v>82</v>
      </c>
      <c r="AW333" s="13" t="s">
        <v>4</v>
      </c>
      <c r="AX333" s="13" t="s">
        <v>80</v>
      </c>
      <c r="AY333" s="235" t="s">
        <v>133</v>
      </c>
    </row>
    <row r="334" s="2" customFormat="1" ht="24.15" customHeight="1">
      <c r="A334" s="40"/>
      <c r="B334" s="41"/>
      <c r="C334" s="206" t="s">
        <v>562</v>
      </c>
      <c r="D334" s="206" t="s">
        <v>135</v>
      </c>
      <c r="E334" s="207" t="s">
        <v>673</v>
      </c>
      <c r="F334" s="208" t="s">
        <v>674</v>
      </c>
      <c r="G334" s="209" t="s">
        <v>235</v>
      </c>
      <c r="H334" s="210">
        <v>0.97199999999999998</v>
      </c>
      <c r="I334" s="211"/>
      <c r="J334" s="212">
        <f>ROUND(I334*H334,2)</f>
        <v>0</v>
      </c>
      <c r="K334" s="208" t="s">
        <v>139</v>
      </c>
      <c r="L334" s="46"/>
      <c r="M334" s="213" t="s">
        <v>19</v>
      </c>
      <c r="N334" s="214" t="s">
        <v>43</v>
      </c>
      <c r="O334" s="86"/>
      <c r="P334" s="215">
        <f>O334*H334</f>
        <v>0</v>
      </c>
      <c r="Q334" s="215">
        <v>0</v>
      </c>
      <c r="R334" s="215">
        <f>Q334*H334</f>
        <v>0</v>
      </c>
      <c r="S334" s="215">
        <v>0</v>
      </c>
      <c r="T334" s="216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7" t="s">
        <v>140</v>
      </c>
      <c r="AT334" s="217" t="s">
        <v>135</v>
      </c>
      <c r="AU334" s="217" t="s">
        <v>82</v>
      </c>
      <c r="AY334" s="19" t="s">
        <v>133</v>
      </c>
      <c r="BE334" s="218">
        <f>IF(N334="základní",J334,0)</f>
        <v>0</v>
      </c>
      <c r="BF334" s="218">
        <f>IF(N334="snížená",J334,0)</f>
        <v>0</v>
      </c>
      <c r="BG334" s="218">
        <f>IF(N334="zákl. přenesená",J334,0)</f>
        <v>0</v>
      </c>
      <c r="BH334" s="218">
        <f>IF(N334="sníž. přenesená",J334,0)</f>
        <v>0</v>
      </c>
      <c r="BI334" s="218">
        <f>IF(N334="nulová",J334,0)</f>
        <v>0</v>
      </c>
      <c r="BJ334" s="19" t="s">
        <v>80</v>
      </c>
      <c r="BK334" s="218">
        <f>ROUND(I334*H334,2)</f>
        <v>0</v>
      </c>
      <c r="BL334" s="19" t="s">
        <v>140</v>
      </c>
      <c r="BM334" s="217" t="s">
        <v>882</v>
      </c>
    </row>
    <row r="335" s="2" customFormat="1">
      <c r="A335" s="40"/>
      <c r="B335" s="41"/>
      <c r="C335" s="42"/>
      <c r="D335" s="219" t="s">
        <v>142</v>
      </c>
      <c r="E335" s="42"/>
      <c r="F335" s="220" t="s">
        <v>676</v>
      </c>
      <c r="G335" s="42"/>
      <c r="H335" s="42"/>
      <c r="I335" s="221"/>
      <c r="J335" s="42"/>
      <c r="K335" s="42"/>
      <c r="L335" s="46"/>
      <c r="M335" s="222"/>
      <c r="N335" s="223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142</v>
      </c>
      <c r="AU335" s="19" t="s">
        <v>82</v>
      </c>
    </row>
    <row r="336" s="13" customFormat="1">
      <c r="A336" s="13"/>
      <c r="B336" s="224"/>
      <c r="C336" s="225"/>
      <c r="D336" s="226" t="s">
        <v>144</v>
      </c>
      <c r="E336" s="227" t="s">
        <v>19</v>
      </c>
      <c r="F336" s="228" t="s">
        <v>883</v>
      </c>
      <c r="G336" s="225"/>
      <c r="H336" s="229">
        <v>0.97199999999999998</v>
      </c>
      <c r="I336" s="230"/>
      <c r="J336" s="225"/>
      <c r="K336" s="225"/>
      <c r="L336" s="231"/>
      <c r="M336" s="232"/>
      <c r="N336" s="233"/>
      <c r="O336" s="233"/>
      <c r="P336" s="233"/>
      <c r="Q336" s="233"/>
      <c r="R336" s="233"/>
      <c r="S336" s="233"/>
      <c r="T336" s="234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5" t="s">
        <v>144</v>
      </c>
      <c r="AU336" s="235" t="s">
        <v>82</v>
      </c>
      <c r="AV336" s="13" t="s">
        <v>82</v>
      </c>
      <c r="AW336" s="13" t="s">
        <v>33</v>
      </c>
      <c r="AX336" s="13" t="s">
        <v>80</v>
      </c>
      <c r="AY336" s="235" t="s">
        <v>133</v>
      </c>
    </row>
    <row r="337" s="2" customFormat="1" ht="24.15" customHeight="1">
      <c r="A337" s="40"/>
      <c r="B337" s="41"/>
      <c r="C337" s="206" t="s">
        <v>569</v>
      </c>
      <c r="D337" s="206" t="s">
        <v>135</v>
      </c>
      <c r="E337" s="207" t="s">
        <v>679</v>
      </c>
      <c r="F337" s="208" t="s">
        <v>680</v>
      </c>
      <c r="G337" s="209" t="s">
        <v>235</v>
      </c>
      <c r="H337" s="210">
        <v>19.440000000000001</v>
      </c>
      <c r="I337" s="211"/>
      <c r="J337" s="212">
        <f>ROUND(I337*H337,2)</f>
        <v>0</v>
      </c>
      <c r="K337" s="208" t="s">
        <v>139</v>
      </c>
      <c r="L337" s="46"/>
      <c r="M337" s="213" t="s">
        <v>19</v>
      </c>
      <c r="N337" s="214" t="s">
        <v>43</v>
      </c>
      <c r="O337" s="86"/>
      <c r="P337" s="215">
        <f>O337*H337</f>
        <v>0</v>
      </c>
      <c r="Q337" s="215">
        <v>0</v>
      </c>
      <c r="R337" s="215">
        <f>Q337*H337</f>
        <v>0</v>
      </c>
      <c r="S337" s="215">
        <v>0</v>
      </c>
      <c r="T337" s="216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7" t="s">
        <v>140</v>
      </c>
      <c r="AT337" s="217" t="s">
        <v>135</v>
      </c>
      <c r="AU337" s="217" t="s">
        <v>82</v>
      </c>
      <c r="AY337" s="19" t="s">
        <v>133</v>
      </c>
      <c r="BE337" s="218">
        <f>IF(N337="základní",J337,0)</f>
        <v>0</v>
      </c>
      <c r="BF337" s="218">
        <f>IF(N337="snížená",J337,0)</f>
        <v>0</v>
      </c>
      <c r="BG337" s="218">
        <f>IF(N337="zákl. přenesená",J337,0)</f>
        <v>0</v>
      </c>
      <c r="BH337" s="218">
        <f>IF(N337="sníž. přenesená",J337,0)</f>
        <v>0</v>
      </c>
      <c r="BI337" s="218">
        <f>IF(N337="nulová",J337,0)</f>
        <v>0</v>
      </c>
      <c r="BJ337" s="19" t="s">
        <v>80</v>
      </c>
      <c r="BK337" s="218">
        <f>ROUND(I337*H337,2)</f>
        <v>0</v>
      </c>
      <c r="BL337" s="19" t="s">
        <v>140</v>
      </c>
      <c r="BM337" s="217" t="s">
        <v>884</v>
      </c>
    </row>
    <row r="338" s="2" customFormat="1">
      <c r="A338" s="40"/>
      <c r="B338" s="41"/>
      <c r="C338" s="42"/>
      <c r="D338" s="219" t="s">
        <v>142</v>
      </c>
      <c r="E338" s="42"/>
      <c r="F338" s="220" t="s">
        <v>682</v>
      </c>
      <c r="G338" s="42"/>
      <c r="H338" s="42"/>
      <c r="I338" s="221"/>
      <c r="J338" s="42"/>
      <c r="K338" s="42"/>
      <c r="L338" s="46"/>
      <c r="M338" s="222"/>
      <c r="N338" s="223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142</v>
      </c>
      <c r="AU338" s="19" t="s">
        <v>82</v>
      </c>
    </row>
    <row r="339" s="13" customFormat="1">
      <c r="A339" s="13"/>
      <c r="B339" s="224"/>
      <c r="C339" s="225"/>
      <c r="D339" s="226" t="s">
        <v>144</v>
      </c>
      <c r="E339" s="225"/>
      <c r="F339" s="228" t="s">
        <v>885</v>
      </c>
      <c r="G339" s="225"/>
      <c r="H339" s="229">
        <v>19.440000000000001</v>
      </c>
      <c r="I339" s="230"/>
      <c r="J339" s="225"/>
      <c r="K339" s="225"/>
      <c r="L339" s="231"/>
      <c r="M339" s="232"/>
      <c r="N339" s="233"/>
      <c r="O339" s="233"/>
      <c r="P339" s="233"/>
      <c r="Q339" s="233"/>
      <c r="R339" s="233"/>
      <c r="S339" s="233"/>
      <c r="T339" s="234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5" t="s">
        <v>144</v>
      </c>
      <c r="AU339" s="235" t="s">
        <v>82</v>
      </c>
      <c r="AV339" s="13" t="s">
        <v>82</v>
      </c>
      <c r="AW339" s="13" t="s">
        <v>4</v>
      </c>
      <c r="AX339" s="13" t="s">
        <v>80</v>
      </c>
      <c r="AY339" s="235" t="s">
        <v>133</v>
      </c>
    </row>
    <row r="340" s="2" customFormat="1" ht="24.15" customHeight="1">
      <c r="A340" s="40"/>
      <c r="B340" s="41"/>
      <c r="C340" s="206" t="s">
        <v>575</v>
      </c>
      <c r="D340" s="206" t="s">
        <v>135</v>
      </c>
      <c r="E340" s="207" t="s">
        <v>685</v>
      </c>
      <c r="F340" s="208" t="s">
        <v>686</v>
      </c>
      <c r="G340" s="209" t="s">
        <v>235</v>
      </c>
      <c r="H340" s="210">
        <v>0.97199999999999998</v>
      </c>
      <c r="I340" s="211"/>
      <c r="J340" s="212">
        <f>ROUND(I340*H340,2)</f>
        <v>0</v>
      </c>
      <c r="K340" s="208" t="s">
        <v>139</v>
      </c>
      <c r="L340" s="46"/>
      <c r="M340" s="213" t="s">
        <v>19</v>
      </c>
      <c r="N340" s="214" t="s">
        <v>43</v>
      </c>
      <c r="O340" s="86"/>
      <c r="P340" s="215">
        <f>O340*H340</f>
        <v>0</v>
      </c>
      <c r="Q340" s="215">
        <v>0</v>
      </c>
      <c r="R340" s="215">
        <f>Q340*H340</f>
        <v>0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140</v>
      </c>
      <c r="AT340" s="217" t="s">
        <v>135</v>
      </c>
      <c r="AU340" s="217" t="s">
        <v>82</v>
      </c>
      <c r="AY340" s="19" t="s">
        <v>133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80</v>
      </c>
      <c r="BK340" s="218">
        <f>ROUND(I340*H340,2)</f>
        <v>0</v>
      </c>
      <c r="BL340" s="19" t="s">
        <v>140</v>
      </c>
      <c r="BM340" s="217" t="s">
        <v>886</v>
      </c>
    </row>
    <row r="341" s="2" customFormat="1">
      <c r="A341" s="40"/>
      <c r="B341" s="41"/>
      <c r="C341" s="42"/>
      <c r="D341" s="219" t="s">
        <v>142</v>
      </c>
      <c r="E341" s="42"/>
      <c r="F341" s="220" t="s">
        <v>688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142</v>
      </c>
      <c r="AU341" s="19" t="s">
        <v>82</v>
      </c>
    </row>
    <row r="342" s="13" customFormat="1">
      <c r="A342" s="13"/>
      <c r="B342" s="224"/>
      <c r="C342" s="225"/>
      <c r="D342" s="226" t="s">
        <v>144</v>
      </c>
      <c r="E342" s="227" t="s">
        <v>19</v>
      </c>
      <c r="F342" s="228" t="s">
        <v>883</v>
      </c>
      <c r="G342" s="225"/>
      <c r="H342" s="229">
        <v>0.97199999999999998</v>
      </c>
      <c r="I342" s="230"/>
      <c r="J342" s="225"/>
      <c r="K342" s="225"/>
      <c r="L342" s="231"/>
      <c r="M342" s="232"/>
      <c r="N342" s="233"/>
      <c r="O342" s="233"/>
      <c r="P342" s="233"/>
      <c r="Q342" s="233"/>
      <c r="R342" s="233"/>
      <c r="S342" s="233"/>
      <c r="T342" s="23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5" t="s">
        <v>144</v>
      </c>
      <c r="AU342" s="235" t="s">
        <v>82</v>
      </c>
      <c r="AV342" s="13" t="s">
        <v>82</v>
      </c>
      <c r="AW342" s="13" t="s">
        <v>33</v>
      </c>
      <c r="AX342" s="13" t="s">
        <v>80</v>
      </c>
      <c r="AY342" s="235" t="s">
        <v>133</v>
      </c>
    </row>
    <row r="343" s="2" customFormat="1" ht="24.15" customHeight="1">
      <c r="A343" s="40"/>
      <c r="B343" s="41"/>
      <c r="C343" s="206" t="s">
        <v>581</v>
      </c>
      <c r="D343" s="206" t="s">
        <v>135</v>
      </c>
      <c r="E343" s="207" t="s">
        <v>690</v>
      </c>
      <c r="F343" s="208" t="s">
        <v>691</v>
      </c>
      <c r="G343" s="209" t="s">
        <v>235</v>
      </c>
      <c r="H343" s="210">
        <v>102.66</v>
      </c>
      <c r="I343" s="211"/>
      <c r="J343" s="212">
        <f>ROUND(I343*H343,2)</f>
        <v>0</v>
      </c>
      <c r="K343" s="208" t="s">
        <v>139</v>
      </c>
      <c r="L343" s="46"/>
      <c r="M343" s="213" t="s">
        <v>19</v>
      </c>
      <c r="N343" s="214" t="s">
        <v>43</v>
      </c>
      <c r="O343" s="86"/>
      <c r="P343" s="215">
        <f>O343*H343</f>
        <v>0</v>
      </c>
      <c r="Q343" s="215">
        <v>0</v>
      </c>
      <c r="R343" s="215">
        <f>Q343*H343</f>
        <v>0</v>
      </c>
      <c r="S343" s="215">
        <v>0</v>
      </c>
      <c r="T343" s="216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7" t="s">
        <v>140</v>
      </c>
      <c r="AT343" s="217" t="s">
        <v>135</v>
      </c>
      <c r="AU343" s="217" t="s">
        <v>82</v>
      </c>
      <c r="AY343" s="19" t="s">
        <v>133</v>
      </c>
      <c r="BE343" s="218">
        <f>IF(N343="základní",J343,0)</f>
        <v>0</v>
      </c>
      <c r="BF343" s="218">
        <f>IF(N343="snížená",J343,0)</f>
        <v>0</v>
      </c>
      <c r="BG343" s="218">
        <f>IF(N343="zákl. přenesená",J343,0)</f>
        <v>0</v>
      </c>
      <c r="BH343" s="218">
        <f>IF(N343="sníž. přenesená",J343,0)</f>
        <v>0</v>
      </c>
      <c r="BI343" s="218">
        <f>IF(N343="nulová",J343,0)</f>
        <v>0</v>
      </c>
      <c r="BJ343" s="19" t="s">
        <v>80</v>
      </c>
      <c r="BK343" s="218">
        <f>ROUND(I343*H343,2)</f>
        <v>0</v>
      </c>
      <c r="BL343" s="19" t="s">
        <v>140</v>
      </c>
      <c r="BM343" s="217" t="s">
        <v>887</v>
      </c>
    </row>
    <row r="344" s="2" customFormat="1">
      <c r="A344" s="40"/>
      <c r="B344" s="41"/>
      <c r="C344" s="42"/>
      <c r="D344" s="219" t="s">
        <v>142</v>
      </c>
      <c r="E344" s="42"/>
      <c r="F344" s="220" t="s">
        <v>693</v>
      </c>
      <c r="G344" s="42"/>
      <c r="H344" s="42"/>
      <c r="I344" s="221"/>
      <c r="J344" s="42"/>
      <c r="K344" s="42"/>
      <c r="L344" s="46"/>
      <c r="M344" s="222"/>
      <c r="N344" s="223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142</v>
      </c>
      <c r="AU344" s="19" t="s">
        <v>82</v>
      </c>
    </row>
    <row r="345" s="13" customFormat="1">
      <c r="A345" s="13"/>
      <c r="B345" s="224"/>
      <c r="C345" s="225"/>
      <c r="D345" s="226" t="s">
        <v>144</v>
      </c>
      <c r="E345" s="227" t="s">
        <v>19</v>
      </c>
      <c r="F345" s="228" t="s">
        <v>878</v>
      </c>
      <c r="G345" s="225"/>
      <c r="H345" s="229">
        <v>102.66</v>
      </c>
      <c r="I345" s="230"/>
      <c r="J345" s="225"/>
      <c r="K345" s="225"/>
      <c r="L345" s="231"/>
      <c r="M345" s="232"/>
      <c r="N345" s="233"/>
      <c r="O345" s="233"/>
      <c r="P345" s="233"/>
      <c r="Q345" s="233"/>
      <c r="R345" s="233"/>
      <c r="S345" s="233"/>
      <c r="T345" s="23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5" t="s">
        <v>144</v>
      </c>
      <c r="AU345" s="235" t="s">
        <v>82</v>
      </c>
      <c r="AV345" s="13" t="s">
        <v>82</v>
      </c>
      <c r="AW345" s="13" t="s">
        <v>33</v>
      </c>
      <c r="AX345" s="13" t="s">
        <v>80</v>
      </c>
      <c r="AY345" s="235" t="s">
        <v>133</v>
      </c>
    </row>
    <row r="346" s="2" customFormat="1" ht="24.15" customHeight="1">
      <c r="A346" s="40"/>
      <c r="B346" s="41"/>
      <c r="C346" s="206" t="s">
        <v>587</v>
      </c>
      <c r="D346" s="206" t="s">
        <v>135</v>
      </c>
      <c r="E346" s="207" t="s">
        <v>695</v>
      </c>
      <c r="F346" s="208" t="s">
        <v>696</v>
      </c>
      <c r="G346" s="209" t="s">
        <v>235</v>
      </c>
      <c r="H346" s="210">
        <v>48.851999999999997</v>
      </c>
      <c r="I346" s="211"/>
      <c r="J346" s="212">
        <f>ROUND(I346*H346,2)</f>
        <v>0</v>
      </c>
      <c r="K346" s="208" t="s">
        <v>139</v>
      </c>
      <c r="L346" s="46"/>
      <c r="M346" s="213" t="s">
        <v>19</v>
      </c>
      <c r="N346" s="214" t="s">
        <v>43</v>
      </c>
      <c r="O346" s="86"/>
      <c r="P346" s="215">
        <f>O346*H346</f>
        <v>0</v>
      </c>
      <c r="Q346" s="215">
        <v>0</v>
      </c>
      <c r="R346" s="215">
        <f>Q346*H346</f>
        <v>0</v>
      </c>
      <c r="S346" s="215">
        <v>0</v>
      </c>
      <c r="T346" s="216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17" t="s">
        <v>140</v>
      </c>
      <c r="AT346" s="217" t="s">
        <v>135</v>
      </c>
      <c r="AU346" s="217" t="s">
        <v>82</v>
      </c>
      <c r="AY346" s="19" t="s">
        <v>133</v>
      </c>
      <c r="BE346" s="218">
        <f>IF(N346="základní",J346,0)</f>
        <v>0</v>
      </c>
      <c r="BF346" s="218">
        <f>IF(N346="snížená",J346,0)</f>
        <v>0</v>
      </c>
      <c r="BG346" s="218">
        <f>IF(N346="zákl. přenesená",J346,0)</f>
        <v>0</v>
      </c>
      <c r="BH346" s="218">
        <f>IF(N346="sníž. přenesená",J346,0)</f>
        <v>0</v>
      </c>
      <c r="BI346" s="218">
        <f>IF(N346="nulová",J346,0)</f>
        <v>0</v>
      </c>
      <c r="BJ346" s="19" t="s">
        <v>80</v>
      </c>
      <c r="BK346" s="218">
        <f>ROUND(I346*H346,2)</f>
        <v>0</v>
      </c>
      <c r="BL346" s="19" t="s">
        <v>140</v>
      </c>
      <c r="BM346" s="217" t="s">
        <v>888</v>
      </c>
    </row>
    <row r="347" s="2" customFormat="1">
      <c r="A347" s="40"/>
      <c r="B347" s="41"/>
      <c r="C347" s="42"/>
      <c r="D347" s="219" t="s">
        <v>142</v>
      </c>
      <c r="E347" s="42"/>
      <c r="F347" s="220" t="s">
        <v>698</v>
      </c>
      <c r="G347" s="42"/>
      <c r="H347" s="42"/>
      <c r="I347" s="221"/>
      <c r="J347" s="42"/>
      <c r="K347" s="42"/>
      <c r="L347" s="46"/>
      <c r="M347" s="222"/>
      <c r="N347" s="223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142</v>
      </c>
      <c r="AU347" s="19" t="s">
        <v>82</v>
      </c>
    </row>
    <row r="348" s="13" customFormat="1">
      <c r="A348" s="13"/>
      <c r="B348" s="224"/>
      <c r="C348" s="225"/>
      <c r="D348" s="226" t="s">
        <v>144</v>
      </c>
      <c r="E348" s="227" t="s">
        <v>19</v>
      </c>
      <c r="F348" s="228" t="s">
        <v>879</v>
      </c>
      <c r="G348" s="225"/>
      <c r="H348" s="229">
        <v>48.851999999999997</v>
      </c>
      <c r="I348" s="230"/>
      <c r="J348" s="225"/>
      <c r="K348" s="225"/>
      <c r="L348" s="231"/>
      <c r="M348" s="232"/>
      <c r="N348" s="233"/>
      <c r="O348" s="233"/>
      <c r="P348" s="233"/>
      <c r="Q348" s="233"/>
      <c r="R348" s="233"/>
      <c r="S348" s="233"/>
      <c r="T348" s="234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5" t="s">
        <v>144</v>
      </c>
      <c r="AU348" s="235" t="s">
        <v>82</v>
      </c>
      <c r="AV348" s="13" t="s">
        <v>82</v>
      </c>
      <c r="AW348" s="13" t="s">
        <v>33</v>
      </c>
      <c r="AX348" s="13" t="s">
        <v>80</v>
      </c>
      <c r="AY348" s="235" t="s">
        <v>133</v>
      </c>
    </row>
    <row r="349" s="12" customFormat="1" ht="22.8" customHeight="1">
      <c r="A349" s="12"/>
      <c r="B349" s="190"/>
      <c r="C349" s="191"/>
      <c r="D349" s="192" t="s">
        <v>71</v>
      </c>
      <c r="E349" s="204" t="s">
        <v>699</v>
      </c>
      <c r="F349" s="204" t="s">
        <v>700</v>
      </c>
      <c r="G349" s="191"/>
      <c r="H349" s="191"/>
      <c r="I349" s="194"/>
      <c r="J349" s="205">
        <f>BK349</f>
        <v>0</v>
      </c>
      <c r="K349" s="191"/>
      <c r="L349" s="196"/>
      <c r="M349" s="197"/>
      <c r="N349" s="198"/>
      <c r="O349" s="198"/>
      <c r="P349" s="199">
        <f>SUM(P350:P351)</f>
        <v>0</v>
      </c>
      <c r="Q349" s="198"/>
      <c r="R349" s="199">
        <f>SUM(R350:R351)</f>
        <v>0</v>
      </c>
      <c r="S349" s="198"/>
      <c r="T349" s="200">
        <f>SUM(T350:T351)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201" t="s">
        <v>80</v>
      </c>
      <c r="AT349" s="202" t="s">
        <v>71</v>
      </c>
      <c r="AU349" s="202" t="s">
        <v>80</v>
      </c>
      <c r="AY349" s="201" t="s">
        <v>133</v>
      </c>
      <c r="BK349" s="203">
        <f>SUM(BK350:BK351)</f>
        <v>0</v>
      </c>
    </row>
    <row r="350" s="2" customFormat="1" ht="24.15" customHeight="1">
      <c r="A350" s="40"/>
      <c r="B350" s="41"/>
      <c r="C350" s="206" t="s">
        <v>593</v>
      </c>
      <c r="D350" s="206" t="s">
        <v>135</v>
      </c>
      <c r="E350" s="207" t="s">
        <v>702</v>
      </c>
      <c r="F350" s="208" t="s">
        <v>703</v>
      </c>
      <c r="G350" s="209" t="s">
        <v>235</v>
      </c>
      <c r="H350" s="210">
        <v>154.393</v>
      </c>
      <c r="I350" s="211"/>
      <c r="J350" s="212">
        <f>ROUND(I350*H350,2)</f>
        <v>0</v>
      </c>
      <c r="K350" s="208" t="s">
        <v>139</v>
      </c>
      <c r="L350" s="46"/>
      <c r="M350" s="213" t="s">
        <v>19</v>
      </c>
      <c r="N350" s="214" t="s">
        <v>43</v>
      </c>
      <c r="O350" s="86"/>
      <c r="P350" s="215">
        <f>O350*H350</f>
        <v>0</v>
      </c>
      <c r="Q350" s="215">
        <v>0</v>
      </c>
      <c r="R350" s="215">
        <f>Q350*H350</f>
        <v>0</v>
      </c>
      <c r="S350" s="215">
        <v>0</v>
      </c>
      <c r="T350" s="216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17" t="s">
        <v>140</v>
      </c>
      <c r="AT350" s="217" t="s">
        <v>135</v>
      </c>
      <c r="AU350" s="217" t="s">
        <v>82</v>
      </c>
      <c r="AY350" s="19" t="s">
        <v>133</v>
      </c>
      <c r="BE350" s="218">
        <f>IF(N350="základní",J350,0)</f>
        <v>0</v>
      </c>
      <c r="BF350" s="218">
        <f>IF(N350="snížená",J350,0)</f>
        <v>0</v>
      </c>
      <c r="BG350" s="218">
        <f>IF(N350="zákl. přenesená",J350,0)</f>
        <v>0</v>
      </c>
      <c r="BH350" s="218">
        <f>IF(N350="sníž. přenesená",J350,0)</f>
        <v>0</v>
      </c>
      <c r="BI350" s="218">
        <f>IF(N350="nulová",J350,0)</f>
        <v>0</v>
      </c>
      <c r="BJ350" s="19" t="s">
        <v>80</v>
      </c>
      <c r="BK350" s="218">
        <f>ROUND(I350*H350,2)</f>
        <v>0</v>
      </c>
      <c r="BL350" s="19" t="s">
        <v>140</v>
      </c>
      <c r="BM350" s="217" t="s">
        <v>704</v>
      </c>
    </row>
    <row r="351" s="2" customFormat="1">
      <c r="A351" s="40"/>
      <c r="B351" s="41"/>
      <c r="C351" s="42"/>
      <c r="D351" s="219" t="s">
        <v>142</v>
      </c>
      <c r="E351" s="42"/>
      <c r="F351" s="220" t="s">
        <v>705</v>
      </c>
      <c r="G351" s="42"/>
      <c r="H351" s="42"/>
      <c r="I351" s="221"/>
      <c r="J351" s="42"/>
      <c r="K351" s="42"/>
      <c r="L351" s="46"/>
      <c r="M351" s="222"/>
      <c r="N351" s="223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142</v>
      </c>
      <c r="AU351" s="19" t="s">
        <v>82</v>
      </c>
    </row>
    <row r="352" s="12" customFormat="1" ht="25.92" customHeight="1">
      <c r="A352" s="12"/>
      <c r="B352" s="190"/>
      <c r="C352" s="191"/>
      <c r="D352" s="192" t="s">
        <v>71</v>
      </c>
      <c r="E352" s="193" t="s">
        <v>706</v>
      </c>
      <c r="F352" s="193" t="s">
        <v>707</v>
      </c>
      <c r="G352" s="191"/>
      <c r="H352" s="191"/>
      <c r="I352" s="194"/>
      <c r="J352" s="195">
        <f>BK352</f>
        <v>0</v>
      </c>
      <c r="K352" s="191"/>
      <c r="L352" s="196"/>
      <c r="M352" s="197"/>
      <c r="N352" s="198"/>
      <c r="O352" s="198"/>
      <c r="P352" s="199">
        <f>P353</f>
        <v>0</v>
      </c>
      <c r="Q352" s="198"/>
      <c r="R352" s="199">
        <f>R353</f>
        <v>0.051000000000000004</v>
      </c>
      <c r="S352" s="198"/>
      <c r="T352" s="200">
        <f>T353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201" t="s">
        <v>82</v>
      </c>
      <c r="AT352" s="202" t="s">
        <v>71</v>
      </c>
      <c r="AU352" s="202" t="s">
        <v>72</v>
      </c>
      <c r="AY352" s="201" t="s">
        <v>133</v>
      </c>
      <c r="BK352" s="203">
        <f>BK353</f>
        <v>0</v>
      </c>
    </row>
    <row r="353" s="12" customFormat="1" ht="22.8" customHeight="1">
      <c r="A353" s="12"/>
      <c r="B353" s="190"/>
      <c r="C353" s="191"/>
      <c r="D353" s="192" t="s">
        <v>71</v>
      </c>
      <c r="E353" s="204" t="s">
        <v>708</v>
      </c>
      <c r="F353" s="204" t="s">
        <v>709</v>
      </c>
      <c r="G353" s="191"/>
      <c r="H353" s="191"/>
      <c r="I353" s="194"/>
      <c r="J353" s="205">
        <f>BK353</f>
        <v>0</v>
      </c>
      <c r="K353" s="191"/>
      <c r="L353" s="196"/>
      <c r="M353" s="197"/>
      <c r="N353" s="198"/>
      <c r="O353" s="198"/>
      <c r="P353" s="199">
        <f>SUM(P354:P367)</f>
        <v>0</v>
      </c>
      <c r="Q353" s="198"/>
      <c r="R353" s="199">
        <f>SUM(R354:R367)</f>
        <v>0.051000000000000004</v>
      </c>
      <c r="S353" s="198"/>
      <c r="T353" s="200">
        <f>SUM(T354:T367)</f>
        <v>0</v>
      </c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R353" s="201" t="s">
        <v>82</v>
      </c>
      <c r="AT353" s="202" t="s">
        <v>71</v>
      </c>
      <c r="AU353" s="202" t="s">
        <v>80</v>
      </c>
      <c r="AY353" s="201" t="s">
        <v>133</v>
      </c>
      <c r="BK353" s="203">
        <f>SUM(BK354:BK367)</f>
        <v>0</v>
      </c>
    </row>
    <row r="354" s="2" customFormat="1" ht="24.15" customHeight="1">
      <c r="A354" s="40"/>
      <c r="B354" s="41"/>
      <c r="C354" s="206" t="s">
        <v>598</v>
      </c>
      <c r="D354" s="206" t="s">
        <v>135</v>
      </c>
      <c r="E354" s="207" t="s">
        <v>711</v>
      </c>
      <c r="F354" s="208" t="s">
        <v>712</v>
      </c>
      <c r="G354" s="209" t="s">
        <v>138</v>
      </c>
      <c r="H354" s="210">
        <v>67.5</v>
      </c>
      <c r="I354" s="211"/>
      <c r="J354" s="212">
        <f>ROUND(I354*H354,2)</f>
        <v>0</v>
      </c>
      <c r="K354" s="208" t="s">
        <v>139</v>
      </c>
      <c r="L354" s="46"/>
      <c r="M354" s="213" t="s">
        <v>19</v>
      </c>
      <c r="N354" s="214" t="s">
        <v>43</v>
      </c>
      <c r="O354" s="86"/>
      <c r="P354" s="215">
        <f>O354*H354</f>
        <v>0</v>
      </c>
      <c r="Q354" s="215">
        <v>0</v>
      </c>
      <c r="R354" s="215">
        <f>Q354*H354</f>
        <v>0</v>
      </c>
      <c r="S354" s="215">
        <v>0</v>
      </c>
      <c r="T354" s="216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17" t="s">
        <v>232</v>
      </c>
      <c r="AT354" s="217" t="s">
        <v>135</v>
      </c>
      <c r="AU354" s="217" t="s">
        <v>82</v>
      </c>
      <c r="AY354" s="19" t="s">
        <v>133</v>
      </c>
      <c r="BE354" s="218">
        <f>IF(N354="základní",J354,0)</f>
        <v>0</v>
      </c>
      <c r="BF354" s="218">
        <f>IF(N354="snížená",J354,0)</f>
        <v>0</v>
      </c>
      <c r="BG354" s="218">
        <f>IF(N354="zákl. přenesená",J354,0)</f>
        <v>0</v>
      </c>
      <c r="BH354" s="218">
        <f>IF(N354="sníž. přenesená",J354,0)</f>
        <v>0</v>
      </c>
      <c r="BI354" s="218">
        <f>IF(N354="nulová",J354,0)</f>
        <v>0</v>
      </c>
      <c r="BJ354" s="19" t="s">
        <v>80</v>
      </c>
      <c r="BK354" s="218">
        <f>ROUND(I354*H354,2)</f>
        <v>0</v>
      </c>
      <c r="BL354" s="19" t="s">
        <v>232</v>
      </c>
      <c r="BM354" s="217" t="s">
        <v>889</v>
      </c>
    </row>
    <row r="355" s="2" customFormat="1">
      <c r="A355" s="40"/>
      <c r="B355" s="41"/>
      <c r="C355" s="42"/>
      <c r="D355" s="219" t="s">
        <v>142</v>
      </c>
      <c r="E355" s="42"/>
      <c r="F355" s="220" t="s">
        <v>714</v>
      </c>
      <c r="G355" s="42"/>
      <c r="H355" s="42"/>
      <c r="I355" s="221"/>
      <c r="J355" s="42"/>
      <c r="K355" s="42"/>
      <c r="L355" s="46"/>
      <c r="M355" s="222"/>
      <c r="N355" s="223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142</v>
      </c>
      <c r="AU355" s="19" t="s">
        <v>82</v>
      </c>
    </row>
    <row r="356" s="13" customFormat="1">
      <c r="A356" s="13"/>
      <c r="B356" s="224"/>
      <c r="C356" s="225"/>
      <c r="D356" s="226" t="s">
        <v>144</v>
      </c>
      <c r="E356" s="227" t="s">
        <v>19</v>
      </c>
      <c r="F356" s="228" t="s">
        <v>890</v>
      </c>
      <c r="G356" s="225"/>
      <c r="H356" s="229">
        <v>67.5</v>
      </c>
      <c r="I356" s="230"/>
      <c r="J356" s="225"/>
      <c r="K356" s="225"/>
      <c r="L356" s="231"/>
      <c r="M356" s="232"/>
      <c r="N356" s="233"/>
      <c r="O356" s="233"/>
      <c r="P356" s="233"/>
      <c r="Q356" s="233"/>
      <c r="R356" s="233"/>
      <c r="S356" s="233"/>
      <c r="T356" s="234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5" t="s">
        <v>144</v>
      </c>
      <c r="AU356" s="235" t="s">
        <v>82</v>
      </c>
      <c r="AV356" s="13" t="s">
        <v>82</v>
      </c>
      <c r="AW356" s="13" t="s">
        <v>33</v>
      </c>
      <c r="AX356" s="13" t="s">
        <v>80</v>
      </c>
      <c r="AY356" s="235" t="s">
        <v>133</v>
      </c>
    </row>
    <row r="357" s="2" customFormat="1" ht="16.5" customHeight="1">
      <c r="A357" s="40"/>
      <c r="B357" s="41"/>
      <c r="C357" s="257" t="s">
        <v>603</v>
      </c>
      <c r="D357" s="257" t="s">
        <v>263</v>
      </c>
      <c r="E357" s="258" t="s">
        <v>717</v>
      </c>
      <c r="F357" s="259" t="s">
        <v>718</v>
      </c>
      <c r="G357" s="260" t="s">
        <v>235</v>
      </c>
      <c r="H357" s="261">
        <v>0.023</v>
      </c>
      <c r="I357" s="262"/>
      <c r="J357" s="263">
        <f>ROUND(I357*H357,2)</f>
        <v>0</v>
      </c>
      <c r="K357" s="259" t="s">
        <v>139</v>
      </c>
      <c r="L357" s="264"/>
      <c r="M357" s="265" t="s">
        <v>19</v>
      </c>
      <c r="N357" s="266" t="s">
        <v>43</v>
      </c>
      <c r="O357" s="86"/>
      <c r="P357" s="215">
        <f>O357*H357</f>
        <v>0</v>
      </c>
      <c r="Q357" s="215">
        <v>1</v>
      </c>
      <c r="R357" s="215">
        <f>Q357*H357</f>
        <v>0.023</v>
      </c>
      <c r="S357" s="215">
        <v>0</v>
      </c>
      <c r="T357" s="216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7" t="s">
        <v>342</v>
      </c>
      <c r="AT357" s="217" t="s">
        <v>263</v>
      </c>
      <c r="AU357" s="217" t="s">
        <v>82</v>
      </c>
      <c r="AY357" s="19" t="s">
        <v>133</v>
      </c>
      <c r="BE357" s="218">
        <f>IF(N357="základní",J357,0)</f>
        <v>0</v>
      </c>
      <c r="BF357" s="218">
        <f>IF(N357="snížená",J357,0)</f>
        <v>0</v>
      </c>
      <c r="BG357" s="218">
        <f>IF(N357="zákl. přenesená",J357,0)</f>
        <v>0</v>
      </c>
      <c r="BH357" s="218">
        <f>IF(N357="sníž. přenesená",J357,0)</f>
        <v>0</v>
      </c>
      <c r="BI357" s="218">
        <f>IF(N357="nulová",J357,0)</f>
        <v>0</v>
      </c>
      <c r="BJ357" s="19" t="s">
        <v>80</v>
      </c>
      <c r="BK357" s="218">
        <f>ROUND(I357*H357,2)</f>
        <v>0</v>
      </c>
      <c r="BL357" s="19" t="s">
        <v>232</v>
      </c>
      <c r="BM357" s="217" t="s">
        <v>891</v>
      </c>
    </row>
    <row r="358" s="13" customFormat="1">
      <c r="A358" s="13"/>
      <c r="B358" s="224"/>
      <c r="C358" s="225"/>
      <c r="D358" s="226" t="s">
        <v>144</v>
      </c>
      <c r="E358" s="227" t="s">
        <v>19</v>
      </c>
      <c r="F358" s="228" t="s">
        <v>890</v>
      </c>
      <c r="G358" s="225"/>
      <c r="H358" s="229">
        <v>67.5</v>
      </c>
      <c r="I358" s="230"/>
      <c r="J358" s="225"/>
      <c r="K358" s="225"/>
      <c r="L358" s="231"/>
      <c r="M358" s="232"/>
      <c r="N358" s="233"/>
      <c r="O358" s="233"/>
      <c r="P358" s="233"/>
      <c r="Q358" s="233"/>
      <c r="R358" s="233"/>
      <c r="S358" s="233"/>
      <c r="T358" s="234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5" t="s">
        <v>144</v>
      </c>
      <c r="AU358" s="235" t="s">
        <v>82</v>
      </c>
      <c r="AV358" s="13" t="s">
        <v>82</v>
      </c>
      <c r="AW358" s="13" t="s">
        <v>33</v>
      </c>
      <c r="AX358" s="13" t="s">
        <v>80</v>
      </c>
      <c r="AY358" s="235" t="s">
        <v>133</v>
      </c>
    </row>
    <row r="359" s="13" customFormat="1">
      <c r="A359" s="13"/>
      <c r="B359" s="224"/>
      <c r="C359" s="225"/>
      <c r="D359" s="226" t="s">
        <v>144</v>
      </c>
      <c r="E359" s="225"/>
      <c r="F359" s="228" t="s">
        <v>892</v>
      </c>
      <c r="G359" s="225"/>
      <c r="H359" s="229">
        <v>0.023</v>
      </c>
      <c r="I359" s="230"/>
      <c r="J359" s="225"/>
      <c r="K359" s="225"/>
      <c r="L359" s="231"/>
      <c r="M359" s="232"/>
      <c r="N359" s="233"/>
      <c r="O359" s="233"/>
      <c r="P359" s="233"/>
      <c r="Q359" s="233"/>
      <c r="R359" s="233"/>
      <c r="S359" s="233"/>
      <c r="T359" s="234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5" t="s">
        <v>144</v>
      </c>
      <c r="AU359" s="235" t="s">
        <v>82</v>
      </c>
      <c r="AV359" s="13" t="s">
        <v>82</v>
      </c>
      <c r="AW359" s="13" t="s">
        <v>4</v>
      </c>
      <c r="AX359" s="13" t="s">
        <v>80</v>
      </c>
      <c r="AY359" s="235" t="s">
        <v>133</v>
      </c>
    </row>
    <row r="360" s="2" customFormat="1" ht="24.15" customHeight="1">
      <c r="A360" s="40"/>
      <c r="B360" s="41"/>
      <c r="C360" s="206" t="s">
        <v>607</v>
      </c>
      <c r="D360" s="206" t="s">
        <v>135</v>
      </c>
      <c r="E360" s="207" t="s">
        <v>722</v>
      </c>
      <c r="F360" s="208" t="s">
        <v>723</v>
      </c>
      <c r="G360" s="209" t="s">
        <v>138</v>
      </c>
      <c r="H360" s="210">
        <v>67.5</v>
      </c>
      <c r="I360" s="211"/>
      <c r="J360" s="212">
        <f>ROUND(I360*H360,2)</f>
        <v>0</v>
      </c>
      <c r="K360" s="208" t="s">
        <v>139</v>
      </c>
      <c r="L360" s="46"/>
      <c r="M360" s="213" t="s">
        <v>19</v>
      </c>
      <c r="N360" s="214" t="s">
        <v>43</v>
      </c>
      <c r="O360" s="86"/>
      <c r="P360" s="215">
        <f>O360*H360</f>
        <v>0</v>
      </c>
      <c r="Q360" s="215">
        <v>0</v>
      </c>
      <c r="R360" s="215">
        <f>Q360*H360</f>
        <v>0</v>
      </c>
      <c r="S360" s="215">
        <v>0</v>
      </c>
      <c r="T360" s="216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17" t="s">
        <v>232</v>
      </c>
      <c r="AT360" s="217" t="s">
        <v>135</v>
      </c>
      <c r="AU360" s="217" t="s">
        <v>82</v>
      </c>
      <c r="AY360" s="19" t="s">
        <v>133</v>
      </c>
      <c r="BE360" s="218">
        <f>IF(N360="základní",J360,0)</f>
        <v>0</v>
      </c>
      <c r="BF360" s="218">
        <f>IF(N360="snížená",J360,0)</f>
        <v>0</v>
      </c>
      <c r="BG360" s="218">
        <f>IF(N360="zákl. přenesená",J360,0)</f>
        <v>0</v>
      </c>
      <c r="BH360" s="218">
        <f>IF(N360="sníž. přenesená",J360,0)</f>
        <v>0</v>
      </c>
      <c r="BI360" s="218">
        <f>IF(N360="nulová",J360,0)</f>
        <v>0</v>
      </c>
      <c r="BJ360" s="19" t="s">
        <v>80</v>
      </c>
      <c r="BK360" s="218">
        <f>ROUND(I360*H360,2)</f>
        <v>0</v>
      </c>
      <c r="BL360" s="19" t="s">
        <v>232</v>
      </c>
      <c r="BM360" s="217" t="s">
        <v>893</v>
      </c>
    </row>
    <row r="361" s="2" customFormat="1">
      <c r="A361" s="40"/>
      <c r="B361" s="41"/>
      <c r="C361" s="42"/>
      <c r="D361" s="219" t="s">
        <v>142</v>
      </c>
      <c r="E361" s="42"/>
      <c r="F361" s="220" t="s">
        <v>725</v>
      </c>
      <c r="G361" s="42"/>
      <c r="H361" s="42"/>
      <c r="I361" s="221"/>
      <c r="J361" s="42"/>
      <c r="K361" s="42"/>
      <c r="L361" s="46"/>
      <c r="M361" s="222"/>
      <c r="N361" s="223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142</v>
      </c>
      <c r="AU361" s="19" t="s">
        <v>82</v>
      </c>
    </row>
    <row r="362" s="13" customFormat="1">
      <c r="A362" s="13"/>
      <c r="B362" s="224"/>
      <c r="C362" s="225"/>
      <c r="D362" s="226" t="s">
        <v>144</v>
      </c>
      <c r="E362" s="227" t="s">
        <v>19</v>
      </c>
      <c r="F362" s="228" t="s">
        <v>890</v>
      </c>
      <c r="G362" s="225"/>
      <c r="H362" s="229">
        <v>67.5</v>
      </c>
      <c r="I362" s="230"/>
      <c r="J362" s="225"/>
      <c r="K362" s="225"/>
      <c r="L362" s="231"/>
      <c r="M362" s="232"/>
      <c r="N362" s="233"/>
      <c r="O362" s="233"/>
      <c r="P362" s="233"/>
      <c r="Q362" s="233"/>
      <c r="R362" s="233"/>
      <c r="S362" s="233"/>
      <c r="T362" s="23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5" t="s">
        <v>144</v>
      </c>
      <c r="AU362" s="235" t="s">
        <v>82</v>
      </c>
      <c r="AV362" s="13" t="s">
        <v>82</v>
      </c>
      <c r="AW362" s="13" t="s">
        <v>33</v>
      </c>
      <c r="AX362" s="13" t="s">
        <v>80</v>
      </c>
      <c r="AY362" s="235" t="s">
        <v>133</v>
      </c>
    </row>
    <row r="363" s="2" customFormat="1" ht="16.5" customHeight="1">
      <c r="A363" s="40"/>
      <c r="B363" s="41"/>
      <c r="C363" s="257" t="s">
        <v>614</v>
      </c>
      <c r="D363" s="257" t="s">
        <v>263</v>
      </c>
      <c r="E363" s="258" t="s">
        <v>727</v>
      </c>
      <c r="F363" s="259" t="s">
        <v>728</v>
      </c>
      <c r="G363" s="260" t="s">
        <v>235</v>
      </c>
      <c r="H363" s="261">
        <v>0.028000000000000001</v>
      </c>
      <c r="I363" s="262"/>
      <c r="J363" s="263">
        <f>ROUND(I363*H363,2)</f>
        <v>0</v>
      </c>
      <c r="K363" s="259" t="s">
        <v>139</v>
      </c>
      <c r="L363" s="264"/>
      <c r="M363" s="265" t="s">
        <v>19</v>
      </c>
      <c r="N363" s="266" t="s">
        <v>43</v>
      </c>
      <c r="O363" s="86"/>
      <c r="P363" s="215">
        <f>O363*H363</f>
        <v>0</v>
      </c>
      <c r="Q363" s="215">
        <v>1</v>
      </c>
      <c r="R363" s="215">
        <f>Q363*H363</f>
        <v>0.028000000000000001</v>
      </c>
      <c r="S363" s="215">
        <v>0</v>
      </c>
      <c r="T363" s="216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7" t="s">
        <v>342</v>
      </c>
      <c r="AT363" s="217" t="s">
        <v>263</v>
      </c>
      <c r="AU363" s="217" t="s">
        <v>82</v>
      </c>
      <c r="AY363" s="19" t="s">
        <v>133</v>
      </c>
      <c r="BE363" s="218">
        <f>IF(N363="základní",J363,0)</f>
        <v>0</v>
      </c>
      <c r="BF363" s="218">
        <f>IF(N363="snížená",J363,0)</f>
        <v>0</v>
      </c>
      <c r="BG363" s="218">
        <f>IF(N363="zákl. přenesená",J363,0)</f>
        <v>0</v>
      </c>
      <c r="BH363" s="218">
        <f>IF(N363="sníž. přenesená",J363,0)</f>
        <v>0</v>
      </c>
      <c r="BI363" s="218">
        <f>IF(N363="nulová",J363,0)</f>
        <v>0</v>
      </c>
      <c r="BJ363" s="19" t="s">
        <v>80</v>
      </c>
      <c r="BK363" s="218">
        <f>ROUND(I363*H363,2)</f>
        <v>0</v>
      </c>
      <c r="BL363" s="19" t="s">
        <v>232</v>
      </c>
      <c r="BM363" s="217" t="s">
        <v>894</v>
      </c>
    </row>
    <row r="364" s="13" customFormat="1">
      <c r="A364" s="13"/>
      <c r="B364" s="224"/>
      <c r="C364" s="225"/>
      <c r="D364" s="226" t="s">
        <v>144</v>
      </c>
      <c r="E364" s="227" t="s">
        <v>19</v>
      </c>
      <c r="F364" s="228" t="s">
        <v>890</v>
      </c>
      <c r="G364" s="225"/>
      <c r="H364" s="229">
        <v>67.5</v>
      </c>
      <c r="I364" s="230"/>
      <c r="J364" s="225"/>
      <c r="K364" s="225"/>
      <c r="L364" s="231"/>
      <c r="M364" s="232"/>
      <c r="N364" s="233"/>
      <c r="O364" s="233"/>
      <c r="P364" s="233"/>
      <c r="Q364" s="233"/>
      <c r="R364" s="233"/>
      <c r="S364" s="233"/>
      <c r="T364" s="234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5" t="s">
        <v>144</v>
      </c>
      <c r="AU364" s="235" t="s">
        <v>82</v>
      </c>
      <c r="AV364" s="13" t="s">
        <v>82</v>
      </c>
      <c r="AW364" s="13" t="s">
        <v>33</v>
      </c>
      <c r="AX364" s="13" t="s">
        <v>80</v>
      </c>
      <c r="AY364" s="235" t="s">
        <v>133</v>
      </c>
    </row>
    <row r="365" s="13" customFormat="1">
      <c r="A365" s="13"/>
      <c r="B365" s="224"/>
      <c r="C365" s="225"/>
      <c r="D365" s="226" t="s">
        <v>144</v>
      </c>
      <c r="E365" s="225"/>
      <c r="F365" s="228" t="s">
        <v>895</v>
      </c>
      <c r="G365" s="225"/>
      <c r="H365" s="229">
        <v>0.028000000000000001</v>
      </c>
      <c r="I365" s="230"/>
      <c r="J365" s="225"/>
      <c r="K365" s="225"/>
      <c r="L365" s="231"/>
      <c r="M365" s="232"/>
      <c r="N365" s="233"/>
      <c r="O365" s="233"/>
      <c r="P365" s="233"/>
      <c r="Q365" s="233"/>
      <c r="R365" s="233"/>
      <c r="S365" s="233"/>
      <c r="T365" s="23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5" t="s">
        <v>144</v>
      </c>
      <c r="AU365" s="235" t="s">
        <v>82</v>
      </c>
      <c r="AV365" s="13" t="s">
        <v>82</v>
      </c>
      <c r="AW365" s="13" t="s">
        <v>4</v>
      </c>
      <c r="AX365" s="13" t="s">
        <v>80</v>
      </c>
      <c r="AY365" s="235" t="s">
        <v>133</v>
      </c>
    </row>
    <row r="366" s="2" customFormat="1" ht="24.15" customHeight="1">
      <c r="A366" s="40"/>
      <c r="B366" s="41"/>
      <c r="C366" s="206" t="s">
        <v>620</v>
      </c>
      <c r="D366" s="206" t="s">
        <v>135</v>
      </c>
      <c r="E366" s="207" t="s">
        <v>743</v>
      </c>
      <c r="F366" s="208" t="s">
        <v>744</v>
      </c>
      <c r="G366" s="209" t="s">
        <v>235</v>
      </c>
      <c r="H366" s="210">
        <v>0.050999999999999997</v>
      </c>
      <c r="I366" s="211"/>
      <c r="J366" s="212">
        <f>ROUND(I366*H366,2)</f>
        <v>0</v>
      </c>
      <c r="K366" s="208" t="s">
        <v>139</v>
      </c>
      <c r="L366" s="46"/>
      <c r="M366" s="213" t="s">
        <v>19</v>
      </c>
      <c r="N366" s="214" t="s">
        <v>43</v>
      </c>
      <c r="O366" s="86"/>
      <c r="P366" s="215">
        <f>O366*H366</f>
        <v>0</v>
      </c>
      <c r="Q366" s="215">
        <v>0</v>
      </c>
      <c r="R366" s="215">
        <f>Q366*H366</f>
        <v>0</v>
      </c>
      <c r="S366" s="215">
        <v>0</v>
      </c>
      <c r="T366" s="216">
        <f>S366*H366</f>
        <v>0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17" t="s">
        <v>232</v>
      </c>
      <c r="AT366" s="217" t="s">
        <v>135</v>
      </c>
      <c r="AU366" s="217" t="s">
        <v>82</v>
      </c>
      <c r="AY366" s="19" t="s">
        <v>133</v>
      </c>
      <c r="BE366" s="218">
        <f>IF(N366="základní",J366,0)</f>
        <v>0</v>
      </c>
      <c r="BF366" s="218">
        <f>IF(N366="snížená",J366,0)</f>
        <v>0</v>
      </c>
      <c r="BG366" s="218">
        <f>IF(N366="zákl. přenesená",J366,0)</f>
        <v>0</v>
      </c>
      <c r="BH366" s="218">
        <f>IF(N366="sníž. přenesená",J366,0)</f>
        <v>0</v>
      </c>
      <c r="BI366" s="218">
        <f>IF(N366="nulová",J366,0)</f>
        <v>0</v>
      </c>
      <c r="BJ366" s="19" t="s">
        <v>80</v>
      </c>
      <c r="BK366" s="218">
        <f>ROUND(I366*H366,2)</f>
        <v>0</v>
      </c>
      <c r="BL366" s="19" t="s">
        <v>232</v>
      </c>
      <c r="BM366" s="217" t="s">
        <v>896</v>
      </c>
    </row>
    <row r="367" s="2" customFormat="1">
      <c r="A367" s="40"/>
      <c r="B367" s="41"/>
      <c r="C367" s="42"/>
      <c r="D367" s="219" t="s">
        <v>142</v>
      </c>
      <c r="E367" s="42"/>
      <c r="F367" s="220" t="s">
        <v>746</v>
      </c>
      <c r="G367" s="42"/>
      <c r="H367" s="42"/>
      <c r="I367" s="221"/>
      <c r="J367" s="42"/>
      <c r="K367" s="42"/>
      <c r="L367" s="46"/>
      <c r="M367" s="268"/>
      <c r="N367" s="269"/>
      <c r="O367" s="270"/>
      <c r="P367" s="270"/>
      <c r="Q367" s="270"/>
      <c r="R367" s="270"/>
      <c r="S367" s="270"/>
      <c r="T367" s="271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19" t="s">
        <v>142</v>
      </c>
      <c r="AU367" s="19" t="s">
        <v>82</v>
      </c>
    </row>
    <row r="368" s="2" customFormat="1" ht="6.96" customHeight="1">
      <c r="A368" s="40"/>
      <c r="B368" s="61"/>
      <c r="C368" s="62"/>
      <c r="D368" s="62"/>
      <c r="E368" s="62"/>
      <c r="F368" s="62"/>
      <c r="G368" s="62"/>
      <c r="H368" s="62"/>
      <c r="I368" s="62"/>
      <c r="J368" s="62"/>
      <c r="K368" s="62"/>
      <c r="L368" s="46"/>
      <c r="M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</row>
  </sheetData>
  <sheetProtection sheet="1" autoFilter="0" formatColumns="0" formatRows="0" objects="1" scenarios="1" spinCount="100000" saltValue="itYK2UpmbXhtca8EedHa/SQJx8ywLsDinbWaAp11qIlUf2X8pQfskz+vl11WLoQd6MpuByWfMnHBP6d6xEcVcw==" hashValue="Rz8xvuXJo4AVCH8dAe4tD0oKiQZNUGz0OM+sRwOry2ZUvMtQEqytUQwi1otfyPJp1Gh5r4mjMEzsrIMv89GiYA==" algorithmName="SHA-512" password="CC35"/>
  <autoFilter ref="C89:K367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6_01/113107164"/>
    <hyperlink ref="F97" r:id="rId2" display="https://podminky.urs.cz/item/CS_URS_2026_01/113151111"/>
    <hyperlink ref="F100" r:id="rId3" display="https://podminky.urs.cz/item/CS_URS_2026_01/113154524"/>
    <hyperlink ref="F103" r:id="rId4" display="https://podminky.urs.cz/item/CS_URS_2026_01/121151103"/>
    <hyperlink ref="F106" r:id="rId5" display="https://podminky.urs.cz/item/CS_URS_2026_01/131251100"/>
    <hyperlink ref="F109" r:id="rId6" display="https://podminky.urs.cz/item/CS_URS_2026_01/131351100"/>
    <hyperlink ref="F112" r:id="rId7" display="https://podminky.urs.cz/item/CS_URS_2026_01/132251252"/>
    <hyperlink ref="F115" r:id="rId8" display="https://podminky.urs.cz/item/CS_URS_2026_01/132351253"/>
    <hyperlink ref="F120" r:id="rId9" display="https://podminky.urs.cz/item/CS_URS_2026_01/162351104"/>
    <hyperlink ref="F127" r:id="rId10" display="https://podminky.urs.cz/item/CS_URS_2026_01/162351124"/>
    <hyperlink ref="F131" r:id="rId11" display="https://podminky.urs.cz/item/CS_URS_2026_01/162751137"/>
    <hyperlink ref="F136" r:id="rId12" display="https://podminky.urs.cz/item/CS_URS_2026_01/162751139"/>
    <hyperlink ref="F139" r:id="rId13" display="https://podminky.urs.cz/item/CS_URS_2026_01/167151101"/>
    <hyperlink ref="F145" r:id="rId14" display="https://podminky.urs.cz/item/CS_URS_2026_01/167151102"/>
    <hyperlink ref="F149" r:id="rId15" display="https://podminky.urs.cz/item/CS_URS_2026_01/171201221"/>
    <hyperlink ref="F152" r:id="rId16" display="https://podminky.urs.cz/item/CS_URS_2026_01/171251201"/>
    <hyperlink ref="F159" r:id="rId17" display="https://podminky.urs.cz/item/CS_URS_2026_01/174151101"/>
    <hyperlink ref="F171" r:id="rId18" display="https://podminky.urs.cz/item/CS_URS_2026_01/181351003"/>
    <hyperlink ref="F174" r:id="rId19" display="https://podminky.urs.cz/item/CS_URS_2026_01/181411122"/>
    <hyperlink ref="F183" r:id="rId20" display="https://podminky.urs.cz/item/CS_URS_2026_01/211971122"/>
    <hyperlink ref="F189" r:id="rId21" display="https://podminky.urs.cz/item/CS_URS_2026_01/212752101"/>
    <hyperlink ref="F192" r:id="rId22" display="https://podminky.urs.cz/item/CS_URS_2026_01/224311114"/>
    <hyperlink ref="F196" r:id="rId23" display="https://podminky.urs.cz/item/CS_URS_2026_01/281602111"/>
    <hyperlink ref="F201" r:id="rId24" display="https://podminky.urs.cz/item/CS_URS_2026_01/282602112"/>
    <hyperlink ref="F212" r:id="rId25" display="https://podminky.urs.cz/item/CS_URS_2026_01/283111112"/>
    <hyperlink ref="F218" r:id="rId26" display="https://podminky.urs.cz/item/CS_URS_2026_01/283111122"/>
    <hyperlink ref="F224" r:id="rId27" display="https://podminky.urs.cz/item/CS_URS_2026_01/283131112"/>
    <hyperlink ref="F231" r:id="rId28" display="https://podminky.urs.cz/item/CS_URS_2026_01/291211111"/>
    <hyperlink ref="F238" r:id="rId29" display="https://podminky.urs.cz/item/CS_URS_2026_01/327324128"/>
    <hyperlink ref="F242" r:id="rId30" display="https://podminky.urs.cz/item/CS_URS_2026_01/327351211"/>
    <hyperlink ref="F245" r:id="rId31" display="https://podminky.urs.cz/item/CS_URS_2026_01/327351221"/>
    <hyperlink ref="F247" r:id="rId32" display="https://podminky.urs.cz/item/CS_URS_2026_01/327361006"/>
    <hyperlink ref="F251" r:id="rId33" display="https://podminky.urs.cz/item/CS_URS_2026_01/327361016"/>
    <hyperlink ref="F255" r:id="rId34" display="https://podminky.urs.cz/item/CS_URS_2026_01/327361040"/>
    <hyperlink ref="F265" r:id="rId35" display="https://podminky.urs.cz/item/CS_URS_2026_01/564861111"/>
    <hyperlink ref="F268" r:id="rId36" display="https://podminky.urs.cz/item/CS_URS_2026_01/564952111"/>
    <hyperlink ref="F271" r:id="rId37" display="https://podminky.urs.cz/item/CS_URS_2026_01/565165111"/>
    <hyperlink ref="F274" r:id="rId38" display="https://podminky.urs.cz/item/CS_URS_2026_01/573211111"/>
    <hyperlink ref="F277" r:id="rId39" display="https://podminky.urs.cz/item/CS_URS_2026_01/577134011"/>
    <hyperlink ref="F283" r:id="rId40" display="https://podminky.urs.cz/item/CS_URS_2026_01/911121111"/>
    <hyperlink ref="F292" r:id="rId41" display="https://podminky.urs.cz/item/CS_URS_2026_01/919122121"/>
    <hyperlink ref="F295" r:id="rId42" display="https://podminky.urs.cz/item/CS_URS_2026_01/919735113"/>
    <hyperlink ref="F298" r:id="rId43" display="https://podminky.urs.cz/item/CS_URS_2026_01/931992121"/>
    <hyperlink ref="F301" r:id="rId44" display="https://podminky.urs.cz/item/CS_URS_2026_01/931994142"/>
    <hyperlink ref="F304" r:id="rId45" display="https://podminky.urs.cz/item/CS_URS_2026_01/931994151"/>
    <hyperlink ref="F307" r:id="rId46" display="https://podminky.urs.cz/item/CS_URS_2026_01/941121111"/>
    <hyperlink ref="F311" r:id="rId47" display="https://podminky.urs.cz/item/CS_URS_2026_01/941121211"/>
    <hyperlink ref="F314" r:id="rId48" display="https://podminky.urs.cz/item/CS_URS_2026_01/941121811"/>
    <hyperlink ref="F316" r:id="rId49" display="https://podminky.urs.cz/item/CS_URS_2026_01/953961113"/>
    <hyperlink ref="F319" r:id="rId50" display="https://podminky.urs.cz/item/CS_URS_2026_01/953965121"/>
    <hyperlink ref="F322" r:id="rId51" display="https://podminky.urs.cz/item/CS_URS_2026_01/961044111"/>
    <hyperlink ref="F327" r:id="rId52" display="https://podminky.urs.cz/item/CS_URS_2026_01/997221551"/>
    <hyperlink ref="F332" r:id="rId53" display="https://podminky.urs.cz/item/CS_URS_2026_01/997221559"/>
    <hyperlink ref="F335" r:id="rId54" display="https://podminky.urs.cz/item/CS_URS_2026_01/997221561"/>
    <hyperlink ref="F338" r:id="rId55" display="https://podminky.urs.cz/item/CS_URS_2026_01/997221569"/>
    <hyperlink ref="F341" r:id="rId56" display="https://podminky.urs.cz/item/CS_URS_2026_01/997221861"/>
    <hyperlink ref="F344" r:id="rId57" display="https://podminky.urs.cz/item/CS_URS_2026_01/997221873"/>
    <hyperlink ref="F347" r:id="rId58" display="https://podminky.urs.cz/item/CS_URS_2026_01/997221875"/>
    <hyperlink ref="F351" r:id="rId59" display="https://podminky.urs.cz/item/CS_URS_2026_01/998152111"/>
    <hyperlink ref="F355" r:id="rId60" display="https://podminky.urs.cz/item/CS_URS_2026_01/711112001"/>
    <hyperlink ref="F361" r:id="rId61" display="https://podminky.urs.cz/item/CS_URS_2026_01/711112002"/>
    <hyperlink ref="F367" r:id="rId62" display="https://podminky.urs.cz/item/CS_URS_2026_01/99871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Jáchymov - Rekonstrukce ulice Palackého - Etapa č.I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897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13. 4. 2026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ROUND(J91,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ROUND((SUM(BE91:BE554)),  2)</f>
        <v>0</v>
      </c>
      <c r="G33" s="40"/>
      <c r="H33" s="40"/>
      <c r="I33" s="150">
        <v>0.20999999999999999</v>
      </c>
      <c r="J33" s="149">
        <f>ROUND(((SUM(BE91:BE554))*I33),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ROUND((SUM(BF91:BF554)),  2)</f>
        <v>0</v>
      </c>
      <c r="G34" s="40"/>
      <c r="H34" s="40"/>
      <c r="I34" s="150">
        <v>0.12</v>
      </c>
      <c r="J34" s="149">
        <f>ROUND(((SUM(BF91:BF554))*I34),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ROUND((SUM(BG91:BG554)),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ROUND((SUM(BH91:BH554)),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ROUND((SUM(BI91:BI554)),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Jáchymov - Rekonstrukce ulice Palackého - Etapa č.I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201.G - Typ G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Jáchymov</v>
      </c>
      <c r="G52" s="42"/>
      <c r="H52" s="42"/>
      <c r="I52" s="34" t="s">
        <v>23</v>
      </c>
      <c r="J52" s="74" t="str">
        <f>IF(J12="","",J12)</f>
        <v>13. 4. 2026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Město Jáchymov</v>
      </c>
      <c r="G54" s="42"/>
      <c r="H54" s="42"/>
      <c r="I54" s="34" t="s">
        <v>31</v>
      </c>
      <c r="J54" s="38" t="str">
        <f>E21</f>
        <v>AZ Consult spol. s 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Lucie Wojčiková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103</v>
      </c>
      <c r="D57" s="164"/>
      <c r="E57" s="164"/>
      <c r="F57" s="164"/>
      <c r="G57" s="164"/>
      <c r="H57" s="164"/>
      <c r="I57" s="164"/>
      <c r="J57" s="165" t="s">
        <v>104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J91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105</v>
      </c>
    </row>
    <row r="60" s="9" customFormat="1" ht="24.96" customHeight="1">
      <c r="A60" s="9"/>
      <c r="B60" s="167"/>
      <c r="C60" s="168"/>
      <c r="D60" s="169" t="s">
        <v>106</v>
      </c>
      <c r="E60" s="170"/>
      <c r="F60" s="170"/>
      <c r="G60" s="170"/>
      <c r="H60" s="170"/>
      <c r="I60" s="170"/>
      <c r="J60" s="171">
        <f>J92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107</v>
      </c>
      <c r="E61" s="176"/>
      <c r="F61" s="176"/>
      <c r="G61" s="176"/>
      <c r="H61" s="176"/>
      <c r="I61" s="176"/>
      <c r="J61" s="177">
        <f>J93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108</v>
      </c>
      <c r="E62" s="176"/>
      <c r="F62" s="176"/>
      <c r="G62" s="176"/>
      <c r="H62" s="176"/>
      <c r="I62" s="176"/>
      <c r="J62" s="177">
        <f>J221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109</v>
      </c>
      <c r="E63" s="176"/>
      <c r="F63" s="176"/>
      <c r="G63" s="176"/>
      <c r="H63" s="176"/>
      <c r="I63" s="176"/>
      <c r="J63" s="177">
        <f>J357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110</v>
      </c>
      <c r="E64" s="176"/>
      <c r="F64" s="176"/>
      <c r="G64" s="176"/>
      <c r="H64" s="176"/>
      <c r="I64" s="176"/>
      <c r="J64" s="177">
        <f>J401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111</v>
      </c>
      <c r="E65" s="176"/>
      <c r="F65" s="176"/>
      <c r="G65" s="176"/>
      <c r="H65" s="176"/>
      <c r="I65" s="176"/>
      <c r="J65" s="177">
        <f>J408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112</v>
      </c>
      <c r="E66" s="176"/>
      <c r="F66" s="176"/>
      <c r="G66" s="176"/>
      <c r="H66" s="176"/>
      <c r="I66" s="176"/>
      <c r="J66" s="177">
        <f>J429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113</v>
      </c>
      <c r="E67" s="176"/>
      <c r="F67" s="176"/>
      <c r="G67" s="176"/>
      <c r="H67" s="176"/>
      <c r="I67" s="176"/>
      <c r="J67" s="177">
        <f>J432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114</v>
      </c>
      <c r="E68" s="176"/>
      <c r="F68" s="176"/>
      <c r="G68" s="176"/>
      <c r="H68" s="176"/>
      <c r="I68" s="176"/>
      <c r="J68" s="177">
        <f>J510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115</v>
      </c>
      <c r="E69" s="176"/>
      <c r="F69" s="176"/>
      <c r="G69" s="176"/>
      <c r="H69" s="176"/>
      <c r="I69" s="176"/>
      <c r="J69" s="177">
        <f>J537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7"/>
      <c r="C70" s="168"/>
      <c r="D70" s="169" t="s">
        <v>116</v>
      </c>
      <c r="E70" s="170"/>
      <c r="F70" s="170"/>
      <c r="G70" s="170"/>
      <c r="H70" s="170"/>
      <c r="I70" s="170"/>
      <c r="J70" s="171">
        <f>J540</f>
        <v>0</v>
      </c>
      <c r="K70" s="168"/>
      <c r="L70" s="17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3"/>
      <c r="C71" s="174"/>
      <c r="D71" s="175" t="s">
        <v>117</v>
      </c>
      <c r="E71" s="176"/>
      <c r="F71" s="176"/>
      <c r="G71" s="176"/>
      <c r="H71" s="176"/>
      <c r="I71" s="176"/>
      <c r="J71" s="177">
        <f>J541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118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62" t="str">
        <f>E7</f>
        <v>Jáchymov - Rekonstrukce ulice Palackého - Etapa č.I</v>
      </c>
      <c r="F81" s="34"/>
      <c r="G81" s="34"/>
      <c r="H81" s="34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100</v>
      </c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E9</f>
        <v>SO 201.G - Typ G</v>
      </c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F12</f>
        <v>Jáchymov</v>
      </c>
      <c r="G85" s="42"/>
      <c r="H85" s="42"/>
      <c r="I85" s="34" t="s">
        <v>23</v>
      </c>
      <c r="J85" s="74" t="str">
        <f>IF(J12="","",J12)</f>
        <v>13. 4. 2026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5.65" customHeight="1">
      <c r="A87" s="40"/>
      <c r="B87" s="41"/>
      <c r="C87" s="34" t="s">
        <v>25</v>
      </c>
      <c r="D87" s="42"/>
      <c r="E87" s="42"/>
      <c r="F87" s="29" t="str">
        <f>E15</f>
        <v>Město Jáchymov</v>
      </c>
      <c r="G87" s="42"/>
      <c r="H87" s="42"/>
      <c r="I87" s="34" t="s">
        <v>31</v>
      </c>
      <c r="J87" s="38" t="str">
        <f>E21</f>
        <v>AZ Consult spol. s r.o.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29</v>
      </c>
      <c r="D88" s="42"/>
      <c r="E88" s="42"/>
      <c r="F88" s="29" t="str">
        <f>IF(E18="","",E18)</f>
        <v>Vyplň údaj</v>
      </c>
      <c r="G88" s="42"/>
      <c r="H88" s="42"/>
      <c r="I88" s="34" t="s">
        <v>34</v>
      </c>
      <c r="J88" s="38" t="str">
        <f>E24</f>
        <v>Lucie Wojčiková</v>
      </c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79"/>
      <c r="B90" s="180"/>
      <c r="C90" s="181" t="s">
        <v>119</v>
      </c>
      <c r="D90" s="182" t="s">
        <v>57</v>
      </c>
      <c r="E90" s="182" t="s">
        <v>53</v>
      </c>
      <c r="F90" s="182" t="s">
        <v>54</v>
      </c>
      <c r="G90" s="182" t="s">
        <v>120</v>
      </c>
      <c r="H90" s="182" t="s">
        <v>121</v>
      </c>
      <c r="I90" s="182" t="s">
        <v>122</v>
      </c>
      <c r="J90" s="182" t="s">
        <v>104</v>
      </c>
      <c r="K90" s="183" t="s">
        <v>123</v>
      </c>
      <c r="L90" s="184"/>
      <c r="M90" s="94" t="s">
        <v>19</v>
      </c>
      <c r="N90" s="95" t="s">
        <v>42</v>
      </c>
      <c r="O90" s="95" t="s">
        <v>124</v>
      </c>
      <c r="P90" s="95" t="s">
        <v>125</v>
      </c>
      <c r="Q90" s="95" t="s">
        <v>126</v>
      </c>
      <c r="R90" s="95" t="s">
        <v>127</v>
      </c>
      <c r="S90" s="95" t="s">
        <v>128</v>
      </c>
      <c r="T90" s="96" t="s">
        <v>129</v>
      </c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</row>
    <row r="91" s="2" customFormat="1" ht="22.8" customHeight="1">
      <c r="A91" s="40"/>
      <c r="B91" s="41"/>
      <c r="C91" s="101" t="s">
        <v>130</v>
      </c>
      <c r="D91" s="42"/>
      <c r="E91" s="42"/>
      <c r="F91" s="42"/>
      <c r="G91" s="42"/>
      <c r="H91" s="42"/>
      <c r="I91" s="42"/>
      <c r="J91" s="185">
        <f>BK91</f>
        <v>0</v>
      </c>
      <c r="K91" s="42"/>
      <c r="L91" s="46"/>
      <c r="M91" s="97"/>
      <c r="N91" s="186"/>
      <c r="O91" s="98"/>
      <c r="P91" s="187">
        <f>P92+P540</f>
        <v>0</v>
      </c>
      <c r="Q91" s="98"/>
      <c r="R91" s="187">
        <f>R92+R540</f>
        <v>100.00661637</v>
      </c>
      <c r="S91" s="98"/>
      <c r="T91" s="188">
        <f>T92+T540</f>
        <v>122.86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71</v>
      </c>
      <c r="AU91" s="19" t="s">
        <v>105</v>
      </c>
      <c r="BK91" s="189">
        <f>BK92+BK540</f>
        <v>0</v>
      </c>
    </row>
    <row r="92" s="12" customFormat="1" ht="25.92" customHeight="1">
      <c r="A92" s="12"/>
      <c r="B92" s="190"/>
      <c r="C92" s="191"/>
      <c r="D92" s="192" t="s">
        <v>71</v>
      </c>
      <c r="E92" s="193" t="s">
        <v>131</v>
      </c>
      <c r="F92" s="193" t="s">
        <v>132</v>
      </c>
      <c r="G92" s="191"/>
      <c r="H92" s="191"/>
      <c r="I92" s="194"/>
      <c r="J92" s="195">
        <f>BK92</f>
        <v>0</v>
      </c>
      <c r="K92" s="191"/>
      <c r="L92" s="196"/>
      <c r="M92" s="197"/>
      <c r="N92" s="198"/>
      <c r="O92" s="198"/>
      <c r="P92" s="199">
        <f>P93+P221+P357+P401+P408+P429+P432+P510+P537</f>
        <v>0</v>
      </c>
      <c r="Q92" s="198"/>
      <c r="R92" s="199">
        <f>R93+R221+R357+R401+R408+R429+R432+R510+R537</f>
        <v>99.986616370000007</v>
      </c>
      <c r="S92" s="198"/>
      <c r="T92" s="200">
        <f>T93+T221+T357+T401+T408+T429+T432+T510+T537</f>
        <v>122.86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80</v>
      </c>
      <c r="AT92" s="202" t="s">
        <v>71</v>
      </c>
      <c r="AU92" s="202" t="s">
        <v>72</v>
      </c>
      <c r="AY92" s="201" t="s">
        <v>133</v>
      </c>
      <c r="BK92" s="203">
        <f>BK93+BK221+BK357+BK401+BK408+BK429+BK432+BK510+BK537</f>
        <v>0</v>
      </c>
    </row>
    <row r="93" s="12" customFormat="1" ht="22.8" customHeight="1">
      <c r="A93" s="12"/>
      <c r="B93" s="190"/>
      <c r="C93" s="191"/>
      <c r="D93" s="192" t="s">
        <v>71</v>
      </c>
      <c r="E93" s="204" t="s">
        <v>80</v>
      </c>
      <c r="F93" s="204" t="s">
        <v>134</v>
      </c>
      <c r="G93" s="191"/>
      <c r="H93" s="191"/>
      <c r="I93" s="194"/>
      <c r="J93" s="205">
        <f>BK93</f>
        <v>0</v>
      </c>
      <c r="K93" s="191"/>
      <c r="L93" s="196"/>
      <c r="M93" s="197"/>
      <c r="N93" s="198"/>
      <c r="O93" s="198"/>
      <c r="P93" s="199">
        <f>SUM(P94:P220)</f>
        <v>0</v>
      </c>
      <c r="Q93" s="198"/>
      <c r="R93" s="199">
        <f>SUM(R94:R220)</f>
        <v>5.3299932000000005</v>
      </c>
      <c r="S93" s="198"/>
      <c r="T93" s="200">
        <f>SUM(T94:T220)</f>
        <v>115.203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80</v>
      </c>
      <c r="AT93" s="202" t="s">
        <v>71</v>
      </c>
      <c r="AU93" s="202" t="s">
        <v>80</v>
      </c>
      <c r="AY93" s="201" t="s">
        <v>133</v>
      </c>
      <c r="BK93" s="203">
        <f>SUM(BK94:BK220)</f>
        <v>0</v>
      </c>
    </row>
    <row r="94" s="2" customFormat="1" ht="37.8" customHeight="1">
      <c r="A94" s="40"/>
      <c r="B94" s="41"/>
      <c r="C94" s="206" t="s">
        <v>80</v>
      </c>
      <c r="D94" s="206" t="s">
        <v>135</v>
      </c>
      <c r="E94" s="207" t="s">
        <v>136</v>
      </c>
      <c r="F94" s="208" t="s">
        <v>137</v>
      </c>
      <c r="G94" s="209" t="s">
        <v>138</v>
      </c>
      <c r="H94" s="210">
        <v>99</v>
      </c>
      <c r="I94" s="211"/>
      <c r="J94" s="212">
        <f>ROUND(I94*H94,2)</f>
        <v>0</v>
      </c>
      <c r="K94" s="208" t="s">
        <v>139</v>
      </c>
      <c r="L94" s="46"/>
      <c r="M94" s="213" t="s">
        <v>19</v>
      </c>
      <c r="N94" s="214" t="s">
        <v>43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0.57999999999999996</v>
      </c>
      <c r="T94" s="216">
        <f>S94*H94</f>
        <v>57.419999999999995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140</v>
      </c>
      <c r="AT94" s="217" t="s">
        <v>135</v>
      </c>
      <c r="AU94" s="217" t="s">
        <v>82</v>
      </c>
      <c r="AY94" s="19" t="s">
        <v>133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80</v>
      </c>
      <c r="BK94" s="218">
        <f>ROUND(I94*H94,2)</f>
        <v>0</v>
      </c>
      <c r="BL94" s="19" t="s">
        <v>140</v>
      </c>
      <c r="BM94" s="217" t="s">
        <v>141</v>
      </c>
    </row>
    <row r="95" s="2" customFormat="1">
      <c r="A95" s="40"/>
      <c r="B95" s="41"/>
      <c r="C95" s="42"/>
      <c r="D95" s="219" t="s">
        <v>142</v>
      </c>
      <c r="E95" s="42"/>
      <c r="F95" s="220" t="s">
        <v>143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142</v>
      </c>
      <c r="AU95" s="19" t="s">
        <v>82</v>
      </c>
    </row>
    <row r="96" s="13" customFormat="1">
      <c r="A96" s="13"/>
      <c r="B96" s="224"/>
      <c r="C96" s="225"/>
      <c r="D96" s="226" t="s">
        <v>144</v>
      </c>
      <c r="E96" s="227" t="s">
        <v>19</v>
      </c>
      <c r="F96" s="228" t="s">
        <v>898</v>
      </c>
      <c r="G96" s="225"/>
      <c r="H96" s="229">
        <v>99</v>
      </c>
      <c r="I96" s="230"/>
      <c r="J96" s="225"/>
      <c r="K96" s="225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144</v>
      </c>
      <c r="AU96" s="235" t="s">
        <v>82</v>
      </c>
      <c r="AV96" s="13" t="s">
        <v>82</v>
      </c>
      <c r="AW96" s="13" t="s">
        <v>33</v>
      </c>
      <c r="AX96" s="13" t="s">
        <v>80</v>
      </c>
      <c r="AY96" s="235" t="s">
        <v>133</v>
      </c>
    </row>
    <row r="97" s="2" customFormat="1" ht="24.15" customHeight="1">
      <c r="A97" s="40"/>
      <c r="B97" s="41"/>
      <c r="C97" s="206" t="s">
        <v>82</v>
      </c>
      <c r="D97" s="206" t="s">
        <v>135</v>
      </c>
      <c r="E97" s="207" t="s">
        <v>146</v>
      </c>
      <c r="F97" s="208" t="s">
        <v>147</v>
      </c>
      <c r="G97" s="209" t="s">
        <v>138</v>
      </c>
      <c r="H97" s="210">
        <v>85.799999999999997</v>
      </c>
      <c r="I97" s="211"/>
      <c r="J97" s="212">
        <f>ROUND(I97*H97,2)</f>
        <v>0</v>
      </c>
      <c r="K97" s="208" t="s">
        <v>139</v>
      </c>
      <c r="L97" s="46"/>
      <c r="M97" s="213" t="s">
        <v>19</v>
      </c>
      <c r="N97" s="214" t="s">
        <v>43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0.35499999999999998</v>
      </c>
      <c r="T97" s="216">
        <f>S97*H97</f>
        <v>30.458999999999996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140</v>
      </c>
      <c r="AT97" s="217" t="s">
        <v>135</v>
      </c>
      <c r="AU97" s="217" t="s">
        <v>82</v>
      </c>
      <c r="AY97" s="19" t="s">
        <v>133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80</v>
      </c>
      <c r="BK97" s="218">
        <f>ROUND(I97*H97,2)</f>
        <v>0</v>
      </c>
      <c r="BL97" s="19" t="s">
        <v>140</v>
      </c>
      <c r="BM97" s="217" t="s">
        <v>899</v>
      </c>
    </row>
    <row r="98" s="2" customFormat="1">
      <c r="A98" s="40"/>
      <c r="B98" s="41"/>
      <c r="C98" s="42"/>
      <c r="D98" s="219" t="s">
        <v>142</v>
      </c>
      <c r="E98" s="42"/>
      <c r="F98" s="220" t="s">
        <v>149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142</v>
      </c>
      <c r="AU98" s="19" t="s">
        <v>82</v>
      </c>
    </row>
    <row r="99" s="13" customFormat="1">
      <c r="A99" s="13"/>
      <c r="B99" s="224"/>
      <c r="C99" s="225"/>
      <c r="D99" s="226" t="s">
        <v>144</v>
      </c>
      <c r="E99" s="227" t="s">
        <v>19</v>
      </c>
      <c r="F99" s="228" t="s">
        <v>900</v>
      </c>
      <c r="G99" s="225"/>
      <c r="H99" s="229">
        <v>85.799999999999997</v>
      </c>
      <c r="I99" s="230"/>
      <c r="J99" s="225"/>
      <c r="K99" s="225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144</v>
      </c>
      <c r="AU99" s="235" t="s">
        <v>82</v>
      </c>
      <c r="AV99" s="13" t="s">
        <v>82</v>
      </c>
      <c r="AW99" s="13" t="s">
        <v>33</v>
      </c>
      <c r="AX99" s="13" t="s">
        <v>80</v>
      </c>
      <c r="AY99" s="235" t="s">
        <v>133</v>
      </c>
    </row>
    <row r="100" s="2" customFormat="1" ht="24.15" customHeight="1">
      <c r="A100" s="40"/>
      <c r="B100" s="41"/>
      <c r="C100" s="206" t="s">
        <v>150</v>
      </c>
      <c r="D100" s="206" t="s">
        <v>135</v>
      </c>
      <c r="E100" s="207" t="s">
        <v>151</v>
      </c>
      <c r="F100" s="208" t="s">
        <v>152</v>
      </c>
      <c r="G100" s="209" t="s">
        <v>138</v>
      </c>
      <c r="H100" s="210">
        <v>198</v>
      </c>
      <c r="I100" s="211"/>
      <c r="J100" s="212">
        <f>ROUND(I100*H100,2)</f>
        <v>0</v>
      </c>
      <c r="K100" s="208" t="s">
        <v>139</v>
      </c>
      <c r="L100" s="46"/>
      <c r="M100" s="213" t="s">
        <v>19</v>
      </c>
      <c r="N100" s="214" t="s">
        <v>43</v>
      </c>
      <c r="O100" s="86"/>
      <c r="P100" s="215">
        <f>O100*H100</f>
        <v>0</v>
      </c>
      <c r="Q100" s="215">
        <v>2.0000000000000002E-05</v>
      </c>
      <c r="R100" s="215">
        <f>Q100*H100</f>
        <v>0.00396</v>
      </c>
      <c r="S100" s="215">
        <v>0.13800000000000001</v>
      </c>
      <c r="T100" s="216">
        <f>S100*H100</f>
        <v>27.324000000000002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140</v>
      </c>
      <c r="AT100" s="217" t="s">
        <v>135</v>
      </c>
      <c r="AU100" s="217" t="s">
        <v>82</v>
      </c>
      <c r="AY100" s="19" t="s">
        <v>133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80</v>
      </c>
      <c r="BK100" s="218">
        <f>ROUND(I100*H100,2)</f>
        <v>0</v>
      </c>
      <c r="BL100" s="19" t="s">
        <v>140</v>
      </c>
      <c r="BM100" s="217" t="s">
        <v>153</v>
      </c>
    </row>
    <row r="101" s="2" customFormat="1">
      <c r="A101" s="40"/>
      <c r="B101" s="41"/>
      <c r="C101" s="42"/>
      <c r="D101" s="219" t="s">
        <v>142</v>
      </c>
      <c r="E101" s="42"/>
      <c r="F101" s="220" t="s">
        <v>154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142</v>
      </c>
      <c r="AU101" s="19" t="s">
        <v>82</v>
      </c>
    </row>
    <row r="102" s="14" customFormat="1">
      <c r="A102" s="14"/>
      <c r="B102" s="236"/>
      <c r="C102" s="237"/>
      <c r="D102" s="226" t="s">
        <v>144</v>
      </c>
      <c r="E102" s="238" t="s">
        <v>19</v>
      </c>
      <c r="F102" s="239" t="s">
        <v>901</v>
      </c>
      <c r="G102" s="237"/>
      <c r="H102" s="238" t="s">
        <v>19</v>
      </c>
      <c r="I102" s="240"/>
      <c r="J102" s="237"/>
      <c r="K102" s="237"/>
      <c r="L102" s="241"/>
      <c r="M102" s="242"/>
      <c r="N102" s="243"/>
      <c r="O102" s="243"/>
      <c r="P102" s="243"/>
      <c r="Q102" s="243"/>
      <c r="R102" s="243"/>
      <c r="S102" s="243"/>
      <c r="T102" s="24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5" t="s">
        <v>144</v>
      </c>
      <c r="AU102" s="245" t="s">
        <v>82</v>
      </c>
      <c r="AV102" s="14" t="s">
        <v>80</v>
      </c>
      <c r="AW102" s="14" t="s">
        <v>33</v>
      </c>
      <c r="AX102" s="14" t="s">
        <v>72</v>
      </c>
      <c r="AY102" s="245" t="s">
        <v>133</v>
      </c>
    </row>
    <row r="103" s="13" customFormat="1">
      <c r="A103" s="13"/>
      <c r="B103" s="224"/>
      <c r="C103" s="225"/>
      <c r="D103" s="226" t="s">
        <v>144</v>
      </c>
      <c r="E103" s="227" t="s">
        <v>19</v>
      </c>
      <c r="F103" s="228" t="s">
        <v>902</v>
      </c>
      <c r="G103" s="225"/>
      <c r="H103" s="229">
        <v>198</v>
      </c>
      <c r="I103" s="230"/>
      <c r="J103" s="225"/>
      <c r="K103" s="225"/>
      <c r="L103" s="231"/>
      <c r="M103" s="232"/>
      <c r="N103" s="233"/>
      <c r="O103" s="233"/>
      <c r="P103" s="233"/>
      <c r="Q103" s="233"/>
      <c r="R103" s="233"/>
      <c r="S103" s="233"/>
      <c r="T103" s="23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5" t="s">
        <v>144</v>
      </c>
      <c r="AU103" s="235" t="s">
        <v>82</v>
      </c>
      <c r="AV103" s="13" t="s">
        <v>82</v>
      </c>
      <c r="AW103" s="13" t="s">
        <v>33</v>
      </c>
      <c r="AX103" s="13" t="s">
        <v>80</v>
      </c>
      <c r="AY103" s="235" t="s">
        <v>133</v>
      </c>
    </row>
    <row r="104" s="2" customFormat="1" ht="16.5" customHeight="1">
      <c r="A104" s="40"/>
      <c r="B104" s="41"/>
      <c r="C104" s="206" t="s">
        <v>140</v>
      </c>
      <c r="D104" s="206" t="s">
        <v>135</v>
      </c>
      <c r="E104" s="207" t="s">
        <v>156</v>
      </c>
      <c r="F104" s="208" t="s">
        <v>157</v>
      </c>
      <c r="G104" s="209" t="s">
        <v>138</v>
      </c>
      <c r="H104" s="210">
        <v>70</v>
      </c>
      <c r="I104" s="211"/>
      <c r="J104" s="212">
        <f>ROUND(I104*H104,2)</f>
        <v>0</v>
      </c>
      <c r="K104" s="208" t="s">
        <v>139</v>
      </c>
      <c r="L104" s="46"/>
      <c r="M104" s="213" t="s">
        <v>19</v>
      </c>
      <c r="N104" s="214" t="s">
        <v>43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140</v>
      </c>
      <c r="AT104" s="217" t="s">
        <v>135</v>
      </c>
      <c r="AU104" s="217" t="s">
        <v>82</v>
      </c>
      <c r="AY104" s="19" t="s">
        <v>133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80</v>
      </c>
      <c r="BK104" s="218">
        <f>ROUND(I104*H104,2)</f>
        <v>0</v>
      </c>
      <c r="BL104" s="19" t="s">
        <v>140</v>
      </c>
      <c r="BM104" s="217" t="s">
        <v>903</v>
      </c>
    </row>
    <row r="105" s="2" customFormat="1">
      <c r="A105" s="40"/>
      <c r="B105" s="41"/>
      <c r="C105" s="42"/>
      <c r="D105" s="219" t="s">
        <v>142</v>
      </c>
      <c r="E105" s="42"/>
      <c r="F105" s="220" t="s">
        <v>159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142</v>
      </c>
      <c r="AU105" s="19" t="s">
        <v>82</v>
      </c>
    </row>
    <row r="106" s="13" customFormat="1">
      <c r="A106" s="13"/>
      <c r="B106" s="224"/>
      <c r="C106" s="225"/>
      <c r="D106" s="226" t="s">
        <v>144</v>
      </c>
      <c r="E106" s="227" t="s">
        <v>19</v>
      </c>
      <c r="F106" s="228" t="s">
        <v>904</v>
      </c>
      <c r="G106" s="225"/>
      <c r="H106" s="229">
        <v>70</v>
      </c>
      <c r="I106" s="230"/>
      <c r="J106" s="225"/>
      <c r="K106" s="225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144</v>
      </c>
      <c r="AU106" s="235" t="s">
        <v>82</v>
      </c>
      <c r="AV106" s="13" t="s">
        <v>82</v>
      </c>
      <c r="AW106" s="13" t="s">
        <v>33</v>
      </c>
      <c r="AX106" s="13" t="s">
        <v>80</v>
      </c>
      <c r="AY106" s="235" t="s">
        <v>133</v>
      </c>
    </row>
    <row r="107" s="2" customFormat="1" ht="16.5" customHeight="1">
      <c r="A107" s="40"/>
      <c r="B107" s="41"/>
      <c r="C107" s="206" t="s">
        <v>161</v>
      </c>
      <c r="D107" s="206" t="s">
        <v>135</v>
      </c>
      <c r="E107" s="207" t="s">
        <v>905</v>
      </c>
      <c r="F107" s="208" t="s">
        <v>906</v>
      </c>
      <c r="G107" s="209" t="s">
        <v>164</v>
      </c>
      <c r="H107" s="210">
        <v>9.2400000000000002</v>
      </c>
      <c r="I107" s="211"/>
      <c r="J107" s="212">
        <f>ROUND(I107*H107,2)</f>
        <v>0</v>
      </c>
      <c r="K107" s="208" t="s">
        <v>139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140</v>
      </c>
      <c r="AT107" s="217" t="s">
        <v>135</v>
      </c>
      <c r="AU107" s="217" t="s">
        <v>82</v>
      </c>
      <c r="AY107" s="19" t="s">
        <v>133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140</v>
      </c>
      <c r="BM107" s="217" t="s">
        <v>907</v>
      </c>
    </row>
    <row r="108" s="2" customFormat="1">
      <c r="A108" s="40"/>
      <c r="B108" s="41"/>
      <c r="C108" s="42"/>
      <c r="D108" s="219" t="s">
        <v>142</v>
      </c>
      <c r="E108" s="42"/>
      <c r="F108" s="220" t="s">
        <v>908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142</v>
      </c>
      <c r="AU108" s="19" t="s">
        <v>82</v>
      </c>
    </row>
    <row r="109" s="14" customFormat="1">
      <c r="A109" s="14"/>
      <c r="B109" s="236"/>
      <c r="C109" s="237"/>
      <c r="D109" s="226" t="s">
        <v>144</v>
      </c>
      <c r="E109" s="238" t="s">
        <v>19</v>
      </c>
      <c r="F109" s="239" t="s">
        <v>909</v>
      </c>
      <c r="G109" s="237"/>
      <c r="H109" s="238" t="s">
        <v>19</v>
      </c>
      <c r="I109" s="240"/>
      <c r="J109" s="237"/>
      <c r="K109" s="237"/>
      <c r="L109" s="241"/>
      <c r="M109" s="242"/>
      <c r="N109" s="243"/>
      <c r="O109" s="243"/>
      <c r="P109" s="243"/>
      <c r="Q109" s="243"/>
      <c r="R109" s="243"/>
      <c r="S109" s="243"/>
      <c r="T109" s="24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5" t="s">
        <v>144</v>
      </c>
      <c r="AU109" s="245" t="s">
        <v>82</v>
      </c>
      <c r="AV109" s="14" t="s">
        <v>80</v>
      </c>
      <c r="AW109" s="14" t="s">
        <v>33</v>
      </c>
      <c r="AX109" s="14" t="s">
        <v>72</v>
      </c>
      <c r="AY109" s="245" t="s">
        <v>133</v>
      </c>
    </row>
    <row r="110" s="13" customFormat="1">
      <c r="A110" s="13"/>
      <c r="B110" s="224"/>
      <c r="C110" s="225"/>
      <c r="D110" s="226" t="s">
        <v>144</v>
      </c>
      <c r="E110" s="227" t="s">
        <v>19</v>
      </c>
      <c r="F110" s="228" t="s">
        <v>910</v>
      </c>
      <c r="G110" s="225"/>
      <c r="H110" s="229">
        <v>9.2400000000000002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144</v>
      </c>
      <c r="AU110" s="235" t="s">
        <v>82</v>
      </c>
      <c r="AV110" s="13" t="s">
        <v>82</v>
      </c>
      <c r="AW110" s="13" t="s">
        <v>33</v>
      </c>
      <c r="AX110" s="13" t="s">
        <v>80</v>
      </c>
      <c r="AY110" s="235" t="s">
        <v>133</v>
      </c>
    </row>
    <row r="111" s="2" customFormat="1" ht="24.15" customHeight="1">
      <c r="A111" s="40"/>
      <c r="B111" s="41"/>
      <c r="C111" s="206" t="s">
        <v>168</v>
      </c>
      <c r="D111" s="206" t="s">
        <v>135</v>
      </c>
      <c r="E111" s="207" t="s">
        <v>162</v>
      </c>
      <c r="F111" s="208" t="s">
        <v>163</v>
      </c>
      <c r="G111" s="209" t="s">
        <v>164</v>
      </c>
      <c r="H111" s="210">
        <v>3.4319999999999999</v>
      </c>
      <c r="I111" s="211"/>
      <c r="J111" s="212">
        <f>ROUND(I111*H111,2)</f>
        <v>0</v>
      </c>
      <c r="K111" s="208" t="s">
        <v>139</v>
      </c>
      <c r="L111" s="46"/>
      <c r="M111" s="213" t="s">
        <v>19</v>
      </c>
      <c r="N111" s="214" t="s">
        <v>43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140</v>
      </c>
      <c r="AT111" s="217" t="s">
        <v>135</v>
      </c>
      <c r="AU111" s="217" t="s">
        <v>82</v>
      </c>
      <c r="AY111" s="19" t="s">
        <v>133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80</v>
      </c>
      <c r="BK111" s="218">
        <f>ROUND(I111*H111,2)</f>
        <v>0</v>
      </c>
      <c r="BL111" s="19" t="s">
        <v>140</v>
      </c>
      <c r="BM111" s="217" t="s">
        <v>165</v>
      </c>
    </row>
    <row r="112" s="2" customFormat="1">
      <c r="A112" s="40"/>
      <c r="B112" s="41"/>
      <c r="C112" s="42"/>
      <c r="D112" s="219" t="s">
        <v>142</v>
      </c>
      <c r="E112" s="42"/>
      <c r="F112" s="220" t="s">
        <v>166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142</v>
      </c>
      <c r="AU112" s="19" t="s">
        <v>82</v>
      </c>
    </row>
    <row r="113" s="14" customFormat="1">
      <c r="A113" s="14"/>
      <c r="B113" s="236"/>
      <c r="C113" s="237"/>
      <c r="D113" s="226" t="s">
        <v>144</v>
      </c>
      <c r="E113" s="238" t="s">
        <v>19</v>
      </c>
      <c r="F113" s="239" t="s">
        <v>901</v>
      </c>
      <c r="G113" s="237"/>
      <c r="H113" s="238" t="s">
        <v>19</v>
      </c>
      <c r="I113" s="240"/>
      <c r="J113" s="237"/>
      <c r="K113" s="237"/>
      <c r="L113" s="241"/>
      <c r="M113" s="242"/>
      <c r="N113" s="243"/>
      <c r="O113" s="243"/>
      <c r="P113" s="243"/>
      <c r="Q113" s="243"/>
      <c r="R113" s="243"/>
      <c r="S113" s="243"/>
      <c r="T113" s="24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5" t="s">
        <v>144</v>
      </c>
      <c r="AU113" s="245" t="s">
        <v>82</v>
      </c>
      <c r="AV113" s="14" t="s">
        <v>80</v>
      </c>
      <c r="AW113" s="14" t="s">
        <v>33</v>
      </c>
      <c r="AX113" s="14" t="s">
        <v>72</v>
      </c>
      <c r="AY113" s="245" t="s">
        <v>133</v>
      </c>
    </row>
    <row r="114" s="13" customFormat="1">
      <c r="A114" s="13"/>
      <c r="B114" s="224"/>
      <c r="C114" s="225"/>
      <c r="D114" s="226" t="s">
        <v>144</v>
      </c>
      <c r="E114" s="227" t="s">
        <v>19</v>
      </c>
      <c r="F114" s="228" t="s">
        <v>911</v>
      </c>
      <c r="G114" s="225"/>
      <c r="H114" s="229">
        <v>3.4319999999999999</v>
      </c>
      <c r="I114" s="230"/>
      <c r="J114" s="225"/>
      <c r="K114" s="225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144</v>
      </c>
      <c r="AU114" s="235" t="s">
        <v>82</v>
      </c>
      <c r="AV114" s="13" t="s">
        <v>82</v>
      </c>
      <c r="AW114" s="13" t="s">
        <v>33</v>
      </c>
      <c r="AX114" s="13" t="s">
        <v>80</v>
      </c>
      <c r="AY114" s="235" t="s">
        <v>133</v>
      </c>
    </row>
    <row r="115" s="2" customFormat="1" ht="24.15" customHeight="1">
      <c r="A115" s="40"/>
      <c r="B115" s="41"/>
      <c r="C115" s="206" t="s">
        <v>174</v>
      </c>
      <c r="D115" s="206" t="s">
        <v>135</v>
      </c>
      <c r="E115" s="207" t="s">
        <v>169</v>
      </c>
      <c r="F115" s="208" t="s">
        <v>170</v>
      </c>
      <c r="G115" s="209" t="s">
        <v>164</v>
      </c>
      <c r="H115" s="210">
        <v>5.1479999999999997</v>
      </c>
      <c r="I115" s="211"/>
      <c r="J115" s="212">
        <f>ROUND(I115*H115,2)</f>
        <v>0</v>
      </c>
      <c r="K115" s="208" t="s">
        <v>139</v>
      </c>
      <c r="L115" s="46"/>
      <c r="M115" s="213" t="s">
        <v>19</v>
      </c>
      <c r="N115" s="214" t="s">
        <v>43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140</v>
      </c>
      <c r="AT115" s="217" t="s">
        <v>135</v>
      </c>
      <c r="AU115" s="217" t="s">
        <v>82</v>
      </c>
      <c r="AY115" s="19" t="s">
        <v>133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80</v>
      </c>
      <c r="BK115" s="218">
        <f>ROUND(I115*H115,2)</f>
        <v>0</v>
      </c>
      <c r="BL115" s="19" t="s">
        <v>140</v>
      </c>
      <c r="BM115" s="217" t="s">
        <v>171</v>
      </c>
    </row>
    <row r="116" s="2" customFormat="1">
      <c r="A116" s="40"/>
      <c r="B116" s="41"/>
      <c r="C116" s="42"/>
      <c r="D116" s="219" t="s">
        <v>142</v>
      </c>
      <c r="E116" s="42"/>
      <c r="F116" s="220" t="s">
        <v>172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142</v>
      </c>
      <c r="AU116" s="19" t="s">
        <v>82</v>
      </c>
    </row>
    <row r="117" s="14" customFormat="1">
      <c r="A117" s="14"/>
      <c r="B117" s="236"/>
      <c r="C117" s="237"/>
      <c r="D117" s="226" t="s">
        <v>144</v>
      </c>
      <c r="E117" s="238" t="s">
        <v>19</v>
      </c>
      <c r="F117" s="239" t="s">
        <v>901</v>
      </c>
      <c r="G117" s="237"/>
      <c r="H117" s="238" t="s">
        <v>19</v>
      </c>
      <c r="I117" s="240"/>
      <c r="J117" s="237"/>
      <c r="K117" s="237"/>
      <c r="L117" s="241"/>
      <c r="M117" s="242"/>
      <c r="N117" s="243"/>
      <c r="O117" s="243"/>
      <c r="P117" s="243"/>
      <c r="Q117" s="243"/>
      <c r="R117" s="243"/>
      <c r="S117" s="243"/>
      <c r="T117" s="24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5" t="s">
        <v>144</v>
      </c>
      <c r="AU117" s="245" t="s">
        <v>82</v>
      </c>
      <c r="AV117" s="14" t="s">
        <v>80</v>
      </c>
      <c r="AW117" s="14" t="s">
        <v>33</v>
      </c>
      <c r="AX117" s="14" t="s">
        <v>72</v>
      </c>
      <c r="AY117" s="245" t="s">
        <v>133</v>
      </c>
    </row>
    <row r="118" s="13" customFormat="1">
      <c r="A118" s="13"/>
      <c r="B118" s="224"/>
      <c r="C118" s="225"/>
      <c r="D118" s="226" t="s">
        <v>144</v>
      </c>
      <c r="E118" s="227" t="s">
        <v>19</v>
      </c>
      <c r="F118" s="228" t="s">
        <v>912</v>
      </c>
      <c r="G118" s="225"/>
      <c r="H118" s="229">
        <v>5.1479999999999997</v>
      </c>
      <c r="I118" s="230"/>
      <c r="J118" s="225"/>
      <c r="K118" s="225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144</v>
      </c>
      <c r="AU118" s="235" t="s">
        <v>82</v>
      </c>
      <c r="AV118" s="13" t="s">
        <v>82</v>
      </c>
      <c r="AW118" s="13" t="s">
        <v>33</v>
      </c>
      <c r="AX118" s="13" t="s">
        <v>80</v>
      </c>
      <c r="AY118" s="235" t="s">
        <v>133</v>
      </c>
    </row>
    <row r="119" s="2" customFormat="1" ht="24.15" customHeight="1">
      <c r="A119" s="40"/>
      <c r="B119" s="41"/>
      <c r="C119" s="206" t="s">
        <v>180</v>
      </c>
      <c r="D119" s="206" t="s">
        <v>135</v>
      </c>
      <c r="E119" s="207" t="s">
        <v>913</v>
      </c>
      <c r="F119" s="208" t="s">
        <v>914</v>
      </c>
      <c r="G119" s="209" t="s">
        <v>164</v>
      </c>
      <c r="H119" s="210">
        <v>2.464</v>
      </c>
      <c r="I119" s="211"/>
      <c r="J119" s="212">
        <f>ROUND(I119*H119,2)</f>
        <v>0</v>
      </c>
      <c r="K119" s="208" t="s">
        <v>139</v>
      </c>
      <c r="L119" s="46"/>
      <c r="M119" s="213" t="s">
        <v>19</v>
      </c>
      <c r="N119" s="214" t="s">
        <v>43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140</v>
      </c>
      <c r="AT119" s="217" t="s">
        <v>135</v>
      </c>
      <c r="AU119" s="217" t="s">
        <v>82</v>
      </c>
      <c r="AY119" s="19" t="s">
        <v>133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80</v>
      </c>
      <c r="BK119" s="218">
        <f>ROUND(I119*H119,2)</f>
        <v>0</v>
      </c>
      <c r="BL119" s="19" t="s">
        <v>140</v>
      </c>
      <c r="BM119" s="217" t="s">
        <v>915</v>
      </c>
    </row>
    <row r="120" s="2" customFormat="1">
      <c r="A120" s="40"/>
      <c r="B120" s="41"/>
      <c r="C120" s="42"/>
      <c r="D120" s="219" t="s">
        <v>142</v>
      </c>
      <c r="E120" s="42"/>
      <c r="F120" s="220" t="s">
        <v>916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142</v>
      </c>
      <c r="AU120" s="19" t="s">
        <v>82</v>
      </c>
    </row>
    <row r="121" s="14" customFormat="1">
      <c r="A121" s="14"/>
      <c r="B121" s="236"/>
      <c r="C121" s="237"/>
      <c r="D121" s="226" t="s">
        <v>144</v>
      </c>
      <c r="E121" s="238" t="s">
        <v>19</v>
      </c>
      <c r="F121" s="239" t="s">
        <v>909</v>
      </c>
      <c r="G121" s="237"/>
      <c r="H121" s="238" t="s">
        <v>19</v>
      </c>
      <c r="I121" s="240"/>
      <c r="J121" s="237"/>
      <c r="K121" s="237"/>
      <c r="L121" s="241"/>
      <c r="M121" s="242"/>
      <c r="N121" s="243"/>
      <c r="O121" s="243"/>
      <c r="P121" s="243"/>
      <c r="Q121" s="243"/>
      <c r="R121" s="243"/>
      <c r="S121" s="243"/>
      <c r="T121" s="24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5" t="s">
        <v>144</v>
      </c>
      <c r="AU121" s="245" t="s">
        <v>82</v>
      </c>
      <c r="AV121" s="14" t="s">
        <v>80</v>
      </c>
      <c r="AW121" s="14" t="s">
        <v>33</v>
      </c>
      <c r="AX121" s="14" t="s">
        <v>72</v>
      </c>
      <c r="AY121" s="245" t="s">
        <v>133</v>
      </c>
    </row>
    <row r="122" s="13" customFormat="1">
      <c r="A122" s="13"/>
      <c r="B122" s="224"/>
      <c r="C122" s="225"/>
      <c r="D122" s="226" t="s">
        <v>144</v>
      </c>
      <c r="E122" s="227" t="s">
        <v>19</v>
      </c>
      <c r="F122" s="228" t="s">
        <v>917</v>
      </c>
      <c r="G122" s="225"/>
      <c r="H122" s="229">
        <v>2.464</v>
      </c>
      <c r="I122" s="230"/>
      <c r="J122" s="225"/>
      <c r="K122" s="225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144</v>
      </c>
      <c r="AU122" s="235" t="s">
        <v>82</v>
      </c>
      <c r="AV122" s="13" t="s">
        <v>82</v>
      </c>
      <c r="AW122" s="13" t="s">
        <v>33</v>
      </c>
      <c r="AX122" s="13" t="s">
        <v>80</v>
      </c>
      <c r="AY122" s="235" t="s">
        <v>133</v>
      </c>
    </row>
    <row r="123" s="2" customFormat="1" ht="24.15" customHeight="1">
      <c r="A123" s="40"/>
      <c r="B123" s="41"/>
      <c r="C123" s="206" t="s">
        <v>186</v>
      </c>
      <c r="D123" s="206" t="s">
        <v>135</v>
      </c>
      <c r="E123" s="207" t="s">
        <v>918</v>
      </c>
      <c r="F123" s="208" t="s">
        <v>919</v>
      </c>
      <c r="G123" s="209" t="s">
        <v>164</v>
      </c>
      <c r="H123" s="210">
        <v>3.6960000000000002</v>
      </c>
      <c r="I123" s="211"/>
      <c r="J123" s="212">
        <f>ROUND(I123*H123,2)</f>
        <v>0</v>
      </c>
      <c r="K123" s="208" t="s">
        <v>139</v>
      </c>
      <c r="L123" s="46"/>
      <c r="M123" s="213" t="s">
        <v>19</v>
      </c>
      <c r="N123" s="214" t="s">
        <v>43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140</v>
      </c>
      <c r="AT123" s="217" t="s">
        <v>135</v>
      </c>
      <c r="AU123" s="217" t="s">
        <v>82</v>
      </c>
      <c r="AY123" s="19" t="s">
        <v>133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80</v>
      </c>
      <c r="BK123" s="218">
        <f>ROUND(I123*H123,2)</f>
        <v>0</v>
      </c>
      <c r="BL123" s="19" t="s">
        <v>140</v>
      </c>
      <c r="BM123" s="217" t="s">
        <v>920</v>
      </c>
    </row>
    <row r="124" s="2" customFormat="1">
      <c r="A124" s="40"/>
      <c r="B124" s="41"/>
      <c r="C124" s="42"/>
      <c r="D124" s="219" t="s">
        <v>142</v>
      </c>
      <c r="E124" s="42"/>
      <c r="F124" s="220" t="s">
        <v>921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142</v>
      </c>
      <c r="AU124" s="19" t="s">
        <v>82</v>
      </c>
    </row>
    <row r="125" s="14" customFormat="1">
      <c r="A125" s="14"/>
      <c r="B125" s="236"/>
      <c r="C125" s="237"/>
      <c r="D125" s="226" t="s">
        <v>144</v>
      </c>
      <c r="E125" s="238" t="s">
        <v>19</v>
      </c>
      <c r="F125" s="239" t="s">
        <v>909</v>
      </c>
      <c r="G125" s="237"/>
      <c r="H125" s="238" t="s">
        <v>19</v>
      </c>
      <c r="I125" s="240"/>
      <c r="J125" s="237"/>
      <c r="K125" s="237"/>
      <c r="L125" s="241"/>
      <c r="M125" s="242"/>
      <c r="N125" s="243"/>
      <c r="O125" s="243"/>
      <c r="P125" s="243"/>
      <c r="Q125" s="243"/>
      <c r="R125" s="243"/>
      <c r="S125" s="243"/>
      <c r="T125" s="24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5" t="s">
        <v>144</v>
      </c>
      <c r="AU125" s="245" t="s">
        <v>82</v>
      </c>
      <c r="AV125" s="14" t="s">
        <v>80</v>
      </c>
      <c r="AW125" s="14" t="s">
        <v>33</v>
      </c>
      <c r="AX125" s="14" t="s">
        <v>72</v>
      </c>
      <c r="AY125" s="245" t="s">
        <v>133</v>
      </c>
    </row>
    <row r="126" s="13" customFormat="1">
      <c r="A126" s="13"/>
      <c r="B126" s="224"/>
      <c r="C126" s="225"/>
      <c r="D126" s="226" t="s">
        <v>144</v>
      </c>
      <c r="E126" s="227" t="s">
        <v>19</v>
      </c>
      <c r="F126" s="228" t="s">
        <v>922</v>
      </c>
      <c r="G126" s="225"/>
      <c r="H126" s="229">
        <v>3.6960000000000002</v>
      </c>
      <c r="I126" s="230"/>
      <c r="J126" s="225"/>
      <c r="K126" s="225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144</v>
      </c>
      <c r="AU126" s="235" t="s">
        <v>82</v>
      </c>
      <c r="AV126" s="13" t="s">
        <v>82</v>
      </c>
      <c r="AW126" s="13" t="s">
        <v>33</v>
      </c>
      <c r="AX126" s="13" t="s">
        <v>80</v>
      </c>
      <c r="AY126" s="235" t="s">
        <v>133</v>
      </c>
    </row>
    <row r="127" s="2" customFormat="1" ht="24.15" customHeight="1">
      <c r="A127" s="40"/>
      <c r="B127" s="41"/>
      <c r="C127" s="206" t="s">
        <v>192</v>
      </c>
      <c r="D127" s="206" t="s">
        <v>135</v>
      </c>
      <c r="E127" s="207" t="s">
        <v>175</v>
      </c>
      <c r="F127" s="208" t="s">
        <v>176</v>
      </c>
      <c r="G127" s="209" t="s">
        <v>164</v>
      </c>
      <c r="H127" s="210">
        <v>20.02</v>
      </c>
      <c r="I127" s="211"/>
      <c r="J127" s="212">
        <f>ROUND(I127*H127,2)</f>
        <v>0</v>
      </c>
      <c r="K127" s="208" t="s">
        <v>139</v>
      </c>
      <c r="L127" s="46"/>
      <c r="M127" s="213" t="s">
        <v>19</v>
      </c>
      <c r="N127" s="214" t="s">
        <v>43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140</v>
      </c>
      <c r="AT127" s="217" t="s">
        <v>135</v>
      </c>
      <c r="AU127" s="217" t="s">
        <v>82</v>
      </c>
      <c r="AY127" s="19" t="s">
        <v>133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80</v>
      </c>
      <c r="BK127" s="218">
        <f>ROUND(I127*H127,2)</f>
        <v>0</v>
      </c>
      <c r="BL127" s="19" t="s">
        <v>140</v>
      </c>
      <c r="BM127" s="217" t="s">
        <v>177</v>
      </c>
    </row>
    <row r="128" s="2" customFormat="1">
      <c r="A128" s="40"/>
      <c r="B128" s="41"/>
      <c r="C128" s="42"/>
      <c r="D128" s="219" t="s">
        <v>142</v>
      </c>
      <c r="E128" s="42"/>
      <c r="F128" s="220" t="s">
        <v>178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142</v>
      </c>
      <c r="AU128" s="19" t="s">
        <v>82</v>
      </c>
    </row>
    <row r="129" s="14" customFormat="1">
      <c r="A129" s="14"/>
      <c r="B129" s="236"/>
      <c r="C129" s="237"/>
      <c r="D129" s="226" t="s">
        <v>144</v>
      </c>
      <c r="E129" s="238" t="s">
        <v>19</v>
      </c>
      <c r="F129" s="239" t="s">
        <v>901</v>
      </c>
      <c r="G129" s="237"/>
      <c r="H129" s="238" t="s">
        <v>19</v>
      </c>
      <c r="I129" s="240"/>
      <c r="J129" s="237"/>
      <c r="K129" s="237"/>
      <c r="L129" s="241"/>
      <c r="M129" s="242"/>
      <c r="N129" s="243"/>
      <c r="O129" s="243"/>
      <c r="P129" s="243"/>
      <c r="Q129" s="243"/>
      <c r="R129" s="243"/>
      <c r="S129" s="243"/>
      <c r="T129" s="24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5" t="s">
        <v>144</v>
      </c>
      <c r="AU129" s="245" t="s">
        <v>82</v>
      </c>
      <c r="AV129" s="14" t="s">
        <v>80</v>
      </c>
      <c r="AW129" s="14" t="s">
        <v>33</v>
      </c>
      <c r="AX129" s="14" t="s">
        <v>72</v>
      </c>
      <c r="AY129" s="245" t="s">
        <v>133</v>
      </c>
    </row>
    <row r="130" s="13" customFormat="1">
      <c r="A130" s="13"/>
      <c r="B130" s="224"/>
      <c r="C130" s="225"/>
      <c r="D130" s="226" t="s">
        <v>144</v>
      </c>
      <c r="E130" s="227" t="s">
        <v>19</v>
      </c>
      <c r="F130" s="228" t="s">
        <v>923</v>
      </c>
      <c r="G130" s="225"/>
      <c r="H130" s="229">
        <v>20.02</v>
      </c>
      <c r="I130" s="230"/>
      <c r="J130" s="225"/>
      <c r="K130" s="225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144</v>
      </c>
      <c r="AU130" s="235" t="s">
        <v>82</v>
      </c>
      <c r="AV130" s="13" t="s">
        <v>82</v>
      </c>
      <c r="AW130" s="13" t="s">
        <v>33</v>
      </c>
      <c r="AX130" s="13" t="s">
        <v>80</v>
      </c>
      <c r="AY130" s="235" t="s">
        <v>133</v>
      </c>
    </row>
    <row r="131" s="2" customFormat="1" ht="24.15" customHeight="1">
      <c r="A131" s="40"/>
      <c r="B131" s="41"/>
      <c r="C131" s="206" t="s">
        <v>201</v>
      </c>
      <c r="D131" s="206" t="s">
        <v>135</v>
      </c>
      <c r="E131" s="207" t="s">
        <v>181</v>
      </c>
      <c r="F131" s="208" t="s">
        <v>182</v>
      </c>
      <c r="G131" s="209" t="s">
        <v>164</v>
      </c>
      <c r="H131" s="210">
        <v>30.030000000000001</v>
      </c>
      <c r="I131" s="211"/>
      <c r="J131" s="212">
        <f>ROUND(I131*H131,2)</f>
        <v>0</v>
      </c>
      <c r="K131" s="208" t="s">
        <v>139</v>
      </c>
      <c r="L131" s="46"/>
      <c r="M131" s="213" t="s">
        <v>19</v>
      </c>
      <c r="N131" s="214" t="s">
        <v>43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140</v>
      </c>
      <c r="AT131" s="217" t="s">
        <v>135</v>
      </c>
      <c r="AU131" s="217" t="s">
        <v>82</v>
      </c>
      <c r="AY131" s="19" t="s">
        <v>133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80</v>
      </c>
      <c r="BK131" s="218">
        <f>ROUND(I131*H131,2)</f>
        <v>0</v>
      </c>
      <c r="BL131" s="19" t="s">
        <v>140</v>
      </c>
      <c r="BM131" s="217" t="s">
        <v>183</v>
      </c>
    </row>
    <row r="132" s="2" customFormat="1">
      <c r="A132" s="40"/>
      <c r="B132" s="41"/>
      <c r="C132" s="42"/>
      <c r="D132" s="219" t="s">
        <v>142</v>
      </c>
      <c r="E132" s="42"/>
      <c r="F132" s="220" t="s">
        <v>184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142</v>
      </c>
      <c r="AU132" s="19" t="s">
        <v>82</v>
      </c>
    </row>
    <row r="133" s="14" customFormat="1">
      <c r="A133" s="14"/>
      <c r="B133" s="236"/>
      <c r="C133" s="237"/>
      <c r="D133" s="226" t="s">
        <v>144</v>
      </c>
      <c r="E133" s="238" t="s">
        <v>19</v>
      </c>
      <c r="F133" s="239" t="s">
        <v>901</v>
      </c>
      <c r="G133" s="237"/>
      <c r="H133" s="238" t="s">
        <v>19</v>
      </c>
      <c r="I133" s="240"/>
      <c r="J133" s="237"/>
      <c r="K133" s="237"/>
      <c r="L133" s="241"/>
      <c r="M133" s="242"/>
      <c r="N133" s="243"/>
      <c r="O133" s="243"/>
      <c r="P133" s="243"/>
      <c r="Q133" s="243"/>
      <c r="R133" s="243"/>
      <c r="S133" s="243"/>
      <c r="T133" s="24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5" t="s">
        <v>144</v>
      </c>
      <c r="AU133" s="245" t="s">
        <v>82</v>
      </c>
      <c r="AV133" s="14" t="s">
        <v>80</v>
      </c>
      <c r="AW133" s="14" t="s">
        <v>33</v>
      </c>
      <c r="AX133" s="14" t="s">
        <v>72</v>
      </c>
      <c r="AY133" s="245" t="s">
        <v>133</v>
      </c>
    </row>
    <row r="134" s="13" customFormat="1">
      <c r="A134" s="13"/>
      <c r="B134" s="224"/>
      <c r="C134" s="225"/>
      <c r="D134" s="226" t="s">
        <v>144</v>
      </c>
      <c r="E134" s="227" t="s">
        <v>19</v>
      </c>
      <c r="F134" s="228" t="s">
        <v>924</v>
      </c>
      <c r="G134" s="225"/>
      <c r="H134" s="229">
        <v>30.030000000000001</v>
      </c>
      <c r="I134" s="230"/>
      <c r="J134" s="225"/>
      <c r="K134" s="225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144</v>
      </c>
      <c r="AU134" s="235" t="s">
        <v>82</v>
      </c>
      <c r="AV134" s="13" t="s">
        <v>82</v>
      </c>
      <c r="AW134" s="13" t="s">
        <v>33</v>
      </c>
      <c r="AX134" s="13" t="s">
        <v>80</v>
      </c>
      <c r="AY134" s="235" t="s">
        <v>133</v>
      </c>
    </row>
    <row r="135" s="2" customFormat="1" ht="24.15" customHeight="1">
      <c r="A135" s="40"/>
      <c r="B135" s="41"/>
      <c r="C135" s="206" t="s">
        <v>8</v>
      </c>
      <c r="D135" s="206" t="s">
        <v>135</v>
      </c>
      <c r="E135" s="207" t="s">
        <v>925</v>
      </c>
      <c r="F135" s="208" t="s">
        <v>926</v>
      </c>
      <c r="G135" s="209" t="s">
        <v>189</v>
      </c>
      <c r="H135" s="210">
        <v>90</v>
      </c>
      <c r="I135" s="211"/>
      <c r="J135" s="212">
        <f>ROUND(I135*H135,2)</f>
        <v>0</v>
      </c>
      <c r="K135" s="208" t="s">
        <v>139</v>
      </c>
      <c r="L135" s="46"/>
      <c r="M135" s="213" t="s">
        <v>19</v>
      </c>
      <c r="N135" s="214" t="s">
        <v>43</v>
      </c>
      <c r="O135" s="86"/>
      <c r="P135" s="215">
        <f>O135*H135</f>
        <v>0</v>
      </c>
      <c r="Q135" s="215">
        <v>0.03363</v>
      </c>
      <c r="R135" s="215">
        <f>Q135*H135</f>
        <v>3.0266999999999999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140</v>
      </c>
      <c r="AT135" s="217" t="s">
        <v>135</v>
      </c>
      <c r="AU135" s="217" t="s">
        <v>82</v>
      </c>
      <c r="AY135" s="19" t="s">
        <v>133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80</v>
      </c>
      <c r="BK135" s="218">
        <f>ROUND(I135*H135,2)</f>
        <v>0</v>
      </c>
      <c r="BL135" s="19" t="s">
        <v>140</v>
      </c>
      <c r="BM135" s="217" t="s">
        <v>927</v>
      </c>
    </row>
    <row r="136" s="2" customFormat="1">
      <c r="A136" s="40"/>
      <c r="B136" s="41"/>
      <c r="C136" s="42"/>
      <c r="D136" s="219" t="s">
        <v>142</v>
      </c>
      <c r="E136" s="42"/>
      <c r="F136" s="220" t="s">
        <v>928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142</v>
      </c>
      <c r="AU136" s="19" t="s">
        <v>82</v>
      </c>
    </row>
    <row r="137" s="14" customFormat="1">
      <c r="A137" s="14"/>
      <c r="B137" s="236"/>
      <c r="C137" s="237"/>
      <c r="D137" s="226" t="s">
        <v>144</v>
      </c>
      <c r="E137" s="238" t="s">
        <v>19</v>
      </c>
      <c r="F137" s="239" t="s">
        <v>929</v>
      </c>
      <c r="G137" s="237"/>
      <c r="H137" s="238" t="s">
        <v>19</v>
      </c>
      <c r="I137" s="240"/>
      <c r="J137" s="237"/>
      <c r="K137" s="237"/>
      <c r="L137" s="241"/>
      <c r="M137" s="242"/>
      <c r="N137" s="243"/>
      <c r="O137" s="243"/>
      <c r="P137" s="243"/>
      <c r="Q137" s="243"/>
      <c r="R137" s="243"/>
      <c r="S137" s="243"/>
      <c r="T137" s="24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5" t="s">
        <v>144</v>
      </c>
      <c r="AU137" s="245" t="s">
        <v>82</v>
      </c>
      <c r="AV137" s="14" t="s">
        <v>80</v>
      </c>
      <c r="AW137" s="14" t="s">
        <v>33</v>
      </c>
      <c r="AX137" s="14" t="s">
        <v>72</v>
      </c>
      <c r="AY137" s="245" t="s">
        <v>133</v>
      </c>
    </row>
    <row r="138" s="13" customFormat="1">
      <c r="A138" s="13"/>
      <c r="B138" s="224"/>
      <c r="C138" s="225"/>
      <c r="D138" s="226" t="s">
        <v>144</v>
      </c>
      <c r="E138" s="227" t="s">
        <v>19</v>
      </c>
      <c r="F138" s="228" t="s">
        <v>930</v>
      </c>
      <c r="G138" s="225"/>
      <c r="H138" s="229">
        <v>90</v>
      </c>
      <c r="I138" s="230"/>
      <c r="J138" s="225"/>
      <c r="K138" s="225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144</v>
      </c>
      <c r="AU138" s="235" t="s">
        <v>82</v>
      </c>
      <c r="AV138" s="13" t="s">
        <v>82</v>
      </c>
      <c r="AW138" s="13" t="s">
        <v>33</v>
      </c>
      <c r="AX138" s="13" t="s">
        <v>80</v>
      </c>
      <c r="AY138" s="235" t="s">
        <v>133</v>
      </c>
    </row>
    <row r="139" s="2" customFormat="1" ht="24.15" customHeight="1">
      <c r="A139" s="40"/>
      <c r="B139" s="41"/>
      <c r="C139" s="206" t="s">
        <v>213</v>
      </c>
      <c r="D139" s="206" t="s">
        <v>135</v>
      </c>
      <c r="E139" s="207" t="s">
        <v>931</v>
      </c>
      <c r="F139" s="208" t="s">
        <v>932</v>
      </c>
      <c r="G139" s="209" t="s">
        <v>189</v>
      </c>
      <c r="H139" s="210">
        <v>90</v>
      </c>
      <c r="I139" s="211"/>
      <c r="J139" s="212">
        <f>ROUND(I139*H139,2)</f>
        <v>0</v>
      </c>
      <c r="K139" s="208" t="s">
        <v>139</v>
      </c>
      <c r="L139" s="46"/>
      <c r="M139" s="213" t="s">
        <v>19</v>
      </c>
      <c r="N139" s="214" t="s">
        <v>43</v>
      </c>
      <c r="O139" s="86"/>
      <c r="P139" s="215">
        <f>O139*H139</f>
        <v>0</v>
      </c>
      <c r="Q139" s="215">
        <v>0.00036999999999999999</v>
      </c>
      <c r="R139" s="215">
        <f>Q139*H139</f>
        <v>0.033299999999999996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140</v>
      </c>
      <c r="AT139" s="217" t="s">
        <v>135</v>
      </c>
      <c r="AU139" s="217" t="s">
        <v>82</v>
      </c>
      <c r="AY139" s="19" t="s">
        <v>133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80</v>
      </c>
      <c r="BK139" s="218">
        <f>ROUND(I139*H139,2)</f>
        <v>0</v>
      </c>
      <c r="BL139" s="19" t="s">
        <v>140</v>
      </c>
      <c r="BM139" s="217" t="s">
        <v>933</v>
      </c>
    </row>
    <row r="140" s="2" customFormat="1">
      <c r="A140" s="40"/>
      <c r="B140" s="41"/>
      <c r="C140" s="42"/>
      <c r="D140" s="219" t="s">
        <v>142</v>
      </c>
      <c r="E140" s="42"/>
      <c r="F140" s="220" t="s">
        <v>934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142</v>
      </c>
      <c r="AU140" s="19" t="s">
        <v>82</v>
      </c>
    </row>
    <row r="141" s="13" customFormat="1">
      <c r="A141" s="13"/>
      <c r="B141" s="224"/>
      <c r="C141" s="225"/>
      <c r="D141" s="226" t="s">
        <v>144</v>
      </c>
      <c r="E141" s="227" t="s">
        <v>19</v>
      </c>
      <c r="F141" s="228" t="s">
        <v>930</v>
      </c>
      <c r="G141" s="225"/>
      <c r="H141" s="229">
        <v>90</v>
      </c>
      <c r="I141" s="230"/>
      <c r="J141" s="225"/>
      <c r="K141" s="225"/>
      <c r="L141" s="231"/>
      <c r="M141" s="232"/>
      <c r="N141" s="233"/>
      <c r="O141" s="233"/>
      <c r="P141" s="233"/>
      <c r="Q141" s="233"/>
      <c r="R141" s="233"/>
      <c r="S141" s="233"/>
      <c r="T141" s="23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5" t="s">
        <v>144</v>
      </c>
      <c r="AU141" s="235" t="s">
        <v>82</v>
      </c>
      <c r="AV141" s="13" t="s">
        <v>82</v>
      </c>
      <c r="AW141" s="13" t="s">
        <v>33</v>
      </c>
      <c r="AX141" s="13" t="s">
        <v>80</v>
      </c>
      <c r="AY141" s="235" t="s">
        <v>133</v>
      </c>
    </row>
    <row r="142" s="2" customFormat="1" ht="24.15" customHeight="1">
      <c r="A142" s="40"/>
      <c r="B142" s="41"/>
      <c r="C142" s="257" t="s">
        <v>219</v>
      </c>
      <c r="D142" s="257" t="s">
        <v>263</v>
      </c>
      <c r="E142" s="258" t="s">
        <v>935</v>
      </c>
      <c r="F142" s="259" t="s">
        <v>936</v>
      </c>
      <c r="G142" s="260" t="s">
        <v>189</v>
      </c>
      <c r="H142" s="261">
        <v>90</v>
      </c>
      <c r="I142" s="262"/>
      <c r="J142" s="263">
        <f>ROUND(I142*H142,2)</f>
        <v>0</v>
      </c>
      <c r="K142" s="259" t="s">
        <v>19</v>
      </c>
      <c r="L142" s="264"/>
      <c r="M142" s="265" t="s">
        <v>19</v>
      </c>
      <c r="N142" s="266" t="s">
        <v>43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180</v>
      </c>
      <c r="AT142" s="217" t="s">
        <v>263</v>
      </c>
      <c r="AU142" s="217" t="s">
        <v>82</v>
      </c>
      <c r="AY142" s="19" t="s">
        <v>133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80</v>
      </c>
      <c r="BK142" s="218">
        <f>ROUND(I142*H142,2)</f>
        <v>0</v>
      </c>
      <c r="BL142" s="19" t="s">
        <v>140</v>
      </c>
      <c r="BM142" s="217" t="s">
        <v>937</v>
      </c>
    </row>
    <row r="143" s="13" customFormat="1">
      <c r="A143" s="13"/>
      <c r="B143" s="224"/>
      <c r="C143" s="225"/>
      <c r="D143" s="226" t="s">
        <v>144</v>
      </c>
      <c r="E143" s="227" t="s">
        <v>19</v>
      </c>
      <c r="F143" s="228" t="s">
        <v>938</v>
      </c>
      <c r="G143" s="225"/>
      <c r="H143" s="229">
        <v>90</v>
      </c>
      <c r="I143" s="230"/>
      <c r="J143" s="225"/>
      <c r="K143" s="225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144</v>
      </c>
      <c r="AU143" s="235" t="s">
        <v>82</v>
      </c>
      <c r="AV143" s="13" t="s">
        <v>82</v>
      </c>
      <c r="AW143" s="13" t="s">
        <v>33</v>
      </c>
      <c r="AX143" s="13" t="s">
        <v>80</v>
      </c>
      <c r="AY143" s="235" t="s">
        <v>133</v>
      </c>
    </row>
    <row r="144" s="2" customFormat="1" ht="16.5" customHeight="1">
      <c r="A144" s="40"/>
      <c r="B144" s="41"/>
      <c r="C144" s="206" t="s">
        <v>226</v>
      </c>
      <c r="D144" s="206" t="s">
        <v>135</v>
      </c>
      <c r="E144" s="207" t="s">
        <v>939</v>
      </c>
      <c r="F144" s="208" t="s">
        <v>940</v>
      </c>
      <c r="G144" s="209" t="s">
        <v>359</v>
      </c>
      <c r="H144" s="210">
        <v>15</v>
      </c>
      <c r="I144" s="211"/>
      <c r="J144" s="212">
        <f>ROUND(I144*H144,2)</f>
        <v>0</v>
      </c>
      <c r="K144" s="208" t="s">
        <v>139</v>
      </c>
      <c r="L144" s="46"/>
      <c r="M144" s="213" t="s">
        <v>19</v>
      </c>
      <c r="N144" s="214" t="s">
        <v>43</v>
      </c>
      <c r="O144" s="86"/>
      <c r="P144" s="215">
        <f>O144*H144</f>
        <v>0</v>
      </c>
      <c r="Q144" s="215">
        <v>0.0044000000000000003</v>
      </c>
      <c r="R144" s="215">
        <f>Q144*H144</f>
        <v>0.066000000000000003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140</v>
      </c>
      <c r="AT144" s="217" t="s">
        <v>135</v>
      </c>
      <c r="AU144" s="217" t="s">
        <v>82</v>
      </c>
      <c r="AY144" s="19" t="s">
        <v>133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80</v>
      </c>
      <c r="BK144" s="218">
        <f>ROUND(I144*H144,2)</f>
        <v>0</v>
      </c>
      <c r="BL144" s="19" t="s">
        <v>140</v>
      </c>
      <c r="BM144" s="217" t="s">
        <v>941</v>
      </c>
    </row>
    <row r="145" s="2" customFormat="1">
      <c r="A145" s="40"/>
      <c r="B145" s="41"/>
      <c r="C145" s="42"/>
      <c r="D145" s="219" t="s">
        <v>142</v>
      </c>
      <c r="E145" s="42"/>
      <c r="F145" s="220" t="s">
        <v>942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142</v>
      </c>
      <c r="AU145" s="19" t="s">
        <v>82</v>
      </c>
    </row>
    <row r="146" s="2" customFormat="1" ht="16.5" customHeight="1">
      <c r="A146" s="40"/>
      <c r="B146" s="41"/>
      <c r="C146" s="206" t="s">
        <v>232</v>
      </c>
      <c r="D146" s="206" t="s">
        <v>135</v>
      </c>
      <c r="E146" s="207" t="s">
        <v>943</v>
      </c>
      <c r="F146" s="208" t="s">
        <v>944</v>
      </c>
      <c r="G146" s="209" t="s">
        <v>359</v>
      </c>
      <c r="H146" s="210">
        <v>15</v>
      </c>
      <c r="I146" s="211"/>
      <c r="J146" s="212">
        <f>ROUND(I146*H146,2)</f>
        <v>0</v>
      </c>
      <c r="K146" s="208" t="s">
        <v>19</v>
      </c>
      <c r="L146" s="46"/>
      <c r="M146" s="213" t="s">
        <v>19</v>
      </c>
      <c r="N146" s="214" t="s">
        <v>43</v>
      </c>
      <c r="O146" s="86"/>
      <c r="P146" s="215">
        <f>O146*H146</f>
        <v>0</v>
      </c>
      <c r="Q146" s="215">
        <v>0.0082000800000000002</v>
      </c>
      <c r="R146" s="215">
        <f>Q146*H146</f>
        <v>0.12300120000000001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140</v>
      </c>
      <c r="AT146" s="217" t="s">
        <v>135</v>
      </c>
      <c r="AU146" s="217" t="s">
        <v>82</v>
      </c>
      <c r="AY146" s="19" t="s">
        <v>133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80</v>
      </c>
      <c r="BK146" s="218">
        <f>ROUND(I146*H146,2)</f>
        <v>0</v>
      </c>
      <c r="BL146" s="19" t="s">
        <v>140</v>
      </c>
      <c r="BM146" s="217" t="s">
        <v>945</v>
      </c>
    </row>
    <row r="147" s="13" customFormat="1">
      <c r="A147" s="13"/>
      <c r="B147" s="224"/>
      <c r="C147" s="225"/>
      <c r="D147" s="226" t="s">
        <v>144</v>
      </c>
      <c r="E147" s="227" t="s">
        <v>19</v>
      </c>
      <c r="F147" s="228" t="s">
        <v>226</v>
      </c>
      <c r="G147" s="225"/>
      <c r="H147" s="229">
        <v>15</v>
      </c>
      <c r="I147" s="230"/>
      <c r="J147" s="225"/>
      <c r="K147" s="225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144</v>
      </c>
      <c r="AU147" s="235" t="s">
        <v>82</v>
      </c>
      <c r="AV147" s="13" t="s">
        <v>82</v>
      </c>
      <c r="AW147" s="13" t="s">
        <v>33</v>
      </c>
      <c r="AX147" s="13" t="s">
        <v>80</v>
      </c>
      <c r="AY147" s="235" t="s">
        <v>133</v>
      </c>
    </row>
    <row r="148" s="2" customFormat="1" ht="16.5" customHeight="1">
      <c r="A148" s="40"/>
      <c r="B148" s="41"/>
      <c r="C148" s="206" t="s">
        <v>239</v>
      </c>
      <c r="D148" s="206" t="s">
        <v>135</v>
      </c>
      <c r="E148" s="207" t="s">
        <v>187</v>
      </c>
      <c r="F148" s="208" t="s">
        <v>188</v>
      </c>
      <c r="G148" s="209" t="s">
        <v>189</v>
      </c>
      <c r="H148" s="210">
        <v>49</v>
      </c>
      <c r="I148" s="211"/>
      <c r="J148" s="212">
        <f>ROUND(I148*H148,2)</f>
        <v>0</v>
      </c>
      <c r="K148" s="208" t="s">
        <v>19</v>
      </c>
      <c r="L148" s="46"/>
      <c r="M148" s="213" t="s">
        <v>19</v>
      </c>
      <c r="N148" s="214" t="s">
        <v>43</v>
      </c>
      <c r="O148" s="86"/>
      <c r="P148" s="215">
        <f>O148*H148</f>
        <v>0</v>
      </c>
      <c r="Q148" s="215">
        <v>0.01427</v>
      </c>
      <c r="R148" s="215">
        <f>Q148*H148</f>
        <v>0.69923000000000002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140</v>
      </c>
      <c r="AT148" s="217" t="s">
        <v>135</v>
      </c>
      <c r="AU148" s="217" t="s">
        <v>82</v>
      </c>
      <c r="AY148" s="19" t="s">
        <v>133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80</v>
      </c>
      <c r="BK148" s="218">
        <f>ROUND(I148*H148,2)</f>
        <v>0</v>
      </c>
      <c r="BL148" s="19" t="s">
        <v>140</v>
      </c>
      <c r="BM148" s="217" t="s">
        <v>946</v>
      </c>
    </row>
    <row r="149" s="14" customFormat="1">
      <c r="A149" s="14"/>
      <c r="B149" s="236"/>
      <c r="C149" s="237"/>
      <c r="D149" s="226" t="s">
        <v>144</v>
      </c>
      <c r="E149" s="238" t="s">
        <v>19</v>
      </c>
      <c r="F149" s="239" t="s">
        <v>947</v>
      </c>
      <c r="G149" s="237"/>
      <c r="H149" s="238" t="s">
        <v>19</v>
      </c>
      <c r="I149" s="240"/>
      <c r="J149" s="237"/>
      <c r="K149" s="237"/>
      <c r="L149" s="241"/>
      <c r="M149" s="242"/>
      <c r="N149" s="243"/>
      <c r="O149" s="243"/>
      <c r="P149" s="243"/>
      <c r="Q149" s="243"/>
      <c r="R149" s="243"/>
      <c r="S149" s="243"/>
      <c r="T149" s="24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5" t="s">
        <v>144</v>
      </c>
      <c r="AU149" s="245" t="s">
        <v>82</v>
      </c>
      <c r="AV149" s="14" t="s">
        <v>80</v>
      </c>
      <c r="AW149" s="14" t="s">
        <v>33</v>
      </c>
      <c r="AX149" s="14" t="s">
        <v>72</v>
      </c>
      <c r="AY149" s="245" t="s">
        <v>133</v>
      </c>
    </row>
    <row r="150" s="13" customFormat="1">
      <c r="A150" s="13"/>
      <c r="B150" s="224"/>
      <c r="C150" s="225"/>
      <c r="D150" s="226" t="s">
        <v>144</v>
      </c>
      <c r="E150" s="227" t="s">
        <v>19</v>
      </c>
      <c r="F150" s="228" t="s">
        <v>948</v>
      </c>
      <c r="G150" s="225"/>
      <c r="H150" s="229">
        <v>28.600000000000001</v>
      </c>
      <c r="I150" s="230"/>
      <c r="J150" s="225"/>
      <c r="K150" s="225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144</v>
      </c>
      <c r="AU150" s="235" t="s">
        <v>82</v>
      </c>
      <c r="AV150" s="13" t="s">
        <v>82</v>
      </c>
      <c r="AW150" s="13" t="s">
        <v>33</v>
      </c>
      <c r="AX150" s="13" t="s">
        <v>72</v>
      </c>
      <c r="AY150" s="235" t="s">
        <v>133</v>
      </c>
    </row>
    <row r="151" s="13" customFormat="1">
      <c r="A151" s="13"/>
      <c r="B151" s="224"/>
      <c r="C151" s="225"/>
      <c r="D151" s="226" t="s">
        <v>144</v>
      </c>
      <c r="E151" s="227" t="s">
        <v>19</v>
      </c>
      <c r="F151" s="228" t="s">
        <v>949</v>
      </c>
      <c r="G151" s="225"/>
      <c r="H151" s="229">
        <v>20.399999999999999</v>
      </c>
      <c r="I151" s="230"/>
      <c r="J151" s="225"/>
      <c r="K151" s="225"/>
      <c r="L151" s="231"/>
      <c r="M151" s="232"/>
      <c r="N151" s="233"/>
      <c r="O151" s="233"/>
      <c r="P151" s="233"/>
      <c r="Q151" s="233"/>
      <c r="R151" s="233"/>
      <c r="S151" s="233"/>
      <c r="T151" s="23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5" t="s">
        <v>144</v>
      </c>
      <c r="AU151" s="235" t="s">
        <v>82</v>
      </c>
      <c r="AV151" s="13" t="s">
        <v>82</v>
      </c>
      <c r="AW151" s="13" t="s">
        <v>33</v>
      </c>
      <c r="AX151" s="13" t="s">
        <v>72</v>
      </c>
      <c r="AY151" s="235" t="s">
        <v>133</v>
      </c>
    </row>
    <row r="152" s="15" customFormat="1">
      <c r="A152" s="15"/>
      <c r="B152" s="246"/>
      <c r="C152" s="247"/>
      <c r="D152" s="226" t="s">
        <v>144</v>
      </c>
      <c r="E152" s="248" t="s">
        <v>19</v>
      </c>
      <c r="F152" s="249" t="s">
        <v>200</v>
      </c>
      <c r="G152" s="247"/>
      <c r="H152" s="250">
        <v>49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56" t="s">
        <v>144</v>
      </c>
      <c r="AU152" s="256" t="s">
        <v>82</v>
      </c>
      <c r="AV152" s="15" t="s">
        <v>140</v>
      </c>
      <c r="AW152" s="15" t="s">
        <v>33</v>
      </c>
      <c r="AX152" s="15" t="s">
        <v>80</v>
      </c>
      <c r="AY152" s="256" t="s">
        <v>133</v>
      </c>
    </row>
    <row r="153" s="2" customFormat="1" ht="37.8" customHeight="1">
      <c r="A153" s="40"/>
      <c r="B153" s="41"/>
      <c r="C153" s="206" t="s">
        <v>246</v>
      </c>
      <c r="D153" s="206" t="s">
        <v>135</v>
      </c>
      <c r="E153" s="207" t="s">
        <v>193</v>
      </c>
      <c r="F153" s="208" t="s">
        <v>194</v>
      </c>
      <c r="G153" s="209" t="s">
        <v>164</v>
      </c>
      <c r="H153" s="210">
        <v>64.177999999999997</v>
      </c>
      <c r="I153" s="211"/>
      <c r="J153" s="212">
        <f>ROUND(I153*H153,2)</f>
        <v>0</v>
      </c>
      <c r="K153" s="208" t="s">
        <v>139</v>
      </c>
      <c r="L153" s="46"/>
      <c r="M153" s="213" t="s">
        <v>19</v>
      </c>
      <c r="N153" s="214" t="s">
        <v>43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140</v>
      </c>
      <c r="AT153" s="217" t="s">
        <v>135</v>
      </c>
      <c r="AU153" s="217" t="s">
        <v>82</v>
      </c>
      <c r="AY153" s="19" t="s">
        <v>133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80</v>
      </c>
      <c r="BK153" s="218">
        <f>ROUND(I153*H153,2)</f>
        <v>0</v>
      </c>
      <c r="BL153" s="19" t="s">
        <v>140</v>
      </c>
      <c r="BM153" s="217" t="s">
        <v>950</v>
      </c>
    </row>
    <row r="154" s="2" customFormat="1">
      <c r="A154" s="40"/>
      <c r="B154" s="41"/>
      <c r="C154" s="42"/>
      <c r="D154" s="219" t="s">
        <v>142</v>
      </c>
      <c r="E154" s="42"/>
      <c r="F154" s="220" t="s">
        <v>196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142</v>
      </c>
      <c r="AU154" s="19" t="s">
        <v>82</v>
      </c>
    </row>
    <row r="155" s="14" customFormat="1">
      <c r="A155" s="14"/>
      <c r="B155" s="236"/>
      <c r="C155" s="237"/>
      <c r="D155" s="226" t="s">
        <v>144</v>
      </c>
      <c r="E155" s="238" t="s">
        <v>19</v>
      </c>
      <c r="F155" s="239" t="s">
        <v>197</v>
      </c>
      <c r="G155" s="237"/>
      <c r="H155" s="238" t="s">
        <v>19</v>
      </c>
      <c r="I155" s="240"/>
      <c r="J155" s="237"/>
      <c r="K155" s="237"/>
      <c r="L155" s="241"/>
      <c r="M155" s="242"/>
      <c r="N155" s="243"/>
      <c r="O155" s="243"/>
      <c r="P155" s="243"/>
      <c r="Q155" s="243"/>
      <c r="R155" s="243"/>
      <c r="S155" s="243"/>
      <c r="T155" s="24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5" t="s">
        <v>144</v>
      </c>
      <c r="AU155" s="245" t="s">
        <v>82</v>
      </c>
      <c r="AV155" s="14" t="s">
        <v>80</v>
      </c>
      <c r="AW155" s="14" t="s">
        <v>33</v>
      </c>
      <c r="AX155" s="14" t="s">
        <v>72</v>
      </c>
      <c r="AY155" s="245" t="s">
        <v>133</v>
      </c>
    </row>
    <row r="156" s="13" customFormat="1">
      <c r="A156" s="13"/>
      <c r="B156" s="224"/>
      <c r="C156" s="225"/>
      <c r="D156" s="226" t="s">
        <v>144</v>
      </c>
      <c r="E156" s="227" t="s">
        <v>19</v>
      </c>
      <c r="F156" s="228" t="s">
        <v>951</v>
      </c>
      <c r="G156" s="225"/>
      <c r="H156" s="229">
        <v>51.832000000000001</v>
      </c>
      <c r="I156" s="230"/>
      <c r="J156" s="225"/>
      <c r="K156" s="225"/>
      <c r="L156" s="231"/>
      <c r="M156" s="232"/>
      <c r="N156" s="233"/>
      <c r="O156" s="233"/>
      <c r="P156" s="233"/>
      <c r="Q156" s="233"/>
      <c r="R156" s="233"/>
      <c r="S156" s="233"/>
      <c r="T156" s="23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144</v>
      </c>
      <c r="AU156" s="235" t="s">
        <v>82</v>
      </c>
      <c r="AV156" s="13" t="s">
        <v>82</v>
      </c>
      <c r="AW156" s="13" t="s">
        <v>33</v>
      </c>
      <c r="AX156" s="13" t="s">
        <v>72</v>
      </c>
      <c r="AY156" s="235" t="s">
        <v>133</v>
      </c>
    </row>
    <row r="157" s="13" customFormat="1">
      <c r="A157" s="13"/>
      <c r="B157" s="224"/>
      <c r="C157" s="225"/>
      <c r="D157" s="226" t="s">
        <v>144</v>
      </c>
      <c r="E157" s="227" t="s">
        <v>19</v>
      </c>
      <c r="F157" s="228" t="s">
        <v>952</v>
      </c>
      <c r="G157" s="225"/>
      <c r="H157" s="229">
        <v>7</v>
      </c>
      <c r="I157" s="230"/>
      <c r="J157" s="225"/>
      <c r="K157" s="225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144</v>
      </c>
      <c r="AU157" s="235" t="s">
        <v>82</v>
      </c>
      <c r="AV157" s="13" t="s">
        <v>82</v>
      </c>
      <c r="AW157" s="13" t="s">
        <v>33</v>
      </c>
      <c r="AX157" s="13" t="s">
        <v>72</v>
      </c>
      <c r="AY157" s="235" t="s">
        <v>133</v>
      </c>
    </row>
    <row r="158" s="13" customFormat="1">
      <c r="A158" s="13"/>
      <c r="B158" s="224"/>
      <c r="C158" s="225"/>
      <c r="D158" s="226" t="s">
        <v>144</v>
      </c>
      <c r="E158" s="227" t="s">
        <v>19</v>
      </c>
      <c r="F158" s="228" t="s">
        <v>953</v>
      </c>
      <c r="G158" s="225"/>
      <c r="H158" s="229">
        <v>5.3460000000000001</v>
      </c>
      <c r="I158" s="230"/>
      <c r="J158" s="225"/>
      <c r="K158" s="225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144</v>
      </c>
      <c r="AU158" s="235" t="s">
        <v>82</v>
      </c>
      <c r="AV158" s="13" t="s">
        <v>82</v>
      </c>
      <c r="AW158" s="13" t="s">
        <v>33</v>
      </c>
      <c r="AX158" s="13" t="s">
        <v>72</v>
      </c>
      <c r="AY158" s="235" t="s">
        <v>133</v>
      </c>
    </row>
    <row r="159" s="15" customFormat="1">
      <c r="A159" s="15"/>
      <c r="B159" s="246"/>
      <c r="C159" s="247"/>
      <c r="D159" s="226" t="s">
        <v>144</v>
      </c>
      <c r="E159" s="248" t="s">
        <v>19</v>
      </c>
      <c r="F159" s="249" t="s">
        <v>200</v>
      </c>
      <c r="G159" s="247"/>
      <c r="H159" s="250">
        <v>64.177999999999997</v>
      </c>
      <c r="I159" s="251"/>
      <c r="J159" s="247"/>
      <c r="K159" s="247"/>
      <c r="L159" s="252"/>
      <c r="M159" s="253"/>
      <c r="N159" s="254"/>
      <c r="O159" s="254"/>
      <c r="P159" s="254"/>
      <c r="Q159" s="254"/>
      <c r="R159" s="254"/>
      <c r="S159" s="254"/>
      <c r="T159" s="25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56" t="s">
        <v>144</v>
      </c>
      <c r="AU159" s="256" t="s">
        <v>82</v>
      </c>
      <c r="AV159" s="15" t="s">
        <v>140</v>
      </c>
      <c r="AW159" s="15" t="s">
        <v>33</v>
      </c>
      <c r="AX159" s="15" t="s">
        <v>80</v>
      </c>
      <c r="AY159" s="256" t="s">
        <v>133</v>
      </c>
    </row>
    <row r="160" s="2" customFormat="1" ht="37.8" customHeight="1">
      <c r="A160" s="40"/>
      <c r="B160" s="41"/>
      <c r="C160" s="206" t="s">
        <v>255</v>
      </c>
      <c r="D160" s="206" t="s">
        <v>135</v>
      </c>
      <c r="E160" s="207" t="s">
        <v>202</v>
      </c>
      <c r="F160" s="208" t="s">
        <v>203</v>
      </c>
      <c r="G160" s="209" t="s">
        <v>164</v>
      </c>
      <c r="H160" s="210">
        <v>35.375999999999998</v>
      </c>
      <c r="I160" s="211"/>
      <c r="J160" s="212">
        <f>ROUND(I160*H160,2)</f>
        <v>0</v>
      </c>
      <c r="K160" s="208" t="s">
        <v>139</v>
      </c>
      <c r="L160" s="46"/>
      <c r="M160" s="213" t="s">
        <v>19</v>
      </c>
      <c r="N160" s="214" t="s">
        <v>43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140</v>
      </c>
      <c r="AT160" s="217" t="s">
        <v>135</v>
      </c>
      <c r="AU160" s="217" t="s">
        <v>82</v>
      </c>
      <c r="AY160" s="19" t="s">
        <v>133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80</v>
      </c>
      <c r="BK160" s="218">
        <f>ROUND(I160*H160,2)</f>
        <v>0</v>
      </c>
      <c r="BL160" s="19" t="s">
        <v>140</v>
      </c>
      <c r="BM160" s="217" t="s">
        <v>954</v>
      </c>
    </row>
    <row r="161" s="2" customFormat="1">
      <c r="A161" s="40"/>
      <c r="B161" s="41"/>
      <c r="C161" s="42"/>
      <c r="D161" s="219" t="s">
        <v>142</v>
      </c>
      <c r="E161" s="42"/>
      <c r="F161" s="220" t="s">
        <v>205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142</v>
      </c>
      <c r="AU161" s="19" t="s">
        <v>82</v>
      </c>
    </row>
    <row r="162" s="14" customFormat="1">
      <c r="A162" s="14"/>
      <c r="B162" s="236"/>
      <c r="C162" s="237"/>
      <c r="D162" s="226" t="s">
        <v>144</v>
      </c>
      <c r="E162" s="238" t="s">
        <v>19</v>
      </c>
      <c r="F162" s="239" t="s">
        <v>197</v>
      </c>
      <c r="G162" s="237"/>
      <c r="H162" s="238" t="s">
        <v>19</v>
      </c>
      <c r="I162" s="240"/>
      <c r="J162" s="237"/>
      <c r="K162" s="237"/>
      <c r="L162" s="241"/>
      <c r="M162" s="242"/>
      <c r="N162" s="243"/>
      <c r="O162" s="243"/>
      <c r="P162" s="243"/>
      <c r="Q162" s="243"/>
      <c r="R162" s="243"/>
      <c r="S162" s="243"/>
      <c r="T162" s="24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5" t="s">
        <v>144</v>
      </c>
      <c r="AU162" s="245" t="s">
        <v>82</v>
      </c>
      <c r="AV162" s="14" t="s">
        <v>80</v>
      </c>
      <c r="AW162" s="14" t="s">
        <v>33</v>
      </c>
      <c r="AX162" s="14" t="s">
        <v>72</v>
      </c>
      <c r="AY162" s="245" t="s">
        <v>133</v>
      </c>
    </row>
    <row r="163" s="13" customFormat="1">
      <c r="A163" s="13"/>
      <c r="B163" s="224"/>
      <c r="C163" s="225"/>
      <c r="D163" s="226" t="s">
        <v>144</v>
      </c>
      <c r="E163" s="227" t="s">
        <v>19</v>
      </c>
      <c r="F163" s="228" t="s">
        <v>955</v>
      </c>
      <c r="G163" s="225"/>
      <c r="H163" s="229">
        <v>35.375999999999998</v>
      </c>
      <c r="I163" s="230"/>
      <c r="J163" s="225"/>
      <c r="K163" s="225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144</v>
      </c>
      <c r="AU163" s="235" t="s">
        <v>82</v>
      </c>
      <c r="AV163" s="13" t="s">
        <v>82</v>
      </c>
      <c r="AW163" s="13" t="s">
        <v>33</v>
      </c>
      <c r="AX163" s="13" t="s">
        <v>80</v>
      </c>
      <c r="AY163" s="235" t="s">
        <v>133</v>
      </c>
    </row>
    <row r="164" s="2" customFormat="1" ht="37.8" customHeight="1">
      <c r="A164" s="40"/>
      <c r="B164" s="41"/>
      <c r="C164" s="206" t="s">
        <v>262</v>
      </c>
      <c r="D164" s="206" t="s">
        <v>135</v>
      </c>
      <c r="E164" s="207" t="s">
        <v>207</v>
      </c>
      <c r="F164" s="208" t="s">
        <v>208</v>
      </c>
      <c r="G164" s="209" t="s">
        <v>164</v>
      </c>
      <c r="H164" s="210">
        <v>26.756</v>
      </c>
      <c r="I164" s="211"/>
      <c r="J164" s="212">
        <f>ROUND(I164*H164,2)</f>
        <v>0</v>
      </c>
      <c r="K164" s="208" t="s">
        <v>139</v>
      </c>
      <c r="L164" s="46"/>
      <c r="M164" s="213" t="s">
        <v>19</v>
      </c>
      <c r="N164" s="214" t="s">
        <v>43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140</v>
      </c>
      <c r="AT164" s="217" t="s">
        <v>135</v>
      </c>
      <c r="AU164" s="217" t="s">
        <v>82</v>
      </c>
      <c r="AY164" s="19" t="s">
        <v>133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80</v>
      </c>
      <c r="BK164" s="218">
        <f>ROUND(I164*H164,2)</f>
        <v>0</v>
      </c>
      <c r="BL164" s="19" t="s">
        <v>140</v>
      </c>
      <c r="BM164" s="217" t="s">
        <v>956</v>
      </c>
    </row>
    <row r="165" s="2" customFormat="1">
      <c r="A165" s="40"/>
      <c r="B165" s="41"/>
      <c r="C165" s="42"/>
      <c r="D165" s="219" t="s">
        <v>142</v>
      </c>
      <c r="E165" s="42"/>
      <c r="F165" s="220" t="s">
        <v>210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142</v>
      </c>
      <c r="AU165" s="19" t="s">
        <v>82</v>
      </c>
    </row>
    <row r="166" s="13" customFormat="1">
      <c r="A166" s="13"/>
      <c r="B166" s="224"/>
      <c r="C166" s="225"/>
      <c r="D166" s="226" t="s">
        <v>144</v>
      </c>
      <c r="E166" s="227" t="s">
        <v>19</v>
      </c>
      <c r="F166" s="228" t="s">
        <v>957</v>
      </c>
      <c r="G166" s="225"/>
      <c r="H166" s="229">
        <v>21.193999999999999</v>
      </c>
      <c r="I166" s="230"/>
      <c r="J166" s="225"/>
      <c r="K166" s="225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144</v>
      </c>
      <c r="AU166" s="235" t="s">
        <v>82</v>
      </c>
      <c r="AV166" s="13" t="s">
        <v>82</v>
      </c>
      <c r="AW166" s="13" t="s">
        <v>33</v>
      </c>
      <c r="AX166" s="13" t="s">
        <v>72</v>
      </c>
      <c r="AY166" s="235" t="s">
        <v>133</v>
      </c>
    </row>
    <row r="167" s="13" customFormat="1">
      <c r="A167" s="13"/>
      <c r="B167" s="224"/>
      <c r="C167" s="225"/>
      <c r="D167" s="226" t="s">
        <v>144</v>
      </c>
      <c r="E167" s="227" t="s">
        <v>19</v>
      </c>
      <c r="F167" s="228" t="s">
        <v>958</v>
      </c>
      <c r="G167" s="225"/>
      <c r="H167" s="229">
        <v>5.5620000000000003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144</v>
      </c>
      <c r="AU167" s="235" t="s">
        <v>82</v>
      </c>
      <c r="AV167" s="13" t="s">
        <v>82</v>
      </c>
      <c r="AW167" s="13" t="s">
        <v>33</v>
      </c>
      <c r="AX167" s="13" t="s">
        <v>72</v>
      </c>
      <c r="AY167" s="235" t="s">
        <v>133</v>
      </c>
    </row>
    <row r="168" s="15" customFormat="1">
      <c r="A168" s="15"/>
      <c r="B168" s="246"/>
      <c r="C168" s="247"/>
      <c r="D168" s="226" t="s">
        <v>144</v>
      </c>
      <c r="E168" s="248" t="s">
        <v>19</v>
      </c>
      <c r="F168" s="249" t="s">
        <v>200</v>
      </c>
      <c r="G168" s="247"/>
      <c r="H168" s="250">
        <v>26.756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56" t="s">
        <v>144</v>
      </c>
      <c r="AU168" s="256" t="s">
        <v>82</v>
      </c>
      <c r="AV168" s="15" t="s">
        <v>140</v>
      </c>
      <c r="AW168" s="15" t="s">
        <v>33</v>
      </c>
      <c r="AX168" s="15" t="s">
        <v>80</v>
      </c>
      <c r="AY168" s="256" t="s">
        <v>133</v>
      </c>
    </row>
    <row r="169" s="2" customFormat="1" ht="37.8" customHeight="1">
      <c r="A169" s="40"/>
      <c r="B169" s="41"/>
      <c r="C169" s="206" t="s">
        <v>7</v>
      </c>
      <c r="D169" s="206" t="s">
        <v>135</v>
      </c>
      <c r="E169" s="207" t="s">
        <v>214</v>
      </c>
      <c r="F169" s="208" t="s">
        <v>215</v>
      </c>
      <c r="G169" s="209" t="s">
        <v>164</v>
      </c>
      <c r="H169" s="210">
        <v>294.31599999999997</v>
      </c>
      <c r="I169" s="211"/>
      <c r="J169" s="212">
        <f>ROUND(I169*H169,2)</f>
        <v>0</v>
      </c>
      <c r="K169" s="208" t="s">
        <v>139</v>
      </c>
      <c r="L169" s="46"/>
      <c r="M169" s="213" t="s">
        <v>19</v>
      </c>
      <c r="N169" s="214" t="s">
        <v>43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140</v>
      </c>
      <c r="AT169" s="217" t="s">
        <v>135</v>
      </c>
      <c r="AU169" s="217" t="s">
        <v>82</v>
      </c>
      <c r="AY169" s="19" t="s">
        <v>133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80</v>
      </c>
      <c r="BK169" s="218">
        <f>ROUND(I169*H169,2)</f>
        <v>0</v>
      </c>
      <c r="BL169" s="19" t="s">
        <v>140</v>
      </c>
      <c r="BM169" s="217" t="s">
        <v>959</v>
      </c>
    </row>
    <row r="170" s="2" customFormat="1">
      <c r="A170" s="40"/>
      <c r="B170" s="41"/>
      <c r="C170" s="42"/>
      <c r="D170" s="219" t="s">
        <v>142</v>
      </c>
      <c r="E170" s="42"/>
      <c r="F170" s="220" t="s">
        <v>217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142</v>
      </c>
      <c r="AU170" s="19" t="s">
        <v>82</v>
      </c>
    </row>
    <row r="171" s="13" customFormat="1">
      <c r="A171" s="13"/>
      <c r="B171" s="224"/>
      <c r="C171" s="225"/>
      <c r="D171" s="226" t="s">
        <v>144</v>
      </c>
      <c r="E171" s="225"/>
      <c r="F171" s="228" t="s">
        <v>960</v>
      </c>
      <c r="G171" s="225"/>
      <c r="H171" s="229">
        <v>294.31599999999997</v>
      </c>
      <c r="I171" s="230"/>
      <c r="J171" s="225"/>
      <c r="K171" s="225"/>
      <c r="L171" s="231"/>
      <c r="M171" s="232"/>
      <c r="N171" s="233"/>
      <c r="O171" s="233"/>
      <c r="P171" s="233"/>
      <c r="Q171" s="233"/>
      <c r="R171" s="233"/>
      <c r="S171" s="233"/>
      <c r="T171" s="23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144</v>
      </c>
      <c r="AU171" s="235" t="s">
        <v>82</v>
      </c>
      <c r="AV171" s="13" t="s">
        <v>82</v>
      </c>
      <c r="AW171" s="13" t="s">
        <v>4</v>
      </c>
      <c r="AX171" s="13" t="s">
        <v>80</v>
      </c>
      <c r="AY171" s="235" t="s">
        <v>133</v>
      </c>
    </row>
    <row r="172" s="2" customFormat="1" ht="24.15" customHeight="1">
      <c r="A172" s="40"/>
      <c r="B172" s="41"/>
      <c r="C172" s="206" t="s">
        <v>274</v>
      </c>
      <c r="D172" s="206" t="s">
        <v>135</v>
      </c>
      <c r="E172" s="207" t="s">
        <v>220</v>
      </c>
      <c r="F172" s="208" t="s">
        <v>221</v>
      </c>
      <c r="G172" s="209" t="s">
        <v>164</v>
      </c>
      <c r="H172" s="210">
        <v>31.262</v>
      </c>
      <c r="I172" s="211"/>
      <c r="J172" s="212">
        <f>ROUND(I172*H172,2)</f>
        <v>0</v>
      </c>
      <c r="K172" s="208" t="s">
        <v>139</v>
      </c>
      <c r="L172" s="46"/>
      <c r="M172" s="213" t="s">
        <v>19</v>
      </c>
      <c r="N172" s="214" t="s">
        <v>43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140</v>
      </c>
      <c r="AT172" s="217" t="s">
        <v>135</v>
      </c>
      <c r="AU172" s="217" t="s">
        <v>82</v>
      </c>
      <c r="AY172" s="19" t="s">
        <v>133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80</v>
      </c>
      <c r="BK172" s="218">
        <f>ROUND(I172*H172,2)</f>
        <v>0</v>
      </c>
      <c r="BL172" s="19" t="s">
        <v>140</v>
      </c>
      <c r="BM172" s="217" t="s">
        <v>961</v>
      </c>
    </row>
    <row r="173" s="2" customFormat="1">
      <c r="A173" s="40"/>
      <c r="B173" s="41"/>
      <c r="C173" s="42"/>
      <c r="D173" s="219" t="s">
        <v>142</v>
      </c>
      <c r="E173" s="42"/>
      <c r="F173" s="220" t="s">
        <v>223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142</v>
      </c>
      <c r="AU173" s="19" t="s">
        <v>82</v>
      </c>
    </row>
    <row r="174" s="14" customFormat="1">
      <c r="A174" s="14"/>
      <c r="B174" s="236"/>
      <c r="C174" s="237"/>
      <c r="D174" s="226" t="s">
        <v>144</v>
      </c>
      <c r="E174" s="238" t="s">
        <v>19</v>
      </c>
      <c r="F174" s="239" t="s">
        <v>224</v>
      </c>
      <c r="G174" s="237"/>
      <c r="H174" s="238" t="s">
        <v>19</v>
      </c>
      <c r="I174" s="240"/>
      <c r="J174" s="237"/>
      <c r="K174" s="237"/>
      <c r="L174" s="241"/>
      <c r="M174" s="242"/>
      <c r="N174" s="243"/>
      <c r="O174" s="243"/>
      <c r="P174" s="243"/>
      <c r="Q174" s="243"/>
      <c r="R174" s="243"/>
      <c r="S174" s="243"/>
      <c r="T174" s="24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5" t="s">
        <v>144</v>
      </c>
      <c r="AU174" s="245" t="s">
        <v>82</v>
      </c>
      <c r="AV174" s="14" t="s">
        <v>80</v>
      </c>
      <c r="AW174" s="14" t="s">
        <v>33</v>
      </c>
      <c r="AX174" s="14" t="s">
        <v>72</v>
      </c>
      <c r="AY174" s="245" t="s">
        <v>133</v>
      </c>
    </row>
    <row r="175" s="13" customFormat="1">
      <c r="A175" s="13"/>
      <c r="B175" s="224"/>
      <c r="C175" s="225"/>
      <c r="D175" s="226" t="s">
        <v>144</v>
      </c>
      <c r="E175" s="227" t="s">
        <v>19</v>
      </c>
      <c r="F175" s="228" t="s">
        <v>962</v>
      </c>
      <c r="G175" s="225"/>
      <c r="H175" s="229">
        <v>25.916</v>
      </c>
      <c r="I175" s="230"/>
      <c r="J175" s="225"/>
      <c r="K175" s="225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144</v>
      </c>
      <c r="AU175" s="235" t="s">
        <v>82</v>
      </c>
      <c r="AV175" s="13" t="s">
        <v>82</v>
      </c>
      <c r="AW175" s="13" t="s">
        <v>33</v>
      </c>
      <c r="AX175" s="13" t="s">
        <v>72</v>
      </c>
      <c r="AY175" s="235" t="s">
        <v>133</v>
      </c>
    </row>
    <row r="176" s="13" customFormat="1">
      <c r="A176" s="13"/>
      <c r="B176" s="224"/>
      <c r="C176" s="225"/>
      <c r="D176" s="226" t="s">
        <v>144</v>
      </c>
      <c r="E176" s="227" t="s">
        <v>19</v>
      </c>
      <c r="F176" s="228" t="s">
        <v>953</v>
      </c>
      <c r="G176" s="225"/>
      <c r="H176" s="229">
        <v>5.3460000000000001</v>
      </c>
      <c r="I176" s="230"/>
      <c r="J176" s="225"/>
      <c r="K176" s="225"/>
      <c r="L176" s="231"/>
      <c r="M176" s="232"/>
      <c r="N176" s="233"/>
      <c r="O176" s="233"/>
      <c r="P176" s="233"/>
      <c r="Q176" s="233"/>
      <c r="R176" s="233"/>
      <c r="S176" s="233"/>
      <c r="T176" s="23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5" t="s">
        <v>144</v>
      </c>
      <c r="AU176" s="235" t="s">
        <v>82</v>
      </c>
      <c r="AV176" s="13" t="s">
        <v>82</v>
      </c>
      <c r="AW176" s="13" t="s">
        <v>33</v>
      </c>
      <c r="AX176" s="13" t="s">
        <v>72</v>
      </c>
      <c r="AY176" s="235" t="s">
        <v>133</v>
      </c>
    </row>
    <row r="177" s="15" customFormat="1">
      <c r="A177" s="15"/>
      <c r="B177" s="246"/>
      <c r="C177" s="247"/>
      <c r="D177" s="226" t="s">
        <v>144</v>
      </c>
      <c r="E177" s="248" t="s">
        <v>19</v>
      </c>
      <c r="F177" s="249" t="s">
        <v>200</v>
      </c>
      <c r="G177" s="247"/>
      <c r="H177" s="250">
        <v>31.262</v>
      </c>
      <c r="I177" s="251"/>
      <c r="J177" s="247"/>
      <c r="K177" s="247"/>
      <c r="L177" s="252"/>
      <c r="M177" s="253"/>
      <c r="N177" s="254"/>
      <c r="O177" s="254"/>
      <c r="P177" s="254"/>
      <c r="Q177" s="254"/>
      <c r="R177" s="254"/>
      <c r="S177" s="254"/>
      <c r="T177" s="25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56" t="s">
        <v>144</v>
      </c>
      <c r="AU177" s="256" t="s">
        <v>82</v>
      </c>
      <c r="AV177" s="15" t="s">
        <v>140</v>
      </c>
      <c r="AW177" s="15" t="s">
        <v>33</v>
      </c>
      <c r="AX177" s="15" t="s">
        <v>80</v>
      </c>
      <c r="AY177" s="256" t="s">
        <v>133</v>
      </c>
    </row>
    <row r="178" s="2" customFormat="1" ht="24.15" customHeight="1">
      <c r="A178" s="40"/>
      <c r="B178" s="41"/>
      <c r="C178" s="206" t="s">
        <v>280</v>
      </c>
      <c r="D178" s="206" t="s">
        <v>135</v>
      </c>
      <c r="E178" s="207" t="s">
        <v>227</v>
      </c>
      <c r="F178" s="208" t="s">
        <v>228</v>
      </c>
      <c r="G178" s="209" t="s">
        <v>164</v>
      </c>
      <c r="H178" s="210">
        <v>17.687999999999999</v>
      </c>
      <c r="I178" s="211"/>
      <c r="J178" s="212">
        <f>ROUND(I178*H178,2)</f>
        <v>0</v>
      </c>
      <c r="K178" s="208" t="s">
        <v>139</v>
      </c>
      <c r="L178" s="46"/>
      <c r="M178" s="213" t="s">
        <v>19</v>
      </c>
      <c r="N178" s="214" t="s">
        <v>43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140</v>
      </c>
      <c r="AT178" s="217" t="s">
        <v>135</v>
      </c>
      <c r="AU178" s="217" t="s">
        <v>82</v>
      </c>
      <c r="AY178" s="19" t="s">
        <v>133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80</v>
      </c>
      <c r="BK178" s="218">
        <f>ROUND(I178*H178,2)</f>
        <v>0</v>
      </c>
      <c r="BL178" s="19" t="s">
        <v>140</v>
      </c>
      <c r="BM178" s="217" t="s">
        <v>963</v>
      </c>
    </row>
    <row r="179" s="2" customFormat="1">
      <c r="A179" s="40"/>
      <c r="B179" s="41"/>
      <c r="C179" s="42"/>
      <c r="D179" s="219" t="s">
        <v>142</v>
      </c>
      <c r="E179" s="42"/>
      <c r="F179" s="220" t="s">
        <v>230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142</v>
      </c>
      <c r="AU179" s="19" t="s">
        <v>82</v>
      </c>
    </row>
    <row r="180" s="14" customFormat="1">
      <c r="A180" s="14"/>
      <c r="B180" s="236"/>
      <c r="C180" s="237"/>
      <c r="D180" s="226" t="s">
        <v>144</v>
      </c>
      <c r="E180" s="238" t="s">
        <v>19</v>
      </c>
      <c r="F180" s="239" t="s">
        <v>224</v>
      </c>
      <c r="G180" s="237"/>
      <c r="H180" s="238" t="s">
        <v>19</v>
      </c>
      <c r="I180" s="240"/>
      <c r="J180" s="237"/>
      <c r="K180" s="237"/>
      <c r="L180" s="241"/>
      <c r="M180" s="242"/>
      <c r="N180" s="243"/>
      <c r="O180" s="243"/>
      <c r="P180" s="243"/>
      <c r="Q180" s="243"/>
      <c r="R180" s="243"/>
      <c r="S180" s="243"/>
      <c r="T180" s="24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5" t="s">
        <v>144</v>
      </c>
      <c r="AU180" s="245" t="s">
        <v>82</v>
      </c>
      <c r="AV180" s="14" t="s">
        <v>80</v>
      </c>
      <c r="AW180" s="14" t="s">
        <v>33</v>
      </c>
      <c r="AX180" s="14" t="s">
        <v>72</v>
      </c>
      <c r="AY180" s="245" t="s">
        <v>133</v>
      </c>
    </row>
    <row r="181" s="13" customFormat="1">
      <c r="A181" s="13"/>
      <c r="B181" s="224"/>
      <c r="C181" s="225"/>
      <c r="D181" s="226" t="s">
        <v>144</v>
      </c>
      <c r="E181" s="227" t="s">
        <v>19</v>
      </c>
      <c r="F181" s="228" t="s">
        <v>964</v>
      </c>
      <c r="G181" s="225"/>
      <c r="H181" s="229">
        <v>17.687999999999999</v>
      </c>
      <c r="I181" s="230"/>
      <c r="J181" s="225"/>
      <c r="K181" s="225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144</v>
      </c>
      <c r="AU181" s="235" t="s">
        <v>82</v>
      </c>
      <c r="AV181" s="13" t="s">
        <v>82</v>
      </c>
      <c r="AW181" s="13" t="s">
        <v>33</v>
      </c>
      <c r="AX181" s="13" t="s">
        <v>80</v>
      </c>
      <c r="AY181" s="235" t="s">
        <v>133</v>
      </c>
    </row>
    <row r="182" s="2" customFormat="1" ht="24.15" customHeight="1">
      <c r="A182" s="40"/>
      <c r="B182" s="41"/>
      <c r="C182" s="206" t="s">
        <v>286</v>
      </c>
      <c r="D182" s="206" t="s">
        <v>135</v>
      </c>
      <c r="E182" s="207" t="s">
        <v>233</v>
      </c>
      <c r="F182" s="208" t="s">
        <v>234</v>
      </c>
      <c r="G182" s="209" t="s">
        <v>235</v>
      </c>
      <c r="H182" s="210">
        <v>48.161000000000001</v>
      </c>
      <c r="I182" s="211"/>
      <c r="J182" s="212">
        <f>ROUND(I182*H182,2)</f>
        <v>0</v>
      </c>
      <c r="K182" s="208" t="s">
        <v>139</v>
      </c>
      <c r="L182" s="46"/>
      <c r="M182" s="213" t="s">
        <v>19</v>
      </c>
      <c r="N182" s="214" t="s">
        <v>43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140</v>
      </c>
      <c r="AT182" s="217" t="s">
        <v>135</v>
      </c>
      <c r="AU182" s="217" t="s">
        <v>82</v>
      </c>
      <c r="AY182" s="19" t="s">
        <v>133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80</v>
      </c>
      <c r="BK182" s="218">
        <f>ROUND(I182*H182,2)</f>
        <v>0</v>
      </c>
      <c r="BL182" s="19" t="s">
        <v>140</v>
      </c>
      <c r="BM182" s="217" t="s">
        <v>965</v>
      </c>
    </row>
    <row r="183" s="2" customFormat="1">
      <c r="A183" s="40"/>
      <c r="B183" s="41"/>
      <c r="C183" s="42"/>
      <c r="D183" s="219" t="s">
        <v>142</v>
      </c>
      <c r="E183" s="42"/>
      <c r="F183" s="220" t="s">
        <v>237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142</v>
      </c>
      <c r="AU183" s="19" t="s">
        <v>82</v>
      </c>
    </row>
    <row r="184" s="13" customFormat="1">
      <c r="A184" s="13"/>
      <c r="B184" s="224"/>
      <c r="C184" s="225"/>
      <c r="D184" s="226" t="s">
        <v>144</v>
      </c>
      <c r="E184" s="225"/>
      <c r="F184" s="228" t="s">
        <v>966</v>
      </c>
      <c r="G184" s="225"/>
      <c r="H184" s="229">
        <v>48.161000000000001</v>
      </c>
      <c r="I184" s="230"/>
      <c r="J184" s="225"/>
      <c r="K184" s="225"/>
      <c r="L184" s="231"/>
      <c r="M184" s="232"/>
      <c r="N184" s="233"/>
      <c r="O184" s="233"/>
      <c r="P184" s="233"/>
      <c r="Q184" s="233"/>
      <c r="R184" s="233"/>
      <c r="S184" s="233"/>
      <c r="T184" s="23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5" t="s">
        <v>144</v>
      </c>
      <c r="AU184" s="235" t="s">
        <v>82</v>
      </c>
      <c r="AV184" s="13" t="s">
        <v>82</v>
      </c>
      <c r="AW184" s="13" t="s">
        <v>4</v>
      </c>
      <c r="AX184" s="13" t="s">
        <v>80</v>
      </c>
      <c r="AY184" s="235" t="s">
        <v>133</v>
      </c>
    </row>
    <row r="185" s="2" customFormat="1" ht="24.15" customHeight="1">
      <c r="A185" s="40"/>
      <c r="B185" s="41"/>
      <c r="C185" s="206" t="s">
        <v>293</v>
      </c>
      <c r="D185" s="206" t="s">
        <v>135</v>
      </c>
      <c r="E185" s="207" t="s">
        <v>240</v>
      </c>
      <c r="F185" s="208" t="s">
        <v>241</v>
      </c>
      <c r="G185" s="209" t="s">
        <v>164</v>
      </c>
      <c r="H185" s="210">
        <v>50.603999999999999</v>
      </c>
      <c r="I185" s="211"/>
      <c r="J185" s="212">
        <f>ROUND(I185*H185,2)</f>
        <v>0</v>
      </c>
      <c r="K185" s="208" t="s">
        <v>139</v>
      </c>
      <c r="L185" s="46"/>
      <c r="M185" s="213" t="s">
        <v>19</v>
      </c>
      <c r="N185" s="214" t="s">
        <v>43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140</v>
      </c>
      <c r="AT185" s="217" t="s">
        <v>135</v>
      </c>
      <c r="AU185" s="217" t="s">
        <v>82</v>
      </c>
      <c r="AY185" s="19" t="s">
        <v>133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80</v>
      </c>
      <c r="BK185" s="218">
        <f>ROUND(I185*H185,2)</f>
        <v>0</v>
      </c>
      <c r="BL185" s="19" t="s">
        <v>140</v>
      </c>
      <c r="BM185" s="217" t="s">
        <v>967</v>
      </c>
    </row>
    <row r="186" s="2" customFormat="1">
      <c r="A186" s="40"/>
      <c r="B186" s="41"/>
      <c r="C186" s="42"/>
      <c r="D186" s="219" t="s">
        <v>142</v>
      </c>
      <c r="E186" s="42"/>
      <c r="F186" s="220" t="s">
        <v>243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142</v>
      </c>
      <c r="AU186" s="19" t="s">
        <v>82</v>
      </c>
    </row>
    <row r="187" s="14" customFormat="1">
      <c r="A187" s="14"/>
      <c r="B187" s="236"/>
      <c r="C187" s="237"/>
      <c r="D187" s="226" t="s">
        <v>144</v>
      </c>
      <c r="E187" s="238" t="s">
        <v>19</v>
      </c>
      <c r="F187" s="239" t="s">
        <v>244</v>
      </c>
      <c r="G187" s="237"/>
      <c r="H187" s="238" t="s">
        <v>19</v>
      </c>
      <c r="I187" s="240"/>
      <c r="J187" s="237"/>
      <c r="K187" s="237"/>
      <c r="L187" s="241"/>
      <c r="M187" s="242"/>
      <c r="N187" s="243"/>
      <c r="O187" s="243"/>
      <c r="P187" s="243"/>
      <c r="Q187" s="243"/>
      <c r="R187" s="243"/>
      <c r="S187" s="243"/>
      <c r="T187" s="24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5" t="s">
        <v>144</v>
      </c>
      <c r="AU187" s="245" t="s">
        <v>82</v>
      </c>
      <c r="AV187" s="14" t="s">
        <v>80</v>
      </c>
      <c r="AW187" s="14" t="s">
        <v>33</v>
      </c>
      <c r="AX187" s="14" t="s">
        <v>72</v>
      </c>
      <c r="AY187" s="245" t="s">
        <v>133</v>
      </c>
    </row>
    <row r="188" s="13" customFormat="1">
      <c r="A188" s="13"/>
      <c r="B188" s="224"/>
      <c r="C188" s="225"/>
      <c r="D188" s="226" t="s">
        <v>144</v>
      </c>
      <c r="E188" s="227" t="s">
        <v>19</v>
      </c>
      <c r="F188" s="228" t="s">
        <v>968</v>
      </c>
      <c r="G188" s="225"/>
      <c r="H188" s="229">
        <v>43.603999999999999</v>
      </c>
      <c r="I188" s="230"/>
      <c r="J188" s="225"/>
      <c r="K188" s="225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144</v>
      </c>
      <c r="AU188" s="235" t="s">
        <v>82</v>
      </c>
      <c r="AV188" s="13" t="s">
        <v>82</v>
      </c>
      <c r="AW188" s="13" t="s">
        <v>33</v>
      </c>
      <c r="AX188" s="13" t="s">
        <v>72</v>
      </c>
      <c r="AY188" s="235" t="s">
        <v>133</v>
      </c>
    </row>
    <row r="189" s="13" customFormat="1">
      <c r="A189" s="13"/>
      <c r="B189" s="224"/>
      <c r="C189" s="225"/>
      <c r="D189" s="226" t="s">
        <v>144</v>
      </c>
      <c r="E189" s="227" t="s">
        <v>19</v>
      </c>
      <c r="F189" s="228" t="s">
        <v>969</v>
      </c>
      <c r="G189" s="225"/>
      <c r="H189" s="229">
        <v>7</v>
      </c>
      <c r="I189" s="230"/>
      <c r="J189" s="225"/>
      <c r="K189" s="225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144</v>
      </c>
      <c r="AU189" s="235" t="s">
        <v>82</v>
      </c>
      <c r="AV189" s="13" t="s">
        <v>82</v>
      </c>
      <c r="AW189" s="13" t="s">
        <v>33</v>
      </c>
      <c r="AX189" s="13" t="s">
        <v>72</v>
      </c>
      <c r="AY189" s="235" t="s">
        <v>133</v>
      </c>
    </row>
    <row r="190" s="15" customFormat="1">
      <c r="A190" s="15"/>
      <c r="B190" s="246"/>
      <c r="C190" s="247"/>
      <c r="D190" s="226" t="s">
        <v>144</v>
      </c>
      <c r="E190" s="248" t="s">
        <v>19</v>
      </c>
      <c r="F190" s="249" t="s">
        <v>200</v>
      </c>
      <c r="G190" s="247"/>
      <c r="H190" s="250">
        <v>50.603999999999999</v>
      </c>
      <c r="I190" s="251"/>
      <c r="J190" s="247"/>
      <c r="K190" s="247"/>
      <c r="L190" s="252"/>
      <c r="M190" s="253"/>
      <c r="N190" s="254"/>
      <c r="O190" s="254"/>
      <c r="P190" s="254"/>
      <c r="Q190" s="254"/>
      <c r="R190" s="254"/>
      <c r="S190" s="254"/>
      <c r="T190" s="25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56" t="s">
        <v>144</v>
      </c>
      <c r="AU190" s="256" t="s">
        <v>82</v>
      </c>
      <c r="AV190" s="15" t="s">
        <v>140</v>
      </c>
      <c r="AW190" s="15" t="s">
        <v>33</v>
      </c>
      <c r="AX190" s="15" t="s">
        <v>80</v>
      </c>
      <c r="AY190" s="256" t="s">
        <v>133</v>
      </c>
    </row>
    <row r="191" s="2" customFormat="1" ht="24.15" customHeight="1">
      <c r="A191" s="40"/>
      <c r="B191" s="41"/>
      <c r="C191" s="206" t="s">
        <v>298</v>
      </c>
      <c r="D191" s="206" t="s">
        <v>135</v>
      </c>
      <c r="E191" s="207" t="s">
        <v>247</v>
      </c>
      <c r="F191" s="208" t="s">
        <v>248</v>
      </c>
      <c r="G191" s="209" t="s">
        <v>164</v>
      </c>
      <c r="H191" s="210">
        <v>44.369</v>
      </c>
      <c r="I191" s="211"/>
      <c r="J191" s="212">
        <f>ROUND(I191*H191,2)</f>
        <v>0</v>
      </c>
      <c r="K191" s="208" t="s">
        <v>139</v>
      </c>
      <c r="L191" s="46"/>
      <c r="M191" s="213" t="s">
        <v>19</v>
      </c>
      <c r="N191" s="214" t="s">
        <v>43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140</v>
      </c>
      <c r="AT191" s="217" t="s">
        <v>135</v>
      </c>
      <c r="AU191" s="217" t="s">
        <v>82</v>
      </c>
      <c r="AY191" s="19" t="s">
        <v>133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80</v>
      </c>
      <c r="BK191" s="218">
        <f>ROUND(I191*H191,2)</f>
        <v>0</v>
      </c>
      <c r="BL191" s="19" t="s">
        <v>140</v>
      </c>
      <c r="BM191" s="217" t="s">
        <v>249</v>
      </c>
    </row>
    <row r="192" s="2" customFormat="1">
      <c r="A192" s="40"/>
      <c r="B192" s="41"/>
      <c r="C192" s="42"/>
      <c r="D192" s="219" t="s">
        <v>142</v>
      </c>
      <c r="E192" s="42"/>
      <c r="F192" s="220" t="s">
        <v>250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142</v>
      </c>
      <c r="AU192" s="19" t="s">
        <v>82</v>
      </c>
    </row>
    <row r="193" s="14" customFormat="1">
      <c r="A193" s="14"/>
      <c r="B193" s="236"/>
      <c r="C193" s="237"/>
      <c r="D193" s="226" t="s">
        <v>144</v>
      </c>
      <c r="E193" s="238" t="s">
        <v>19</v>
      </c>
      <c r="F193" s="239" t="s">
        <v>901</v>
      </c>
      <c r="G193" s="237"/>
      <c r="H193" s="238" t="s">
        <v>19</v>
      </c>
      <c r="I193" s="240"/>
      <c r="J193" s="237"/>
      <c r="K193" s="237"/>
      <c r="L193" s="241"/>
      <c r="M193" s="242"/>
      <c r="N193" s="243"/>
      <c r="O193" s="243"/>
      <c r="P193" s="243"/>
      <c r="Q193" s="243"/>
      <c r="R193" s="243"/>
      <c r="S193" s="243"/>
      <c r="T193" s="24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5" t="s">
        <v>144</v>
      </c>
      <c r="AU193" s="245" t="s">
        <v>82</v>
      </c>
      <c r="AV193" s="14" t="s">
        <v>80</v>
      </c>
      <c r="AW193" s="14" t="s">
        <v>33</v>
      </c>
      <c r="AX193" s="14" t="s">
        <v>72</v>
      </c>
      <c r="AY193" s="245" t="s">
        <v>133</v>
      </c>
    </row>
    <row r="194" s="13" customFormat="1">
      <c r="A194" s="13"/>
      <c r="B194" s="224"/>
      <c r="C194" s="225"/>
      <c r="D194" s="226" t="s">
        <v>144</v>
      </c>
      <c r="E194" s="227" t="s">
        <v>19</v>
      </c>
      <c r="F194" s="228" t="s">
        <v>970</v>
      </c>
      <c r="G194" s="225"/>
      <c r="H194" s="229">
        <v>27.170000000000002</v>
      </c>
      <c r="I194" s="230"/>
      <c r="J194" s="225"/>
      <c r="K194" s="225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144</v>
      </c>
      <c r="AU194" s="235" t="s">
        <v>82</v>
      </c>
      <c r="AV194" s="13" t="s">
        <v>82</v>
      </c>
      <c r="AW194" s="13" t="s">
        <v>33</v>
      </c>
      <c r="AX194" s="13" t="s">
        <v>72</v>
      </c>
      <c r="AY194" s="235" t="s">
        <v>133</v>
      </c>
    </row>
    <row r="195" s="13" customFormat="1">
      <c r="A195" s="13"/>
      <c r="B195" s="224"/>
      <c r="C195" s="225"/>
      <c r="D195" s="226" t="s">
        <v>144</v>
      </c>
      <c r="E195" s="227" t="s">
        <v>19</v>
      </c>
      <c r="F195" s="228" t="s">
        <v>971</v>
      </c>
      <c r="G195" s="225"/>
      <c r="H195" s="229">
        <v>14.586</v>
      </c>
      <c r="I195" s="230"/>
      <c r="J195" s="225"/>
      <c r="K195" s="225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144</v>
      </c>
      <c r="AU195" s="235" t="s">
        <v>82</v>
      </c>
      <c r="AV195" s="13" t="s">
        <v>82</v>
      </c>
      <c r="AW195" s="13" t="s">
        <v>33</v>
      </c>
      <c r="AX195" s="13" t="s">
        <v>72</v>
      </c>
      <c r="AY195" s="235" t="s">
        <v>133</v>
      </c>
    </row>
    <row r="196" s="14" customFormat="1">
      <c r="A196" s="14"/>
      <c r="B196" s="236"/>
      <c r="C196" s="237"/>
      <c r="D196" s="226" t="s">
        <v>144</v>
      </c>
      <c r="E196" s="238" t="s">
        <v>19</v>
      </c>
      <c r="F196" s="239" t="s">
        <v>909</v>
      </c>
      <c r="G196" s="237"/>
      <c r="H196" s="238" t="s">
        <v>19</v>
      </c>
      <c r="I196" s="240"/>
      <c r="J196" s="237"/>
      <c r="K196" s="237"/>
      <c r="L196" s="241"/>
      <c r="M196" s="242"/>
      <c r="N196" s="243"/>
      <c r="O196" s="243"/>
      <c r="P196" s="243"/>
      <c r="Q196" s="243"/>
      <c r="R196" s="243"/>
      <c r="S196" s="243"/>
      <c r="T196" s="24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5" t="s">
        <v>144</v>
      </c>
      <c r="AU196" s="245" t="s">
        <v>82</v>
      </c>
      <c r="AV196" s="14" t="s">
        <v>80</v>
      </c>
      <c r="AW196" s="14" t="s">
        <v>33</v>
      </c>
      <c r="AX196" s="14" t="s">
        <v>72</v>
      </c>
      <c r="AY196" s="245" t="s">
        <v>133</v>
      </c>
    </row>
    <row r="197" s="13" customFormat="1">
      <c r="A197" s="13"/>
      <c r="B197" s="224"/>
      <c r="C197" s="225"/>
      <c r="D197" s="226" t="s">
        <v>144</v>
      </c>
      <c r="E197" s="227" t="s">
        <v>19</v>
      </c>
      <c r="F197" s="228" t="s">
        <v>972</v>
      </c>
      <c r="G197" s="225"/>
      <c r="H197" s="229">
        <v>0.92400000000000004</v>
      </c>
      <c r="I197" s="230"/>
      <c r="J197" s="225"/>
      <c r="K197" s="225"/>
      <c r="L197" s="231"/>
      <c r="M197" s="232"/>
      <c r="N197" s="233"/>
      <c r="O197" s="233"/>
      <c r="P197" s="233"/>
      <c r="Q197" s="233"/>
      <c r="R197" s="233"/>
      <c r="S197" s="233"/>
      <c r="T197" s="23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5" t="s">
        <v>144</v>
      </c>
      <c r="AU197" s="235" t="s">
        <v>82</v>
      </c>
      <c r="AV197" s="13" t="s">
        <v>82</v>
      </c>
      <c r="AW197" s="13" t="s">
        <v>33</v>
      </c>
      <c r="AX197" s="13" t="s">
        <v>72</v>
      </c>
      <c r="AY197" s="235" t="s">
        <v>133</v>
      </c>
    </row>
    <row r="198" s="13" customFormat="1">
      <c r="A198" s="13"/>
      <c r="B198" s="224"/>
      <c r="C198" s="225"/>
      <c r="D198" s="226" t="s">
        <v>144</v>
      </c>
      <c r="E198" s="227" t="s">
        <v>19</v>
      </c>
      <c r="F198" s="228" t="s">
        <v>973</v>
      </c>
      <c r="G198" s="225"/>
      <c r="H198" s="229">
        <v>0.92400000000000004</v>
      </c>
      <c r="I198" s="230"/>
      <c r="J198" s="225"/>
      <c r="K198" s="225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144</v>
      </c>
      <c r="AU198" s="235" t="s">
        <v>82</v>
      </c>
      <c r="AV198" s="13" t="s">
        <v>82</v>
      </c>
      <c r="AW198" s="13" t="s">
        <v>33</v>
      </c>
      <c r="AX198" s="13" t="s">
        <v>72</v>
      </c>
      <c r="AY198" s="235" t="s">
        <v>133</v>
      </c>
    </row>
    <row r="199" s="14" customFormat="1">
      <c r="A199" s="14"/>
      <c r="B199" s="236"/>
      <c r="C199" s="237"/>
      <c r="D199" s="226" t="s">
        <v>144</v>
      </c>
      <c r="E199" s="238" t="s">
        <v>19</v>
      </c>
      <c r="F199" s="239" t="s">
        <v>974</v>
      </c>
      <c r="G199" s="237"/>
      <c r="H199" s="238" t="s">
        <v>19</v>
      </c>
      <c r="I199" s="240"/>
      <c r="J199" s="237"/>
      <c r="K199" s="237"/>
      <c r="L199" s="241"/>
      <c r="M199" s="242"/>
      <c r="N199" s="243"/>
      <c r="O199" s="243"/>
      <c r="P199" s="243"/>
      <c r="Q199" s="243"/>
      <c r="R199" s="243"/>
      <c r="S199" s="243"/>
      <c r="T199" s="24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5" t="s">
        <v>144</v>
      </c>
      <c r="AU199" s="245" t="s">
        <v>82</v>
      </c>
      <c r="AV199" s="14" t="s">
        <v>80</v>
      </c>
      <c r="AW199" s="14" t="s">
        <v>33</v>
      </c>
      <c r="AX199" s="14" t="s">
        <v>72</v>
      </c>
      <c r="AY199" s="245" t="s">
        <v>133</v>
      </c>
    </row>
    <row r="200" s="13" customFormat="1">
      <c r="A200" s="13"/>
      <c r="B200" s="224"/>
      <c r="C200" s="225"/>
      <c r="D200" s="226" t="s">
        <v>144</v>
      </c>
      <c r="E200" s="227" t="s">
        <v>19</v>
      </c>
      <c r="F200" s="228" t="s">
        <v>975</v>
      </c>
      <c r="G200" s="225"/>
      <c r="H200" s="229">
        <v>0.76500000000000001</v>
      </c>
      <c r="I200" s="230"/>
      <c r="J200" s="225"/>
      <c r="K200" s="225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144</v>
      </c>
      <c r="AU200" s="235" t="s">
        <v>82</v>
      </c>
      <c r="AV200" s="13" t="s">
        <v>82</v>
      </c>
      <c r="AW200" s="13" t="s">
        <v>33</v>
      </c>
      <c r="AX200" s="13" t="s">
        <v>72</v>
      </c>
      <c r="AY200" s="235" t="s">
        <v>133</v>
      </c>
    </row>
    <row r="201" s="15" customFormat="1">
      <c r="A201" s="15"/>
      <c r="B201" s="246"/>
      <c r="C201" s="247"/>
      <c r="D201" s="226" t="s">
        <v>144</v>
      </c>
      <c r="E201" s="248" t="s">
        <v>19</v>
      </c>
      <c r="F201" s="249" t="s">
        <v>200</v>
      </c>
      <c r="G201" s="247"/>
      <c r="H201" s="250">
        <v>44.369</v>
      </c>
      <c r="I201" s="251"/>
      <c r="J201" s="247"/>
      <c r="K201" s="247"/>
      <c r="L201" s="252"/>
      <c r="M201" s="253"/>
      <c r="N201" s="254"/>
      <c r="O201" s="254"/>
      <c r="P201" s="254"/>
      <c r="Q201" s="254"/>
      <c r="R201" s="254"/>
      <c r="S201" s="254"/>
      <c r="T201" s="25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56" t="s">
        <v>144</v>
      </c>
      <c r="AU201" s="256" t="s">
        <v>82</v>
      </c>
      <c r="AV201" s="15" t="s">
        <v>140</v>
      </c>
      <c r="AW201" s="15" t="s">
        <v>33</v>
      </c>
      <c r="AX201" s="15" t="s">
        <v>80</v>
      </c>
      <c r="AY201" s="256" t="s">
        <v>133</v>
      </c>
    </row>
    <row r="202" s="2" customFormat="1" ht="16.5" customHeight="1">
      <c r="A202" s="40"/>
      <c r="B202" s="41"/>
      <c r="C202" s="257" t="s">
        <v>307</v>
      </c>
      <c r="D202" s="257" t="s">
        <v>263</v>
      </c>
      <c r="E202" s="258" t="s">
        <v>786</v>
      </c>
      <c r="F202" s="259" t="s">
        <v>787</v>
      </c>
      <c r="G202" s="260" t="s">
        <v>235</v>
      </c>
      <c r="H202" s="261">
        <v>1.377</v>
      </c>
      <c r="I202" s="262"/>
      <c r="J202" s="263">
        <f>ROUND(I202*H202,2)</f>
        <v>0</v>
      </c>
      <c r="K202" s="259" t="s">
        <v>19</v>
      </c>
      <c r="L202" s="264"/>
      <c r="M202" s="265" t="s">
        <v>19</v>
      </c>
      <c r="N202" s="266" t="s">
        <v>43</v>
      </c>
      <c r="O202" s="86"/>
      <c r="P202" s="215">
        <f>O202*H202</f>
        <v>0</v>
      </c>
      <c r="Q202" s="215">
        <v>1</v>
      </c>
      <c r="R202" s="215">
        <f>Q202*H202</f>
        <v>1.377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180</v>
      </c>
      <c r="AT202" s="217" t="s">
        <v>263</v>
      </c>
      <c r="AU202" s="217" t="s">
        <v>82</v>
      </c>
      <c r="AY202" s="19" t="s">
        <v>133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80</v>
      </c>
      <c r="BK202" s="218">
        <f>ROUND(I202*H202,2)</f>
        <v>0</v>
      </c>
      <c r="BL202" s="19" t="s">
        <v>140</v>
      </c>
      <c r="BM202" s="217" t="s">
        <v>976</v>
      </c>
    </row>
    <row r="203" s="13" customFormat="1">
      <c r="A203" s="13"/>
      <c r="B203" s="224"/>
      <c r="C203" s="225"/>
      <c r="D203" s="226" t="s">
        <v>144</v>
      </c>
      <c r="E203" s="227" t="s">
        <v>19</v>
      </c>
      <c r="F203" s="228" t="s">
        <v>977</v>
      </c>
      <c r="G203" s="225"/>
      <c r="H203" s="229">
        <v>0.76500000000000001</v>
      </c>
      <c r="I203" s="230"/>
      <c r="J203" s="225"/>
      <c r="K203" s="225"/>
      <c r="L203" s="231"/>
      <c r="M203" s="232"/>
      <c r="N203" s="233"/>
      <c r="O203" s="233"/>
      <c r="P203" s="233"/>
      <c r="Q203" s="233"/>
      <c r="R203" s="233"/>
      <c r="S203" s="233"/>
      <c r="T203" s="23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5" t="s">
        <v>144</v>
      </c>
      <c r="AU203" s="235" t="s">
        <v>82</v>
      </c>
      <c r="AV203" s="13" t="s">
        <v>82</v>
      </c>
      <c r="AW203" s="13" t="s">
        <v>33</v>
      </c>
      <c r="AX203" s="13" t="s">
        <v>80</v>
      </c>
      <c r="AY203" s="235" t="s">
        <v>133</v>
      </c>
    </row>
    <row r="204" s="13" customFormat="1">
      <c r="A204" s="13"/>
      <c r="B204" s="224"/>
      <c r="C204" s="225"/>
      <c r="D204" s="226" t="s">
        <v>144</v>
      </c>
      <c r="E204" s="225"/>
      <c r="F204" s="228" t="s">
        <v>978</v>
      </c>
      <c r="G204" s="225"/>
      <c r="H204" s="229">
        <v>1.377</v>
      </c>
      <c r="I204" s="230"/>
      <c r="J204" s="225"/>
      <c r="K204" s="225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144</v>
      </c>
      <c r="AU204" s="235" t="s">
        <v>82</v>
      </c>
      <c r="AV204" s="13" t="s">
        <v>82</v>
      </c>
      <c r="AW204" s="13" t="s">
        <v>4</v>
      </c>
      <c r="AX204" s="13" t="s">
        <v>80</v>
      </c>
      <c r="AY204" s="235" t="s">
        <v>133</v>
      </c>
    </row>
    <row r="205" s="2" customFormat="1" ht="24.15" customHeight="1">
      <c r="A205" s="40"/>
      <c r="B205" s="41"/>
      <c r="C205" s="206" t="s">
        <v>315</v>
      </c>
      <c r="D205" s="206" t="s">
        <v>135</v>
      </c>
      <c r="E205" s="207" t="s">
        <v>790</v>
      </c>
      <c r="F205" s="208" t="s">
        <v>791</v>
      </c>
      <c r="G205" s="209" t="s">
        <v>138</v>
      </c>
      <c r="H205" s="210">
        <v>53.460000000000001</v>
      </c>
      <c r="I205" s="211"/>
      <c r="J205" s="212">
        <f>ROUND(I205*H205,2)</f>
        <v>0</v>
      </c>
      <c r="K205" s="208" t="s">
        <v>139</v>
      </c>
      <c r="L205" s="46"/>
      <c r="M205" s="213" t="s">
        <v>19</v>
      </c>
      <c r="N205" s="214" t="s">
        <v>43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140</v>
      </c>
      <c r="AT205" s="217" t="s">
        <v>135</v>
      </c>
      <c r="AU205" s="217" t="s">
        <v>82</v>
      </c>
      <c r="AY205" s="19" t="s">
        <v>133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80</v>
      </c>
      <c r="BK205" s="218">
        <f>ROUND(I205*H205,2)</f>
        <v>0</v>
      </c>
      <c r="BL205" s="19" t="s">
        <v>140</v>
      </c>
      <c r="BM205" s="217" t="s">
        <v>979</v>
      </c>
    </row>
    <row r="206" s="2" customFormat="1">
      <c r="A206" s="40"/>
      <c r="B206" s="41"/>
      <c r="C206" s="42"/>
      <c r="D206" s="219" t="s">
        <v>142</v>
      </c>
      <c r="E206" s="42"/>
      <c r="F206" s="220" t="s">
        <v>793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142</v>
      </c>
      <c r="AU206" s="19" t="s">
        <v>82</v>
      </c>
    </row>
    <row r="207" s="14" customFormat="1">
      <c r="A207" s="14"/>
      <c r="B207" s="236"/>
      <c r="C207" s="237"/>
      <c r="D207" s="226" t="s">
        <v>144</v>
      </c>
      <c r="E207" s="238" t="s">
        <v>19</v>
      </c>
      <c r="F207" s="239" t="s">
        <v>901</v>
      </c>
      <c r="G207" s="237"/>
      <c r="H207" s="238" t="s">
        <v>19</v>
      </c>
      <c r="I207" s="240"/>
      <c r="J207" s="237"/>
      <c r="K207" s="237"/>
      <c r="L207" s="241"/>
      <c r="M207" s="242"/>
      <c r="N207" s="243"/>
      <c r="O207" s="243"/>
      <c r="P207" s="243"/>
      <c r="Q207" s="243"/>
      <c r="R207" s="243"/>
      <c r="S207" s="243"/>
      <c r="T207" s="24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5" t="s">
        <v>144</v>
      </c>
      <c r="AU207" s="245" t="s">
        <v>82</v>
      </c>
      <c r="AV207" s="14" t="s">
        <v>80</v>
      </c>
      <c r="AW207" s="14" t="s">
        <v>33</v>
      </c>
      <c r="AX207" s="14" t="s">
        <v>72</v>
      </c>
      <c r="AY207" s="245" t="s">
        <v>133</v>
      </c>
    </row>
    <row r="208" s="13" customFormat="1">
      <c r="A208" s="13"/>
      <c r="B208" s="224"/>
      <c r="C208" s="225"/>
      <c r="D208" s="226" t="s">
        <v>144</v>
      </c>
      <c r="E208" s="227" t="s">
        <v>19</v>
      </c>
      <c r="F208" s="228" t="s">
        <v>980</v>
      </c>
      <c r="G208" s="225"/>
      <c r="H208" s="229">
        <v>45.759999999999998</v>
      </c>
      <c r="I208" s="230"/>
      <c r="J208" s="225"/>
      <c r="K208" s="225"/>
      <c r="L208" s="231"/>
      <c r="M208" s="232"/>
      <c r="N208" s="233"/>
      <c r="O208" s="233"/>
      <c r="P208" s="233"/>
      <c r="Q208" s="233"/>
      <c r="R208" s="233"/>
      <c r="S208" s="233"/>
      <c r="T208" s="23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5" t="s">
        <v>144</v>
      </c>
      <c r="AU208" s="235" t="s">
        <v>82</v>
      </c>
      <c r="AV208" s="13" t="s">
        <v>82</v>
      </c>
      <c r="AW208" s="13" t="s">
        <v>33</v>
      </c>
      <c r="AX208" s="13" t="s">
        <v>72</v>
      </c>
      <c r="AY208" s="235" t="s">
        <v>133</v>
      </c>
    </row>
    <row r="209" s="14" customFormat="1">
      <c r="A209" s="14"/>
      <c r="B209" s="236"/>
      <c r="C209" s="237"/>
      <c r="D209" s="226" t="s">
        <v>144</v>
      </c>
      <c r="E209" s="238" t="s">
        <v>19</v>
      </c>
      <c r="F209" s="239" t="s">
        <v>909</v>
      </c>
      <c r="G209" s="237"/>
      <c r="H209" s="238" t="s">
        <v>19</v>
      </c>
      <c r="I209" s="240"/>
      <c r="J209" s="237"/>
      <c r="K209" s="237"/>
      <c r="L209" s="241"/>
      <c r="M209" s="242"/>
      <c r="N209" s="243"/>
      <c r="O209" s="243"/>
      <c r="P209" s="243"/>
      <c r="Q209" s="243"/>
      <c r="R209" s="243"/>
      <c r="S209" s="243"/>
      <c r="T209" s="24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5" t="s">
        <v>144</v>
      </c>
      <c r="AU209" s="245" t="s">
        <v>82</v>
      </c>
      <c r="AV209" s="14" t="s">
        <v>80</v>
      </c>
      <c r="AW209" s="14" t="s">
        <v>33</v>
      </c>
      <c r="AX209" s="14" t="s">
        <v>72</v>
      </c>
      <c r="AY209" s="245" t="s">
        <v>133</v>
      </c>
    </row>
    <row r="210" s="13" customFormat="1">
      <c r="A210" s="13"/>
      <c r="B210" s="224"/>
      <c r="C210" s="225"/>
      <c r="D210" s="226" t="s">
        <v>144</v>
      </c>
      <c r="E210" s="227" t="s">
        <v>19</v>
      </c>
      <c r="F210" s="228" t="s">
        <v>981</v>
      </c>
      <c r="G210" s="225"/>
      <c r="H210" s="229">
        <v>7.7000000000000002</v>
      </c>
      <c r="I210" s="230"/>
      <c r="J210" s="225"/>
      <c r="K210" s="225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144</v>
      </c>
      <c r="AU210" s="235" t="s">
        <v>82</v>
      </c>
      <c r="AV210" s="13" t="s">
        <v>82</v>
      </c>
      <c r="AW210" s="13" t="s">
        <v>33</v>
      </c>
      <c r="AX210" s="13" t="s">
        <v>72</v>
      </c>
      <c r="AY210" s="235" t="s">
        <v>133</v>
      </c>
    </row>
    <row r="211" s="15" customFormat="1">
      <c r="A211" s="15"/>
      <c r="B211" s="246"/>
      <c r="C211" s="247"/>
      <c r="D211" s="226" t="s">
        <v>144</v>
      </c>
      <c r="E211" s="248" t="s">
        <v>19</v>
      </c>
      <c r="F211" s="249" t="s">
        <v>200</v>
      </c>
      <c r="G211" s="247"/>
      <c r="H211" s="250">
        <v>53.460000000000001</v>
      </c>
      <c r="I211" s="251"/>
      <c r="J211" s="247"/>
      <c r="K211" s="247"/>
      <c r="L211" s="252"/>
      <c r="M211" s="253"/>
      <c r="N211" s="254"/>
      <c r="O211" s="254"/>
      <c r="P211" s="254"/>
      <c r="Q211" s="254"/>
      <c r="R211" s="254"/>
      <c r="S211" s="254"/>
      <c r="T211" s="25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56" t="s">
        <v>144</v>
      </c>
      <c r="AU211" s="256" t="s">
        <v>82</v>
      </c>
      <c r="AV211" s="15" t="s">
        <v>140</v>
      </c>
      <c r="AW211" s="15" t="s">
        <v>33</v>
      </c>
      <c r="AX211" s="15" t="s">
        <v>80</v>
      </c>
      <c r="AY211" s="256" t="s">
        <v>133</v>
      </c>
    </row>
    <row r="212" s="2" customFormat="1" ht="24.15" customHeight="1">
      <c r="A212" s="40"/>
      <c r="B212" s="41"/>
      <c r="C212" s="206" t="s">
        <v>322</v>
      </c>
      <c r="D212" s="206" t="s">
        <v>135</v>
      </c>
      <c r="E212" s="207" t="s">
        <v>795</v>
      </c>
      <c r="F212" s="208" t="s">
        <v>796</v>
      </c>
      <c r="G212" s="209" t="s">
        <v>138</v>
      </c>
      <c r="H212" s="210">
        <v>53.460000000000001</v>
      </c>
      <c r="I212" s="211"/>
      <c r="J212" s="212">
        <f>ROUND(I212*H212,2)</f>
        <v>0</v>
      </c>
      <c r="K212" s="208" t="s">
        <v>139</v>
      </c>
      <c r="L212" s="46"/>
      <c r="M212" s="213" t="s">
        <v>19</v>
      </c>
      <c r="N212" s="214" t="s">
        <v>43</v>
      </c>
      <c r="O212" s="86"/>
      <c r="P212" s="215">
        <f>O212*H212</f>
        <v>0</v>
      </c>
      <c r="Q212" s="215">
        <v>0</v>
      </c>
      <c r="R212" s="215">
        <f>Q212*H212</f>
        <v>0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140</v>
      </c>
      <c r="AT212" s="217" t="s">
        <v>135</v>
      </c>
      <c r="AU212" s="217" t="s">
        <v>82</v>
      </c>
      <c r="AY212" s="19" t="s">
        <v>133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80</v>
      </c>
      <c r="BK212" s="218">
        <f>ROUND(I212*H212,2)</f>
        <v>0</v>
      </c>
      <c r="BL212" s="19" t="s">
        <v>140</v>
      </c>
      <c r="BM212" s="217" t="s">
        <v>982</v>
      </c>
    </row>
    <row r="213" s="2" customFormat="1">
      <c r="A213" s="40"/>
      <c r="B213" s="41"/>
      <c r="C213" s="42"/>
      <c r="D213" s="219" t="s">
        <v>142</v>
      </c>
      <c r="E213" s="42"/>
      <c r="F213" s="220" t="s">
        <v>798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142</v>
      </c>
      <c r="AU213" s="19" t="s">
        <v>82</v>
      </c>
    </row>
    <row r="214" s="14" customFormat="1">
      <c r="A214" s="14"/>
      <c r="B214" s="236"/>
      <c r="C214" s="237"/>
      <c r="D214" s="226" t="s">
        <v>144</v>
      </c>
      <c r="E214" s="238" t="s">
        <v>19</v>
      </c>
      <c r="F214" s="239" t="s">
        <v>901</v>
      </c>
      <c r="G214" s="237"/>
      <c r="H214" s="238" t="s">
        <v>19</v>
      </c>
      <c r="I214" s="240"/>
      <c r="J214" s="237"/>
      <c r="K214" s="237"/>
      <c r="L214" s="241"/>
      <c r="M214" s="242"/>
      <c r="N214" s="243"/>
      <c r="O214" s="243"/>
      <c r="P214" s="243"/>
      <c r="Q214" s="243"/>
      <c r="R214" s="243"/>
      <c r="S214" s="243"/>
      <c r="T214" s="24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5" t="s">
        <v>144</v>
      </c>
      <c r="AU214" s="245" t="s">
        <v>82</v>
      </c>
      <c r="AV214" s="14" t="s">
        <v>80</v>
      </c>
      <c r="AW214" s="14" t="s">
        <v>33</v>
      </c>
      <c r="AX214" s="14" t="s">
        <v>72</v>
      </c>
      <c r="AY214" s="245" t="s">
        <v>133</v>
      </c>
    </row>
    <row r="215" s="13" customFormat="1">
      <c r="A215" s="13"/>
      <c r="B215" s="224"/>
      <c r="C215" s="225"/>
      <c r="D215" s="226" t="s">
        <v>144</v>
      </c>
      <c r="E215" s="227" t="s">
        <v>19</v>
      </c>
      <c r="F215" s="228" t="s">
        <v>980</v>
      </c>
      <c r="G215" s="225"/>
      <c r="H215" s="229">
        <v>45.759999999999998</v>
      </c>
      <c r="I215" s="230"/>
      <c r="J215" s="225"/>
      <c r="K215" s="225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144</v>
      </c>
      <c r="AU215" s="235" t="s">
        <v>82</v>
      </c>
      <c r="AV215" s="13" t="s">
        <v>82</v>
      </c>
      <c r="AW215" s="13" t="s">
        <v>33</v>
      </c>
      <c r="AX215" s="13" t="s">
        <v>72</v>
      </c>
      <c r="AY215" s="235" t="s">
        <v>133</v>
      </c>
    </row>
    <row r="216" s="14" customFormat="1">
      <c r="A216" s="14"/>
      <c r="B216" s="236"/>
      <c r="C216" s="237"/>
      <c r="D216" s="226" t="s">
        <v>144</v>
      </c>
      <c r="E216" s="238" t="s">
        <v>19</v>
      </c>
      <c r="F216" s="239" t="s">
        <v>909</v>
      </c>
      <c r="G216" s="237"/>
      <c r="H216" s="238" t="s">
        <v>19</v>
      </c>
      <c r="I216" s="240"/>
      <c r="J216" s="237"/>
      <c r="K216" s="237"/>
      <c r="L216" s="241"/>
      <c r="M216" s="242"/>
      <c r="N216" s="243"/>
      <c r="O216" s="243"/>
      <c r="P216" s="243"/>
      <c r="Q216" s="243"/>
      <c r="R216" s="243"/>
      <c r="S216" s="243"/>
      <c r="T216" s="24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5" t="s">
        <v>144</v>
      </c>
      <c r="AU216" s="245" t="s">
        <v>82</v>
      </c>
      <c r="AV216" s="14" t="s">
        <v>80</v>
      </c>
      <c r="AW216" s="14" t="s">
        <v>33</v>
      </c>
      <c r="AX216" s="14" t="s">
        <v>72</v>
      </c>
      <c r="AY216" s="245" t="s">
        <v>133</v>
      </c>
    </row>
    <row r="217" s="13" customFormat="1">
      <c r="A217" s="13"/>
      <c r="B217" s="224"/>
      <c r="C217" s="225"/>
      <c r="D217" s="226" t="s">
        <v>144</v>
      </c>
      <c r="E217" s="227" t="s">
        <v>19</v>
      </c>
      <c r="F217" s="228" t="s">
        <v>981</v>
      </c>
      <c r="G217" s="225"/>
      <c r="H217" s="229">
        <v>7.7000000000000002</v>
      </c>
      <c r="I217" s="230"/>
      <c r="J217" s="225"/>
      <c r="K217" s="225"/>
      <c r="L217" s="231"/>
      <c r="M217" s="232"/>
      <c r="N217" s="233"/>
      <c r="O217" s="233"/>
      <c r="P217" s="233"/>
      <c r="Q217" s="233"/>
      <c r="R217" s="233"/>
      <c r="S217" s="233"/>
      <c r="T217" s="23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5" t="s">
        <v>144</v>
      </c>
      <c r="AU217" s="235" t="s">
        <v>82</v>
      </c>
      <c r="AV217" s="13" t="s">
        <v>82</v>
      </c>
      <c r="AW217" s="13" t="s">
        <v>33</v>
      </c>
      <c r="AX217" s="13" t="s">
        <v>72</v>
      </c>
      <c r="AY217" s="235" t="s">
        <v>133</v>
      </c>
    </row>
    <row r="218" s="15" customFormat="1">
      <c r="A218" s="15"/>
      <c r="B218" s="246"/>
      <c r="C218" s="247"/>
      <c r="D218" s="226" t="s">
        <v>144</v>
      </c>
      <c r="E218" s="248" t="s">
        <v>19</v>
      </c>
      <c r="F218" s="249" t="s">
        <v>200</v>
      </c>
      <c r="G218" s="247"/>
      <c r="H218" s="250">
        <v>53.460000000000001</v>
      </c>
      <c r="I218" s="251"/>
      <c r="J218" s="247"/>
      <c r="K218" s="247"/>
      <c r="L218" s="252"/>
      <c r="M218" s="253"/>
      <c r="N218" s="254"/>
      <c r="O218" s="254"/>
      <c r="P218" s="254"/>
      <c r="Q218" s="254"/>
      <c r="R218" s="254"/>
      <c r="S218" s="254"/>
      <c r="T218" s="25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56" t="s">
        <v>144</v>
      </c>
      <c r="AU218" s="256" t="s">
        <v>82</v>
      </c>
      <c r="AV218" s="15" t="s">
        <v>140</v>
      </c>
      <c r="AW218" s="15" t="s">
        <v>33</v>
      </c>
      <c r="AX218" s="15" t="s">
        <v>80</v>
      </c>
      <c r="AY218" s="256" t="s">
        <v>133</v>
      </c>
    </row>
    <row r="219" s="2" customFormat="1" ht="16.5" customHeight="1">
      <c r="A219" s="40"/>
      <c r="B219" s="41"/>
      <c r="C219" s="257" t="s">
        <v>328</v>
      </c>
      <c r="D219" s="257" t="s">
        <v>263</v>
      </c>
      <c r="E219" s="258" t="s">
        <v>799</v>
      </c>
      <c r="F219" s="259" t="s">
        <v>800</v>
      </c>
      <c r="G219" s="260" t="s">
        <v>801</v>
      </c>
      <c r="H219" s="261">
        <v>0.80200000000000005</v>
      </c>
      <c r="I219" s="262"/>
      <c r="J219" s="263">
        <f>ROUND(I219*H219,2)</f>
        <v>0</v>
      </c>
      <c r="K219" s="259" t="s">
        <v>139</v>
      </c>
      <c r="L219" s="264"/>
      <c r="M219" s="265" t="s">
        <v>19</v>
      </c>
      <c r="N219" s="266" t="s">
        <v>43</v>
      </c>
      <c r="O219" s="86"/>
      <c r="P219" s="215">
        <f>O219*H219</f>
        <v>0</v>
      </c>
      <c r="Q219" s="215">
        <v>0.001</v>
      </c>
      <c r="R219" s="215">
        <f>Q219*H219</f>
        <v>0.00080200000000000009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180</v>
      </c>
      <c r="AT219" s="217" t="s">
        <v>263</v>
      </c>
      <c r="AU219" s="217" t="s">
        <v>82</v>
      </c>
      <c r="AY219" s="19" t="s">
        <v>133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80</v>
      </c>
      <c r="BK219" s="218">
        <f>ROUND(I219*H219,2)</f>
        <v>0</v>
      </c>
      <c r="BL219" s="19" t="s">
        <v>140</v>
      </c>
      <c r="BM219" s="217" t="s">
        <v>983</v>
      </c>
    </row>
    <row r="220" s="13" customFormat="1">
      <c r="A220" s="13"/>
      <c r="B220" s="224"/>
      <c r="C220" s="225"/>
      <c r="D220" s="226" t="s">
        <v>144</v>
      </c>
      <c r="E220" s="225"/>
      <c r="F220" s="228" t="s">
        <v>984</v>
      </c>
      <c r="G220" s="225"/>
      <c r="H220" s="229">
        <v>0.80200000000000005</v>
      </c>
      <c r="I220" s="230"/>
      <c r="J220" s="225"/>
      <c r="K220" s="225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144</v>
      </c>
      <c r="AU220" s="235" t="s">
        <v>82</v>
      </c>
      <c r="AV220" s="13" t="s">
        <v>82</v>
      </c>
      <c r="AW220" s="13" t="s">
        <v>4</v>
      </c>
      <c r="AX220" s="13" t="s">
        <v>80</v>
      </c>
      <c r="AY220" s="235" t="s">
        <v>133</v>
      </c>
    </row>
    <row r="221" s="12" customFormat="1" ht="22.8" customHeight="1">
      <c r="A221" s="12"/>
      <c r="B221" s="190"/>
      <c r="C221" s="191"/>
      <c r="D221" s="192" t="s">
        <v>71</v>
      </c>
      <c r="E221" s="204" t="s">
        <v>82</v>
      </c>
      <c r="F221" s="204" t="s">
        <v>268</v>
      </c>
      <c r="G221" s="191"/>
      <c r="H221" s="191"/>
      <c r="I221" s="194"/>
      <c r="J221" s="205">
        <f>BK221</f>
        <v>0</v>
      </c>
      <c r="K221" s="191"/>
      <c r="L221" s="196"/>
      <c r="M221" s="197"/>
      <c r="N221" s="198"/>
      <c r="O221" s="198"/>
      <c r="P221" s="199">
        <f>SUM(P222:P356)</f>
        <v>0</v>
      </c>
      <c r="Q221" s="198"/>
      <c r="R221" s="199">
        <f>SUM(R222:R356)</f>
        <v>90.17173815999999</v>
      </c>
      <c r="S221" s="198"/>
      <c r="T221" s="200">
        <f>SUM(T222:T356)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01" t="s">
        <v>80</v>
      </c>
      <c r="AT221" s="202" t="s">
        <v>71</v>
      </c>
      <c r="AU221" s="202" t="s">
        <v>80</v>
      </c>
      <c r="AY221" s="201" t="s">
        <v>133</v>
      </c>
      <c r="BK221" s="203">
        <f>SUM(BK222:BK356)</f>
        <v>0</v>
      </c>
    </row>
    <row r="222" s="2" customFormat="1" ht="24.15" customHeight="1">
      <c r="A222" s="40"/>
      <c r="B222" s="41"/>
      <c r="C222" s="206" t="s">
        <v>337</v>
      </c>
      <c r="D222" s="206" t="s">
        <v>135</v>
      </c>
      <c r="E222" s="207" t="s">
        <v>269</v>
      </c>
      <c r="F222" s="208" t="s">
        <v>270</v>
      </c>
      <c r="G222" s="209" t="s">
        <v>164</v>
      </c>
      <c r="H222" s="210">
        <v>1.6739999999999999</v>
      </c>
      <c r="I222" s="211"/>
      <c r="J222" s="212">
        <f>ROUND(I222*H222,2)</f>
        <v>0</v>
      </c>
      <c r="K222" s="208" t="s">
        <v>19</v>
      </c>
      <c r="L222" s="46"/>
      <c r="M222" s="213" t="s">
        <v>19</v>
      </c>
      <c r="N222" s="214" t="s">
        <v>43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140</v>
      </c>
      <c r="AT222" s="217" t="s">
        <v>135</v>
      </c>
      <c r="AU222" s="217" t="s">
        <v>82</v>
      </c>
      <c r="AY222" s="19" t="s">
        <v>133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80</v>
      </c>
      <c r="BK222" s="218">
        <f>ROUND(I222*H222,2)</f>
        <v>0</v>
      </c>
      <c r="BL222" s="19" t="s">
        <v>140</v>
      </c>
      <c r="BM222" s="217" t="s">
        <v>271</v>
      </c>
    </row>
    <row r="223" s="14" customFormat="1">
      <c r="A223" s="14"/>
      <c r="B223" s="236"/>
      <c r="C223" s="237"/>
      <c r="D223" s="226" t="s">
        <v>144</v>
      </c>
      <c r="E223" s="238" t="s">
        <v>19</v>
      </c>
      <c r="F223" s="239" t="s">
        <v>272</v>
      </c>
      <c r="G223" s="237"/>
      <c r="H223" s="238" t="s">
        <v>19</v>
      </c>
      <c r="I223" s="240"/>
      <c r="J223" s="237"/>
      <c r="K223" s="237"/>
      <c r="L223" s="241"/>
      <c r="M223" s="242"/>
      <c r="N223" s="243"/>
      <c r="O223" s="243"/>
      <c r="P223" s="243"/>
      <c r="Q223" s="243"/>
      <c r="R223" s="243"/>
      <c r="S223" s="243"/>
      <c r="T223" s="24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5" t="s">
        <v>144</v>
      </c>
      <c r="AU223" s="245" t="s">
        <v>82</v>
      </c>
      <c r="AV223" s="14" t="s">
        <v>80</v>
      </c>
      <c r="AW223" s="14" t="s">
        <v>33</v>
      </c>
      <c r="AX223" s="14" t="s">
        <v>72</v>
      </c>
      <c r="AY223" s="245" t="s">
        <v>133</v>
      </c>
    </row>
    <row r="224" s="13" customFormat="1">
      <c r="A224" s="13"/>
      <c r="B224" s="224"/>
      <c r="C224" s="225"/>
      <c r="D224" s="226" t="s">
        <v>144</v>
      </c>
      <c r="E224" s="227" t="s">
        <v>19</v>
      </c>
      <c r="F224" s="228" t="s">
        <v>985</v>
      </c>
      <c r="G224" s="225"/>
      <c r="H224" s="229">
        <v>1.6739999999999999</v>
      </c>
      <c r="I224" s="230"/>
      <c r="J224" s="225"/>
      <c r="K224" s="225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144</v>
      </c>
      <c r="AU224" s="235" t="s">
        <v>82</v>
      </c>
      <c r="AV224" s="13" t="s">
        <v>82</v>
      </c>
      <c r="AW224" s="13" t="s">
        <v>33</v>
      </c>
      <c r="AX224" s="13" t="s">
        <v>80</v>
      </c>
      <c r="AY224" s="235" t="s">
        <v>133</v>
      </c>
    </row>
    <row r="225" s="2" customFormat="1" ht="24.15" customHeight="1">
      <c r="A225" s="40"/>
      <c r="B225" s="41"/>
      <c r="C225" s="206" t="s">
        <v>342</v>
      </c>
      <c r="D225" s="206" t="s">
        <v>135</v>
      </c>
      <c r="E225" s="207" t="s">
        <v>281</v>
      </c>
      <c r="F225" s="208" t="s">
        <v>282</v>
      </c>
      <c r="G225" s="209" t="s">
        <v>138</v>
      </c>
      <c r="H225" s="210">
        <v>34.299999999999997</v>
      </c>
      <c r="I225" s="211"/>
      <c r="J225" s="212">
        <f>ROUND(I225*H225,2)</f>
        <v>0</v>
      </c>
      <c r="K225" s="208" t="s">
        <v>139</v>
      </c>
      <c r="L225" s="46"/>
      <c r="M225" s="213" t="s">
        <v>19</v>
      </c>
      <c r="N225" s="214" t="s">
        <v>43</v>
      </c>
      <c r="O225" s="86"/>
      <c r="P225" s="215">
        <f>O225*H225</f>
        <v>0</v>
      </c>
      <c r="Q225" s="215">
        <v>0.00027</v>
      </c>
      <c r="R225" s="215">
        <f>Q225*H225</f>
        <v>0.0092610000000000001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140</v>
      </c>
      <c r="AT225" s="217" t="s">
        <v>135</v>
      </c>
      <c r="AU225" s="217" t="s">
        <v>82</v>
      </c>
      <c r="AY225" s="19" t="s">
        <v>133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80</v>
      </c>
      <c r="BK225" s="218">
        <f>ROUND(I225*H225,2)</f>
        <v>0</v>
      </c>
      <c r="BL225" s="19" t="s">
        <v>140</v>
      </c>
      <c r="BM225" s="217" t="s">
        <v>283</v>
      </c>
    </row>
    <row r="226" s="2" customFormat="1">
      <c r="A226" s="40"/>
      <c r="B226" s="41"/>
      <c r="C226" s="42"/>
      <c r="D226" s="219" t="s">
        <v>142</v>
      </c>
      <c r="E226" s="42"/>
      <c r="F226" s="220" t="s">
        <v>284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142</v>
      </c>
      <c r="AU226" s="19" t="s">
        <v>82</v>
      </c>
    </row>
    <row r="227" s="14" customFormat="1">
      <c r="A227" s="14"/>
      <c r="B227" s="236"/>
      <c r="C227" s="237"/>
      <c r="D227" s="226" t="s">
        <v>144</v>
      </c>
      <c r="E227" s="238" t="s">
        <v>19</v>
      </c>
      <c r="F227" s="239" t="s">
        <v>901</v>
      </c>
      <c r="G227" s="237"/>
      <c r="H227" s="238" t="s">
        <v>19</v>
      </c>
      <c r="I227" s="240"/>
      <c r="J227" s="237"/>
      <c r="K227" s="237"/>
      <c r="L227" s="241"/>
      <c r="M227" s="242"/>
      <c r="N227" s="243"/>
      <c r="O227" s="243"/>
      <c r="P227" s="243"/>
      <c r="Q227" s="243"/>
      <c r="R227" s="243"/>
      <c r="S227" s="243"/>
      <c r="T227" s="24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5" t="s">
        <v>144</v>
      </c>
      <c r="AU227" s="245" t="s">
        <v>82</v>
      </c>
      <c r="AV227" s="14" t="s">
        <v>80</v>
      </c>
      <c r="AW227" s="14" t="s">
        <v>33</v>
      </c>
      <c r="AX227" s="14" t="s">
        <v>72</v>
      </c>
      <c r="AY227" s="245" t="s">
        <v>133</v>
      </c>
    </row>
    <row r="228" s="13" customFormat="1">
      <c r="A228" s="13"/>
      <c r="B228" s="224"/>
      <c r="C228" s="225"/>
      <c r="D228" s="226" t="s">
        <v>144</v>
      </c>
      <c r="E228" s="227" t="s">
        <v>19</v>
      </c>
      <c r="F228" s="228" t="s">
        <v>986</v>
      </c>
      <c r="G228" s="225"/>
      <c r="H228" s="229">
        <v>27.899999999999999</v>
      </c>
      <c r="I228" s="230"/>
      <c r="J228" s="225"/>
      <c r="K228" s="225"/>
      <c r="L228" s="231"/>
      <c r="M228" s="232"/>
      <c r="N228" s="233"/>
      <c r="O228" s="233"/>
      <c r="P228" s="233"/>
      <c r="Q228" s="233"/>
      <c r="R228" s="233"/>
      <c r="S228" s="233"/>
      <c r="T228" s="23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5" t="s">
        <v>144</v>
      </c>
      <c r="AU228" s="235" t="s">
        <v>82</v>
      </c>
      <c r="AV228" s="13" t="s">
        <v>82</v>
      </c>
      <c r="AW228" s="13" t="s">
        <v>33</v>
      </c>
      <c r="AX228" s="13" t="s">
        <v>72</v>
      </c>
      <c r="AY228" s="235" t="s">
        <v>133</v>
      </c>
    </row>
    <row r="229" s="14" customFormat="1">
      <c r="A229" s="14"/>
      <c r="B229" s="236"/>
      <c r="C229" s="237"/>
      <c r="D229" s="226" t="s">
        <v>144</v>
      </c>
      <c r="E229" s="238" t="s">
        <v>19</v>
      </c>
      <c r="F229" s="239" t="s">
        <v>909</v>
      </c>
      <c r="G229" s="237"/>
      <c r="H229" s="238" t="s">
        <v>19</v>
      </c>
      <c r="I229" s="240"/>
      <c r="J229" s="237"/>
      <c r="K229" s="237"/>
      <c r="L229" s="241"/>
      <c r="M229" s="242"/>
      <c r="N229" s="243"/>
      <c r="O229" s="243"/>
      <c r="P229" s="243"/>
      <c r="Q229" s="243"/>
      <c r="R229" s="243"/>
      <c r="S229" s="243"/>
      <c r="T229" s="24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5" t="s">
        <v>144</v>
      </c>
      <c r="AU229" s="245" t="s">
        <v>82</v>
      </c>
      <c r="AV229" s="14" t="s">
        <v>80</v>
      </c>
      <c r="AW229" s="14" t="s">
        <v>33</v>
      </c>
      <c r="AX229" s="14" t="s">
        <v>72</v>
      </c>
      <c r="AY229" s="245" t="s">
        <v>133</v>
      </c>
    </row>
    <row r="230" s="13" customFormat="1">
      <c r="A230" s="13"/>
      <c r="B230" s="224"/>
      <c r="C230" s="225"/>
      <c r="D230" s="226" t="s">
        <v>144</v>
      </c>
      <c r="E230" s="227" t="s">
        <v>19</v>
      </c>
      <c r="F230" s="228" t="s">
        <v>987</v>
      </c>
      <c r="G230" s="225"/>
      <c r="H230" s="229">
        <v>6.4000000000000004</v>
      </c>
      <c r="I230" s="230"/>
      <c r="J230" s="225"/>
      <c r="K230" s="225"/>
      <c r="L230" s="231"/>
      <c r="M230" s="232"/>
      <c r="N230" s="233"/>
      <c r="O230" s="233"/>
      <c r="P230" s="233"/>
      <c r="Q230" s="233"/>
      <c r="R230" s="233"/>
      <c r="S230" s="233"/>
      <c r="T230" s="23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5" t="s">
        <v>144</v>
      </c>
      <c r="AU230" s="235" t="s">
        <v>82</v>
      </c>
      <c r="AV230" s="13" t="s">
        <v>82</v>
      </c>
      <c r="AW230" s="13" t="s">
        <v>33</v>
      </c>
      <c r="AX230" s="13" t="s">
        <v>72</v>
      </c>
      <c r="AY230" s="235" t="s">
        <v>133</v>
      </c>
    </row>
    <row r="231" s="15" customFormat="1">
      <c r="A231" s="15"/>
      <c r="B231" s="246"/>
      <c r="C231" s="247"/>
      <c r="D231" s="226" t="s">
        <v>144</v>
      </c>
      <c r="E231" s="248" t="s">
        <v>19</v>
      </c>
      <c r="F231" s="249" t="s">
        <v>200</v>
      </c>
      <c r="G231" s="247"/>
      <c r="H231" s="250">
        <v>34.299999999999997</v>
      </c>
      <c r="I231" s="251"/>
      <c r="J231" s="247"/>
      <c r="K231" s="247"/>
      <c r="L231" s="252"/>
      <c r="M231" s="253"/>
      <c r="N231" s="254"/>
      <c r="O231" s="254"/>
      <c r="P231" s="254"/>
      <c r="Q231" s="254"/>
      <c r="R231" s="254"/>
      <c r="S231" s="254"/>
      <c r="T231" s="25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56" t="s">
        <v>144</v>
      </c>
      <c r="AU231" s="256" t="s">
        <v>82</v>
      </c>
      <c r="AV231" s="15" t="s">
        <v>140</v>
      </c>
      <c r="AW231" s="15" t="s">
        <v>33</v>
      </c>
      <c r="AX231" s="15" t="s">
        <v>80</v>
      </c>
      <c r="AY231" s="256" t="s">
        <v>133</v>
      </c>
    </row>
    <row r="232" s="2" customFormat="1" ht="16.5" customHeight="1">
      <c r="A232" s="40"/>
      <c r="B232" s="41"/>
      <c r="C232" s="257" t="s">
        <v>352</v>
      </c>
      <c r="D232" s="257" t="s">
        <v>263</v>
      </c>
      <c r="E232" s="258" t="s">
        <v>287</v>
      </c>
      <c r="F232" s="259" t="s">
        <v>288</v>
      </c>
      <c r="G232" s="260" t="s">
        <v>138</v>
      </c>
      <c r="H232" s="261">
        <v>34.985999999999997</v>
      </c>
      <c r="I232" s="262"/>
      <c r="J232" s="263">
        <f>ROUND(I232*H232,2)</f>
        <v>0</v>
      </c>
      <c r="K232" s="259" t="s">
        <v>139</v>
      </c>
      <c r="L232" s="264"/>
      <c r="M232" s="265" t="s">
        <v>19</v>
      </c>
      <c r="N232" s="266" t="s">
        <v>43</v>
      </c>
      <c r="O232" s="86"/>
      <c r="P232" s="215">
        <f>O232*H232</f>
        <v>0</v>
      </c>
      <c r="Q232" s="215">
        <v>0.00020000000000000001</v>
      </c>
      <c r="R232" s="215">
        <f>Q232*H232</f>
        <v>0.0069971999999999994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180</v>
      </c>
      <c r="AT232" s="217" t="s">
        <v>263</v>
      </c>
      <c r="AU232" s="217" t="s">
        <v>82</v>
      </c>
      <c r="AY232" s="19" t="s">
        <v>133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80</v>
      </c>
      <c r="BK232" s="218">
        <f>ROUND(I232*H232,2)</f>
        <v>0</v>
      </c>
      <c r="BL232" s="19" t="s">
        <v>140</v>
      </c>
      <c r="BM232" s="217" t="s">
        <v>290</v>
      </c>
    </row>
    <row r="233" s="14" customFormat="1">
      <c r="A233" s="14"/>
      <c r="B233" s="236"/>
      <c r="C233" s="237"/>
      <c r="D233" s="226" t="s">
        <v>144</v>
      </c>
      <c r="E233" s="238" t="s">
        <v>19</v>
      </c>
      <c r="F233" s="239" t="s">
        <v>901</v>
      </c>
      <c r="G233" s="237"/>
      <c r="H233" s="238" t="s">
        <v>19</v>
      </c>
      <c r="I233" s="240"/>
      <c r="J233" s="237"/>
      <c r="K233" s="237"/>
      <c r="L233" s="241"/>
      <c r="M233" s="242"/>
      <c r="N233" s="243"/>
      <c r="O233" s="243"/>
      <c r="P233" s="243"/>
      <c r="Q233" s="243"/>
      <c r="R233" s="243"/>
      <c r="S233" s="243"/>
      <c r="T233" s="24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5" t="s">
        <v>144</v>
      </c>
      <c r="AU233" s="245" t="s">
        <v>82</v>
      </c>
      <c r="AV233" s="14" t="s">
        <v>80</v>
      </c>
      <c r="AW233" s="14" t="s">
        <v>33</v>
      </c>
      <c r="AX233" s="14" t="s">
        <v>72</v>
      </c>
      <c r="AY233" s="245" t="s">
        <v>133</v>
      </c>
    </row>
    <row r="234" s="13" customFormat="1">
      <c r="A234" s="13"/>
      <c r="B234" s="224"/>
      <c r="C234" s="225"/>
      <c r="D234" s="226" t="s">
        <v>144</v>
      </c>
      <c r="E234" s="227" t="s">
        <v>19</v>
      </c>
      <c r="F234" s="228" t="s">
        <v>986</v>
      </c>
      <c r="G234" s="225"/>
      <c r="H234" s="229">
        <v>27.899999999999999</v>
      </c>
      <c r="I234" s="230"/>
      <c r="J234" s="225"/>
      <c r="K234" s="225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144</v>
      </c>
      <c r="AU234" s="235" t="s">
        <v>82</v>
      </c>
      <c r="AV234" s="13" t="s">
        <v>82</v>
      </c>
      <c r="AW234" s="13" t="s">
        <v>33</v>
      </c>
      <c r="AX234" s="13" t="s">
        <v>72</v>
      </c>
      <c r="AY234" s="235" t="s">
        <v>133</v>
      </c>
    </row>
    <row r="235" s="14" customFormat="1">
      <c r="A235" s="14"/>
      <c r="B235" s="236"/>
      <c r="C235" s="237"/>
      <c r="D235" s="226" t="s">
        <v>144</v>
      </c>
      <c r="E235" s="238" t="s">
        <v>19</v>
      </c>
      <c r="F235" s="239" t="s">
        <v>909</v>
      </c>
      <c r="G235" s="237"/>
      <c r="H235" s="238" t="s">
        <v>19</v>
      </c>
      <c r="I235" s="240"/>
      <c r="J235" s="237"/>
      <c r="K235" s="237"/>
      <c r="L235" s="241"/>
      <c r="M235" s="242"/>
      <c r="N235" s="243"/>
      <c r="O235" s="243"/>
      <c r="P235" s="243"/>
      <c r="Q235" s="243"/>
      <c r="R235" s="243"/>
      <c r="S235" s="243"/>
      <c r="T235" s="24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5" t="s">
        <v>144</v>
      </c>
      <c r="AU235" s="245" t="s">
        <v>82</v>
      </c>
      <c r="AV235" s="14" t="s">
        <v>80</v>
      </c>
      <c r="AW235" s="14" t="s">
        <v>33</v>
      </c>
      <c r="AX235" s="14" t="s">
        <v>72</v>
      </c>
      <c r="AY235" s="245" t="s">
        <v>133</v>
      </c>
    </row>
    <row r="236" s="13" customFormat="1">
      <c r="A236" s="13"/>
      <c r="B236" s="224"/>
      <c r="C236" s="225"/>
      <c r="D236" s="226" t="s">
        <v>144</v>
      </c>
      <c r="E236" s="227" t="s">
        <v>19</v>
      </c>
      <c r="F236" s="228" t="s">
        <v>987</v>
      </c>
      <c r="G236" s="225"/>
      <c r="H236" s="229">
        <v>6.4000000000000004</v>
      </c>
      <c r="I236" s="230"/>
      <c r="J236" s="225"/>
      <c r="K236" s="225"/>
      <c r="L236" s="231"/>
      <c r="M236" s="232"/>
      <c r="N236" s="233"/>
      <c r="O236" s="233"/>
      <c r="P236" s="233"/>
      <c r="Q236" s="233"/>
      <c r="R236" s="233"/>
      <c r="S236" s="233"/>
      <c r="T236" s="23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5" t="s">
        <v>144</v>
      </c>
      <c r="AU236" s="235" t="s">
        <v>82</v>
      </c>
      <c r="AV236" s="13" t="s">
        <v>82</v>
      </c>
      <c r="AW236" s="13" t="s">
        <v>33</v>
      </c>
      <c r="AX236" s="13" t="s">
        <v>72</v>
      </c>
      <c r="AY236" s="235" t="s">
        <v>133</v>
      </c>
    </row>
    <row r="237" s="15" customFormat="1">
      <c r="A237" s="15"/>
      <c r="B237" s="246"/>
      <c r="C237" s="247"/>
      <c r="D237" s="226" t="s">
        <v>144</v>
      </c>
      <c r="E237" s="248" t="s">
        <v>19</v>
      </c>
      <c r="F237" s="249" t="s">
        <v>200</v>
      </c>
      <c r="G237" s="247"/>
      <c r="H237" s="250">
        <v>34.299999999999997</v>
      </c>
      <c r="I237" s="251"/>
      <c r="J237" s="247"/>
      <c r="K237" s="247"/>
      <c r="L237" s="252"/>
      <c r="M237" s="253"/>
      <c r="N237" s="254"/>
      <c r="O237" s="254"/>
      <c r="P237" s="254"/>
      <c r="Q237" s="254"/>
      <c r="R237" s="254"/>
      <c r="S237" s="254"/>
      <c r="T237" s="25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56" t="s">
        <v>144</v>
      </c>
      <c r="AU237" s="256" t="s">
        <v>82</v>
      </c>
      <c r="AV237" s="15" t="s">
        <v>140</v>
      </c>
      <c r="AW237" s="15" t="s">
        <v>33</v>
      </c>
      <c r="AX237" s="15" t="s">
        <v>80</v>
      </c>
      <c r="AY237" s="256" t="s">
        <v>133</v>
      </c>
    </row>
    <row r="238" s="13" customFormat="1">
      <c r="A238" s="13"/>
      <c r="B238" s="224"/>
      <c r="C238" s="225"/>
      <c r="D238" s="226" t="s">
        <v>144</v>
      </c>
      <c r="E238" s="225"/>
      <c r="F238" s="228" t="s">
        <v>988</v>
      </c>
      <c r="G238" s="225"/>
      <c r="H238" s="229">
        <v>34.985999999999997</v>
      </c>
      <c r="I238" s="230"/>
      <c r="J238" s="225"/>
      <c r="K238" s="225"/>
      <c r="L238" s="231"/>
      <c r="M238" s="232"/>
      <c r="N238" s="233"/>
      <c r="O238" s="233"/>
      <c r="P238" s="233"/>
      <c r="Q238" s="233"/>
      <c r="R238" s="233"/>
      <c r="S238" s="233"/>
      <c r="T238" s="23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5" t="s">
        <v>144</v>
      </c>
      <c r="AU238" s="235" t="s">
        <v>82</v>
      </c>
      <c r="AV238" s="13" t="s">
        <v>82</v>
      </c>
      <c r="AW238" s="13" t="s">
        <v>4</v>
      </c>
      <c r="AX238" s="13" t="s">
        <v>80</v>
      </c>
      <c r="AY238" s="235" t="s">
        <v>133</v>
      </c>
    </row>
    <row r="239" s="2" customFormat="1" ht="33" customHeight="1">
      <c r="A239" s="40"/>
      <c r="B239" s="41"/>
      <c r="C239" s="206" t="s">
        <v>356</v>
      </c>
      <c r="D239" s="206" t="s">
        <v>135</v>
      </c>
      <c r="E239" s="207" t="s">
        <v>294</v>
      </c>
      <c r="F239" s="208" t="s">
        <v>295</v>
      </c>
      <c r="G239" s="209" t="s">
        <v>189</v>
      </c>
      <c r="H239" s="210">
        <v>18.600000000000001</v>
      </c>
      <c r="I239" s="211"/>
      <c r="J239" s="212">
        <f>ROUND(I239*H239,2)</f>
        <v>0</v>
      </c>
      <c r="K239" s="208" t="s">
        <v>139</v>
      </c>
      <c r="L239" s="46"/>
      <c r="M239" s="213" t="s">
        <v>19</v>
      </c>
      <c r="N239" s="214" t="s">
        <v>43</v>
      </c>
      <c r="O239" s="86"/>
      <c r="P239" s="215">
        <f>O239*H239</f>
        <v>0</v>
      </c>
      <c r="Q239" s="215">
        <v>0.2046936</v>
      </c>
      <c r="R239" s="215">
        <f>Q239*H239</f>
        <v>3.8073009600000005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140</v>
      </c>
      <c r="AT239" s="217" t="s">
        <v>135</v>
      </c>
      <c r="AU239" s="217" t="s">
        <v>82</v>
      </c>
      <c r="AY239" s="19" t="s">
        <v>133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80</v>
      </c>
      <c r="BK239" s="218">
        <f>ROUND(I239*H239,2)</f>
        <v>0</v>
      </c>
      <c r="BL239" s="19" t="s">
        <v>140</v>
      </c>
      <c r="BM239" s="217" t="s">
        <v>296</v>
      </c>
    </row>
    <row r="240" s="2" customFormat="1">
      <c r="A240" s="40"/>
      <c r="B240" s="41"/>
      <c r="C240" s="42"/>
      <c r="D240" s="219" t="s">
        <v>142</v>
      </c>
      <c r="E240" s="42"/>
      <c r="F240" s="220" t="s">
        <v>297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142</v>
      </c>
      <c r="AU240" s="19" t="s">
        <v>82</v>
      </c>
    </row>
    <row r="241" s="14" customFormat="1">
      <c r="A241" s="14"/>
      <c r="B241" s="236"/>
      <c r="C241" s="237"/>
      <c r="D241" s="226" t="s">
        <v>144</v>
      </c>
      <c r="E241" s="238" t="s">
        <v>19</v>
      </c>
      <c r="F241" s="239" t="s">
        <v>901</v>
      </c>
      <c r="G241" s="237"/>
      <c r="H241" s="238" t="s">
        <v>19</v>
      </c>
      <c r="I241" s="240"/>
      <c r="J241" s="237"/>
      <c r="K241" s="237"/>
      <c r="L241" s="241"/>
      <c r="M241" s="242"/>
      <c r="N241" s="243"/>
      <c r="O241" s="243"/>
      <c r="P241" s="243"/>
      <c r="Q241" s="243"/>
      <c r="R241" s="243"/>
      <c r="S241" s="243"/>
      <c r="T241" s="24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5" t="s">
        <v>144</v>
      </c>
      <c r="AU241" s="245" t="s">
        <v>82</v>
      </c>
      <c r="AV241" s="14" t="s">
        <v>80</v>
      </c>
      <c r="AW241" s="14" t="s">
        <v>33</v>
      </c>
      <c r="AX241" s="14" t="s">
        <v>72</v>
      </c>
      <c r="AY241" s="245" t="s">
        <v>133</v>
      </c>
    </row>
    <row r="242" s="13" customFormat="1">
      <c r="A242" s="13"/>
      <c r="B242" s="224"/>
      <c r="C242" s="225"/>
      <c r="D242" s="226" t="s">
        <v>144</v>
      </c>
      <c r="E242" s="227" t="s">
        <v>19</v>
      </c>
      <c r="F242" s="228" t="s">
        <v>989</v>
      </c>
      <c r="G242" s="225"/>
      <c r="H242" s="229">
        <v>18.600000000000001</v>
      </c>
      <c r="I242" s="230"/>
      <c r="J242" s="225"/>
      <c r="K242" s="225"/>
      <c r="L242" s="231"/>
      <c r="M242" s="232"/>
      <c r="N242" s="233"/>
      <c r="O242" s="233"/>
      <c r="P242" s="233"/>
      <c r="Q242" s="233"/>
      <c r="R242" s="233"/>
      <c r="S242" s="233"/>
      <c r="T242" s="23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5" t="s">
        <v>144</v>
      </c>
      <c r="AU242" s="235" t="s">
        <v>82</v>
      </c>
      <c r="AV242" s="13" t="s">
        <v>82</v>
      </c>
      <c r="AW242" s="13" t="s">
        <v>33</v>
      </c>
      <c r="AX242" s="13" t="s">
        <v>80</v>
      </c>
      <c r="AY242" s="235" t="s">
        <v>133</v>
      </c>
    </row>
    <row r="243" s="2" customFormat="1" ht="16.5" customHeight="1">
      <c r="A243" s="40"/>
      <c r="B243" s="41"/>
      <c r="C243" s="206" t="s">
        <v>363</v>
      </c>
      <c r="D243" s="206" t="s">
        <v>135</v>
      </c>
      <c r="E243" s="207" t="s">
        <v>808</v>
      </c>
      <c r="F243" s="208" t="s">
        <v>809</v>
      </c>
      <c r="G243" s="209" t="s">
        <v>189</v>
      </c>
      <c r="H243" s="210">
        <v>5</v>
      </c>
      <c r="I243" s="211"/>
      <c r="J243" s="212">
        <f>ROUND(I243*H243,2)</f>
        <v>0</v>
      </c>
      <c r="K243" s="208" t="s">
        <v>19</v>
      </c>
      <c r="L243" s="46"/>
      <c r="M243" s="213" t="s">
        <v>19</v>
      </c>
      <c r="N243" s="214" t="s">
        <v>43</v>
      </c>
      <c r="O243" s="86"/>
      <c r="P243" s="215">
        <f>O243*H243</f>
        <v>0</v>
      </c>
      <c r="Q243" s="215">
        <v>0.0026900000000000001</v>
      </c>
      <c r="R243" s="215">
        <f>Q243*H243</f>
        <v>0.01345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140</v>
      </c>
      <c r="AT243" s="217" t="s">
        <v>135</v>
      </c>
      <c r="AU243" s="217" t="s">
        <v>82</v>
      </c>
      <c r="AY243" s="19" t="s">
        <v>133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80</v>
      </c>
      <c r="BK243" s="218">
        <f>ROUND(I243*H243,2)</f>
        <v>0</v>
      </c>
      <c r="BL243" s="19" t="s">
        <v>140</v>
      </c>
      <c r="BM243" s="217" t="s">
        <v>990</v>
      </c>
    </row>
    <row r="244" s="14" customFormat="1">
      <c r="A244" s="14"/>
      <c r="B244" s="236"/>
      <c r="C244" s="237"/>
      <c r="D244" s="226" t="s">
        <v>144</v>
      </c>
      <c r="E244" s="238" t="s">
        <v>19</v>
      </c>
      <c r="F244" s="239" t="s">
        <v>901</v>
      </c>
      <c r="G244" s="237"/>
      <c r="H244" s="238" t="s">
        <v>19</v>
      </c>
      <c r="I244" s="240"/>
      <c r="J244" s="237"/>
      <c r="K244" s="237"/>
      <c r="L244" s="241"/>
      <c r="M244" s="242"/>
      <c r="N244" s="243"/>
      <c r="O244" s="243"/>
      <c r="P244" s="243"/>
      <c r="Q244" s="243"/>
      <c r="R244" s="243"/>
      <c r="S244" s="243"/>
      <c r="T244" s="24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5" t="s">
        <v>144</v>
      </c>
      <c r="AU244" s="245" t="s">
        <v>82</v>
      </c>
      <c r="AV244" s="14" t="s">
        <v>80</v>
      </c>
      <c r="AW244" s="14" t="s">
        <v>33</v>
      </c>
      <c r="AX244" s="14" t="s">
        <v>72</v>
      </c>
      <c r="AY244" s="245" t="s">
        <v>133</v>
      </c>
    </row>
    <row r="245" s="13" customFormat="1">
      <c r="A245" s="13"/>
      <c r="B245" s="224"/>
      <c r="C245" s="225"/>
      <c r="D245" s="226" t="s">
        <v>144</v>
      </c>
      <c r="E245" s="227" t="s">
        <v>19</v>
      </c>
      <c r="F245" s="228" t="s">
        <v>991</v>
      </c>
      <c r="G245" s="225"/>
      <c r="H245" s="229">
        <v>5</v>
      </c>
      <c r="I245" s="230"/>
      <c r="J245" s="225"/>
      <c r="K245" s="225"/>
      <c r="L245" s="231"/>
      <c r="M245" s="232"/>
      <c r="N245" s="233"/>
      <c r="O245" s="233"/>
      <c r="P245" s="233"/>
      <c r="Q245" s="233"/>
      <c r="R245" s="233"/>
      <c r="S245" s="233"/>
      <c r="T245" s="23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5" t="s">
        <v>144</v>
      </c>
      <c r="AU245" s="235" t="s">
        <v>82</v>
      </c>
      <c r="AV245" s="13" t="s">
        <v>82</v>
      </c>
      <c r="AW245" s="13" t="s">
        <v>33</v>
      </c>
      <c r="AX245" s="13" t="s">
        <v>80</v>
      </c>
      <c r="AY245" s="235" t="s">
        <v>133</v>
      </c>
    </row>
    <row r="246" s="2" customFormat="1" ht="24.15" customHeight="1">
      <c r="A246" s="40"/>
      <c r="B246" s="41"/>
      <c r="C246" s="206" t="s">
        <v>368</v>
      </c>
      <c r="D246" s="206" t="s">
        <v>135</v>
      </c>
      <c r="E246" s="207" t="s">
        <v>992</v>
      </c>
      <c r="F246" s="208" t="s">
        <v>993</v>
      </c>
      <c r="G246" s="209" t="s">
        <v>189</v>
      </c>
      <c r="H246" s="210">
        <v>275.39999999999998</v>
      </c>
      <c r="I246" s="211"/>
      <c r="J246" s="212">
        <f>ROUND(I246*H246,2)</f>
        <v>0</v>
      </c>
      <c r="K246" s="208" t="s">
        <v>139</v>
      </c>
      <c r="L246" s="46"/>
      <c r="M246" s="213" t="s">
        <v>19</v>
      </c>
      <c r="N246" s="214" t="s">
        <v>43</v>
      </c>
      <c r="O246" s="86"/>
      <c r="P246" s="215">
        <f>O246*H246</f>
        <v>0</v>
      </c>
      <c r="Q246" s="215">
        <v>0.00016000000000000001</v>
      </c>
      <c r="R246" s="215">
        <f>Q246*H246</f>
        <v>0.044063999999999999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140</v>
      </c>
      <c r="AT246" s="217" t="s">
        <v>135</v>
      </c>
      <c r="AU246" s="217" t="s">
        <v>82</v>
      </c>
      <c r="AY246" s="19" t="s">
        <v>133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80</v>
      </c>
      <c r="BK246" s="218">
        <f>ROUND(I246*H246,2)</f>
        <v>0</v>
      </c>
      <c r="BL246" s="19" t="s">
        <v>140</v>
      </c>
      <c r="BM246" s="217" t="s">
        <v>994</v>
      </c>
    </row>
    <row r="247" s="2" customFormat="1">
      <c r="A247" s="40"/>
      <c r="B247" s="41"/>
      <c r="C247" s="42"/>
      <c r="D247" s="219" t="s">
        <v>142</v>
      </c>
      <c r="E247" s="42"/>
      <c r="F247" s="220" t="s">
        <v>995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142</v>
      </c>
      <c r="AU247" s="19" t="s">
        <v>82</v>
      </c>
    </row>
    <row r="248" s="13" customFormat="1">
      <c r="A248" s="13"/>
      <c r="B248" s="224"/>
      <c r="C248" s="225"/>
      <c r="D248" s="226" t="s">
        <v>144</v>
      </c>
      <c r="E248" s="227" t="s">
        <v>19</v>
      </c>
      <c r="F248" s="228" t="s">
        <v>996</v>
      </c>
      <c r="G248" s="225"/>
      <c r="H248" s="229">
        <v>275.39999999999998</v>
      </c>
      <c r="I248" s="230"/>
      <c r="J248" s="225"/>
      <c r="K248" s="225"/>
      <c r="L248" s="231"/>
      <c r="M248" s="232"/>
      <c r="N248" s="233"/>
      <c r="O248" s="233"/>
      <c r="P248" s="233"/>
      <c r="Q248" s="233"/>
      <c r="R248" s="233"/>
      <c r="S248" s="233"/>
      <c r="T248" s="23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5" t="s">
        <v>144</v>
      </c>
      <c r="AU248" s="235" t="s">
        <v>82</v>
      </c>
      <c r="AV248" s="13" t="s">
        <v>82</v>
      </c>
      <c r="AW248" s="13" t="s">
        <v>33</v>
      </c>
      <c r="AX248" s="13" t="s">
        <v>80</v>
      </c>
      <c r="AY248" s="235" t="s">
        <v>133</v>
      </c>
    </row>
    <row r="249" s="2" customFormat="1" ht="24.15" customHeight="1">
      <c r="A249" s="40"/>
      <c r="B249" s="41"/>
      <c r="C249" s="206" t="s">
        <v>373</v>
      </c>
      <c r="D249" s="206" t="s">
        <v>135</v>
      </c>
      <c r="E249" s="207" t="s">
        <v>299</v>
      </c>
      <c r="F249" s="208" t="s">
        <v>300</v>
      </c>
      <c r="G249" s="209" t="s">
        <v>189</v>
      </c>
      <c r="H249" s="210">
        <v>216</v>
      </c>
      <c r="I249" s="211"/>
      <c r="J249" s="212">
        <f>ROUND(I249*H249,2)</f>
        <v>0</v>
      </c>
      <c r="K249" s="208" t="s">
        <v>139</v>
      </c>
      <c r="L249" s="46"/>
      <c r="M249" s="213" t="s">
        <v>19</v>
      </c>
      <c r="N249" s="214" t="s">
        <v>43</v>
      </c>
      <c r="O249" s="86"/>
      <c r="P249" s="215">
        <f>O249*H249</f>
        <v>0</v>
      </c>
      <c r="Q249" s="215">
        <v>0.00032000000000000003</v>
      </c>
      <c r="R249" s="215">
        <f>Q249*H249</f>
        <v>0.069120000000000001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140</v>
      </c>
      <c r="AT249" s="217" t="s">
        <v>135</v>
      </c>
      <c r="AU249" s="217" t="s">
        <v>82</v>
      </c>
      <c r="AY249" s="19" t="s">
        <v>133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80</v>
      </c>
      <c r="BK249" s="218">
        <f>ROUND(I249*H249,2)</f>
        <v>0</v>
      </c>
      <c r="BL249" s="19" t="s">
        <v>140</v>
      </c>
      <c r="BM249" s="217" t="s">
        <v>997</v>
      </c>
    </row>
    <row r="250" s="2" customFormat="1">
      <c r="A250" s="40"/>
      <c r="B250" s="41"/>
      <c r="C250" s="42"/>
      <c r="D250" s="219" t="s">
        <v>142</v>
      </c>
      <c r="E250" s="42"/>
      <c r="F250" s="220" t="s">
        <v>302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142</v>
      </c>
      <c r="AU250" s="19" t="s">
        <v>82</v>
      </c>
    </row>
    <row r="251" s="14" customFormat="1">
      <c r="A251" s="14"/>
      <c r="B251" s="236"/>
      <c r="C251" s="237"/>
      <c r="D251" s="226" t="s">
        <v>144</v>
      </c>
      <c r="E251" s="238" t="s">
        <v>19</v>
      </c>
      <c r="F251" s="239" t="s">
        <v>901</v>
      </c>
      <c r="G251" s="237"/>
      <c r="H251" s="238" t="s">
        <v>19</v>
      </c>
      <c r="I251" s="240"/>
      <c r="J251" s="237"/>
      <c r="K251" s="237"/>
      <c r="L251" s="241"/>
      <c r="M251" s="242"/>
      <c r="N251" s="243"/>
      <c r="O251" s="243"/>
      <c r="P251" s="243"/>
      <c r="Q251" s="243"/>
      <c r="R251" s="243"/>
      <c r="S251" s="243"/>
      <c r="T251" s="24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5" t="s">
        <v>144</v>
      </c>
      <c r="AU251" s="245" t="s">
        <v>82</v>
      </c>
      <c r="AV251" s="14" t="s">
        <v>80</v>
      </c>
      <c r="AW251" s="14" t="s">
        <v>33</v>
      </c>
      <c r="AX251" s="14" t="s">
        <v>72</v>
      </c>
      <c r="AY251" s="245" t="s">
        <v>133</v>
      </c>
    </row>
    <row r="252" s="13" customFormat="1">
      <c r="A252" s="13"/>
      <c r="B252" s="224"/>
      <c r="C252" s="225"/>
      <c r="D252" s="226" t="s">
        <v>144</v>
      </c>
      <c r="E252" s="227" t="s">
        <v>19</v>
      </c>
      <c r="F252" s="228" t="s">
        <v>998</v>
      </c>
      <c r="G252" s="225"/>
      <c r="H252" s="229">
        <v>54</v>
      </c>
      <c r="I252" s="230"/>
      <c r="J252" s="225"/>
      <c r="K252" s="225"/>
      <c r="L252" s="231"/>
      <c r="M252" s="232"/>
      <c r="N252" s="233"/>
      <c r="O252" s="233"/>
      <c r="P252" s="233"/>
      <c r="Q252" s="233"/>
      <c r="R252" s="233"/>
      <c r="S252" s="233"/>
      <c r="T252" s="23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5" t="s">
        <v>144</v>
      </c>
      <c r="AU252" s="235" t="s">
        <v>82</v>
      </c>
      <c r="AV252" s="13" t="s">
        <v>82</v>
      </c>
      <c r="AW252" s="13" t="s">
        <v>33</v>
      </c>
      <c r="AX252" s="13" t="s">
        <v>72</v>
      </c>
      <c r="AY252" s="235" t="s">
        <v>133</v>
      </c>
    </row>
    <row r="253" s="14" customFormat="1">
      <c r="A253" s="14"/>
      <c r="B253" s="236"/>
      <c r="C253" s="237"/>
      <c r="D253" s="226" t="s">
        <v>144</v>
      </c>
      <c r="E253" s="238" t="s">
        <v>19</v>
      </c>
      <c r="F253" s="239" t="s">
        <v>909</v>
      </c>
      <c r="G253" s="237"/>
      <c r="H253" s="238" t="s">
        <v>19</v>
      </c>
      <c r="I253" s="240"/>
      <c r="J253" s="237"/>
      <c r="K253" s="237"/>
      <c r="L253" s="241"/>
      <c r="M253" s="242"/>
      <c r="N253" s="243"/>
      <c r="O253" s="243"/>
      <c r="P253" s="243"/>
      <c r="Q253" s="243"/>
      <c r="R253" s="243"/>
      <c r="S253" s="243"/>
      <c r="T253" s="24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5" t="s">
        <v>144</v>
      </c>
      <c r="AU253" s="245" t="s">
        <v>82</v>
      </c>
      <c r="AV253" s="14" t="s">
        <v>80</v>
      </c>
      <c r="AW253" s="14" t="s">
        <v>33</v>
      </c>
      <c r="AX253" s="14" t="s">
        <v>72</v>
      </c>
      <c r="AY253" s="245" t="s">
        <v>133</v>
      </c>
    </row>
    <row r="254" s="13" customFormat="1">
      <c r="A254" s="13"/>
      <c r="B254" s="224"/>
      <c r="C254" s="225"/>
      <c r="D254" s="226" t="s">
        <v>144</v>
      </c>
      <c r="E254" s="227" t="s">
        <v>19</v>
      </c>
      <c r="F254" s="228" t="s">
        <v>999</v>
      </c>
      <c r="G254" s="225"/>
      <c r="H254" s="229">
        <v>48</v>
      </c>
      <c r="I254" s="230"/>
      <c r="J254" s="225"/>
      <c r="K254" s="225"/>
      <c r="L254" s="231"/>
      <c r="M254" s="232"/>
      <c r="N254" s="233"/>
      <c r="O254" s="233"/>
      <c r="P254" s="233"/>
      <c r="Q254" s="233"/>
      <c r="R254" s="233"/>
      <c r="S254" s="233"/>
      <c r="T254" s="23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5" t="s">
        <v>144</v>
      </c>
      <c r="AU254" s="235" t="s">
        <v>82</v>
      </c>
      <c r="AV254" s="13" t="s">
        <v>82</v>
      </c>
      <c r="AW254" s="13" t="s">
        <v>33</v>
      </c>
      <c r="AX254" s="13" t="s">
        <v>72</v>
      </c>
      <c r="AY254" s="235" t="s">
        <v>133</v>
      </c>
    </row>
    <row r="255" s="13" customFormat="1">
      <c r="A255" s="13"/>
      <c r="B255" s="224"/>
      <c r="C255" s="225"/>
      <c r="D255" s="226" t="s">
        <v>144</v>
      </c>
      <c r="E255" s="227" t="s">
        <v>19</v>
      </c>
      <c r="F255" s="228" t="s">
        <v>1000</v>
      </c>
      <c r="G255" s="225"/>
      <c r="H255" s="229">
        <v>24</v>
      </c>
      <c r="I255" s="230"/>
      <c r="J255" s="225"/>
      <c r="K255" s="225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144</v>
      </c>
      <c r="AU255" s="235" t="s">
        <v>82</v>
      </c>
      <c r="AV255" s="13" t="s">
        <v>82</v>
      </c>
      <c r="AW255" s="13" t="s">
        <v>33</v>
      </c>
      <c r="AX255" s="13" t="s">
        <v>72</v>
      </c>
      <c r="AY255" s="235" t="s">
        <v>133</v>
      </c>
    </row>
    <row r="256" s="13" customFormat="1">
      <c r="A256" s="13"/>
      <c r="B256" s="224"/>
      <c r="C256" s="225"/>
      <c r="D256" s="226" t="s">
        <v>144</v>
      </c>
      <c r="E256" s="227" t="s">
        <v>19</v>
      </c>
      <c r="F256" s="228" t="s">
        <v>1001</v>
      </c>
      <c r="G256" s="225"/>
      <c r="H256" s="229">
        <v>90</v>
      </c>
      <c r="I256" s="230"/>
      <c r="J256" s="225"/>
      <c r="K256" s="225"/>
      <c r="L256" s="231"/>
      <c r="M256" s="232"/>
      <c r="N256" s="233"/>
      <c r="O256" s="233"/>
      <c r="P256" s="233"/>
      <c r="Q256" s="233"/>
      <c r="R256" s="233"/>
      <c r="S256" s="233"/>
      <c r="T256" s="23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5" t="s">
        <v>144</v>
      </c>
      <c r="AU256" s="235" t="s">
        <v>82</v>
      </c>
      <c r="AV256" s="13" t="s">
        <v>82</v>
      </c>
      <c r="AW256" s="13" t="s">
        <v>33</v>
      </c>
      <c r="AX256" s="13" t="s">
        <v>72</v>
      </c>
      <c r="AY256" s="235" t="s">
        <v>133</v>
      </c>
    </row>
    <row r="257" s="15" customFormat="1">
      <c r="A257" s="15"/>
      <c r="B257" s="246"/>
      <c r="C257" s="247"/>
      <c r="D257" s="226" t="s">
        <v>144</v>
      </c>
      <c r="E257" s="248" t="s">
        <v>19</v>
      </c>
      <c r="F257" s="249" t="s">
        <v>200</v>
      </c>
      <c r="G257" s="247"/>
      <c r="H257" s="250">
        <v>216</v>
      </c>
      <c r="I257" s="251"/>
      <c r="J257" s="247"/>
      <c r="K257" s="247"/>
      <c r="L257" s="252"/>
      <c r="M257" s="253"/>
      <c r="N257" s="254"/>
      <c r="O257" s="254"/>
      <c r="P257" s="254"/>
      <c r="Q257" s="254"/>
      <c r="R257" s="254"/>
      <c r="S257" s="254"/>
      <c r="T257" s="25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56" t="s">
        <v>144</v>
      </c>
      <c r="AU257" s="256" t="s">
        <v>82</v>
      </c>
      <c r="AV257" s="15" t="s">
        <v>140</v>
      </c>
      <c r="AW257" s="15" t="s">
        <v>33</v>
      </c>
      <c r="AX257" s="15" t="s">
        <v>80</v>
      </c>
      <c r="AY257" s="256" t="s">
        <v>133</v>
      </c>
    </row>
    <row r="258" s="2" customFormat="1" ht="16.5" customHeight="1">
      <c r="A258" s="40"/>
      <c r="B258" s="41"/>
      <c r="C258" s="206" t="s">
        <v>380</v>
      </c>
      <c r="D258" s="206" t="s">
        <v>135</v>
      </c>
      <c r="E258" s="207" t="s">
        <v>308</v>
      </c>
      <c r="F258" s="208" t="s">
        <v>309</v>
      </c>
      <c r="G258" s="209" t="s">
        <v>310</v>
      </c>
      <c r="H258" s="210">
        <v>363</v>
      </c>
      <c r="I258" s="211"/>
      <c r="J258" s="212">
        <f>ROUND(I258*H258,2)</f>
        <v>0</v>
      </c>
      <c r="K258" s="208" t="s">
        <v>139</v>
      </c>
      <c r="L258" s="46"/>
      <c r="M258" s="213" t="s">
        <v>19</v>
      </c>
      <c r="N258" s="214" t="s">
        <v>43</v>
      </c>
      <c r="O258" s="86"/>
      <c r="P258" s="215">
        <f>O258*H258</f>
        <v>0</v>
      </c>
      <c r="Q258" s="215">
        <v>0.00013999999999999999</v>
      </c>
      <c r="R258" s="215">
        <f>Q258*H258</f>
        <v>0.050819999999999997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140</v>
      </c>
      <c r="AT258" s="217" t="s">
        <v>135</v>
      </c>
      <c r="AU258" s="217" t="s">
        <v>82</v>
      </c>
      <c r="AY258" s="19" t="s">
        <v>133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80</v>
      </c>
      <c r="BK258" s="218">
        <f>ROUND(I258*H258,2)</f>
        <v>0</v>
      </c>
      <c r="BL258" s="19" t="s">
        <v>140</v>
      </c>
      <c r="BM258" s="217" t="s">
        <v>1002</v>
      </c>
    </row>
    <row r="259" s="2" customFormat="1">
      <c r="A259" s="40"/>
      <c r="B259" s="41"/>
      <c r="C259" s="42"/>
      <c r="D259" s="219" t="s">
        <v>142</v>
      </c>
      <c r="E259" s="42"/>
      <c r="F259" s="220" t="s">
        <v>312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142</v>
      </c>
      <c r="AU259" s="19" t="s">
        <v>82</v>
      </c>
    </row>
    <row r="260" s="14" customFormat="1">
      <c r="A260" s="14"/>
      <c r="B260" s="236"/>
      <c r="C260" s="237"/>
      <c r="D260" s="226" t="s">
        <v>144</v>
      </c>
      <c r="E260" s="238" t="s">
        <v>19</v>
      </c>
      <c r="F260" s="239" t="s">
        <v>313</v>
      </c>
      <c r="G260" s="237"/>
      <c r="H260" s="238" t="s">
        <v>19</v>
      </c>
      <c r="I260" s="240"/>
      <c r="J260" s="237"/>
      <c r="K260" s="237"/>
      <c r="L260" s="241"/>
      <c r="M260" s="242"/>
      <c r="N260" s="243"/>
      <c r="O260" s="243"/>
      <c r="P260" s="243"/>
      <c r="Q260" s="243"/>
      <c r="R260" s="243"/>
      <c r="S260" s="243"/>
      <c r="T260" s="24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5" t="s">
        <v>144</v>
      </c>
      <c r="AU260" s="245" t="s">
        <v>82</v>
      </c>
      <c r="AV260" s="14" t="s">
        <v>80</v>
      </c>
      <c r="AW260" s="14" t="s">
        <v>33</v>
      </c>
      <c r="AX260" s="14" t="s">
        <v>72</v>
      </c>
      <c r="AY260" s="245" t="s">
        <v>133</v>
      </c>
    </row>
    <row r="261" s="14" customFormat="1">
      <c r="A261" s="14"/>
      <c r="B261" s="236"/>
      <c r="C261" s="237"/>
      <c r="D261" s="226" t="s">
        <v>144</v>
      </c>
      <c r="E261" s="238" t="s">
        <v>19</v>
      </c>
      <c r="F261" s="239" t="s">
        <v>901</v>
      </c>
      <c r="G261" s="237"/>
      <c r="H261" s="238" t="s">
        <v>19</v>
      </c>
      <c r="I261" s="240"/>
      <c r="J261" s="237"/>
      <c r="K261" s="237"/>
      <c r="L261" s="241"/>
      <c r="M261" s="242"/>
      <c r="N261" s="243"/>
      <c r="O261" s="243"/>
      <c r="P261" s="243"/>
      <c r="Q261" s="243"/>
      <c r="R261" s="243"/>
      <c r="S261" s="243"/>
      <c r="T261" s="24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5" t="s">
        <v>144</v>
      </c>
      <c r="AU261" s="245" t="s">
        <v>82</v>
      </c>
      <c r="AV261" s="14" t="s">
        <v>80</v>
      </c>
      <c r="AW261" s="14" t="s">
        <v>33</v>
      </c>
      <c r="AX261" s="14" t="s">
        <v>72</v>
      </c>
      <c r="AY261" s="245" t="s">
        <v>133</v>
      </c>
    </row>
    <row r="262" s="13" customFormat="1">
      <c r="A262" s="13"/>
      <c r="B262" s="224"/>
      <c r="C262" s="225"/>
      <c r="D262" s="226" t="s">
        <v>144</v>
      </c>
      <c r="E262" s="227" t="s">
        <v>19</v>
      </c>
      <c r="F262" s="228" t="s">
        <v>1003</v>
      </c>
      <c r="G262" s="225"/>
      <c r="H262" s="229">
        <v>18</v>
      </c>
      <c r="I262" s="230"/>
      <c r="J262" s="225"/>
      <c r="K262" s="225"/>
      <c r="L262" s="231"/>
      <c r="M262" s="232"/>
      <c r="N262" s="233"/>
      <c r="O262" s="233"/>
      <c r="P262" s="233"/>
      <c r="Q262" s="233"/>
      <c r="R262" s="233"/>
      <c r="S262" s="233"/>
      <c r="T262" s="23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5" t="s">
        <v>144</v>
      </c>
      <c r="AU262" s="235" t="s">
        <v>82</v>
      </c>
      <c r="AV262" s="13" t="s">
        <v>82</v>
      </c>
      <c r="AW262" s="13" t="s">
        <v>33</v>
      </c>
      <c r="AX262" s="13" t="s">
        <v>72</v>
      </c>
      <c r="AY262" s="235" t="s">
        <v>133</v>
      </c>
    </row>
    <row r="263" s="14" customFormat="1">
      <c r="A263" s="14"/>
      <c r="B263" s="236"/>
      <c r="C263" s="237"/>
      <c r="D263" s="226" t="s">
        <v>144</v>
      </c>
      <c r="E263" s="238" t="s">
        <v>19</v>
      </c>
      <c r="F263" s="239" t="s">
        <v>909</v>
      </c>
      <c r="G263" s="237"/>
      <c r="H263" s="238" t="s">
        <v>19</v>
      </c>
      <c r="I263" s="240"/>
      <c r="J263" s="237"/>
      <c r="K263" s="237"/>
      <c r="L263" s="241"/>
      <c r="M263" s="242"/>
      <c r="N263" s="243"/>
      <c r="O263" s="243"/>
      <c r="P263" s="243"/>
      <c r="Q263" s="243"/>
      <c r="R263" s="243"/>
      <c r="S263" s="243"/>
      <c r="T263" s="24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5" t="s">
        <v>144</v>
      </c>
      <c r="AU263" s="245" t="s">
        <v>82</v>
      </c>
      <c r="AV263" s="14" t="s">
        <v>80</v>
      </c>
      <c r="AW263" s="14" t="s">
        <v>33</v>
      </c>
      <c r="AX263" s="14" t="s">
        <v>72</v>
      </c>
      <c r="AY263" s="245" t="s">
        <v>133</v>
      </c>
    </row>
    <row r="264" s="13" customFormat="1">
      <c r="A264" s="13"/>
      <c r="B264" s="224"/>
      <c r="C264" s="225"/>
      <c r="D264" s="226" t="s">
        <v>144</v>
      </c>
      <c r="E264" s="227" t="s">
        <v>19</v>
      </c>
      <c r="F264" s="228" t="s">
        <v>1004</v>
      </c>
      <c r="G264" s="225"/>
      <c r="H264" s="229">
        <v>16</v>
      </c>
      <c r="I264" s="230"/>
      <c r="J264" s="225"/>
      <c r="K264" s="225"/>
      <c r="L264" s="231"/>
      <c r="M264" s="232"/>
      <c r="N264" s="233"/>
      <c r="O264" s="233"/>
      <c r="P264" s="233"/>
      <c r="Q264" s="233"/>
      <c r="R264" s="233"/>
      <c r="S264" s="233"/>
      <c r="T264" s="23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5" t="s">
        <v>144</v>
      </c>
      <c r="AU264" s="235" t="s">
        <v>82</v>
      </c>
      <c r="AV264" s="13" t="s">
        <v>82</v>
      </c>
      <c r="AW264" s="13" t="s">
        <v>33</v>
      </c>
      <c r="AX264" s="13" t="s">
        <v>72</v>
      </c>
      <c r="AY264" s="235" t="s">
        <v>133</v>
      </c>
    </row>
    <row r="265" s="13" customFormat="1">
      <c r="A265" s="13"/>
      <c r="B265" s="224"/>
      <c r="C265" s="225"/>
      <c r="D265" s="226" t="s">
        <v>144</v>
      </c>
      <c r="E265" s="227" t="s">
        <v>19</v>
      </c>
      <c r="F265" s="228" t="s">
        <v>1005</v>
      </c>
      <c r="G265" s="225"/>
      <c r="H265" s="229">
        <v>8</v>
      </c>
      <c r="I265" s="230"/>
      <c r="J265" s="225"/>
      <c r="K265" s="225"/>
      <c r="L265" s="231"/>
      <c r="M265" s="232"/>
      <c r="N265" s="233"/>
      <c r="O265" s="233"/>
      <c r="P265" s="233"/>
      <c r="Q265" s="233"/>
      <c r="R265" s="233"/>
      <c r="S265" s="233"/>
      <c r="T265" s="23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5" t="s">
        <v>144</v>
      </c>
      <c r="AU265" s="235" t="s">
        <v>82</v>
      </c>
      <c r="AV265" s="13" t="s">
        <v>82</v>
      </c>
      <c r="AW265" s="13" t="s">
        <v>33</v>
      </c>
      <c r="AX265" s="13" t="s">
        <v>72</v>
      </c>
      <c r="AY265" s="235" t="s">
        <v>133</v>
      </c>
    </row>
    <row r="266" s="13" customFormat="1">
      <c r="A266" s="13"/>
      <c r="B266" s="224"/>
      <c r="C266" s="225"/>
      <c r="D266" s="226" t="s">
        <v>144</v>
      </c>
      <c r="E266" s="227" t="s">
        <v>19</v>
      </c>
      <c r="F266" s="228" t="s">
        <v>1006</v>
      </c>
      <c r="G266" s="225"/>
      <c r="H266" s="229">
        <v>15</v>
      </c>
      <c r="I266" s="230"/>
      <c r="J266" s="225"/>
      <c r="K266" s="225"/>
      <c r="L266" s="231"/>
      <c r="M266" s="232"/>
      <c r="N266" s="233"/>
      <c r="O266" s="233"/>
      <c r="P266" s="233"/>
      <c r="Q266" s="233"/>
      <c r="R266" s="233"/>
      <c r="S266" s="233"/>
      <c r="T266" s="23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5" t="s">
        <v>144</v>
      </c>
      <c r="AU266" s="235" t="s">
        <v>82</v>
      </c>
      <c r="AV266" s="13" t="s">
        <v>82</v>
      </c>
      <c r="AW266" s="13" t="s">
        <v>33</v>
      </c>
      <c r="AX266" s="13" t="s">
        <v>72</v>
      </c>
      <c r="AY266" s="235" t="s">
        <v>133</v>
      </c>
    </row>
    <row r="267" s="13" customFormat="1">
      <c r="A267" s="13"/>
      <c r="B267" s="224"/>
      <c r="C267" s="225"/>
      <c r="D267" s="226" t="s">
        <v>144</v>
      </c>
      <c r="E267" s="227" t="s">
        <v>19</v>
      </c>
      <c r="F267" s="228" t="s">
        <v>1007</v>
      </c>
      <c r="G267" s="225"/>
      <c r="H267" s="229">
        <v>306</v>
      </c>
      <c r="I267" s="230"/>
      <c r="J267" s="225"/>
      <c r="K267" s="225"/>
      <c r="L267" s="231"/>
      <c r="M267" s="232"/>
      <c r="N267" s="233"/>
      <c r="O267" s="233"/>
      <c r="P267" s="233"/>
      <c r="Q267" s="233"/>
      <c r="R267" s="233"/>
      <c r="S267" s="233"/>
      <c r="T267" s="23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5" t="s">
        <v>144</v>
      </c>
      <c r="AU267" s="235" t="s">
        <v>82</v>
      </c>
      <c r="AV267" s="13" t="s">
        <v>82</v>
      </c>
      <c r="AW267" s="13" t="s">
        <v>33</v>
      </c>
      <c r="AX267" s="13" t="s">
        <v>72</v>
      </c>
      <c r="AY267" s="235" t="s">
        <v>133</v>
      </c>
    </row>
    <row r="268" s="15" customFormat="1">
      <c r="A268" s="15"/>
      <c r="B268" s="246"/>
      <c r="C268" s="247"/>
      <c r="D268" s="226" t="s">
        <v>144</v>
      </c>
      <c r="E268" s="248" t="s">
        <v>19</v>
      </c>
      <c r="F268" s="249" t="s">
        <v>200</v>
      </c>
      <c r="G268" s="247"/>
      <c r="H268" s="250">
        <v>363</v>
      </c>
      <c r="I268" s="251"/>
      <c r="J268" s="247"/>
      <c r="K268" s="247"/>
      <c r="L268" s="252"/>
      <c r="M268" s="253"/>
      <c r="N268" s="254"/>
      <c r="O268" s="254"/>
      <c r="P268" s="254"/>
      <c r="Q268" s="254"/>
      <c r="R268" s="254"/>
      <c r="S268" s="254"/>
      <c r="T268" s="25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56" t="s">
        <v>144</v>
      </c>
      <c r="AU268" s="256" t="s">
        <v>82</v>
      </c>
      <c r="AV268" s="15" t="s">
        <v>140</v>
      </c>
      <c r="AW268" s="15" t="s">
        <v>33</v>
      </c>
      <c r="AX268" s="15" t="s">
        <v>80</v>
      </c>
      <c r="AY268" s="256" t="s">
        <v>133</v>
      </c>
    </row>
    <row r="269" s="2" customFormat="1" ht="16.5" customHeight="1">
      <c r="A269" s="40"/>
      <c r="B269" s="41"/>
      <c r="C269" s="206" t="s">
        <v>386</v>
      </c>
      <c r="D269" s="206" t="s">
        <v>135</v>
      </c>
      <c r="E269" s="207" t="s">
        <v>316</v>
      </c>
      <c r="F269" s="208" t="s">
        <v>317</v>
      </c>
      <c r="G269" s="209" t="s">
        <v>310</v>
      </c>
      <c r="H269" s="210">
        <v>142.5</v>
      </c>
      <c r="I269" s="211"/>
      <c r="J269" s="212">
        <f>ROUND(I269*H269,2)</f>
        <v>0</v>
      </c>
      <c r="K269" s="208" t="s">
        <v>139</v>
      </c>
      <c r="L269" s="46"/>
      <c r="M269" s="213" t="s">
        <v>19</v>
      </c>
      <c r="N269" s="214" t="s">
        <v>43</v>
      </c>
      <c r="O269" s="86"/>
      <c r="P269" s="215">
        <f>O269*H269</f>
        <v>0</v>
      </c>
      <c r="Q269" s="215">
        <v>0.00014999999999999999</v>
      </c>
      <c r="R269" s="215">
        <f>Q269*H269</f>
        <v>0.021374999999999998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140</v>
      </c>
      <c r="AT269" s="217" t="s">
        <v>135</v>
      </c>
      <c r="AU269" s="217" t="s">
        <v>82</v>
      </c>
      <c r="AY269" s="19" t="s">
        <v>133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80</v>
      </c>
      <c r="BK269" s="218">
        <f>ROUND(I269*H269,2)</f>
        <v>0</v>
      </c>
      <c r="BL269" s="19" t="s">
        <v>140</v>
      </c>
      <c r="BM269" s="217" t="s">
        <v>1008</v>
      </c>
    </row>
    <row r="270" s="2" customFormat="1">
      <c r="A270" s="40"/>
      <c r="B270" s="41"/>
      <c r="C270" s="42"/>
      <c r="D270" s="219" t="s">
        <v>142</v>
      </c>
      <c r="E270" s="42"/>
      <c r="F270" s="220" t="s">
        <v>319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142</v>
      </c>
      <c r="AU270" s="19" t="s">
        <v>82</v>
      </c>
    </row>
    <row r="271" s="14" customFormat="1">
      <c r="A271" s="14"/>
      <c r="B271" s="236"/>
      <c r="C271" s="237"/>
      <c r="D271" s="226" t="s">
        <v>144</v>
      </c>
      <c r="E271" s="238" t="s">
        <v>19</v>
      </c>
      <c r="F271" s="239" t="s">
        <v>320</v>
      </c>
      <c r="G271" s="237"/>
      <c r="H271" s="238" t="s">
        <v>19</v>
      </c>
      <c r="I271" s="240"/>
      <c r="J271" s="237"/>
      <c r="K271" s="237"/>
      <c r="L271" s="241"/>
      <c r="M271" s="242"/>
      <c r="N271" s="243"/>
      <c r="O271" s="243"/>
      <c r="P271" s="243"/>
      <c r="Q271" s="243"/>
      <c r="R271" s="243"/>
      <c r="S271" s="243"/>
      <c r="T271" s="24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5" t="s">
        <v>144</v>
      </c>
      <c r="AU271" s="245" t="s">
        <v>82</v>
      </c>
      <c r="AV271" s="14" t="s">
        <v>80</v>
      </c>
      <c r="AW271" s="14" t="s">
        <v>33</v>
      </c>
      <c r="AX271" s="14" t="s">
        <v>72</v>
      </c>
      <c r="AY271" s="245" t="s">
        <v>133</v>
      </c>
    </row>
    <row r="272" s="14" customFormat="1">
      <c r="A272" s="14"/>
      <c r="B272" s="236"/>
      <c r="C272" s="237"/>
      <c r="D272" s="226" t="s">
        <v>144</v>
      </c>
      <c r="E272" s="238" t="s">
        <v>19</v>
      </c>
      <c r="F272" s="239" t="s">
        <v>901</v>
      </c>
      <c r="G272" s="237"/>
      <c r="H272" s="238" t="s">
        <v>19</v>
      </c>
      <c r="I272" s="240"/>
      <c r="J272" s="237"/>
      <c r="K272" s="237"/>
      <c r="L272" s="241"/>
      <c r="M272" s="242"/>
      <c r="N272" s="243"/>
      <c r="O272" s="243"/>
      <c r="P272" s="243"/>
      <c r="Q272" s="243"/>
      <c r="R272" s="243"/>
      <c r="S272" s="243"/>
      <c r="T272" s="24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5" t="s">
        <v>144</v>
      </c>
      <c r="AU272" s="245" t="s">
        <v>82</v>
      </c>
      <c r="AV272" s="14" t="s">
        <v>80</v>
      </c>
      <c r="AW272" s="14" t="s">
        <v>33</v>
      </c>
      <c r="AX272" s="14" t="s">
        <v>72</v>
      </c>
      <c r="AY272" s="245" t="s">
        <v>133</v>
      </c>
    </row>
    <row r="273" s="13" customFormat="1">
      <c r="A273" s="13"/>
      <c r="B273" s="224"/>
      <c r="C273" s="225"/>
      <c r="D273" s="226" t="s">
        <v>144</v>
      </c>
      <c r="E273" s="227" t="s">
        <v>19</v>
      </c>
      <c r="F273" s="228" t="s">
        <v>1009</v>
      </c>
      <c r="G273" s="225"/>
      <c r="H273" s="229">
        <v>45</v>
      </c>
      <c r="I273" s="230"/>
      <c r="J273" s="225"/>
      <c r="K273" s="225"/>
      <c r="L273" s="231"/>
      <c r="M273" s="232"/>
      <c r="N273" s="233"/>
      <c r="O273" s="233"/>
      <c r="P273" s="233"/>
      <c r="Q273" s="233"/>
      <c r="R273" s="233"/>
      <c r="S273" s="233"/>
      <c r="T273" s="23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5" t="s">
        <v>144</v>
      </c>
      <c r="AU273" s="235" t="s">
        <v>82</v>
      </c>
      <c r="AV273" s="13" t="s">
        <v>82</v>
      </c>
      <c r="AW273" s="13" t="s">
        <v>33</v>
      </c>
      <c r="AX273" s="13" t="s">
        <v>72</v>
      </c>
      <c r="AY273" s="235" t="s">
        <v>133</v>
      </c>
    </row>
    <row r="274" s="14" customFormat="1">
      <c r="A274" s="14"/>
      <c r="B274" s="236"/>
      <c r="C274" s="237"/>
      <c r="D274" s="226" t="s">
        <v>144</v>
      </c>
      <c r="E274" s="238" t="s">
        <v>19</v>
      </c>
      <c r="F274" s="239" t="s">
        <v>909</v>
      </c>
      <c r="G274" s="237"/>
      <c r="H274" s="238" t="s">
        <v>19</v>
      </c>
      <c r="I274" s="240"/>
      <c r="J274" s="237"/>
      <c r="K274" s="237"/>
      <c r="L274" s="241"/>
      <c r="M274" s="242"/>
      <c r="N274" s="243"/>
      <c r="O274" s="243"/>
      <c r="P274" s="243"/>
      <c r="Q274" s="243"/>
      <c r="R274" s="243"/>
      <c r="S274" s="243"/>
      <c r="T274" s="24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5" t="s">
        <v>144</v>
      </c>
      <c r="AU274" s="245" t="s">
        <v>82</v>
      </c>
      <c r="AV274" s="14" t="s">
        <v>80</v>
      </c>
      <c r="AW274" s="14" t="s">
        <v>33</v>
      </c>
      <c r="AX274" s="14" t="s">
        <v>72</v>
      </c>
      <c r="AY274" s="245" t="s">
        <v>133</v>
      </c>
    </row>
    <row r="275" s="13" customFormat="1">
      <c r="A275" s="13"/>
      <c r="B275" s="224"/>
      <c r="C275" s="225"/>
      <c r="D275" s="226" t="s">
        <v>144</v>
      </c>
      <c r="E275" s="227" t="s">
        <v>19</v>
      </c>
      <c r="F275" s="228" t="s">
        <v>1010</v>
      </c>
      <c r="G275" s="225"/>
      <c r="H275" s="229">
        <v>40</v>
      </c>
      <c r="I275" s="230"/>
      <c r="J275" s="225"/>
      <c r="K275" s="225"/>
      <c r="L275" s="231"/>
      <c r="M275" s="232"/>
      <c r="N275" s="233"/>
      <c r="O275" s="233"/>
      <c r="P275" s="233"/>
      <c r="Q275" s="233"/>
      <c r="R275" s="233"/>
      <c r="S275" s="233"/>
      <c r="T275" s="23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5" t="s">
        <v>144</v>
      </c>
      <c r="AU275" s="235" t="s">
        <v>82</v>
      </c>
      <c r="AV275" s="13" t="s">
        <v>82</v>
      </c>
      <c r="AW275" s="13" t="s">
        <v>33</v>
      </c>
      <c r="AX275" s="13" t="s">
        <v>72</v>
      </c>
      <c r="AY275" s="235" t="s">
        <v>133</v>
      </c>
    </row>
    <row r="276" s="13" customFormat="1">
      <c r="A276" s="13"/>
      <c r="B276" s="224"/>
      <c r="C276" s="225"/>
      <c r="D276" s="226" t="s">
        <v>144</v>
      </c>
      <c r="E276" s="227" t="s">
        <v>19</v>
      </c>
      <c r="F276" s="228" t="s">
        <v>1011</v>
      </c>
      <c r="G276" s="225"/>
      <c r="H276" s="229">
        <v>20</v>
      </c>
      <c r="I276" s="230"/>
      <c r="J276" s="225"/>
      <c r="K276" s="225"/>
      <c r="L276" s="231"/>
      <c r="M276" s="232"/>
      <c r="N276" s="233"/>
      <c r="O276" s="233"/>
      <c r="P276" s="233"/>
      <c r="Q276" s="233"/>
      <c r="R276" s="233"/>
      <c r="S276" s="233"/>
      <c r="T276" s="23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5" t="s">
        <v>144</v>
      </c>
      <c r="AU276" s="235" t="s">
        <v>82</v>
      </c>
      <c r="AV276" s="13" t="s">
        <v>82</v>
      </c>
      <c r="AW276" s="13" t="s">
        <v>33</v>
      </c>
      <c r="AX276" s="13" t="s">
        <v>72</v>
      </c>
      <c r="AY276" s="235" t="s">
        <v>133</v>
      </c>
    </row>
    <row r="277" s="13" customFormat="1">
      <c r="A277" s="13"/>
      <c r="B277" s="224"/>
      <c r="C277" s="225"/>
      <c r="D277" s="226" t="s">
        <v>144</v>
      </c>
      <c r="E277" s="227" t="s">
        <v>19</v>
      </c>
      <c r="F277" s="228" t="s">
        <v>1012</v>
      </c>
      <c r="G277" s="225"/>
      <c r="H277" s="229">
        <v>37.5</v>
      </c>
      <c r="I277" s="230"/>
      <c r="J277" s="225"/>
      <c r="K277" s="225"/>
      <c r="L277" s="231"/>
      <c r="M277" s="232"/>
      <c r="N277" s="233"/>
      <c r="O277" s="233"/>
      <c r="P277" s="233"/>
      <c r="Q277" s="233"/>
      <c r="R277" s="233"/>
      <c r="S277" s="233"/>
      <c r="T277" s="23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5" t="s">
        <v>144</v>
      </c>
      <c r="AU277" s="235" t="s">
        <v>82</v>
      </c>
      <c r="AV277" s="13" t="s">
        <v>82</v>
      </c>
      <c r="AW277" s="13" t="s">
        <v>33</v>
      </c>
      <c r="AX277" s="13" t="s">
        <v>72</v>
      </c>
      <c r="AY277" s="235" t="s">
        <v>133</v>
      </c>
    </row>
    <row r="278" s="15" customFormat="1">
      <c r="A278" s="15"/>
      <c r="B278" s="246"/>
      <c r="C278" s="247"/>
      <c r="D278" s="226" t="s">
        <v>144</v>
      </c>
      <c r="E278" s="248" t="s">
        <v>19</v>
      </c>
      <c r="F278" s="249" t="s">
        <v>200</v>
      </c>
      <c r="G278" s="247"/>
      <c r="H278" s="250">
        <v>142.5</v>
      </c>
      <c r="I278" s="251"/>
      <c r="J278" s="247"/>
      <c r="K278" s="247"/>
      <c r="L278" s="252"/>
      <c r="M278" s="253"/>
      <c r="N278" s="254"/>
      <c r="O278" s="254"/>
      <c r="P278" s="254"/>
      <c r="Q278" s="254"/>
      <c r="R278" s="254"/>
      <c r="S278" s="254"/>
      <c r="T278" s="25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56" t="s">
        <v>144</v>
      </c>
      <c r="AU278" s="256" t="s">
        <v>82</v>
      </c>
      <c r="AV278" s="15" t="s">
        <v>140</v>
      </c>
      <c r="AW278" s="15" t="s">
        <v>33</v>
      </c>
      <c r="AX278" s="15" t="s">
        <v>80</v>
      </c>
      <c r="AY278" s="256" t="s">
        <v>133</v>
      </c>
    </row>
    <row r="279" s="2" customFormat="1" ht="16.5" customHeight="1">
      <c r="A279" s="40"/>
      <c r="B279" s="41"/>
      <c r="C279" s="257" t="s">
        <v>395</v>
      </c>
      <c r="D279" s="257" t="s">
        <v>263</v>
      </c>
      <c r="E279" s="258" t="s">
        <v>323</v>
      </c>
      <c r="F279" s="259" t="s">
        <v>324</v>
      </c>
      <c r="G279" s="260" t="s">
        <v>235</v>
      </c>
      <c r="H279" s="261">
        <v>24.797999999999998</v>
      </c>
      <c r="I279" s="262"/>
      <c r="J279" s="263">
        <f>ROUND(I279*H279,2)</f>
        <v>0</v>
      </c>
      <c r="K279" s="259" t="s">
        <v>139</v>
      </c>
      <c r="L279" s="264"/>
      <c r="M279" s="265" t="s">
        <v>19</v>
      </c>
      <c r="N279" s="266" t="s">
        <v>43</v>
      </c>
      <c r="O279" s="86"/>
      <c r="P279" s="215">
        <f>O279*H279</f>
        <v>0</v>
      </c>
      <c r="Q279" s="215">
        <v>1</v>
      </c>
      <c r="R279" s="215">
        <f>Q279*H279</f>
        <v>24.797999999999998</v>
      </c>
      <c r="S279" s="215">
        <v>0</v>
      </c>
      <c r="T279" s="21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180</v>
      </c>
      <c r="AT279" s="217" t="s">
        <v>263</v>
      </c>
      <c r="AU279" s="217" t="s">
        <v>82</v>
      </c>
      <c r="AY279" s="19" t="s">
        <v>133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80</v>
      </c>
      <c r="BK279" s="218">
        <f>ROUND(I279*H279,2)</f>
        <v>0</v>
      </c>
      <c r="BL279" s="19" t="s">
        <v>140</v>
      </c>
      <c r="BM279" s="217" t="s">
        <v>1013</v>
      </c>
    </row>
    <row r="280" s="14" customFormat="1">
      <c r="A280" s="14"/>
      <c r="B280" s="236"/>
      <c r="C280" s="237"/>
      <c r="D280" s="226" t="s">
        <v>144</v>
      </c>
      <c r="E280" s="238" t="s">
        <v>19</v>
      </c>
      <c r="F280" s="239" t="s">
        <v>901</v>
      </c>
      <c r="G280" s="237"/>
      <c r="H280" s="238" t="s">
        <v>19</v>
      </c>
      <c r="I280" s="240"/>
      <c r="J280" s="237"/>
      <c r="K280" s="237"/>
      <c r="L280" s="241"/>
      <c r="M280" s="242"/>
      <c r="N280" s="243"/>
      <c r="O280" s="243"/>
      <c r="P280" s="243"/>
      <c r="Q280" s="243"/>
      <c r="R280" s="243"/>
      <c r="S280" s="243"/>
      <c r="T280" s="24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5" t="s">
        <v>144</v>
      </c>
      <c r="AU280" s="245" t="s">
        <v>82</v>
      </c>
      <c r="AV280" s="14" t="s">
        <v>80</v>
      </c>
      <c r="AW280" s="14" t="s">
        <v>33</v>
      </c>
      <c r="AX280" s="14" t="s">
        <v>72</v>
      </c>
      <c r="AY280" s="245" t="s">
        <v>133</v>
      </c>
    </row>
    <row r="281" s="14" customFormat="1">
      <c r="A281" s="14"/>
      <c r="B281" s="236"/>
      <c r="C281" s="237"/>
      <c r="D281" s="226" t="s">
        <v>144</v>
      </c>
      <c r="E281" s="238" t="s">
        <v>19</v>
      </c>
      <c r="F281" s="239" t="s">
        <v>313</v>
      </c>
      <c r="G281" s="237"/>
      <c r="H281" s="238" t="s">
        <v>19</v>
      </c>
      <c r="I281" s="240"/>
      <c r="J281" s="237"/>
      <c r="K281" s="237"/>
      <c r="L281" s="241"/>
      <c r="M281" s="242"/>
      <c r="N281" s="243"/>
      <c r="O281" s="243"/>
      <c r="P281" s="243"/>
      <c r="Q281" s="243"/>
      <c r="R281" s="243"/>
      <c r="S281" s="243"/>
      <c r="T281" s="24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5" t="s">
        <v>144</v>
      </c>
      <c r="AU281" s="245" t="s">
        <v>82</v>
      </c>
      <c r="AV281" s="14" t="s">
        <v>80</v>
      </c>
      <c r="AW281" s="14" t="s">
        <v>33</v>
      </c>
      <c r="AX281" s="14" t="s">
        <v>72</v>
      </c>
      <c r="AY281" s="245" t="s">
        <v>133</v>
      </c>
    </row>
    <row r="282" s="13" customFormat="1">
      <c r="A282" s="13"/>
      <c r="B282" s="224"/>
      <c r="C282" s="225"/>
      <c r="D282" s="226" t="s">
        <v>144</v>
      </c>
      <c r="E282" s="227" t="s">
        <v>19</v>
      </c>
      <c r="F282" s="228" t="s">
        <v>1014</v>
      </c>
      <c r="G282" s="225"/>
      <c r="H282" s="229">
        <v>0.78300000000000003</v>
      </c>
      <c r="I282" s="230"/>
      <c r="J282" s="225"/>
      <c r="K282" s="225"/>
      <c r="L282" s="231"/>
      <c r="M282" s="232"/>
      <c r="N282" s="233"/>
      <c r="O282" s="233"/>
      <c r="P282" s="233"/>
      <c r="Q282" s="233"/>
      <c r="R282" s="233"/>
      <c r="S282" s="233"/>
      <c r="T282" s="23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5" t="s">
        <v>144</v>
      </c>
      <c r="AU282" s="235" t="s">
        <v>82</v>
      </c>
      <c r="AV282" s="13" t="s">
        <v>82</v>
      </c>
      <c r="AW282" s="13" t="s">
        <v>33</v>
      </c>
      <c r="AX282" s="13" t="s">
        <v>72</v>
      </c>
      <c r="AY282" s="235" t="s">
        <v>133</v>
      </c>
    </row>
    <row r="283" s="14" customFormat="1">
      <c r="A283" s="14"/>
      <c r="B283" s="236"/>
      <c r="C283" s="237"/>
      <c r="D283" s="226" t="s">
        <v>144</v>
      </c>
      <c r="E283" s="238" t="s">
        <v>19</v>
      </c>
      <c r="F283" s="239" t="s">
        <v>320</v>
      </c>
      <c r="G283" s="237"/>
      <c r="H283" s="238" t="s">
        <v>19</v>
      </c>
      <c r="I283" s="240"/>
      <c r="J283" s="237"/>
      <c r="K283" s="237"/>
      <c r="L283" s="241"/>
      <c r="M283" s="242"/>
      <c r="N283" s="243"/>
      <c r="O283" s="243"/>
      <c r="P283" s="243"/>
      <c r="Q283" s="243"/>
      <c r="R283" s="243"/>
      <c r="S283" s="243"/>
      <c r="T283" s="24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5" t="s">
        <v>144</v>
      </c>
      <c r="AU283" s="245" t="s">
        <v>82</v>
      </c>
      <c r="AV283" s="14" t="s">
        <v>80</v>
      </c>
      <c r="AW283" s="14" t="s">
        <v>33</v>
      </c>
      <c r="AX283" s="14" t="s">
        <v>72</v>
      </c>
      <c r="AY283" s="245" t="s">
        <v>133</v>
      </c>
    </row>
    <row r="284" s="13" customFormat="1">
      <c r="A284" s="13"/>
      <c r="B284" s="224"/>
      <c r="C284" s="225"/>
      <c r="D284" s="226" t="s">
        <v>144</v>
      </c>
      <c r="E284" s="227" t="s">
        <v>19</v>
      </c>
      <c r="F284" s="228" t="s">
        <v>1015</v>
      </c>
      <c r="G284" s="225"/>
      <c r="H284" s="229">
        <v>4.8600000000000003</v>
      </c>
      <c r="I284" s="230"/>
      <c r="J284" s="225"/>
      <c r="K284" s="225"/>
      <c r="L284" s="231"/>
      <c r="M284" s="232"/>
      <c r="N284" s="233"/>
      <c r="O284" s="233"/>
      <c r="P284" s="233"/>
      <c r="Q284" s="233"/>
      <c r="R284" s="233"/>
      <c r="S284" s="233"/>
      <c r="T284" s="23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5" t="s">
        <v>144</v>
      </c>
      <c r="AU284" s="235" t="s">
        <v>82</v>
      </c>
      <c r="AV284" s="13" t="s">
        <v>82</v>
      </c>
      <c r="AW284" s="13" t="s">
        <v>33</v>
      </c>
      <c r="AX284" s="13" t="s">
        <v>72</v>
      </c>
      <c r="AY284" s="235" t="s">
        <v>133</v>
      </c>
    </row>
    <row r="285" s="14" customFormat="1">
      <c r="A285" s="14"/>
      <c r="B285" s="236"/>
      <c r="C285" s="237"/>
      <c r="D285" s="226" t="s">
        <v>144</v>
      </c>
      <c r="E285" s="238" t="s">
        <v>19</v>
      </c>
      <c r="F285" s="239" t="s">
        <v>909</v>
      </c>
      <c r="G285" s="237"/>
      <c r="H285" s="238" t="s">
        <v>19</v>
      </c>
      <c r="I285" s="240"/>
      <c r="J285" s="237"/>
      <c r="K285" s="237"/>
      <c r="L285" s="241"/>
      <c r="M285" s="242"/>
      <c r="N285" s="243"/>
      <c r="O285" s="243"/>
      <c r="P285" s="243"/>
      <c r="Q285" s="243"/>
      <c r="R285" s="243"/>
      <c r="S285" s="243"/>
      <c r="T285" s="24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5" t="s">
        <v>144</v>
      </c>
      <c r="AU285" s="245" t="s">
        <v>82</v>
      </c>
      <c r="AV285" s="14" t="s">
        <v>80</v>
      </c>
      <c r="AW285" s="14" t="s">
        <v>33</v>
      </c>
      <c r="AX285" s="14" t="s">
        <v>72</v>
      </c>
      <c r="AY285" s="245" t="s">
        <v>133</v>
      </c>
    </row>
    <row r="286" s="14" customFormat="1">
      <c r="A286" s="14"/>
      <c r="B286" s="236"/>
      <c r="C286" s="237"/>
      <c r="D286" s="226" t="s">
        <v>144</v>
      </c>
      <c r="E286" s="238" t="s">
        <v>19</v>
      </c>
      <c r="F286" s="239" t="s">
        <v>313</v>
      </c>
      <c r="G286" s="237"/>
      <c r="H286" s="238" t="s">
        <v>19</v>
      </c>
      <c r="I286" s="240"/>
      <c r="J286" s="237"/>
      <c r="K286" s="237"/>
      <c r="L286" s="241"/>
      <c r="M286" s="242"/>
      <c r="N286" s="243"/>
      <c r="O286" s="243"/>
      <c r="P286" s="243"/>
      <c r="Q286" s="243"/>
      <c r="R286" s="243"/>
      <c r="S286" s="243"/>
      <c r="T286" s="24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5" t="s">
        <v>144</v>
      </c>
      <c r="AU286" s="245" t="s">
        <v>82</v>
      </c>
      <c r="AV286" s="14" t="s">
        <v>80</v>
      </c>
      <c r="AW286" s="14" t="s">
        <v>33</v>
      </c>
      <c r="AX286" s="14" t="s">
        <v>72</v>
      </c>
      <c r="AY286" s="245" t="s">
        <v>133</v>
      </c>
    </row>
    <row r="287" s="13" customFormat="1">
      <c r="A287" s="13"/>
      <c r="B287" s="224"/>
      <c r="C287" s="225"/>
      <c r="D287" s="226" t="s">
        <v>144</v>
      </c>
      <c r="E287" s="227" t="s">
        <v>19</v>
      </c>
      <c r="F287" s="228" t="s">
        <v>1016</v>
      </c>
      <c r="G287" s="225"/>
      <c r="H287" s="229">
        <v>1.044</v>
      </c>
      <c r="I287" s="230"/>
      <c r="J287" s="225"/>
      <c r="K287" s="225"/>
      <c r="L287" s="231"/>
      <c r="M287" s="232"/>
      <c r="N287" s="233"/>
      <c r="O287" s="233"/>
      <c r="P287" s="233"/>
      <c r="Q287" s="233"/>
      <c r="R287" s="233"/>
      <c r="S287" s="233"/>
      <c r="T287" s="23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5" t="s">
        <v>144</v>
      </c>
      <c r="AU287" s="235" t="s">
        <v>82</v>
      </c>
      <c r="AV287" s="13" t="s">
        <v>82</v>
      </c>
      <c r="AW287" s="13" t="s">
        <v>33</v>
      </c>
      <c r="AX287" s="13" t="s">
        <v>72</v>
      </c>
      <c r="AY287" s="235" t="s">
        <v>133</v>
      </c>
    </row>
    <row r="288" s="13" customFormat="1">
      <c r="A288" s="13"/>
      <c r="B288" s="224"/>
      <c r="C288" s="225"/>
      <c r="D288" s="226" t="s">
        <v>144</v>
      </c>
      <c r="E288" s="227" t="s">
        <v>19</v>
      </c>
      <c r="F288" s="228" t="s">
        <v>1017</v>
      </c>
      <c r="G288" s="225"/>
      <c r="H288" s="229">
        <v>0.34799999999999998</v>
      </c>
      <c r="I288" s="230"/>
      <c r="J288" s="225"/>
      <c r="K288" s="225"/>
      <c r="L288" s="231"/>
      <c r="M288" s="232"/>
      <c r="N288" s="233"/>
      <c r="O288" s="233"/>
      <c r="P288" s="233"/>
      <c r="Q288" s="233"/>
      <c r="R288" s="233"/>
      <c r="S288" s="233"/>
      <c r="T288" s="23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5" t="s">
        <v>144</v>
      </c>
      <c r="AU288" s="235" t="s">
        <v>82</v>
      </c>
      <c r="AV288" s="13" t="s">
        <v>82</v>
      </c>
      <c r="AW288" s="13" t="s">
        <v>33</v>
      </c>
      <c r="AX288" s="13" t="s">
        <v>72</v>
      </c>
      <c r="AY288" s="235" t="s">
        <v>133</v>
      </c>
    </row>
    <row r="289" s="14" customFormat="1">
      <c r="A289" s="14"/>
      <c r="B289" s="236"/>
      <c r="C289" s="237"/>
      <c r="D289" s="226" t="s">
        <v>144</v>
      </c>
      <c r="E289" s="238" t="s">
        <v>19</v>
      </c>
      <c r="F289" s="239" t="s">
        <v>320</v>
      </c>
      <c r="G289" s="237"/>
      <c r="H289" s="238" t="s">
        <v>19</v>
      </c>
      <c r="I289" s="240"/>
      <c r="J289" s="237"/>
      <c r="K289" s="237"/>
      <c r="L289" s="241"/>
      <c r="M289" s="242"/>
      <c r="N289" s="243"/>
      <c r="O289" s="243"/>
      <c r="P289" s="243"/>
      <c r="Q289" s="243"/>
      <c r="R289" s="243"/>
      <c r="S289" s="243"/>
      <c r="T289" s="24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5" t="s">
        <v>144</v>
      </c>
      <c r="AU289" s="245" t="s">
        <v>82</v>
      </c>
      <c r="AV289" s="14" t="s">
        <v>80</v>
      </c>
      <c r="AW289" s="14" t="s">
        <v>33</v>
      </c>
      <c r="AX289" s="14" t="s">
        <v>72</v>
      </c>
      <c r="AY289" s="245" t="s">
        <v>133</v>
      </c>
    </row>
    <row r="290" s="13" customFormat="1">
      <c r="A290" s="13"/>
      <c r="B290" s="224"/>
      <c r="C290" s="225"/>
      <c r="D290" s="226" t="s">
        <v>144</v>
      </c>
      <c r="E290" s="227" t="s">
        <v>19</v>
      </c>
      <c r="F290" s="228" t="s">
        <v>1018</v>
      </c>
      <c r="G290" s="225"/>
      <c r="H290" s="229">
        <v>6.4800000000000004</v>
      </c>
      <c r="I290" s="230"/>
      <c r="J290" s="225"/>
      <c r="K290" s="225"/>
      <c r="L290" s="231"/>
      <c r="M290" s="232"/>
      <c r="N290" s="233"/>
      <c r="O290" s="233"/>
      <c r="P290" s="233"/>
      <c r="Q290" s="233"/>
      <c r="R290" s="233"/>
      <c r="S290" s="233"/>
      <c r="T290" s="23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5" t="s">
        <v>144</v>
      </c>
      <c r="AU290" s="235" t="s">
        <v>82</v>
      </c>
      <c r="AV290" s="13" t="s">
        <v>82</v>
      </c>
      <c r="AW290" s="13" t="s">
        <v>33</v>
      </c>
      <c r="AX290" s="13" t="s">
        <v>72</v>
      </c>
      <c r="AY290" s="235" t="s">
        <v>133</v>
      </c>
    </row>
    <row r="291" s="13" customFormat="1">
      <c r="A291" s="13"/>
      <c r="B291" s="224"/>
      <c r="C291" s="225"/>
      <c r="D291" s="226" t="s">
        <v>144</v>
      </c>
      <c r="E291" s="227" t="s">
        <v>19</v>
      </c>
      <c r="F291" s="228" t="s">
        <v>1019</v>
      </c>
      <c r="G291" s="225"/>
      <c r="H291" s="229">
        <v>1.0800000000000001</v>
      </c>
      <c r="I291" s="230"/>
      <c r="J291" s="225"/>
      <c r="K291" s="225"/>
      <c r="L291" s="231"/>
      <c r="M291" s="232"/>
      <c r="N291" s="233"/>
      <c r="O291" s="233"/>
      <c r="P291" s="233"/>
      <c r="Q291" s="233"/>
      <c r="R291" s="233"/>
      <c r="S291" s="233"/>
      <c r="T291" s="23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5" t="s">
        <v>144</v>
      </c>
      <c r="AU291" s="235" t="s">
        <v>82</v>
      </c>
      <c r="AV291" s="13" t="s">
        <v>82</v>
      </c>
      <c r="AW291" s="13" t="s">
        <v>33</v>
      </c>
      <c r="AX291" s="13" t="s">
        <v>72</v>
      </c>
      <c r="AY291" s="235" t="s">
        <v>133</v>
      </c>
    </row>
    <row r="292" s="13" customFormat="1">
      <c r="A292" s="13"/>
      <c r="B292" s="224"/>
      <c r="C292" s="225"/>
      <c r="D292" s="226" t="s">
        <v>144</v>
      </c>
      <c r="E292" s="227" t="s">
        <v>19</v>
      </c>
      <c r="F292" s="228" t="s">
        <v>1020</v>
      </c>
      <c r="G292" s="225"/>
      <c r="H292" s="229">
        <v>2.3220000000000001</v>
      </c>
      <c r="I292" s="230"/>
      <c r="J292" s="225"/>
      <c r="K292" s="225"/>
      <c r="L292" s="231"/>
      <c r="M292" s="232"/>
      <c r="N292" s="233"/>
      <c r="O292" s="233"/>
      <c r="P292" s="233"/>
      <c r="Q292" s="233"/>
      <c r="R292" s="233"/>
      <c r="S292" s="233"/>
      <c r="T292" s="23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5" t="s">
        <v>144</v>
      </c>
      <c r="AU292" s="235" t="s">
        <v>82</v>
      </c>
      <c r="AV292" s="13" t="s">
        <v>82</v>
      </c>
      <c r="AW292" s="13" t="s">
        <v>33</v>
      </c>
      <c r="AX292" s="13" t="s">
        <v>72</v>
      </c>
      <c r="AY292" s="235" t="s">
        <v>133</v>
      </c>
    </row>
    <row r="293" s="13" customFormat="1">
      <c r="A293" s="13"/>
      <c r="B293" s="224"/>
      <c r="C293" s="225"/>
      <c r="D293" s="226" t="s">
        <v>144</v>
      </c>
      <c r="E293" s="227" t="s">
        <v>19</v>
      </c>
      <c r="F293" s="228" t="s">
        <v>1021</v>
      </c>
      <c r="G293" s="225"/>
      <c r="H293" s="229">
        <v>7.29</v>
      </c>
      <c r="I293" s="230"/>
      <c r="J293" s="225"/>
      <c r="K293" s="225"/>
      <c r="L293" s="231"/>
      <c r="M293" s="232"/>
      <c r="N293" s="233"/>
      <c r="O293" s="233"/>
      <c r="P293" s="233"/>
      <c r="Q293" s="233"/>
      <c r="R293" s="233"/>
      <c r="S293" s="233"/>
      <c r="T293" s="23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5" t="s">
        <v>144</v>
      </c>
      <c r="AU293" s="235" t="s">
        <v>82</v>
      </c>
      <c r="AV293" s="13" t="s">
        <v>82</v>
      </c>
      <c r="AW293" s="13" t="s">
        <v>33</v>
      </c>
      <c r="AX293" s="13" t="s">
        <v>72</v>
      </c>
      <c r="AY293" s="235" t="s">
        <v>133</v>
      </c>
    </row>
    <row r="294" s="13" customFormat="1">
      <c r="A294" s="13"/>
      <c r="B294" s="224"/>
      <c r="C294" s="225"/>
      <c r="D294" s="226" t="s">
        <v>144</v>
      </c>
      <c r="E294" s="227" t="s">
        <v>19</v>
      </c>
      <c r="F294" s="228" t="s">
        <v>1022</v>
      </c>
      <c r="G294" s="225"/>
      <c r="H294" s="229">
        <v>0.59099999999999997</v>
      </c>
      <c r="I294" s="230"/>
      <c r="J294" s="225"/>
      <c r="K294" s="225"/>
      <c r="L294" s="231"/>
      <c r="M294" s="232"/>
      <c r="N294" s="233"/>
      <c r="O294" s="233"/>
      <c r="P294" s="233"/>
      <c r="Q294" s="233"/>
      <c r="R294" s="233"/>
      <c r="S294" s="233"/>
      <c r="T294" s="234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5" t="s">
        <v>144</v>
      </c>
      <c r="AU294" s="235" t="s">
        <v>82</v>
      </c>
      <c r="AV294" s="13" t="s">
        <v>82</v>
      </c>
      <c r="AW294" s="13" t="s">
        <v>33</v>
      </c>
      <c r="AX294" s="13" t="s">
        <v>72</v>
      </c>
      <c r="AY294" s="235" t="s">
        <v>133</v>
      </c>
    </row>
    <row r="295" s="15" customFormat="1">
      <c r="A295" s="15"/>
      <c r="B295" s="246"/>
      <c r="C295" s="247"/>
      <c r="D295" s="226" t="s">
        <v>144</v>
      </c>
      <c r="E295" s="248" t="s">
        <v>19</v>
      </c>
      <c r="F295" s="249" t="s">
        <v>200</v>
      </c>
      <c r="G295" s="247"/>
      <c r="H295" s="250">
        <v>24.797999999999998</v>
      </c>
      <c r="I295" s="251"/>
      <c r="J295" s="247"/>
      <c r="K295" s="247"/>
      <c r="L295" s="252"/>
      <c r="M295" s="253"/>
      <c r="N295" s="254"/>
      <c r="O295" s="254"/>
      <c r="P295" s="254"/>
      <c r="Q295" s="254"/>
      <c r="R295" s="254"/>
      <c r="S295" s="254"/>
      <c r="T295" s="25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56" t="s">
        <v>144</v>
      </c>
      <c r="AU295" s="256" t="s">
        <v>82</v>
      </c>
      <c r="AV295" s="15" t="s">
        <v>140</v>
      </c>
      <c r="AW295" s="15" t="s">
        <v>33</v>
      </c>
      <c r="AX295" s="15" t="s">
        <v>80</v>
      </c>
      <c r="AY295" s="256" t="s">
        <v>133</v>
      </c>
    </row>
    <row r="296" s="2" customFormat="1" ht="24.15" customHeight="1">
      <c r="A296" s="40"/>
      <c r="B296" s="41"/>
      <c r="C296" s="206" t="s">
        <v>402</v>
      </c>
      <c r="D296" s="206" t="s">
        <v>135</v>
      </c>
      <c r="E296" s="207" t="s">
        <v>329</v>
      </c>
      <c r="F296" s="208" t="s">
        <v>330</v>
      </c>
      <c r="G296" s="209" t="s">
        <v>189</v>
      </c>
      <c r="H296" s="210">
        <v>42</v>
      </c>
      <c r="I296" s="211"/>
      <c r="J296" s="212">
        <f>ROUND(I296*H296,2)</f>
        <v>0</v>
      </c>
      <c r="K296" s="208" t="s">
        <v>139</v>
      </c>
      <c r="L296" s="46"/>
      <c r="M296" s="213" t="s">
        <v>19</v>
      </c>
      <c r="N296" s="214" t="s">
        <v>43</v>
      </c>
      <c r="O296" s="86"/>
      <c r="P296" s="215">
        <f>O296*H296</f>
        <v>0</v>
      </c>
      <c r="Q296" s="215">
        <v>0.037010000000000001</v>
      </c>
      <c r="R296" s="215">
        <f>Q296*H296</f>
        <v>1.5544200000000001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140</v>
      </c>
      <c r="AT296" s="217" t="s">
        <v>135</v>
      </c>
      <c r="AU296" s="217" t="s">
        <v>82</v>
      </c>
      <c r="AY296" s="19" t="s">
        <v>133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80</v>
      </c>
      <c r="BK296" s="218">
        <f>ROUND(I296*H296,2)</f>
        <v>0</v>
      </c>
      <c r="BL296" s="19" t="s">
        <v>140</v>
      </c>
      <c r="BM296" s="217" t="s">
        <v>1023</v>
      </c>
    </row>
    <row r="297" s="2" customFormat="1">
      <c r="A297" s="40"/>
      <c r="B297" s="41"/>
      <c r="C297" s="42"/>
      <c r="D297" s="219" t="s">
        <v>142</v>
      </c>
      <c r="E297" s="42"/>
      <c r="F297" s="220" t="s">
        <v>332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142</v>
      </c>
      <c r="AU297" s="19" t="s">
        <v>82</v>
      </c>
    </row>
    <row r="298" s="14" customFormat="1">
      <c r="A298" s="14"/>
      <c r="B298" s="236"/>
      <c r="C298" s="237"/>
      <c r="D298" s="226" t="s">
        <v>144</v>
      </c>
      <c r="E298" s="238" t="s">
        <v>19</v>
      </c>
      <c r="F298" s="239" t="s">
        <v>901</v>
      </c>
      <c r="G298" s="237"/>
      <c r="H298" s="238" t="s">
        <v>19</v>
      </c>
      <c r="I298" s="240"/>
      <c r="J298" s="237"/>
      <c r="K298" s="237"/>
      <c r="L298" s="241"/>
      <c r="M298" s="242"/>
      <c r="N298" s="243"/>
      <c r="O298" s="243"/>
      <c r="P298" s="243"/>
      <c r="Q298" s="243"/>
      <c r="R298" s="243"/>
      <c r="S298" s="243"/>
      <c r="T298" s="24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5" t="s">
        <v>144</v>
      </c>
      <c r="AU298" s="245" t="s">
        <v>82</v>
      </c>
      <c r="AV298" s="14" t="s">
        <v>80</v>
      </c>
      <c r="AW298" s="14" t="s">
        <v>33</v>
      </c>
      <c r="AX298" s="14" t="s">
        <v>72</v>
      </c>
      <c r="AY298" s="245" t="s">
        <v>133</v>
      </c>
    </row>
    <row r="299" s="13" customFormat="1">
      <c r="A299" s="13"/>
      <c r="B299" s="224"/>
      <c r="C299" s="225"/>
      <c r="D299" s="226" t="s">
        <v>144</v>
      </c>
      <c r="E299" s="227" t="s">
        <v>19</v>
      </c>
      <c r="F299" s="228" t="s">
        <v>1024</v>
      </c>
      <c r="G299" s="225"/>
      <c r="H299" s="229">
        <v>18</v>
      </c>
      <c r="I299" s="230"/>
      <c r="J299" s="225"/>
      <c r="K299" s="225"/>
      <c r="L299" s="231"/>
      <c r="M299" s="232"/>
      <c r="N299" s="233"/>
      <c r="O299" s="233"/>
      <c r="P299" s="233"/>
      <c r="Q299" s="233"/>
      <c r="R299" s="233"/>
      <c r="S299" s="233"/>
      <c r="T299" s="23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5" t="s">
        <v>144</v>
      </c>
      <c r="AU299" s="235" t="s">
        <v>82</v>
      </c>
      <c r="AV299" s="13" t="s">
        <v>82</v>
      </c>
      <c r="AW299" s="13" t="s">
        <v>33</v>
      </c>
      <c r="AX299" s="13" t="s">
        <v>72</v>
      </c>
      <c r="AY299" s="235" t="s">
        <v>133</v>
      </c>
    </row>
    <row r="300" s="14" customFormat="1">
      <c r="A300" s="14"/>
      <c r="B300" s="236"/>
      <c r="C300" s="237"/>
      <c r="D300" s="226" t="s">
        <v>144</v>
      </c>
      <c r="E300" s="238" t="s">
        <v>19</v>
      </c>
      <c r="F300" s="239" t="s">
        <v>909</v>
      </c>
      <c r="G300" s="237"/>
      <c r="H300" s="238" t="s">
        <v>19</v>
      </c>
      <c r="I300" s="240"/>
      <c r="J300" s="237"/>
      <c r="K300" s="237"/>
      <c r="L300" s="241"/>
      <c r="M300" s="242"/>
      <c r="N300" s="243"/>
      <c r="O300" s="243"/>
      <c r="P300" s="243"/>
      <c r="Q300" s="243"/>
      <c r="R300" s="243"/>
      <c r="S300" s="243"/>
      <c r="T300" s="24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5" t="s">
        <v>144</v>
      </c>
      <c r="AU300" s="245" t="s">
        <v>82</v>
      </c>
      <c r="AV300" s="14" t="s">
        <v>80</v>
      </c>
      <c r="AW300" s="14" t="s">
        <v>33</v>
      </c>
      <c r="AX300" s="14" t="s">
        <v>72</v>
      </c>
      <c r="AY300" s="245" t="s">
        <v>133</v>
      </c>
    </row>
    <row r="301" s="13" customFormat="1">
      <c r="A301" s="13"/>
      <c r="B301" s="224"/>
      <c r="C301" s="225"/>
      <c r="D301" s="226" t="s">
        <v>144</v>
      </c>
      <c r="E301" s="227" t="s">
        <v>19</v>
      </c>
      <c r="F301" s="228" t="s">
        <v>1025</v>
      </c>
      <c r="G301" s="225"/>
      <c r="H301" s="229">
        <v>16</v>
      </c>
      <c r="I301" s="230"/>
      <c r="J301" s="225"/>
      <c r="K301" s="225"/>
      <c r="L301" s="231"/>
      <c r="M301" s="232"/>
      <c r="N301" s="233"/>
      <c r="O301" s="233"/>
      <c r="P301" s="233"/>
      <c r="Q301" s="233"/>
      <c r="R301" s="233"/>
      <c r="S301" s="233"/>
      <c r="T301" s="23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5" t="s">
        <v>144</v>
      </c>
      <c r="AU301" s="235" t="s">
        <v>82</v>
      </c>
      <c r="AV301" s="13" t="s">
        <v>82</v>
      </c>
      <c r="AW301" s="13" t="s">
        <v>33</v>
      </c>
      <c r="AX301" s="13" t="s">
        <v>72</v>
      </c>
      <c r="AY301" s="235" t="s">
        <v>133</v>
      </c>
    </row>
    <row r="302" s="13" customFormat="1">
      <c r="A302" s="13"/>
      <c r="B302" s="224"/>
      <c r="C302" s="225"/>
      <c r="D302" s="226" t="s">
        <v>144</v>
      </c>
      <c r="E302" s="227" t="s">
        <v>19</v>
      </c>
      <c r="F302" s="228" t="s">
        <v>1026</v>
      </c>
      <c r="G302" s="225"/>
      <c r="H302" s="229">
        <v>8</v>
      </c>
      <c r="I302" s="230"/>
      <c r="J302" s="225"/>
      <c r="K302" s="225"/>
      <c r="L302" s="231"/>
      <c r="M302" s="232"/>
      <c r="N302" s="233"/>
      <c r="O302" s="233"/>
      <c r="P302" s="233"/>
      <c r="Q302" s="233"/>
      <c r="R302" s="233"/>
      <c r="S302" s="233"/>
      <c r="T302" s="23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5" t="s">
        <v>144</v>
      </c>
      <c r="AU302" s="235" t="s">
        <v>82</v>
      </c>
      <c r="AV302" s="13" t="s">
        <v>82</v>
      </c>
      <c r="AW302" s="13" t="s">
        <v>33</v>
      </c>
      <c r="AX302" s="13" t="s">
        <v>72</v>
      </c>
      <c r="AY302" s="235" t="s">
        <v>133</v>
      </c>
    </row>
    <row r="303" s="15" customFormat="1">
      <c r="A303" s="15"/>
      <c r="B303" s="246"/>
      <c r="C303" s="247"/>
      <c r="D303" s="226" t="s">
        <v>144</v>
      </c>
      <c r="E303" s="248" t="s">
        <v>19</v>
      </c>
      <c r="F303" s="249" t="s">
        <v>200</v>
      </c>
      <c r="G303" s="247"/>
      <c r="H303" s="250">
        <v>42</v>
      </c>
      <c r="I303" s="251"/>
      <c r="J303" s="247"/>
      <c r="K303" s="247"/>
      <c r="L303" s="252"/>
      <c r="M303" s="253"/>
      <c r="N303" s="254"/>
      <c r="O303" s="254"/>
      <c r="P303" s="254"/>
      <c r="Q303" s="254"/>
      <c r="R303" s="254"/>
      <c r="S303" s="254"/>
      <c r="T303" s="25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56" t="s">
        <v>144</v>
      </c>
      <c r="AU303" s="256" t="s">
        <v>82</v>
      </c>
      <c r="AV303" s="15" t="s">
        <v>140</v>
      </c>
      <c r="AW303" s="15" t="s">
        <v>33</v>
      </c>
      <c r="AX303" s="15" t="s">
        <v>80</v>
      </c>
      <c r="AY303" s="256" t="s">
        <v>133</v>
      </c>
    </row>
    <row r="304" s="2" customFormat="1" ht="16.5" customHeight="1">
      <c r="A304" s="40"/>
      <c r="B304" s="41"/>
      <c r="C304" s="257" t="s">
        <v>407</v>
      </c>
      <c r="D304" s="257" t="s">
        <v>263</v>
      </c>
      <c r="E304" s="258" t="s">
        <v>338</v>
      </c>
      <c r="F304" s="259" t="s">
        <v>339</v>
      </c>
      <c r="G304" s="260" t="s">
        <v>189</v>
      </c>
      <c r="H304" s="261">
        <v>46.200000000000003</v>
      </c>
      <c r="I304" s="262"/>
      <c r="J304" s="263">
        <f>ROUND(I304*H304,2)</f>
        <v>0</v>
      </c>
      <c r="K304" s="259" t="s">
        <v>139</v>
      </c>
      <c r="L304" s="264"/>
      <c r="M304" s="265" t="s">
        <v>19</v>
      </c>
      <c r="N304" s="266" t="s">
        <v>43</v>
      </c>
      <c r="O304" s="86"/>
      <c r="P304" s="215">
        <f>O304*H304</f>
        <v>0</v>
      </c>
      <c r="Q304" s="215">
        <v>0.019480000000000001</v>
      </c>
      <c r="R304" s="215">
        <f>Q304*H304</f>
        <v>0.89997600000000011</v>
      </c>
      <c r="S304" s="215">
        <v>0</v>
      </c>
      <c r="T304" s="21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180</v>
      </c>
      <c r="AT304" s="217" t="s">
        <v>263</v>
      </c>
      <c r="AU304" s="217" t="s">
        <v>82</v>
      </c>
      <c r="AY304" s="19" t="s">
        <v>133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80</v>
      </c>
      <c r="BK304" s="218">
        <f>ROUND(I304*H304,2)</f>
        <v>0</v>
      </c>
      <c r="BL304" s="19" t="s">
        <v>140</v>
      </c>
      <c r="BM304" s="217" t="s">
        <v>1027</v>
      </c>
    </row>
    <row r="305" s="14" customFormat="1">
      <c r="A305" s="14"/>
      <c r="B305" s="236"/>
      <c r="C305" s="237"/>
      <c r="D305" s="226" t="s">
        <v>144</v>
      </c>
      <c r="E305" s="238" t="s">
        <v>19</v>
      </c>
      <c r="F305" s="239" t="s">
        <v>901</v>
      </c>
      <c r="G305" s="237"/>
      <c r="H305" s="238" t="s">
        <v>19</v>
      </c>
      <c r="I305" s="240"/>
      <c r="J305" s="237"/>
      <c r="K305" s="237"/>
      <c r="L305" s="241"/>
      <c r="M305" s="242"/>
      <c r="N305" s="243"/>
      <c r="O305" s="243"/>
      <c r="P305" s="243"/>
      <c r="Q305" s="243"/>
      <c r="R305" s="243"/>
      <c r="S305" s="243"/>
      <c r="T305" s="24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5" t="s">
        <v>144</v>
      </c>
      <c r="AU305" s="245" t="s">
        <v>82</v>
      </c>
      <c r="AV305" s="14" t="s">
        <v>80</v>
      </c>
      <c r="AW305" s="14" t="s">
        <v>33</v>
      </c>
      <c r="AX305" s="14" t="s">
        <v>72</v>
      </c>
      <c r="AY305" s="245" t="s">
        <v>133</v>
      </c>
    </row>
    <row r="306" s="13" customFormat="1">
      <c r="A306" s="13"/>
      <c r="B306" s="224"/>
      <c r="C306" s="225"/>
      <c r="D306" s="226" t="s">
        <v>144</v>
      </c>
      <c r="E306" s="227" t="s">
        <v>19</v>
      </c>
      <c r="F306" s="228" t="s">
        <v>1028</v>
      </c>
      <c r="G306" s="225"/>
      <c r="H306" s="229">
        <v>18</v>
      </c>
      <c r="I306" s="230"/>
      <c r="J306" s="225"/>
      <c r="K306" s="225"/>
      <c r="L306" s="231"/>
      <c r="M306" s="232"/>
      <c r="N306" s="233"/>
      <c r="O306" s="233"/>
      <c r="P306" s="233"/>
      <c r="Q306" s="233"/>
      <c r="R306" s="233"/>
      <c r="S306" s="233"/>
      <c r="T306" s="234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5" t="s">
        <v>144</v>
      </c>
      <c r="AU306" s="235" t="s">
        <v>82</v>
      </c>
      <c r="AV306" s="13" t="s">
        <v>82</v>
      </c>
      <c r="AW306" s="13" t="s">
        <v>33</v>
      </c>
      <c r="AX306" s="13" t="s">
        <v>72</v>
      </c>
      <c r="AY306" s="235" t="s">
        <v>133</v>
      </c>
    </row>
    <row r="307" s="14" customFormat="1">
      <c r="A307" s="14"/>
      <c r="B307" s="236"/>
      <c r="C307" s="237"/>
      <c r="D307" s="226" t="s">
        <v>144</v>
      </c>
      <c r="E307" s="238" t="s">
        <v>19</v>
      </c>
      <c r="F307" s="239" t="s">
        <v>909</v>
      </c>
      <c r="G307" s="237"/>
      <c r="H307" s="238" t="s">
        <v>19</v>
      </c>
      <c r="I307" s="240"/>
      <c r="J307" s="237"/>
      <c r="K307" s="237"/>
      <c r="L307" s="241"/>
      <c r="M307" s="242"/>
      <c r="N307" s="243"/>
      <c r="O307" s="243"/>
      <c r="P307" s="243"/>
      <c r="Q307" s="243"/>
      <c r="R307" s="243"/>
      <c r="S307" s="243"/>
      <c r="T307" s="24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5" t="s">
        <v>144</v>
      </c>
      <c r="AU307" s="245" t="s">
        <v>82</v>
      </c>
      <c r="AV307" s="14" t="s">
        <v>80</v>
      </c>
      <c r="AW307" s="14" t="s">
        <v>33</v>
      </c>
      <c r="AX307" s="14" t="s">
        <v>72</v>
      </c>
      <c r="AY307" s="245" t="s">
        <v>133</v>
      </c>
    </row>
    <row r="308" s="13" customFormat="1">
      <c r="A308" s="13"/>
      <c r="B308" s="224"/>
      <c r="C308" s="225"/>
      <c r="D308" s="226" t="s">
        <v>144</v>
      </c>
      <c r="E308" s="227" t="s">
        <v>19</v>
      </c>
      <c r="F308" s="228" t="s">
        <v>1029</v>
      </c>
      <c r="G308" s="225"/>
      <c r="H308" s="229">
        <v>16</v>
      </c>
      <c r="I308" s="230"/>
      <c r="J308" s="225"/>
      <c r="K308" s="225"/>
      <c r="L308" s="231"/>
      <c r="M308" s="232"/>
      <c r="N308" s="233"/>
      <c r="O308" s="233"/>
      <c r="P308" s="233"/>
      <c r="Q308" s="233"/>
      <c r="R308" s="233"/>
      <c r="S308" s="233"/>
      <c r="T308" s="23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5" t="s">
        <v>144</v>
      </c>
      <c r="AU308" s="235" t="s">
        <v>82</v>
      </c>
      <c r="AV308" s="13" t="s">
        <v>82</v>
      </c>
      <c r="AW308" s="13" t="s">
        <v>33</v>
      </c>
      <c r="AX308" s="13" t="s">
        <v>72</v>
      </c>
      <c r="AY308" s="235" t="s">
        <v>133</v>
      </c>
    </row>
    <row r="309" s="13" customFormat="1">
      <c r="A309" s="13"/>
      <c r="B309" s="224"/>
      <c r="C309" s="225"/>
      <c r="D309" s="226" t="s">
        <v>144</v>
      </c>
      <c r="E309" s="227" t="s">
        <v>19</v>
      </c>
      <c r="F309" s="228" t="s">
        <v>1030</v>
      </c>
      <c r="G309" s="225"/>
      <c r="H309" s="229">
        <v>8</v>
      </c>
      <c r="I309" s="230"/>
      <c r="J309" s="225"/>
      <c r="K309" s="225"/>
      <c r="L309" s="231"/>
      <c r="M309" s="232"/>
      <c r="N309" s="233"/>
      <c r="O309" s="233"/>
      <c r="P309" s="233"/>
      <c r="Q309" s="233"/>
      <c r="R309" s="233"/>
      <c r="S309" s="233"/>
      <c r="T309" s="23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5" t="s">
        <v>144</v>
      </c>
      <c r="AU309" s="235" t="s">
        <v>82</v>
      </c>
      <c r="AV309" s="13" t="s">
        <v>82</v>
      </c>
      <c r="AW309" s="13" t="s">
        <v>33</v>
      </c>
      <c r="AX309" s="13" t="s">
        <v>72</v>
      </c>
      <c r="AY309" s="235" t="s">
        <v>133</v>
      </c>
    </row>
    <row r="310" s="15" customFormat="1">
      <c r="A310" s="15"/>
      <c r="B310" s="246"/>
      <c r="C310" s="247"/>
      <c r="D310" s="226" t="s">
        <v>144</v>
      </c>
      <c r="E310" s="248" t="s">
        <v>19</v>
      </c>
      <c r="F310" s="249" t="s">
        <v>200</v>
      </c>
      <c r="G310" s="247"/>
      <c r="H310" s="250">
        <v>42</v>
      </c>
      <c r="I310" s="251"/>
      <c r="J310" s="247"/>
      <c r="K310" s="247"/>
      <c r="L310" s="252"/>
      <c r="M310" s="253"/>
      <c r="N310" s="254"/>
      <c r="O310" s="254"/>
      <c r="P310" s="254"/>
      <c r="Q310" s="254"/>
      <c r="R310" s="254"/>
      <c r="S310" s="254"/>
      <c r="T310" s="25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56" t="s">
        <v>144</v>
      </c>
      <c r="AU310" s="256" t="s">
        <v>82</v>
      </c>
      <c r="AV310" s="15" t="s">
        <v>140</v>
      </c>
      <c r="AW310" s="15" t="s">
        <v>33</v>
      </c>
      <c r="AX310" s="15" t="s">
        <v>80</v>
      </c>
      <c r="AY310" s="256" t="s">
        <v>133</v>
      </c>
    </row>
    <row r="311" s="13" customFormat="1">
      <c r="A311" s="13"/>
      <c r="B311" s="224"/>
      <c r="C311" s="225"/>
      <c r="D311" s="226" t="s">
        <v>144</v>
      </c>
      <c r="E311" s="225"/>
      <c r="F311" s="228" t="s">
        <v>1031</v>
      </c>
      <c r="G311" s="225"/>
      <c r="H311" s="229">
        <v>46.200000000000003</v>
      </c>
      <c r="I311" s="230"/>
      <c r="J311" s="225"/>
      <c r="K311" s="225"/>
      <c r="L311" s="231"/>
      <c r="M311" s="232"/>
      <c r="N311" s="233"/>
      <c r="O311" s="233"/>
      <c r="P311" s="233"/>
      <c r="Q311" s="233"/>
      <c r="R311" s="233"/>
      <c r="S311" s="233"/>
      <c r="T311" s="23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5" t="s">
        <v>144</v>
      </c>
      <c r="AU311" s="235" t="s">
        <v>82</v>
      </c>
      <c r="AV311" s="13" t="s">
        <v>82</v>
      </c>
      <c r="AW311" s="13" t="s">
        <v>4</v>
      </c>
      <c r="AX311" s="13" t="s">
        <v>80</v>
      </c>
      <c r="AY311" s="235" t="s">
        <v>133</v>
      </c>
    </row>
    <row r="312" s="2" customFormat="1" ht="24.15" customHeight="1">
      <c r="A312" s="40"/>
      <c r="B312" s="41"/>
      <c r="C312" s="206" t="s">
        <v>411</v>
      </c>
      <c r="D312" s="206" t="s">
        <v>135</v>
      </c>
      <c r="E312" s="207" t="s">
        <v>343</v>
      </c>
      <c r="F312" s="208" t="s">
        <v>344</v>
      </c>
      <c r="G312" s="209" t="s">
        <v>189</v>
      </c>
      <c r="H312" s="210">
        <v>100</v>
      </c>
      <c r="I312" s="211"/>
      <c r="J312" s="212">
        <f>ROUND(I312*H312,2)</f>
        <v>0</v>
      </c>
      <c r="K312" s="208" t="s">
        <v>139</v>
      </c>
      <c r="L312" s="46"/>
      <c r="M312" s="213" t="s">
        <v>19</v>
      </c>
      <c r="N312" s="214" t="s">
        <v>43</v>
      </c>
      <c r="O312" s="86"/>
      <c r="P312" s="215">
        <f>O312*H312</f>
        <v>0</v>
      </c>
      <c r="Q312" s="215">
        <v>0.037010000000000001</v>
      </c>
      <c r="R312" s="215">
        <f>Q312*H312</f>
        <v>3.7010000000000001</v>
      </c>
      <c r="S312" s="215">
        <v>0</v>
      </c>
      <c r="T312" s="216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7" t="s">
        <v>140</v>
      </c>
      <c r="AT312" s="217" t="s">
        <v>135</v>
      </c>
      <c r="AU312" s="217" t="s">
        <v>82</v>
      </c>
      <c r="AY312" s="19" t="s">
        <v>133</v>
      </c>
      <c r="BE312" s="218">
        <f>IF(N312="základní",J312,0)</f>
        <v>0</v>
      </c>
      <c r="BF312" s="218">
        <f>IF(N312="snížená",J312,0)</f>
        <v>0</v>
      </c>
      <c r="BG312" s="218">
        <f>IF(N312="zákl. přenesená",J312,0)</f>
        <v>0</v>
      </c>
      <c r="BH312" s="218">
        <f>IF(N312="sníž. přenesená",J312,0)</f>
        <v>0</v>
      </c>
      <c r="BI312" s="218">
        <f>IF(N312="nulová",J312,0)</f>
        <v>0</v>
      </c>
      <c r="BJ312" s="19" t="s">
        <v>80</v>
      </c>
      <c r="BK312" s="218">
        <f>ROUND(I312*H312,2)</f>
        <v>0</v>
      </c>
      <c r="BL312" s="19" t="s">
        <v>140</v>
      </c>
      <c r="BM312" s="217" t="s">
        <v>1032</v>
      </c>
    </row>
    <row r="313" s="2" customFormat="1">
      <c r="A313" s="40"/>
      <c r="B313" s="41"/>
      <c r="C313" s="42"/>
      <c r="D313" s="219" t="s">
        <v>142</v>
      </c>
      <c r="E313" s="42"/>
      <c r="F313" s="220" t="s">
        <v>346</v>
      </c>
      <c r="G313" s="42"/>
      <c r="H313" s="42"/>
      <c r="I313" s="221"/>
      <c r="J313" s="42"/>
      <c r="K313" s="42"/>
      <c r="L313" s="46"/>
      <c r="M313" s="222"/>
      <c r="N313" s="223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142</v>
      </c>
      <c r="AU313" s="19" t="s">
        <v>82</v>
      </c>
    </row>
    <row r="314" s="14" customFormat="1">
      <c r="A314" s="14"/>
      <c r="B314" s="236"/>
      <c r="C314" s="237"/>
      <c r="D314" s="226" t="s">
        <v>144</v>
      </c>
      <c r="E314" s="238" t="s">
        <v>19</v>
      </c>
      <c r="F314" s="239" t="s">
        <v>901</v>
      </c>
      <c r="G314" s="237"/>
      <c r="H314" s="238" t="s">
        <v>19</v>
      </c>
      <c r="I314" s="240"/>
      <c r="J314" s="237"/>
      <c r="K314" s="237"/>
      <c r="L314" s="241"/>
      <c r="M314" s="242"/>
      <c r="N314" s="243"/>
      <c r="O314" s="243"/>
      <c r="P314" s="243"/>
      <c r="Q314" s="243"/>
      <c r="R314" s="243"/>
      <c r="S314" s="243"/>
      <c r="T314" s="24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5" t="s">
        <v>144</v>
      </c>
      <c r="AU314" s="245" t="s">
        <v>82</v>
      </c>
      <c r="AV314" s="14" t="s">
        <v>80</v>
      </c>
      <c r="AW314" s="14" t="s">
        <v>33</v>
      </c>
      <c r="AX314" s="14" t="s">
        <v>72</v>
      </c>
      <c r="AY314" s="245" t="s">
        <v>133</v>
      </c>
    </row>
    <row r="315" s="14" customFormat="1">
      <c r="A315" s="14"/>
      <c r="B315" s="236"/>
      <c r="C315" s="237"/>
      <c r="D315" s="226" t="s">
        <v>144</v>
      </c>
      <c r="E315" s="238" t="s">
        <v>19</v>
      </c>
      <c r="F315" s="239" t="s">
        <v>347</v>
      </c>
      <c r="G315" s="237"/>
      <c r="H315" s="238" t="s">
        <v>19</v>
      </c>
      <c r="I315" s="240"/>
      <c r="J315" s="237"/>
      <c r="K315" s="237"/>
      <c r="L315" s="241"/>
      <c r="M315" s="242"/>
      <c r="N315" s="243"/>
      <c r="O315" s="243"/>
      <c r="P315" s="243"/>
      <c r="Q315" s="243"/>
      <c r="R315" s="243"/>
      <c r="S315" s="243"/>
      <c r="T315" s="24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5" t="s">
        <v>144</v>
      </c>
      <c r="AU315" s="245" t="s">
        <v>82</v>
      </c>
      <c r="AV315" s="14" t="s">
        <v>80</v>
      </c>
      <c r="AW315" s="14" t="s">
        <v>33</v>
      </c>
      <c r="AX315" s="14" t="s">
        <v>72</v>
      </c>
      <c r="AY315" s="245" t="s">
        <v>133</v>
      </c>
    </row>
    <row r="316" s="13" customFormat="1">
      <c r="A316" s="13"/>
      <c r="B316" s="224"/>
      <c r="C316" s="225"/>
      <c r="D316" s="226" t="s">
        <v>144</v>
      </c>
      <c r="E316" s="227" t="s">
        <v>19</v>
      </c>
      <c r="F316" s="228" t="s">
        <v>1033</v>
      </c>
      <c r="G316" s="225"/>
      <c r="H316" s="229">
        <v>36</v>
      </c>
      <c r="I316" s="230"/>
      <c r="J316" s="225"/>
      <c r="K316" s="225"/>
      <c r="L316" s="231"/>
      <c r="M316" s="232"/>
      <c r="N316" s="233"/>
      <c r="O316" s="233"/>
      <c r="P316" s="233"/>
      <c r="Q316" s="233"/>
      <c r="R316" s="233"/>
      <c r="S316" s="233"/>
      <c r="T316" s="23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5" t="s">
        <v>144</v>
      </c>
      <c r="AU316" s="235" t="s">
        <v>82</v>
      </c>
      <c r="AV316" s="13" t="s">
        <v>82</v>
      </c>
      <c r="AW316" s="13" t="s">
        <v>33</v>
      </c>
      <c r="AX316" s="13" t="s">
        <v>72</v>
      </c>
      <c r="AY316" s="235" t="s">
        <v>133</v>
      </c>
    </row>
    <row r="317" s="14" customFormat="1">
      <c r="A317" s="14"/>
      <c r="B317" s="236"/>
      <c r="C317" s="237"/>
      <c r="D317" s="226" t="s">
        <v>144</v>
      </c>
      <c r="E317" s="238" t="s">
        <v>19</v>
      </c>
      <c r="F317" s="239" t="s">
        <v>909</v>
      </c>
      <c r="G317" s="237"/>
      <c r="H317" s="238" t="s">
        <v>19</v>
      </c>
      <c r="I317" s="240"/>
      <c r="J317" s="237"/>
      <c r="K317" s="237"/>
      <c r="L317" s="241"/>
      <c r="M317" s="242"/>
      <c r="N317" s="243"/>
      <c r="O317" s="243"/>
      <c r="P317" s="243"/>
      <c r="Q317" s="243"/>
      <c r="R317" s="243"/>
      <c r="S317" s="243"/>
      <c r="T317" s="24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5" t="s">
        <v>144</v>
      </c>
      <c r="AU317" s="245" t="s">
        <v>82</v>
      </c>
      <c r="AV317" s="14" t="s">
        <v>80</v>
      </c>
      <c r="AW317" s="14" t="s">
        <v>33</v>
      </c>
      <c r="AX317" s="14" t="s">
        <v>72</v>
      </c>
      <c r="AY317" s="245" t="s">
        <v>133</v>
      </c>
    </row>
    <row r="318" s="13" customFormat="1">
      <c r="A318" s="13"/>
      <c r="B318" s="224"/>
      <c r="C318" s="225"/>
      <c r="D318" s="226" t="s">
        <v>144</v>
      </c>
      <c r="E318" s="227" t="s">
        <v>19</v>
      </c>
      <c r="F318" s="228" t="s">
        <v>1034</v>
      </c>
      <c r="G318" s="225"/>
      <c r="H318" s="229">
        <v>32</v>
      </c>
      <c r="I318" s="230"/>
      <c r="J318" s="225"/>
      <c r="K318" s="225"/>
      <c r="L318" s="231"/>
      <c r="M318" s="232"/>
      <c r="N318" s="233"/>
      <c r="O318" s="233"/>
      <c r="P318" s="233"/>
      <c r="Q318" s="233"/>
      <c r="R318" s="233"/>
      <c r="S318" s="233"/>
      <c r="T318" s="23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5" t="s">
        <v>144</v>
      </c>
      <c r="AU318" s="235" t="s">
        <v>82</v>
      </c>
      <c r="AV318" s="13" t="s">
        <v>82</v>
      </c>
      <c r="AW318" s="13" t="s">
        <v>33</v>
      </c>
      <c r="AX318" s="13" t="s">
        <v>72</v>
      </c>
      <c r="AY318" s="235" t="s">
        <v>133</v>
      </c>
    </row>
    <row r="319" s="13" customFormat="1">
      <c r="A319" s="13"/>
      <c r="B319" s="224"/>
      <c r="C319" s="225"/>
      <c r="D319" s="226" t="s">
        <v>144</v>
      </c>
      <c r="E319" s="227" t="s">
        <v>19</v>
      </c>
      <c r="F319" s="228" t="s">
        <v>1034</v>
      </c>
      <c r="G319" s="225"/>
      <c r="H319" s="229">
        <v>32</v>
      </c>
      <c r="I319" s="230"/>
      <c r="J319" s="225"/>
      <c r="K319" s="225"/>
      <c r="L319" s="231"/>
      <c r="M319" s="232"/>
      <c r="N319" s="233"/>
      <c r="O319" s="233"/>
      <c r="P319" s="233"/>
      <c r="Q319" s="233"/>
      <c r="R319" s="233"/>
      <c r="S319" s="233"/>
      <c r="T319" s="234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5" t="s">
        <v>144</v>
      </c>
      <c r="AU319" s="235" t="s">
        <v>82</v>
      </c>
      <c r="AV319" s="13" t="s">
        <v>82</v>
      </c>
      <c r="AW319" s="13" t="s">
        <v>33</v>
      </c>
      <c r="AX319" s="13" t="s">
        <v>72</v>
      </c>
      <c r="AY319" s="235" t="s">
        <v>133</v>
      </c>
    </row>
    <row r="320" s="15" customFormat="1">
      <c r="A320" s="15"/>
      <c r="B320" s="246"/>
      <c r="C320" s="247"/>
      <c r="D320" s="226" t="s">
        <v>144</v>
      </c>
      <c r="E320" s="248" t="s">
        <v>19</v>
      </c>
      <c r="F320" s="249" t="s">
        <v>200</v>
      </c>
      <c r="G320" s="247"/>
      <c r="H320" s="250">
        <v>100</v>
      </c>
      <c r="I320" s="251"/>
      <c r="J320" s="247"/>
      <c r="K320" s="247"/>
      <c r="L320" s="252"/>
      <c r="M320" s="253"/>
      <c r="N320" s="254"/>
      <c r="O320" s="254"/>
      <c r="P320" s="254"/>
      <c r="Q320" s="254"/>
      <c r="R320" s="254"/>
      <c r="S320" s="254"/>
      <c r="T320" s="25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56" t="s">
        <v>144</v>
      </c>
      <c r="AU320" s="256" t="s">
        <v>82</v>
      </c>
      <c r="AV320" s="15" t="s">
        <v>140</v>
      </c>
      <c r="AW320" s="15" t="s">
        <v>33</v>
      </c>
      <c r="AX320" s="15" t="s">
        <v>80</v>
      </c>
      <c r="AY320" s="256" t="s">
        <v>133</v>
      </c>
    </row>
    <row r="321" s="2" customFormat="1" ht="21.75" customHeight="1">
      <c r="A321" s="40"/>
      <c r="B321" s="41"/>
      <c r="C321" s="257" t="s">
        <v>418</v>
      </c>
      <c r="D321" s="257" t="s">
        <v>263</v>
      </c>
      <c r="E321" s="258" t="s">
        <v>353</v>
      </c>
      <c r="F321" s="259" t="s">
        <v>354</v>
      </c>
      <c r="G321" s="260" t="s">
        <v>189</v>
      </c>
      <c r="H321" s="261">
        <v>84</v>
      </c>
      <c r="I321" s="262"/>
      <c r="J321" s="263">
        <f>ROUND(I321*H321,2)</f>
        <v>0</v>
      </c>
      <c r="K321" s="259" t="s">
        <v>19</v>
      </c>
      <c r="L321" s="264"/>
      <c r="M321" s="265" t="s">
        <v>19</v>
      </c>
      <c r="N321" s="266" t="s">
        <v>43</v>
      </c>
      <c r="O321" s="86"/>
      <c r="P321" s="215">
        <f>O321*H321</f>
        <v>0</v>
      </c>
      <c r="Q321" s="215">
        <v>0.019480000000000001</v>
      </c>
      <c r="R321" s="215">
        <f>Q321*H321</f>
        <v>1.63632</v>
      </c>
      <c r="S321" s="215">
        <v>0</v>
      </c>
      <c r="T321" s="216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7" t="s">
        <v>180</v>
      </c>
      <c r="AT321" s="217" t="s">
        <v>263</v>
      </c>
      <c r="AU321" s="217" t="s">
        <v>82</v>
      </c>
      <c r="AY321" s="19" t="s">
        <v>133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9" t="s">
        <v>80</v>
      </c>
      <c r="BK321" s="218">
        <f>ROUND(I321*H321,2)</f>
        <v>0</v>
      </c>
      <c r="BL321" s="19" t="s">
        <v>140</v>
      </c>
      <c r="BM321" s="217" t="s">
        <v>1035</v>
      </c>
    </row>
    <row r="322" s="14" customFormat="1">
      <c r="A322" s="14"/>
      <c r="B322" s="236"/>
      <c r="C322" s="237"/>
      <c r="D322" s="226" t="s">
        <v>144</v>
      </c>
      <c r="E322" s="238" t="s">
        <v>19</v>
      </c>
      <c r="F322" s="239" t="s">
        <v>901</v>
      </c>
      <c r="G322" s="237"/>
      <c r="H322" s="238" t="s">
        <v>19</v>
      </c>
      <c r="I322" s="240"/>
      <c r="J322" s="237"/>
      <c r="K322" s="237"/>
      <c r="L322" s="241"/>
      <c r="M322" s="242"/>
      <c r="N322" s="243"/>
      <c r="O322" s="243"/>
      <c r="P322" s="243"/>
      <c r="Q322" s="243"/>
      <c r="R322" s="243"/>
      <c r="S322" s="243"/>
      <c r="T322" s="24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5" t="s">
        <v>144</v>
      </c>
      <c r="AU322" s="245" t="s">
        <v>82</v>
      </c>
      <c r="AV322" s="14" t="s">
        <v>80</v>
      </c>
      <c r="AW322" s="14" t="s">
        <v>33</v>
      </c>
      <c r="AX322" s="14" t="s">
        <v>72</v>
      </c>
      <c r="AY322" s="245" t="s">
        <v>133</v>
      </c>
    </row>
    <row r="323" s="13" customFormat="1">
      <c r="A323" s="13"/>
      <c r="B323" s="224"/>
      <c r="C323" s="225"/>
      <c r="D323" s="226" t="s">
        <v>144</v>
      </c>
      <c r="E323" s="227" t="s">
        <v>19</v>
      </c>
      <c r="F323" s="228" t="s">
        <v>1036</v>
      </c>
      <c r="G323" s="225"/>
      <c r="H323" s="229">
        <v>36</v>
      </c>
      <c r="I323" s="230"/>
      <c r="J323" s="225"/>
      <c r="K323" s="225"/>
      <c r="L323" s="231"/>
      <c r="M323" s="232"/>
      <c r="N323" s="233"/>
      <c r="O323" s="233"/>
      <c r="P323" s="233"/>
      <c r="Q323" s="233"/>
      <c r="R323" s="233"/>
      <c r="S323" s="233"/>
      <c r="T323" s="234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5" t="s">
        <v>144</v>
      </c>
      <c r="AU323" s="235" t="s">
        <v>82</v>
      </c>
      <c r="AV323" s="13" t="s">
        <v>82</v>
      </c>
      <c r="AW323" s="13" t="s">
        <v>33</v>
      </c>
      <c r="AX323" s="13" t="s">
        <v>72</v>
      </c>
      <c r="AY323" s="235" t="s">
        <v>133</v>
      </c>
    </row>
    <row r="324" s="14" customFormat="1">
      <c r="A324" s="14"/>
      <c r="B324" s="236"/>
      <c r="C324" s="237"/>
      <c r="D324" s="226" t="s">
        <v>144</v>
      </c>
      <c r="E324" s="238" t="s">
        <v>19</v>
      </c>
      <c r="F324" s="239" t="s">
        <v>909</v>
      </c>
      <c r="G324" s="237"/>
      <c r="H324" s="238" t="s">
        <v>19</v>
      </c>
      <c r="I324" s="240"/>
      <c r="J324" s="237"/>
      <c r="K324" s="237"/>
      <c r="L324" s="241"/>
      <c r="M324" s="242"/>
      <c r="N324" s="243"/>
      <c r="O324" s="243"/>
      <c r="P324" s="243"/>
      <c r="Q324" s="243"/>
      <c r="R324" s="243"/>
      <c r="S324" s="243"/>
      <c r="T324" s="24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5" t="s">
        <v>144</v>
      </c>
      <c r="AU324" s="245" t="s">
        <v>82</v>
      </c>
      <c r="AV324" s="14" t="s">
        <v>80</v>
      </c>
      <c r="AW324" s="14" t="s">
        <v>33</v>
      </c>
      <c r="AX324" s="14" t="s">
        <v>72</v>
      </c>
      <c r="AY324" s="245" t="s">
        <v>133</v>
      </c>
    </row>
    <row r="325" s="13" customFormat="1">
      <c r="A325" s="13"/>
      <c r="B325" s="224"/>
      <c r="C325" s="225"/>
      <c r="D325" s="226" t="s">
        <v>144</v>
      </c>
      <c r="E325" s="227" t="s">
        <v>19</v>
      </c>
      <c r="F325" s="228" t="s">
        <v>1037</v>
      </c>
      <c r="G325" s="225"/>
      <c r="H325" s="229">
        <v>32</v>
      </c>
      <c r="I325" s="230"/>
      <c r="J325" s="225"/>
      <c r="K325" s="225"/>
      <c r="L325" s="231"/>
      <c r="M325" s="232"/>
      <c r="N325" s="233"/>
      <c r="O325" s="233"/>
      <c r="P325" s="233"/>
      <c r="Q325" s="233"/>
      <c r="R325" s="233"/>
      <c r="S325" s="233"/>
      <c r="T325" s="23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5" t="s">
        <v>144</v>
      </c>
      <c r="AU325" s="235" t="s">
        <v>82</v>
      </c>
      <c r="AV325" s="13" t="s">
        <v>82</v>
      </c>
      <c r="AW325" s="13" t="s">
        <v>33</v>
      </c>
      <c r="AX325" s="13" t="s">
        <v>72</v>
      </c>
      <c r="AY325" s="235" t="s">
        <v>133</v>
      </c>
    </row>
    <row r="326" s="13" customFormat="1">
      <c r="A326" s="13"/>
      <c r="B326" s="224"/>
      <c r="C326" s="225"/>
      <c r="D326" s="226" t="s">
        <v>144</v>
      </c>
      <c r="E326" s="227" t="s">
        <v>19</v>
      </c>
      <c r="F326" s="228" t="s">
        <v>1029</v>
      </c>
      <c r="G326" s="225"/>
      <c r="H326" s="229">
        <v>16</v>
      </c>
      <c r="I326" s="230"/>
      <c r="J326" s="225"/>
      <c r="K326" s="225"/>
      <c r="L326" s="231"/>
      <c r="M326" s="232"/>
      <c r="N326" s="233"/>
      <c r="O326" s="233"/>
      <c r="P326" s="233"/>
      <c r="Q326" s="233"/>
      <c r="R326" s="233"/>
      <c r="S326" s="233"/>
      <c r="T326" s="234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5" t="s">
        <v>144</v>
      </c>
      <c r="AU326" s="235" t="s">
        <v>82</v>
      </c>
      <c r="AV326" s="13" t="s">
        <v>82</v>
      </c>
      <c r="AW326" s="13" t="s">
        <v>33</v>
      </c>
      <c r="AX326" s="13" t="s">
        <v>72</v>
      </c>
      <c r="AY326" s="235" t="s">
        <v>133</v>
      </c>
    </row>
    <row r="327" s="15" customFormat="1">
      <c r="A327" s="15"/>
      <c r="B327" s="246"/>
      <c r="C327" s="247"/>
      <c r="D327" s="226" t="s">
        <v>144</v>
      </c>
      <c r="E327" s="248" t="s">
        <v>19</v>
      </c>
      <c r="F327" s="249" t="s">
        <v>200</v>
      </c>
      <c r="G327" s="247"/>
      <c r="H327" s="250">
        <v>84</v>
      </c>
      <c r="I327" s="251"/>
      <c r="J327" s="247"/>
      <c r="K327" s="247"/>
      <c r="L327" s="252"/>
      <c r="M327" s="253"/>
      <c r="N327" s="254"/>
      <c r="O327" s="254"/>
      <c r="P327" s="254"/>
      <c r="Q327" s="254"/>
      <c r="R327" s="254"/>
      <c r="S327" s="254"/>
      <c r="T327" s="25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56" t="s">
        <v>144</v>
      </c>
      <c r="AU327" s="256" t="s">
        <v>82</v>
      </c>
      <c r="AV327" s="15" t="s">
        <v>140</v>
      </c>
      <c r="AW327" s="15" t="s">
        <v>33</v>
      </c>
      <c r="AX327" s="15" t="s">
        <v>80</v>
      </c>
      <c r="AY327" s="256" t="s">
        <v>133</v>
      </c>
    </row>
    <row r="328" s="2" customFormat="1" ht="16.5" customHeight="1">
      <c r="A328" s="40"/>
      <c r="B328" s="41"/>
      <c r="C328" s="206" t="s">
        <v>424</v>
      </c>
      <c r="D328" s="206" t="s">
        <v>135</v>
      </c>
      <c r="E328" s="207" t="s">
        <v>357</v>
      </c>
      <c r="F328" s="208" t="s">
        <v>358</v>
      </c>
      <c r="G328" s="209" t="s">
        <v>359</v>
      </c>
      <c r="H328" s="210">
        <v>42</v>
      </c>
      <c r="I328" s="211"/>
      <c r="J328" s="212">
        <f>ROUND(I328*H328,2)</f>
        <v>0</v>
      </c>
      <c r="K328" s="208" t="s">
        <v>139</v>
      </c>
      <c r="L328" s="46"/>
      <c r="M328" s="213" t="s">
        <v>19</v>
      </c>
      <c r="N328" s="214" t="s">
        <v>43</v>
      </c>
      <c r="O328" s="86"/>
      <c r="P328" s="215">
        <f>O328*H328</f>
        <v>0</v>
      </c>
      <c r="Q328" s="215">
        <v>0.00060999999999999997</v>
      </c>
      <c r="R328" s="215">
        <f>Q328*H328</f>
        <v>0.02562</v>
      </c>
      <c r="S328" s="215">
        <v>0</v>
      </c>
      <c r="T328" s="216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17" t="s">
        <v>140</v>
      </c>
      <c r="AT328" s="217" t="s">
        <v>135</v>
      </c>
      <c r="AU328" s="217" t="s">
        <v>82</v>
      </c>
      <c r="AY328" s="19" t="s">
        <v>133</v>
      </c>
      <c r="BE328" s="218">
        <f>IF(N328="základní",J328,0)</f>
        <v>0</v>
      </c>
      <c r="BF328" s="218">
        <f>IF(N328="snížená",J328,0)</f>
        <v>0</v>
      </c>
      <c r="BG328" s="218">
        <f>IF(N328="zákl. přenesená",J328,0)</f>
        <v>0</v>
      </c>
      <c r="BH328" s="218">
        <f>IF(N328="sníž. přenesená",J328,0)</f>
        <v>0</v>
      </c>
      <c r="BI328" s="218">
        <f>IF(N328="nulová",J328,0)</f>
        <v>0</v>
      </c>
      <c r="BJ328" s="19" t="s">
        <v>80</v>
      </c>
      <c r="BK328" s="218">
        <f>ROUND(I328*H328,2)</f>
        <v>0</v>
      </c>
      <c r="BL328" s="19" t="s">
        <v>140</v>
      </c>
      <c r="BM328" s="217" t="s">
        <v>1038</v>
      </c>
    </row>
    <row r="329" s="2" customFormat="1">
      <c r="A329" s="40"/>
      <c r="B329" s="41"/>
      <c r="C329" s="42"/>
      <c r="D329" s="219" t="s">
        <v>142</v>
      </c>
      <c r="E329" s="42"/>
      <c r="F329" s="220" t="s">
        <v>361</v>
      </c>
      <c r="G329" s="42"/>
      <c r="H329" s="42"/>
      <c r="I329" s="221"/>
      <c r="J329" s="42"/>
      <c r="K329" s="42"/>
      <c r="L329" s="46"/>
      <c r="M329" s="222"/>
      <c r="N329" s="223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142</v>
      </c>
      <c r="AU329" s="19" t="s">
        <v>82</v>
      </c>
    </row>
    <row r="330" s="14" customFormat="1">
      <c r="A330" s="14"/>
      <c r="B330" s="236"/>
      <c r="C330" s="237"/>
      <c r="D330" s="226" t="s">
        <v>144</v>
      </c>
      <c r="E330" s="238" t="s">
        <v>19</v>
      </c>
      <c r="F330" s="239" t="s">
        <v>901</v>
      </c>
      <c r="G330" s="237"/>
      <c r="H330" s="238" t="s">
        <v>19</v>
      </c>
      <c r="I330" s="240"/>
      <c r="J330" s="237"/>
      <c r="K330" s="237"/>
      <c r="L330" s="241"/>
      <c r="M330" s="242"/>
      <c r="N330" s="243"/>
      <c r="O330" s="243"/>
      <c r="P330" s="243"/>
      <c r="Q330" s="243"/>
      <c r="R330" s="243"/>
      <c r="S330" s="243"/>
      <c r="T330" s="24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5" t="s">
        <v>144</v>
      </c>
      <c r="AU330" s="245" t="s">
        <v>82</v>
      </c>
      <c r="AV330" s="14" t="s">
        <v>80</v>
      </c>
      <c r="AW330" s="14" t="s">
        <v>33</v>
      </c>
      <c r="AX330" s="14" t="s">
        <v>72</v>
      </c>
      <c r="AY330" s="245" t="s">
        <v>133</v>
      </c>
    </row>
    <row r="331" s="13" customFormat="1">
      <c r="A331" s="13"/>
      <c r="B331" s="224"/>
      <c r="C331" s="225"/>
      <c r="D331" s="226" t="s">
        <v>144</v>
      </c>
      <c r="E331" s="227" t="s">
        <v>19</v>
      </c>
      <c r="F331" s="228" t="s">
        <v>246</v>
      </c>
      <c r="G331" s="225"/>
      <c r="H331" s="229">
        <v>18</v>
      </c>
      <c r="I331" s="230"/>
      <c r="J331" s="225"/>
      <c r="K331" s="225"/>
      <c r="L331" s="231"/>
      <c r="M331" s="232"/>
      <c r="N331" s="233"/>
      <c r="O331" s="233"/>
      <c r="P331" s="233"/>
      <c r="Q331" s="233"/>
      <c r="R331" s="233"/>
      <c r="S331" s="233"/>
      <c r="T331" s="23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5" t="s">
        <v>144</v>
      </c>
      <c r="AU331" s="235" t="s">
        <v>82</v>
      </c>
      <c r="AV331" s="13" t="s">
        <v>82</v>
      </c>
      <c r="AW331" s="13" t="s">
        <v>33</v>
      </c>
      <c r="AX331" s="13" t="s">
        <v>72</v>
      </c>
      <c r="AY331" s="235" t="s">
        <v>133</v>
      </c>
    </row>
    <row r="332" s="14" customFormat="1">
      <c r="A332" s="14"/>
      <c r="B332" s="236"/>
      <c r="C332" s="237"/>
      <c r="D332" s="226" t="s">
        <v>144</v>
      </c>
      <c r="E332" s="238" t="s">
        <v>19</v>
      </c>
      <c r="F332" s="239" t="s">
        <v>909</v>
      </c>
      <c r="G332" s="237"/>
      <c r="H332" s="238" t="s">
        <v>19</v>
      </c>
      <c r="I332" s="240"/>
      <c r="J332" s="237"/>
      <c r="K332" s="237"/>
      <c r="L332" s="241"/>
      <c r="M332" s="242"/>
      <c r="N332" s="243"/>
      <c r="O332" s="243"/>
      <c r="P332" s="243"/>
      <c r="Q332" s="243"/>
      <c r="R332" s="243"/>
      <c r="S332" s="243"/>
      <c r="T332" s="24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5" t="s">
        <v>144</v>
      </c>
      <c r="AU332" s="245" t="s">
        <v>82</v>
      </c>
      <c r="AV332" s="14" t="s">
        <v>80</v>
      </c>
      <c r="AW332" s="14" t="s">
        <v>33</v>
      </c>
      <c r="AX332" s="14" t="s">
        <v>72</v>
      </c>
      <c r="AY332" s="245" t="s">
        <v>133</v>
      </c>
    </row>
    <row r="333" s="13" customFormat="1">
      <c r="A333" s="13"/>
      <c r="B333" s="224"/>
      <c r="C333" s="225"/>
      <c r="D333" s="226" t="s">
        <v>144</v>
      </c>
      <c r="E333" s="227" t="s">
        <v>19</v>
      </c>
      <c r="F333" s="228" t="s">
        <v>232</v>
      </c>
      <c r="G333" s="225"/>
      <c r="H333" s="229">
        <v>16</v>
      </c>
      <c r="I333" s="230"/>
      <c r="J333" s="225"/>
      <c r="K333" s="225"/>
      <c r="L333" s="231"/>
      <c r="M333" s="232"/>
      <c r="N333" s="233"/>
      <c r="O333" s="233"/>
      <c r="P333" s="233"/>
      <c r="Q333" s="233"/>
      <c r="R333" s="233"/>
      <c r="S333" s="233"/>
      <c r="T333" s="234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5" t="s">
        <v>144</v>
      </c>
      <c r="AU333" s="235" t="s">
        <v>82</v>
      </c>
      <c r="AV333" s="13" t="s">
        <v>82</v>
      </c>
      <c r="AW333" s="13" t="s">
        <v>33</v>
      </c>
      <c r="AX333" s="13" t="s">
        <v>72</v>
      </c>
      <c r="AY333" s="235" t="s">
        <v>133</v>
      </c>
    </row>
    <row r="334" s="13" customFormat="1">
      <c r="A334" s="13"/>
      <c r="B334" s="224"/>
      <c r="C334" s="225"/>
      <c r="D334" s="226" t="s">
        <v>144</v>
      </c>
      <c r="E334" s="227" t="s">
        <v>19</v>
      </c>
      <c r="F334" s="228" t="s">
        <v>180</v>
      </c>
      <c r="G334" s="225"/>
      <c r="H334" s="229">
        <v>8</v>
      </c>
      <c r="I334" s="230"/>
      <c r="J334" s="225"/>
      <c r="K334" s="225"/>
      <c r="L334" s="231"/>
      <c r="M334" s="232"/>
      <c r="N334" s="233"/>
      <c r="O334" s="233"/>
      <c r="P334" s="233"/>
      <c r="Q334" s="233"/>
      <c r="R334" s="233"/>
      <c r="S334" s="233"/>
      <c r="T334" s="23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5" t="s">
        <v>144</v>
      </c>
      <c r="AU334" s="235" t="s">
        <v>82</v>
      </c>
      <c r="AV334" s="13" t="s">
        <v>82</v>
      </c>
      <c r="AW334" s="13" t="s">
        <v>33</v>
      </c>
      <c r="AX334" s="13" t="s">
        <v>72</v>
      </c>
      <c r="AY334" s="235" t="s">
        <v>133</v>
      </c>
    </row>
    <row r="335" s="15" customFormat="1">
      <c r="A335" s="15"/>
      <c r="B335" s="246"/>
      <c r="C335" s="247"/>
      <c r="D335" s="226" t="s">
        <v>144</v>
      </c>
      <c r="E335" s="248" t="s">
        <v>19</v>
      </c>
      <c r="F335" s="249" t="s">
        <v>200</v>
      </c>
      <c r="G335" s="247"/>
      <c r="H335" s="250">
        <v>42</v>
      </c>
      <c r="I335" s="251"/>
      <c r="J335" s="247"/>
      <c r="K335" s="247"/>
      <c r="L335" s="252"/>
      <c r="M335" s="253"/>
      <c r="N335" s="254"/>
      <c r="O335" s="254"/>
      <c r="P335" s="254"/>
      <c r="Q335" s="254"/>
      <c r="R335" s="254"/>
      <c r="S335" s="254"/>
      <c r="T335" s="25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56" t="s">
        <v>144</v>
      </c>
      <c r="AU335" s="256" t="s">
        <v>82</v>
      </c>
      <c r="AV335" s="15" t="s">
        <v>140</v>
      </c>
      <c r="AW335" s="15" t="s">
        <v>33</v>
      </c>
      <c r="AX335" s="15" t="s">
        <v>80</v>
      </c>
      <c r="AY335" s="256" t="s">
        <v>133</v>
      </c>
    </row>
    <row r="336" s="2" customFormat="1" ht="16.5" customHeight="1">
      <c r="A336" s="40"/>
      <c r="B336" s="41"/>
      <c r="C336" s="257" t="s">
        <v>429</v>
      </c>
      <c r="D336" s="257" t="s">
        <v>263</v>
      </c>
      <c r="E336" s="258" t="s">
        <v>364</v>
      </c>
      <c r="F336" s="259" t="s">
        <v>365</v>
      </c>
      <c r="G336" s="260" t="s">
        <v>189</v>
      </c>
      <c r="H336" s="261">
        <v>4.2000000000000002</v>
      </c>
      <c r="I336" s="262"/>
      <c r="J336" s="263">
        <f>ROUND(I336*H336,2)</f>
        <v>0</v>
      </c>
      <c r="K336" s="259" t="s">
        <v>139</v>
      </c>
      <c r="L336" s="264"/>
      <c r="M336" s="265" t="s">
        <v>19</v>
      </c>
      <c r="N336" s="266" t="s">
        <v>43</v>
      </c>
      <c r="O336" s="86"/>
      <c r="P336" s="215">
        <f>O336*H336</f>
        <v>0</v>
      </c>
      <c r="Q336" s="215">
        <v>0.0096699999999999998</v>
      </c>
      <c r="R336" s="215">
        <f>Q336*H336</f>
        <v>0.040613999999999997</v>
      </c>
      <c r="S336" s="215">
        <v>0</v>
      </c>
      <c r="T336" s="216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17" t="s">
        <v>180</v>
      </c>
      <c r="AT336" s="217" t="s">
        <v>263</v>
      </c>
      <c r="AU336" s="217" t="s">
        <v>82</v>
      </c>
      <c r="AY336" s="19" t="s">
        <v>133</v>
      </c>
      <c r="BE336" s="218">
        <f>IF(N336="základní",J336,0)</f>
        <v>0</v>
      </c>
      <c r="BF336" s="218">
        <f>IF(N336="snížená",J336,0)</f>
        <v>0</v>
      </c>
      <c r="BG336" s="218">
        <f>IF(N336="zákl. přenesená",J336,0)</f>
        <v>0</v>
      </c>
      <c r="BH336" s="218">
        <f>IF(N336="sníž. přenesená",J336,0)</f>
        <v>0</v>
      </c>
      <c r="BI336" s="218">
        <f>IF(N336="nulová",J336,0)</f>
        <v>0</v>
      </c>
      <c r="BJ336" s="19" t="s">
        <v>80</v>
      </c>
      <c r="BK336" s="218">
        <f>ROUND(I336*H336,2)</f>
        <v>0</v>
      </c>
      <c r="BL336" s="19" t="s">
        <v>140</v>
      </c>
      <c r="BM336" s="217" t="s">
        <v>1039</v>
      </c>
    </row>
    <row r="337" s="14" customFormat="1">
      <c r="A337" s="14"/>
      <c r="B337" s="236"/>
      <c r="C337" s="237"/>
      <c r="D337" s="226" t="s">
        <v>144</v>
      </c>
      <c r="E337" s="238" t="s">
        <v>19</v>
      </c>
      <c r="F337" s="239" t="s">
        <v>901</v>
      </c>
      <c r="G337" s="237"/>
      <c r="H337" s="238" t="s">
        <v>19</v>
      </c>
      <c r="I337" s="240"/>
      <c r="J337" s="237"/>
      <c r="K337" s="237"/>
      <c r="L337" s="241"/>
      <c r="M337" s="242"/>
      <c r="N337" s="243"/>
      <c r="O337" s="243"/>
      <c r="P337" s="243"/>
      <c r="Q337" s="243"/>
      <c r="R337" s="243"/>
      <c r="S337" s="243"/>
      <c r="T337" s="24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5" t="s">
        <v>144</v>
      </c>
      <c r="AU337" s="245" t="s">
        <v>82</v>
      </c>
      <c r="AV337" s="14" t="s">
        <v>80</v>
      </c>
      <c r="AW337" s="14" t="s">
        <v>33</v>
      </c>
      <c r="AX337" s="14" t="s">
        <v>72</v>
      </c>
      <c r="AY337" s="245" t="s">
        <v>133</v>
      </c>
    </row>
    <row r="338" s="13" customFormat="1">
      <c r="A338" s="13"/>
      <c r="B338" s="224"/>
      <c r="C338" s="225"/>
      <c r="D338" s="226" t="s">
        <v>144</v>
      </c>
      <c r="E338" s="227" t="s">
        <v>19</v>
      </c>
      <c r="F338" s="228" t="s">
        <v>1040</v>
      </c>
      <c r="G338" s="225"/>
      <c r="H338" s="229">
        <v>1.8</v>
      </c>
      <c r="I338" s="230"/>
      <c r="J338" s="225"/>
      <c r="K338" s="225"/>
      <c r="L338" s="231"/>
      <c r="M338" s="232"/>
      <c r="N338" s="233"/>
      <c r="O338" s="233"/>
      <c r="P338" s="233"/>
      <c r="Q338" s="233"/>
      <c r="R338" s="233"/>
      <c r="S338" s="233"/>
      <c r="T338" s="23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5" t="s">
        <v>144</v>
      </c>
      <c r="AU338" s="235" t="s">
        <v>82</v>
      </c>
      <c r="AV338" s="13" t="s">
        <v>82</v>
      </c>
      <c r="AW338" s="13" t="s">
        <v>33</v>
      </c>
      <c r="AX338" s="13" t="s">
        <v>72</v>
      </c>
      <c r="AY338" s="235" t="s">
        <v>133</v>
      </c>
    </row>
    <row r="339" s="14" customFormat="1">
      <c r="A339" s="14"/>
      <c r="B339" s="236"/>
      <c r="C339" s="237"/>
      <c r="D339" s="226" t="s">
        <v>144</v>
      </c>
      <c r="E339" s="238" t="s">
        <v>19</v>
      </c>
      <c r="F339" s="239" t="s">
        <v>909</v>
      </c>
      <c r="G339" s="237"/>
      <c r="H339" s="238" t="s">
        <v>19</v>
      </c>
      <c r="I339" s="240"/>
      <c r="J339" s="237"/>
      <c r="K339" s="237"/>
      <c r="L339" s="241"/>
      <c r="M339" s="242"/>
      <c r="N339" s="243"/>
      <c r="O339" s="243"/>
      <c r="P339" s="243"/>
      <c r="Q339" s="243"/>
      <c r="R339" s="243"/>
      <c r="S339" s="243"/>
      <c r="T339" s="24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5" t="s">
        <v>144</v>
      </c>
      <c r="AU339" s="245" t="s">
        <v>82</v>
      </c>
      <c r="AV339" s="14" t="s">
        <v>80</v>
      </c>
      <c r="AW339" s="14" t="s">
        <v>33</v>
      </c>
      <c r="AX339" s="14" t="s">
        <v>72</v>
      </c>
      <c r="AY339" s="245" t="s">
        <v>133</v>
      </c>
    </row>
    <row r="340" s="13" customFormat="1">
      <c r="A340" s="13"/>
      <c r="B340" s="224"/>
      <c r="C340" s="225"/>
      <c r="D340" s="226" t="s">
        <v>144</v>
      </c>
      <c r="E340" s="227" t="s">
        <v>19</v>
      </c>
      <c r="F340" s="228" t="s">
        <v>1041</v>
      </c>
      <c r="G340" s="225"/>
      <c r="H340" s="229">
        <v>1.6000000000000001</v>
      </c>
      <c r="I340" s="230"/>
      <c r="J340" s="225"/>
      <c r="K340" s="225"/>
      <c r="L340" s="231"/>
      <c r="M340" s="232"/>
      <c r="N340" s="233"/>
      <c r="O340" s="233"/>
      <c r="P340" s="233"/>
      <c r="Q340" s="233"/>
      <c r="R340" s="233"/>
      <c r="S340" s="233"/>
      <c r="T340" s="234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5" t="s">
        <v>144</v>
      </c>
      <c r="AU340" s="235" t="s">
        <v>82</v>
      </c>
      <c r="AV340" s="13" t="s">
        <v>82</v>
      </c>
      <c r="AW340" s="13" t="s">
        <v>33</v>
      </c>
      <c r="AX340" s="13" t="s">
        <v>72</v>
      </c>
      <c r="AY340" s="235" t="s">
        <v>133</v>
      </c>
    </row>
    <row r="341" s="13" customFormat="1">
      <c r="A341" s="13"/>
      <c r="B341" s="224"/>
      <c r="C341" s="225"/>
      <c r="D341" s="226" t="s">
        <v>144</v>
      </c>
      <c r="E341" s="227" t="s">
        <v>19</v>
      </c>
      <c r="F341" s="228" t="s">
        <v>1042</v>
      </c>
      <c r="G341" s="225"/>
      <c r="H341" s="229">
        <v>0.80000000000000004</v>
      </c>
      <c r="I341" s="230"/>
      <c r="J341" s="225"/>
      <c r="K341" s="225"/>
      <c r="L341" s="231"/>
      <c r="M341" s="232"/>
      <c r="N341" s="233"/>
      <c r="O341" s="233"/>
      <c r="P341" s="233"/>
      <c r="Q341" s="233"/>
      <c r="R341" s="233"/>
      <c r="S341" s="233"/>
      <c r="T341" s="234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5" t="s">
        <v>144</v>
      </c>
      <c r="AU341" s="235" t="s">
        <v>82</v>
      </c>
      <c r="AV341" s="13" t="s">
        <v>82</v>
      </c>
      <c r="AW341" s="13" t="s">
        <v>33</v>
      </c>
      <c r="AX341" s="13" t="s">
        <v>72</v>
      </c>
      <c r="AY341" s="235" t="s">
        <v>133</v>
      </c>
    </row>
    <row r="342" s="15" customFormat="1">
      <c r="A342" s="15"/>
      <c r="B342" s="246"/>
      <c r="C342" s="247"/>
      <c r="D342" s="226" t="s">
        <v>144</v>
      </c>
      <c r="E342" s="248" t="s">
        <v>19</v>
      </c>
      <c r="F342" s="249" t="s">
        <v>200</v>
      </c>
      <c r="G342" s="247"/>
      <c r="H342" s="250">
        <v>4.2000000000000002</v>
      </c>
      <c r="I342" s="251"/>
      <c r="J342" s="247"/>
      <c r="K342" s="247"/>
      <c r="L342" s="252"/>
      <c r="M342" s="253"/>
      <c r="N342" s="254"/>
      <c r="O342" s="254"/>
      <c r="P342" s="254"/>
      <c r="Q342" s="254"/>
      <c r="R342" s="254"/>
      <c r="S342" s="254"/>
      <c r="T342" s="25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56" t="s">
        <v>144</v>
      </c>
      <c r="AU342" s="256" t="s">
        <v>82</v>
      </c>
      <c r="AV342" s="15" t="s">
        <v>140</v>
      </c>
      <c r="AW342" s="15" t="s">
        <v>33</v>
      </c>
      <c r="AX342" s="15" t="s">
        <v>80</v>
      </c>
      <c r="AY342" s="256" t="s">
        <v>133</v>
      </c>
    </row>
    <row r="343" s="2" customFormat="1" ht="16.5" customHeight="1">
      <c r="A343" s="40"/>
      <c r="B343" s="41"/>
      <c r="C343" s="257" t="s">
        <v>434</v>
      </c>
      <c r="D343" s="257" t="s">
        <v>263</v>
      </c>
      <c r="E343" s="258" t="s">
        <v>369</v>
      </c>
      <c r="F343" s="259" t="s">
        <v>370</v>
      </c>
      <c r="G343" s="260" t="s">
        <v>235</v>
      </c>
      <c r="H343" s="261">
        <v>0.26300000000000001</v>
      </c>
      <c r="I343" s="262"/>
      <c r="J343" s="263">
        <f>ROUND(I343*H343,2)</f>
        <v>0</v>
      </c>
      <c r="K343" s="259" t="s">
        <v>139</v>
      </c>
      <c r="L343" s="264"/>
      <c r="M343" s="265" t="s">
        <v>19</v>
      </c>
      <c r="N343" s="266" t="s">
        <v>43</v>
      </c>
      <c r="O343" s="86"/>
      <c r="P343" s="215">
        <f>O343*H343</f>
        <v>0</v>
      </c>
      <c r="Q343" s="215">
        <v>1</v>
      </c>
      <c r="R343" s="215">
        <f>Q343*H343</f>
        <v>0.26300000000000001</v>
      </c>
      <c r="S343" s="215">
        <v>0</v>
      </c>
      <c r="T343" s="216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7" t="s">
        <v>180</v>
      </c>
      <c r="AT343" s="217" t="s">
        <v>263</v>
      </c>
      <c r="AU343" s="217" t="s">
        <v>82</v>
      </c>
      <c r="AY343" s="19" t="s">
        <v>133</v>
      </c>
      <c r="BE343" s="218">
        <f>IF(N343="základní",J343,0)</f>
        <v>0</v>
      </c>
      <c r="BF343" s="218">
        <f>IF(N343="snížená",J343,0)</f>
        <v>0</v>
      </c>
      <c r="BG343" s="218">
        <f>IF(N343="zákl. přenesená",J343,0)</f>
        <v>0</v>
      </c>
      <c r="BH343" s="218">
        <f>IF(N343="sníž. přenesená",J343,0)</f>
        <v>0</v>
      </c>
      <c r="BI343" s="218">
        <f>IF(N343="nulová",J343,0)</f>
        <v>0</v>
      </c>
      <c r="BJ343" s="19" t="s">
        <v>80</v>
      </c>
      <c r="BK343" s="218">
        <f>ROUND(I343*H343,2)</f>
        <v>0</v>
      </c>
      <c r="BL343" s="19" t="s">
        <v>140</v>
      </c>
      <c r="BM343" s="217" t="s">
        <v>1043</v>
      </c>
    </row>
    <row r="344" s="14" customFormat="1">
      <c r="A344" s="14"/>
      <c r="B344" s="236"/>
      <c r="C344" s="237"/>
      <c r="D344" s="226" t="s">
        <v>144</v>
      </c>
      <c r="E344" s="238" t="s">
        <v>19</v>
      </c>
      <c r="F344" s="239" t="s">
        <v>901</v>
      </c>
      <c r="G344" s="237"/>
      <c r="H344" s="238" t="s">
        <v>19</v>
      </c>
      <c r="I344" s="240"/>
      <c r="J344" s="237"/>
      <c r="K344" s="237"/>
      <c r="L344" s="241"/>
      <c r="M344" s="242"/>
      <c r="N344" s="243"/>
      <c r="O344" s="243"/>
      <c r="P344" s="243"/>
      <c r="Q344" s="243"/>
      <c r="R344" s="243"/>
      <c r="S344" s="243"/>
      <c r="T344" s="24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5" t="s">
        <v>144</v>
      </c>
      <c r="AU344" s="245" t="s">
        <v>82</v>
      </c>
      <c r="AV344" s="14" t="s">
        <v>80</v>
      </c>
      <c r="AW344" s="14" t="s">
        <v>33</v>
      </c>
      <c r="AX344" s="14" t="s">
        <v>72</v>
      </c>
      <c r="AY344" s="245" t="s">
        <v>133</v>
      </c>
    </row>
    <row r="345" s="13" customFormat="1">
      <c r="A345" s="13"/>
      <c r="B345" s="224"/>
      <c r="C345" s="225"/>
      <c r="D345" s="226" t="s">
        <v>144</v>
      </c>
      <c r="E345" s="227" t="s">
        <v>19</v>
      </c>
      <c r="F345" s="228" t="s">
        <v>1044</v>
      </c>
      <c r="G345" s="225"/>
      <c r="H345" s="229">
        <v>0.113</v>
      </c>
      <c r="I345" s="230"/>
      <c r="J345" s="225"/>
      <c r="K345" s="225"/>
      <c r="L345" s="231"/>
      <c r="M345" s="232"/>
      <c r="N345" s="233"/>
      <c r="O345" s="233"/>
      <c r="P345" s="233"/>
      <c r="Q345" s="233"/>
      <c r="R345" s="233"/>
      <c r="S345" s="233"/>
      <c r="T345" s="23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5" t="s">
        <v>144</v>
      </c>
      <c r="AU345" s="235" t="s">
        <v>82</v>
      </c>
      <c r="AV345" s="13" t="s">
        <v>82</v>
      </c>
      <c r="AW345" s="13" t="s">
        <v>33</v>
      </c>
      <c r="AX345" s="13" t="s">
        <v>72</v>
      </c>
      <c r="AY345" s="235" t="s">
        <v>133</v>
      </c>
    </row>
    <row r="346" s="14" customFormat="1">
      <c r="A346" s="14"/>
      <c r="B346" s="236"/>
      <c r="C346" s="237"/>
      <c r="D346" s="226" t="s">
        <v>144</v>
      </c>
      <c r="E346" s="238" t="s">
        <v>19</v>
      </c>
      <c r="F346" s="239" t="s">
        <v>909</v>
      </c>
      <c r="G346" s="237"/>
      <c r="H346" s="238" t="s">
        <v>19</v>
      </c>
      <c r="I346" s="240"/>
      <c r="J346" s="237"/>
      <c r="K346" s="237"/>
      <c r="L346" s="241"/>
      <c r="M346" s="242"/>
      <c r="N346" s="243"/>
      <c r="O346" s="243"/>
      <c r="P346" s="243"/>
      <c r="Q346" s="243"/>
      <c r="R346" s="243"/>
      <c r="S346" s="243"/>
      <c r="T346" s="24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5" t="s">
        <v>144</v>
      </c>
      <c r="AU346" s="245" t="s">
        <v>82</v>
      </c>
      <c r="AV346" s="14" t="s">
        <v>80</v>
      </c>
      <c r="AW346" s="14" t="s">
        <v>33</v>
      </c>
      <c r="AX346" s="14" t="s">
        <v>72</v>
      </c>
      <c r="AY346" s="245" t="s">
        <v>133</v>
      </c>
    </row>
    <row r="347" s="13" customFormat="1">
      <c r="A347" s="13"/>
      <c r="B347" s="224"/>
      <c r="C347" s="225"/>
      <c r="D347" s="226" t="s">
        <v>144</v>
      </c>
      <c r="E347" s="227" t="s">
        <v>19</v>
      </c>
      <c r="F347" s="228" t="s">
        <v>1045</v>
      </c>
      <c r="G347" s="225"/>
      <c r="H347" s="229">
        <v>0.10000000000000001</v>
      </c>
      <c r="I347" s="230"/>
      <c r="J347" s="225"/>
      <c r="K347" s="225"/>
      <c r="L347" s="231"/>
      <c r="M347" s="232"/>
      <c r="N347" s="233"/>
      <c r="O347" s="233"/>
      <c r="P347" s="233"/>
      <c r="Q347" s="233"/>
      <c r="R347" s="233"/>
      <c r="S347" s="233"/>
      <c r="T347" s="234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5" t="s">
        <v>144</v>
      </c>
      <c r="AU347" s="235" t="s">
        <v>82</v>
      </c>
      <c r="AV347" s="13" t="s">
        <v>82</v>
      </c>
      <c r="AW347" s="13" t="s">
        <v>33</v>
      </c>
      <c r="AX347" s="13" t="s">
        <v>72</v>
      </c>
      <c r="AY347" s="235" t="s">
        <v>133</v>
      </c>
    </row>
    <row r="348" s="13" customFormat="1">
      <c r="A348" s="13"/>
      <c r="B348" s="224"/>
      <c r="C348" s="225"/>
      <c r="D348" s="226" t="s">
        <v>144</v>
      </c>
      <c r="E348" s="227" t="s">
        <v>19</v>
      </c>
      <c r="F348" s="228" t="s">
        <v>1046</v>
      </c>
      <c r="G348" s="225"/>
      <c r="H348" s="229">
        <v>0.050000000000000003</v>
      </c>
      <c r="I348" s="230"/>
      <c r="J348" s="225"/>
      <c r="K348" s="225"/>
      <c r="L348" s="231"/>
      <c r="M348" s="232"/>
      <c r="N348" s="233"/>
      <c r="O348" s="233"/>
      <c r="P348" s="233"/>
      <c r="Q348" s="233"/>
      <c r="R348" s="233"/>
      <c r="S348" s="233"/>
      <c r="T348" s="234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5" t="s">
        <v>144</v>
      </c>
      <c r="AU348" s="235" t="s">
        <v>82</v>
      </c>
      <c r="AV348" s="13" t="s">
        <v>82</v>
      </c>
      <c r="AW348" s="13" t="s">
        <v>33</v>
      </c>
      <c r="AX348" s="13" t="s">
        <v>72</v>
      </c>
      <c r="AY348" s="235" t="s">
        <v>133</v>
      </c>
    </row>
    <row r="349" s="15" customFormat="1">
      <c r="A349" s="15"/>
      <c r="B349" s="246"/>
      <c r="C349" s="247"/>
      <c r="D349" s="226" t="s">
        <v>144</v>
      </c>
      <c r="E349" s="248" t="s">
        <v>19</v>
      </c>
      <c r="F349" s="249" t="s">
        <v>200</v>
      </c>
      <c r="G349" s="247"/>
      <c r="H349" s="250">
        <v>0.26300000000000001</v>
      </c>
      <c r="I349" s="251"/>
      <c r="J349" s="247"/>
      <c r="K349" s="247"/>
      <c r="L349" s="252"/>
      <c r="M349" s="253"/>
      <c r="N349" s="254"/>
      <c r="O349" s="254"/>
      <c r="P349" s="254"/>
      <c r="Q349" s="254"/>
      <c r="R349" s="254"/>
      <c r="S349" s="254"/>
      <c r="T349" s="25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56" t="s">
        <v>144</v>
      </c>
      <c r="AU349" s="256" t="s">
        <v>82</v>
      </c>
      <c r="AV349" s="15" t="s">
        <v>140</v>
      </c>
      <c r="AW349" s="15" t="s">
        <v>33</v>
      </c>
      <c r="AX349" s="15" t="s">
        <v>80</v>
      </c>
      <c r="AY349" s="256" t="s">
        <v>133</v>
      </c>
    </row>
    <row r="350" s="2" customFormat="1" ht="16.5" customHeight="1">
      <c r="A350" s="40"/>
      <c r="B350" s="41"/>
      <c r="C350" s="206" t="s">
        <v>440</v>
      </c>
      <c r="D350" s="206" t="s">
        <v>135</v>
      </c>
      <c r="E350" s="207" t="s">
        <v>374</v>
      </c>
      <c r="F350" s="208" t="s">
        <v>375</v>
      </c>
      <c r="G350" s="209" t="s">
        <v>138</v>
      </c>
      <c r="H350" s="210">
        <v>85.799999999999997</v>
      </c>
      <c r="I350" s="211"/>
      <c r="J350" s="212">
        <f>ROUND(I350*H350,2)</f>
        <v>0</v>
      </c>
      <c r="K350" s="208" t="s">
        <v>139</v>
      </c>
      <c r="L350" s="46"/>
      <c r="M350" s="213" t="s">
        <v>19</v>
      </c>
      <c r="N350" s="214" t="s">
        <v>43</v>
      </c>
      <c r="O350" s="86"/>
      <c r="P350" s="215">
        <f>O350*H350</f>
        <v>0</v>
      </c>
      <c r="Q350" s="215">
        <v>0.108</v>
      </c>
      <c r="R350" s="215">
        <f>Q350*H350</f>
        <v>9.2663999999999991</v>
      </c>
      <c r="S350" s="215">
        <v>0</v>
      </c>
      <c r="T350" s="216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17" t="s">
        <v>140</v>
      </c>
      <c r="AT350" s="217" t="s">
        <v>135</v>
      </c>
      <c r="AU350" s="217" t="s">
        <v>82</v>
      </c>
      <c r="AY350" s="19" t="s">
        <v>133</v>
      </c>
      <c r="BE350" s="218">
        <f>IF(N350="základní",J350,0)</f>
        <v>0</v>
      </c>
      <c r="BF350" s="218">
        <f>IF(N350="snížená",J350,0)</f>
        <v>0</v>
      </c>
      <c r="BG350" s="218">
        <f>IF(N350="zákl. přenesená",J350,0)</f>
        <v>0</v>
      </c>
      <c r="BH350" s="218">
        <f>IF(N350="sníž. přenesená",J350,0)</f>
        <v>0</v>
      </c>
      <c r="BI350" s="218">
        <f>IF(N350="nulová",J350,0)</f>
        <v>0</v>
      </c>
      <c r="BJ350" s="19" t="s">
        <v>80</v>
      </c>
      <c r="BK350" s="218">
        <f>ROUND(I350*H350,2)</f>
        <v>0</v>
      </c>
      <c r="BL350" s="19" t="s">
        <v>140</v>
      </c>
      <c r="BM350" s="217" t="s">
        <v>1047</v>
      </c>
    </row>
    <row r="351" s="2" customFormat="1">
      <c r="A351" s="40"/>
      <c r="B351" s="41"/>
      <c r="C351" s="42"/>
      <c r="D351" s="219" t="s">
        <v>142</v>
      </c>
      <c r="E351" s="42"/>
      <c r="F351" s="220" t="s">
        <v>377</v>
      </c>
      <c r="G351" s="42"/>
      <c r="H351" s="42"/>
      <c r="I351" s="221"/>
      <c r="J351" s="42"/>
      <c r="K351" s="42"/>
      <c r="L351" s="46"/>
      <c r="M351" s="222"/>
      <c r="N351" s="223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142</v>
      </c>
      <c r="AU351" s="19" t="s">
        <v>82</v>
      </c>
    </row>
    <row r="352" s="14" customFormat="1">
      <c r="A352" s="14"/>
      <c r="B352" s="236"/>
      <c r="C352" s="237"/>
      <c r="D352" s="226" t="s">
        <v>144</v>
      </c>
      <c r="E352" s="238" t="s">
        <v>19</v>
      </c>
      <c r="F352" s="239" t="s">
        <v>378</v>
      </c>
      <c r="G352" s="237"/>
      <c r="H352" s="238" t="s">
        <v>19</v>
      </c>
      <c r="I352" s="240"/>
      <c r="J352" s="237"/>
      <c r="K352" s="237"/>
      <c r="L352" s="241"/>
      <c r="M352" s="242"/>
      <c r="N352" s="243"/>
      <c r="O352" s="243"/>
      <c r="P352" s="243"/>
      <c r="Q352" s="243"/>
      <c r="R352" s="243"/>
      <c r="S352" s="243"/>
      <c r="T352" s="24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5" t="s">
        <v>144</v>
      </c>
      <c r="AU352" s="245" t="s">
        <v>82</v>
      </c>
      <c r="AV352" s="14" t="s">
        <v>80</v>
      </c>
      <c r="AW352" s="14" t="s">
        <v>33</v>
      </c>
      <c r="AX352" s="14" t="s">
        <v>72</v>
      </c>
      <c r="AY352" s="245" t="s">
        <v>133</v>
      </c>
    </row>
    <row r="353" s="14" customFormat="1">
      <c r="A353" s="14"/>
      <c r="B353" s="236"/>
      <c r="C353" s="237"/>
      <c r="D353" s="226" t="s">
        <v>144</v>
      </c>
      <c r="E353" s="238" t="s">
        <v>19</v>
      </c>
      <c r="F353" s="239" t="s">
        <v>901</v>
      </c>
      <c r="G353" s="237"/>
      <c r="H353" s="238" t="s">
        <v>19</v>
      </c>
      <c r="I353" s="240"/>
      <c r="J353" s="237"/>
      <c r="K353" s="237"/>
      <c r="L353" s="241"/>
      <c r="M353" s="242"/>
      <c r="N353" s="243"/>
      <c r="O353" s="243"/>
      <c r="P353" s="243"/>
      <c r="Q353" s="243"/>
      <c r="R353" s="243"/>
      <c r="S353" s="243"/>
      <c r="T353" s="24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5" t="s">
        <v>144</v>
      </c>
      <c r="AU353" s="245" t="s">
        <v>82</v>
      </c>
      <c r="AV353" s="14" t="s">
        <v>80</v>
      </c>
      <c r="AW353" s="14" t="s">
        <v>33</v>
      </c>
      <c r="AX353" s="14" t="s">
        <v>72</v>
      </c>
      <c r="AY353" s="245" t="s">
        <v>133</v>
      </c>
    </row>
    <row r="354" s="13" customFormat="1">
      <c r="A354" s="13"/>
      <c r="B354" s="224"/>
      <c r="C354" s="225"/>
      <c r="D354" s="226" t="s">
        <v>144</v>
      </c>
      <c r="E354" s="227" t="s">
        <v>19</v>
      </c>
      <c r="F354" s="228" t="s">
        <v>1048</v>
      </c>
      <c r="G354" s="225"/>
      <c r="H354" s="229">
        <v>85.799999999999997</v>
      </c>
      <c r="I354" s="230"/>
      <c r="J354" s="225"/>
      <c r="K354" s="225"/>
      <c r="L354" s="231"/>
      <c r="M354" s="232"/>
      <c r="N354" s="233"/>
      <c r="O354" s="233"/>
      <c r="P354" s="233"/>
      <c r="Q354" s="233"/>
      <c r="R354" s="233"/>
      <c r="S354" s="233"/>
      <c r="T354" s="234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5" t="s">
        <v>144</v>
      </c>
      <c r="AU354" s="235" t="s">
        <v>82</v>
      </c>
      <c r="AV354" s="13" t="s">
        <v>82</v>
      </c>
      <c r="AW354" s="13" t="s">
        <v>33</v>
      </c>
      <c r="AX354" s="13" t="s">
        <v>80</v>
      </c>
      <c r="AY354" s="235" t="s">
        <v>133</v>
      </c>
    </row>
    <row r="355" s="2" customFormat="1" ht="16.5" customHeight="1">
      <c r="A355" s="40"/>
      <c r="B355" s="41"/>
      <c r="C355" s="257" t="s">
        <v>445</v>
      </c>
      <c r="D355" s="257" t="s">
        <v>263</v>
      </c>
      <c r="E355" s="258" t="s">
        <v>381</v>
      </c>
      <c r="F355" s="259" t="s">
        <v>382</v>
      </c>
      <c r="G355" s="260" t="s">
        <v>359</v>
      </c>
      <c r="H355" s="261">
        <v>29</v>
      </c>
      <c r="I355" s="262"/>
      <c r="J355" s="263">
        <f>ROUND(I355*H355,2)</f>
        <v>0</v>
      </c>
      <c r="K355" s="259" t="s">
        <v>19</v>
      </c>
      <c r="L355" s="264"/>
      <c r="M355" s="265" t="s">
        <v>19</v>
      </c>
      <c r="N355" s="266" t="s">
        <v>43</v>
      </c>
      <c r="O355" s="86"/>
      <c r="P355" s="215">
        <f>O355*H355</f>
        <v>0</v>
      </c>
      <c r="Q355" s="215">
        <v>1.516</v>
      </c>
      <c r="R355" s="215">
        <f>Q355*H355</f>
        <v>43.963999999999999</v>
      </c>
      <c r="S355" s="215">
        <v>0</v>
      </c>
      <c r="T355" s="216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7" t="s">
        <v>180</v>
      </c>
      <c r="AT355" s="217" t="s">
        <v>263</v>
      </c>
      <c r="AU355" s="217" t="s">
        <v>82</v>
      </c>
      <c r="AY355" s="19" t="s">
        <v>133</v>
      </c>
      <c r="BE355" s="218">
        <f>IF(N355="základní",J355,0)</f>
        <v>0</v>
      </c>
      <c r="BF355" s="218">
        <f>IF(N355="snížená",J355,0)</f>
        <v>0</v>
      </c>
      <c r="BG355" s="218">
        <f>IF(N355="zákl. přenesená",J355,0)</f>
        <v>0</v>
      </c>
      <c r="BH355" s="218">
        <f>IF(N355="sníž. přenesená",J355,0)</f>
        <v>0</v>
      </c>
      <c r="BI355" s="218">
        <f>IF(N355="nulová",J355,0)</f>
        <v>0</v>
      </c>
      <c r="BJ355" s="19" t="s">
        <v>80</v>
      </c>
      <c r="BK355" s="218">
        <f>ROUND(I355*H355,2)</f>
        <v>0</v>
      </c>
      <c r="BL355" s="19" t="s">
        <v>140</v>
      </c>
      <c r="BM355" s="217" t="s">
        <v>1049</v>
      </c>
    </row>
    <row r="356" s="13" customFormat="1">
      <c r="A356" s="13"/>
      <c r="B356" s="224"/>
      <c r="C356" s="225"/>
      <c r="D356" s="226" t="s">
        <v>144</v>
      </c>
      <c r="E356" s="227" t="s">
        <v>19</v>
      </c>
      <c r="F356" s="228" t="s">
        <v>1050</v>
      </c>
      <c r="G356" s="225"/>
      <c r="H356" s="229">
        <v>29</v>
      </c>
      <c r="I356" s="230"/>
      <c r="J356" s="225"/>
      <c r="K356" s="225"/>
      <c r="L356" s="231"/>
      <c r="M356" s="232"/>
      <c r="N356" s="233"/>
      <c r="O356" s="233"/>
      <c r="P356" s="233"/>
      <c r="Q356" s="233"/>
      <c r="R356" s="233"/>
      <c r="S356" s="233"/>
      <c r="T356" s="234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5" t="s">
        <v>144</v>
      </c>
      <c r="AU356" s="235" t="s">
        <v>82</v>
      </c>
      <c r="AV356" s="13" t="s">
        <v>82</v>
      </c>
      <c r="AW356" s="13" t="s">
        <v>33</v>
      </c>
      <c r="AX356" s="13" t="s">
        <v>80</v>
      </c>
      <c r="AY356" s="235" t="s">
        <v>133</v>
      </c>
    </row>
    <row r="357" s="12" customFormat="1" ht="22.8" customHeight="1">
      <c r="A357" s="12"/>
      <c r="B357" s="190"/>
      <c r="C357" s="191"/>
      <c r="D357" s="192" t="s">
        <v>71</v>
      </c>
      <c r="E357" s="204" t="s">
        <v>150</v>
      </c>
      <c r="F357" s="204" t="s">
        <v>385</v>
      </c>
      <c r="G357" s="191"/>
      <c r="H357" s="191"/>
      <c r="I357" s="194"/>
      <c r="J357" s="205">
        <f>BK357</f>
        <v>0</v>
      </c>
      <c r="K357" s="191"/>
      <c r="L357" s="196"/>
      <c r="M357" s="197"/>
      <c r="N357" s="198"/>
      <c r="O357" s="198"/>
      <c r="P357" s="199">
        <f>SUM(P358:P400)</f>
        <v>0</v>
      </c>
      <c r="Q357" s="198"/>
      <c r="R357" s="199">
        <f>SUM(R358:R400)</f>
        <v>4.0698709100000006</v>
      </c>
      <c r="S357" s="198"/>
      <c r="T357" s="200">
        <f>SUM(T358:T400)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201" t="s">
        <v>80</v>
      </c>
      <c r="AT357" s="202" t="s">
        <v>71</v>
      </c>
      <c r="AU357" s="202" t="s">
        <v>80</v>
      </c>
      <c r="AY357" s="201" t="s">
        <v>133</v>
      </c>
      <c r="BK357" s="203">
        <f>SUM(BK358:BK400)</f>
        <v>0</v>
      </c>
    </row>
    <row r="358" s="2" customFormat="1" ht="16.5" customHeight="1">
      <c r="A358" s="40"/>
      <c r="B358" s="41"/>
      <c r="C358" s="206" t="s">
        <v>450</v>
      </c>
      <c r="D358" s="206" t="s">
        <v>135</v>
      </c>
      <c r="E358" s="207" t="s">
        <v>1051</v>
      </c>
      <c r="F358" s="208" t="s">
        <v>1052</v>
      </c>
      <c r="G358" s="209" t="s">
        <v>164</v>
      </c>
      <c r="H358" s="210">
        <v>6.1600000000000001</v>
      </c>
      <c r="I358" s="211"/>
      <c r="J358" s="212">
        <f>ROUND(I358*H358,2)</f>
        <v>0</v>
      </c>
      <c r="K358" s="208" t="s">
        <v>139</v>
      </c>
      <c r="L358" s="46"/>
      <c r="M358" s="213" t="s">
        <v>19</v>
      </c>
      <c r="N358" s="214" t="s">
        <v>43</v>
      </c>
      <c r="O358" s="86"/>
      <c r="P358" s="215">
        <f>O358*H358</f>
        <v>0</v>
      </c>
      <c r="Q358" s="215">
        <v>0</v>
      </c>
      <c r="R358" s="215">
        <f>Q358*H358</f>
        <v>0</v>
      </c>
      <c r="S358" s="215">
        <v>0</v>
      </c>
      <c r="T358" s="216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7" t="s">
        <v>140</v>
      </c>
      <c r="AT358" s="217" t="s">
        <v>135</v>
      </c>
      <c r="AU358" s="217" t="s">
        <v>82</v>
      </c>
      <c r="AY358" s="19" t="s">
        <v>133</v>
      </c>
      <c r="BE358" s="218">
        <f>IF(N358="základní",J358,0)</f>
        <v>0</v>
      </c>
      <c r="BF358" s="218">
        <f>IF(N358="snížená",J358,0)</f>
        <v>0</v>
      </c>
      <c r="BG358" s="218">
        <f>IF(N358="zákl. přenesená",J358,0)</f>
        <v>0</v>
      </c>
      <c r="BH358" s="218">
        <f>IF(N358="sníž. přenesená",J358,0)</f>
        <v>0</v>
      </c>
      <c r="BI358" s="218">
        <f>IF(N358="nulová",J358,0)</f>
        <v>0</v>
      </c>
      <c r="BJ358" s="19" t="s">
        <v>80</v>
      </c>
      <c r="BK358" s="218">
        <f>ROUND(I358*H358,2)</f>
        <v>0</v>
      </c>
      <c r="BL358" s="19" t="s">
        <v>140</v>
      </c>
      <c r="BM358" s="217" t="s">
        <v>1053</v>
      </c>
    </row>
    <row r="359" s="2" customFormat="1">
      <c r="A359" s="40"/>
      <c r="B359" s="41"/>
      <c r="C359" s="42"/>
      <c r="D359" s="219" t="s">
        <v>142</v>
      </c>
      <c r="E359" s="42"/>
      <c r="F359" s="220" t="s">
        <v>1054</v>
      </c>
      <c r="G359" s="42"/>
      <c r="H359" s="42"/>
      <c r="I359" s="221"/>
      <c r="J359" s="42"/>
      <c r="K359" s="42"/>
      <c r="L359" s="46"/>
      <c r="M359" s="222"/>
      <c r="N359" s="223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142</v>
      </c>
      <c r="AU359" s="19" t="s">
        <v>82</v>
      </c>
    </row>
    <row r="360" s="14" customFormat="1">
      <c r="A360" s="14"/>
      <c r="B360" s="236"/>
      <c r="C360" s="237"/>
      <c r="D360" s="226" t="s">
        <v>144</v>
      </c>
      <c r="E360" s="238" t="s">
        <v>19</v>
      </c>
      <c r="F360" s="239" t="s">
        <v>909</v>
      </c>
      <c r="G360" s="237"/>
      <c r="H360" s="238" t="s">
        <v>19</v>
      </c>
      <c r="I360" s="240"/>
      <c r="J360" s="237"/>
      <c r="K360" s="237"/>
      <c r="L360" s="241"/>
      <c r="M360" s="242"/>
      <c r="N360" s="243"/>
      <c r="O360" s="243"/>
      <c r="P360" s="243"/>
      <c r="Q360" s="243"/>
      <c r="R360" s="243"/>
      <c r="S360" s="243"/>
      <c r="T360" s="24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5" t="s">
        <v>144</v>
      </c>
      <c r="AU360" s="245" t="s">
        <v>82</v>
      </c>
      <c r="AV360" s="14" t="s">
        <v>80</v>
      </c>
      <c r="AW360" s="14" t="s">
        <v>33</v>
      </c>
      <c r="AX360" s="14" t="s">
        <v>72</v>
      </c>
      <c r="AY360" s="245" t="s">
        <v>133</v>
      </c>
    </row>
    <row r="361" s="13" customFormat="1">
      <c r="A361" s="13"/>
      <c r="B361" s="224"/>
      <c r="C361" s="225"/>
      <c r="D361" s="226" t="s">
        <v>144</v>
      </c>
      <c r="E361" s="227" t="s">
        <v>19</v>
      </c>
      <c r="F361" s="228" t="s">
        <v>1055</v>
      </c>
      <c r="G361" s="225"/>
      <c r="H361" s="229">
        <v>6.1600000000000001</v>
      </c>
      <c r="I361" s="230"/>
      <c r="J361" s="225"/>
      <c r="K361" s="225"/>
      <c r="L361" s="231"/>
      <c r="M361" s="232"/>
      <c r="N361" s="233"/>
      <c r="O361" s="233"/>
      <c r="P361" s="233"/>
      <c r="Q361" s="233"/>
      <c r="R361" s="233"/>
      <c r="S361" s="233"/>
      <c r="T361" s="23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5" t="s">
        <v>144</v>
      </c>
      <c r="AU361" s="235" t="s">
        <v>82</v>
      </c>
      <c r="AV361" s="13" t="s">
        <v>82</v>
      </c>
      <c r="AW361" s="13" t="s">
        <v>33</v>
      </c>
      <c r="AX361" s="13" t="s">
        <v>80</v>
      </c>
      <c r="AY361" s="235" t="s">
        <v>133</v>
      </c>
    </row>
    <row r="362" s="2" customFormat="1" ht="21.75" customHeight="1">
      <c r="A362" s="40"/>
      <c r="B362" s="41"/>
      <c r="C362" s="206" t="s">
        <v>454</v>
      </c>
      <c r="D362" s="206" t="s">
        <v>135</v>
      </c>
      <c r="E362" s="207" t="s">
        <v>1056</v>
      </c>
      <c r="F362" s="208" t="s">
        <v>1057</v>
      </c>
      <c r="G362" s="209" t="s">
        <v>138</v>
      </c>
      <c r="H362" s="210">
        <v>8.5999999999999996</v>
      </c>
      <c r="I362" s="211"/>
      <c r="J362" s="212">
        <f>ROUND(I362*H362,2)</f>
        <v>0</v>
      </c>
      <c r="K362" s="208" t="s">
        <v>139</v>
      </c>
      <c r="L362" s="46"/>
      <c r="M362" s="213" t="s">
        <v>19</v>
      </c>
      <c r="N362" s="214" t="s">
        <v>43</v>
      </c>
      <c r="O362" s="86"/>
      <c r="P362" s="215">
        <f>O362*H362</f>
        <v>0</v>
      </c>
      <c r="Q362" s="215">
        <v>0.025190000000000001</v>
      </c>
      <c r="R362" s="215">
        <f>Q362*H362</f>
        <v>0.21663399999999999</v>
      </c>
      <c r="S362" s="215">
        <v>0</v>
      </c>
      <c r="T362" s="216">
        <f>S362*H362</f>
        <v>0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17" t="s">
        <v>140</v>
      </c>
      <c r="AT362" s="217" t="s">
        <v>135</v>
      </c>
      <c r="AU362" s="217" t="s">
        <v>82</v>
      </c>
      <c r="AY362" s="19" t="s">
        <v>133</v>
      </c>
      <c r="BE362" s="218">
        <f>IF(N362="základní",J362,0)</f>
        <v>0</v>
      </c>
      <c r="BF362" s="218">
        <f>IF(N362="snížená",J362,0)</f>
        <v>0</v>
      </c>
      <c r="BG362" s="218">
        <f>IF(N362="zákl. přenesená",J362,0)</f>
        <v>0</v>
      </c>
      <c r="BH362" s="218">
        <f>IF(N362="sníž. přenesená",J362,0)</f>
        <v>0</v>
      </c>
      <c r="BI362" s="218">
        <f>IF(N362="nulová",J362,0)</f>
        <v>0</v>
      </c>
      <c r="BJ362" s="19" t="s">
        <v>80</v>
      </c>
      <c r="BK362" s="218">
        <f>ROUND(I362*H362,2)</f>
        <v>0</v>
      </c>
      <c r="BL362" s="19" t="s">
        <v>140</v>
      </c>
      <c r="BM362" s="217" t="s">
        <v>1058</v>
      </c>
    </row>
    <row r="363" s="2" customFormat="1">
      <c r="A363" s="40"/>
      <c r="B363" s="41"/>
      <c r="C363" s="42"/>
      <c r="D363" s="219" t="s">
        <v>142</v>
      </c>
      <c r="E363" s="42"/>
      <c r="F363" s="220" t="s">
        <v>1059</v>
      </c>
      <c r="G363" s="42"/>
      <c r="H363" s="42"/>
      <c r="I363" s="221"/>
      <c r="J363" s="42"/>
      <c r="K363" s="42"/>
      <c r="L363" s="46"/>
      <c r="M363" s="222"/>
      <c r="N363" s="223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142</v>
      </c>
      <c r="AU363" s="19" t="s">
        <v>82</v>
      </c>
    </row>
    <row r="364" s="14" customFormat="1">
      <c r="A364" s="14"/>
      <c r="B364" s="236"/>
      <c r="C364" s="237"/>
      <c r="D364" s="226" t="s">
        <v>144</v>
      </c>
      <c r="E364" s="238" t="s">
        <v>19</v>
      </c>
      <c r="F364" s="239" t="s">
        <v>909</v>
      </c>
      <c r="G364" s="237"/>
      <c r="H364" s="238" t="s">
        <v>19</v>
      </c>
      <c r="I364" s="240"/>
      <c r="J364" s="237"/>
      <c r="K364" s="237"/>
      <c r="L364" s="241"/>
      <c r="M364" s="242"/>
      <c r="N364" s="243"/>
      <c r="O364" s="243"/>
      <c r="P364" s="243"/>
      <c r="Q364" s="243"/>
      <c r="R364" s="243"/>
      <c r="S364" s="243"/>
      <c r="T364" s="24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5" t="s">
        <v>144</v>
      </c>
      <c r="AU364" s="245" t="s">
        <v>82</v>
      </c>
      <c r="AV364" s="14" t="s">
        <v>80</v>
      </c>
      <c r="AW364" s="14" t="s">
        <v>33</v>
      </c>
      <c r="AX364" s="14" t="s">
        <v>72</v>
      </c>
      <c r="AY364" s="245" t="s">
        <v>133</v>
      </c>
    </row>
    <row r="365" s="13" customFormat="1">
      <c r="A365" s="13"/>
      <c r="B365" s="224"/>
      <c r="C365" s="225"/>
      <c r="D365" s="226" t="s">
        <v>144</v>
      </c>
      <c r="E365" s="227" t="s">
        <v>19</v>
      </c>
      <c r="F365" s="228" t="s">
        <v>1060</v>
      </c>
      <c r="G365" s="225"/>
      <c r="H365" s="229">
        <v>8.5999999999999996</v>
      </c>
      <c r="I365" s="230"/>
      <c r="J365" s="225"/>
      <c r="K365" s="225"/>
      <c r="L365" s="231"/>
      <c r="M365" s="232"/>
      <c r="N365" s="233"/>
      <c r="O365" s="233"/>
      <c r="P365" s="233"/>
      <c r="Q365" s="233"/>
      <c r="R365" s="233"/>
      <c r="S365" s="233"/>
      <c r="T365" s="23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5" t="s">
        <v>144</v>
      </c>
      <c r="AU365" s="235" t="s">
        <v>82</v>
      </c>
      <c r="AV365" s="13" t="s">
        <v>82</v>
      </c>
      <c r="AW365" s="13" t="s">
        <v>33</v>
      </c>
      <c r="AX365" s="13" t="s">
        <v>80</v>
      </c>
      <c r="AY365" s="235" t="s">
        <v>133</v>
      </c>
    </row>
    <row r="366" s="2" customFormat="1" ht="21.75" customHeight="1">
      <c r="A366" s="40"/>
      <c r="B366" s="41"/>
      <c r="C366" s="206" t="s">
        <v>461</v>
      </c>
      <c r="D366" s="206" t="s">
        <v>135</v>
      </c>
      <c r="E366" s="207" t="s">
        <v>1061</v>
      </c>
      <c r="F366" s="208" t="s">
        <v>1062</v>
      </c>
      <c r="G366" s="209" t="s">
        <v>138</v>
      </c>
      <c r="H366" s="210">
        <v>8.5999999999999996</v>
      </c>
      <c r="I366" s="211"/>
      <c r="J366" s="212">
        <f>ROUND(I366*H366,2)</f>
        <v>0</v>
      </c>
      <c r="K366" s="208" t="s">
        <v>139</v>
      </c>
      <c r="L366" s="46"/>
      <c r="M366" s="213" t="s">
        <v>19</v>
      </c>
      <c r="N366" s="214" t="s">
        <v>43</v>
      </c>
      <c r="O366" s="86"/>
      <c r="P366" s="215">
        <f>O366*H366</f>
        <v>0</v>
      </c>
      <c r="Q366" s="215">
        <v>0</v>
      </c>
      <c r="R366" s="215">
        <f>Q366*H366</f>
        <v>0</v>
      </c>
      <c r="S366" s="215">
        <v>0</v>
      </c>
      <c r="T366" s="216">
        <f>S366*H366</f>
        <v>0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17" t="s">
        <v>140</v>
      </c>
      <c r="AT366" s="217" t="s">
        <v>135</v>
      </c>
      <c r="AU366" s="217" t="s">
        <v>82</v>
      </c>
      <c r="AY366" s="19" t="s">
        <v>133</v>
      </c>
      <c r="BE366" s="218">
        <f>IF(N366="základní",J366,0)</f>
        <v>0</v>
      </c>
      <c r="BF366" s="218">
        <f>IF(N366="snížená",J366,0)</f>
        <v>0</v>
      </c>
      <c r="BG366" s="218">
        <f>IF(N366="zákl. přenesená",J366,0)</f>
        <v>0</v>
      </c>
      <c r="BH366" s="218">
        <f>IF(N366="sníž. přenesená",J366,0)</f>
        <v>0</v>
      </c>
      <c r="BI366" s="218">
        <f>IF(N366="nulová",J366,0)</f>
        <v>0</v>
      </c>
      <c r="BJ366" s="19" t="s">
        <v>80</v>
      </c>
      <c r="BK366" s="218">
        <f>ROUND(I366*H366,2)</f>
        <v>0</v>
      </c>
      <c r="BL366" s="19" t="s">
        <v>140</v>
      </c>
      <c r="BM366" s="217" t="s">
        <v>1063</v>
      </c>
    </row>
    <row r="367" s="2" customFormat="1">
      <c r="A367" s="40"/>
      <c r="B367" s="41"/>
      <c r="C367" s="42"/>
      <c r="D367" s="219" t="s">
        <v>142</v>
      </c>
      <c r="E367" s="42"/>
      <c r="F367" s="220" t="s">
        <v>1064</v>
      </c>
      <c r="G367" s="42"/>
      <c r="H367" s="42"/>
      <c r="I367" s="221"/>
      <c r="J367" s="42"/>
      <c r="K367" s="42"/>
      <c r="L367" s="46"/>
      <c r="M367" s="222"/>
      <c r="N367" s="223"/>
      <c r="O367" s="86"/>
      <c r="P367" s="86"/>
      <c r="Q367" s="86"/>
      <c r="R367" s="86"/>
      <c r="S367" s="86"/>
      <c r="T367" s="87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19" t="s">
        <v>142</v>
      </c>
      <c r="AU367" s="19" t="s">
        <v>82</v>
      </c>
    </row>
    <row r="368" s="2" customFormat="1" ht="16.5" customHeight="1">
      <c r="A368" s="40"/>
      <c r="B368" s="41"/>
      <c r="C368" s="206" t="s">
        <v>467</v>
      </c>
      <c r="D368" s="206" t="s">
        <v>135</v>
      </c>
      <c r="E368" s="207" t="s">
        <v>387</v>
      </c>
      <c r="F368" s="208" t="s">
        <v>388</v>
      </c>
      <c r="G368" s="209" t="s">
        <v>164</v>
      </c>
      <c r="H368" s="210">
        <v>17.385000000000002</v>
      </c>
      <c r="I368" s="211"/>
      <c r="J368" s="212">
        <f>ROUND(I368*H368,2)</f>
        <v>0</v>
      </c>
      <c r="K368" s="208" t="s">
        <v>139</v>
      </c>
      <c r="L368" s="46"/>
      <c r="M368" s="213" t="s">
        <v>19</v>
      </c>
      <c r="N368" s="214" t="s">
        <v>43</v>
      </c>
      <c r="O368" s="86"/>
      <c r="P368" s="215">
        <f>O368*H368</f>
        <v>0</v>
      </c>
      <c r="Q368" s="215">
        <v>0</v>
      </c>
      <c r="R368" s="215">
        <f>Q368*H368</f>
        <v>0</v>
      </c>
      <c r="S368" s="215">
        <v>0</v>
      </c>
      <c r="T368" s="216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7" t="s">
        <v>140</v>
      </c>
      <c r="AT368" s="217" t="s">
        <v>135</v>
      </c>
      <c r="AU368" s="217" t="s">
        <v>82</v>
      </c>
      <c r="AY368" s="19" t="s">
        <v>133</v>
      </c>
      <c r="BE368" s="218">
        <f>IF(N368="základní",J368,0)</f>
        <v>0</v>
      </c>
      <c r="BF368" s="218">
        <f>IF(N368="snížená",J368,0)</f>
        <v>0</v>
      </c>
      <c r="BG368" s="218">
        <f>IF(N368="zákl. přenesená",J368,0)</f>
        <v>0</v>
      </c>
      <c r="BH368" s="218">
        <f>IF(N368="sníž. přenesená",J368,0)</f>
        <v>0</v>
      </c>
      <c r="BI368" s="218">
        <f>IF(N368="nulová",J368,0)</f>
        <v>0</v>
      </c>
      <c r="BJ368" s="19" t="s">
        <v>80</v>
      </c>
      <c r="BK368" s="218">
        <f>ROUND(I368*H368,2)</f>
        <v>0</v>
      </c>
      <c r="BL368" s="19" t="s">
        <v>140</v>
      </c>
      <c r="BM368" s="217" t="s">
        <v>389</v>
      </c>
    </row>
    <row r="369" s="2" customFormat="1">
      <c r="A369" s="40"/>
      <c r="B369" s="41"/>
      <c r="C369" s="42"/>
      <c r="D369" s="219" t="s">
        <v>142</v>
      </c>
      <c r="E369" s="42"/>
      <c r="F369" s="220" t="s">
        <v>390</v>
      </c>
      <c r="G369" s="42"/>
      <c r="H369" s="42"/>
      <c r="I369" s="221"/>
      <c r="J369" s="42"/>
      <c r="K369" s="42"/>
      <c r="L369" s="46"/>
      <c r="M369" s="222"/>
      <c r="N369" s="223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142</v>
      </c>
      <c r="AU369" s="19" t="s">
        <v>82</v>
      </c>
    </row>
    <row r="370" s="14" customFormat="1">
      <c r="A370" s="14"/>
      <c r="B370" s="236"/>
      <c r="C370" s="237"/>
      <c r="D370" s="226" t="s">
        <v>144</v>
      </c>
      <c r="E370" s="238" t="s">
        <v>19</v>
      </c>
      <c r="F370" s="239" t="s">
        <v>901</v>
      </c>
      <c r="G370" s="237"/>
      <c r="H370" s="238" t="s">
        <v>19</v>
      </c>
      <c r="I370" s="240"/>
      <c r="J370" s="237"/>
      <c r="K370" s="237"/>
      <c r="L370" s="241"/>
      <c r="M370" s="242"/>
      <c r="N370" s="243"/>
      <c r="O370" s="243"/>
      <c r="P370" s="243"/>
      <c r="Q370" s="243"/>
      <c r="R370" s="243"/>
      <c r="S370" s="243"/>
      <c r="T370" s="24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5" t="s">
        <v>144</v>
      </c>
      <c r="AU370" s="245" t="s">
        <v>82</v>
      </c>
      <c r="AV370" s="14" t="s">
        <v>80</v>
      </c>
      <c r="AW370" s="14" t="s">
        <v>33</v>
      </c>
      <c r="AX370" s="14" t="s">
        <v>72</v>
      </c>
      <c r="AY370" s="245" t="s">
        <v>133</v>
      </c>
    </row>
    <row r="371" s="14" customFormat="1">
      <c r="A371" s="14"/>
      <c r="B371" s="236"/>
      <c r="C371" s="237"/>
      <c r="D371" s="226" t="s">
        <v>144</v>
      </c>
      <c r="E371" s="238" t="s">
        <v>19</v>
      </c>
      <c r="F371" s="239" t="s">
        <v>1065</v>
      </c>
      <c r="G371" s="237"/>
      <c r="H371" s="238" t="s">
        <v>19</v>
      </c>
      <c r="I371" s="240"/>
      <c r="J371" s="237"/>
      <c r="K371" s="237"/>
      <c r="L371" s="241"/>
      <c r="M371" s="242"/>
      <c r="N371" s="243"/>
      <c r="O371" s="243"/>
      <c r="P371" s="243"/>
      <c r="Q371" s="243"/>
      <c r="R371" s="243"/>
      <c r="S371" s="243"/>
      <c r="T371" s="24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5" t="s">
        <v>144</v>
      </c>
      <c r="AU371" s="245" t="s">
        <v>82</v>
      </c>
      <c r="AV371" s="14" t="s">
        <v>80</v>
      </c>
      <c r="AW371" s="14" t="s">
        <v>33</v>
      </c>
      <c r="AX371" s="14" t="s">
        <v>72</v>
      </c>
      <c r="AY371" s="245" t="s">
        <v>133</v>
      </c>
    </row>
    <row r="372" s="13" customFormat="1">
      <c r="A372" s="13"/>
      <c r="B372" s="224"/>
      <c r="C372" s="225"/>
      <c r="D372" s="226" t="s">
        <v>144</v>
      </c>
      <c r="E372" s="227" t="s">
        <v>19</v>
      </c>
      <c r="F372" s="228" t="s">
        <v>1066</v>
      </c>
      <c r="G372" s="225"/>
      <c r="H372" s="229">
        <v>11.625</v>
      </c>
      <c r="I372" s="230"/>
      <c r="J372" s="225"/>
      <c r="K372" s="225"/>
      <c r="L372" s="231"/>
      <c r="M372" s="232"/>
      <c r="N372" s="233"/>
      <c r="O372" s="233"/>
      <c r="P372" s="233"/>
      <c r="Q372" s="233"/>
      <c r="R372" s="233"/>
      <c r="S372" s="233"/>
      <c r="T372" s="234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5" t="s">
        <v>144</v>
      </c>
      <c r="AU372" s="235" t="s">
        <v>82</v>
      </c>
      <c r="AV372" s="13" t="s">
        <v>82</v>
      </c>
      <c r="AW372" s="13" t="s">
        <v>33</v>
      </c>
      <c r="AX372" s="13" t="s">
        <v>72</v>
      </c>
      <c r="AY372" s="235" t="s">
        <v>133</v>
      </c>
    </row>
    <row r="373" s="14" customFormat="1">
      <c r="A373" s="14"/>
      <c r="B373" s="236"/>
      <c r="C373" s="237"/>
      <c r="D373" s="226" t="s">
        <v>144</v>
      </c>
      <c r="E373" s="238" t="s">
        <v>19</v>
      </c>
      <c r="F373" s="239" t="s">
        <v>909</v>
      </c>
      <c r="G373" s="237"/>
      <c r="H373" s="238" t="s">
        <v>19</v>
      </c>
      <c r="I373" s="240"/>
      <c r="J373" s="237"/>
      <c r="K373" s="237"/>
      <c r="L373" s="241"/>
      <c r="M373" s="242"/>
      <c r="N373" s="243"/>
      <c r="O373" s="243"/>
      <c r="P373" s="243"/>
      <c r="Q373" s="243"/>
      <c r="R373" s="243"/>
      <c r="S373" s="243"/>
      <c r="T373" s="24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5" t="s">
        <v>144</v>
      </c>
      <c r="AU373" s="245" t="s">
        <v>82</v>
      </c>
      <c r="AV373" s="14" t="s">
        <v>80</v>
      </c>
      <c r="AW373" s="14" t="s">
        <v>33</v>
      </c>
      <c r="AX373" s="14" t="s">
        <v>72</v>
      </c>
      <c r="AY373" s="245" t="s">
        <v>133</v>
      </c>
    </row>
    <row r="374" s="14" customFormat="1">
      <c r="A374" s="14"/>
      <c r="B374" s="236"/>
      <c r="C374" s="237"/>
      <c r="D374" s="226" t="s">
        <v>144</v>
      </c>
      <c r="E374" s="238" t="s">
        <v>19</v>
      </c>
      <c r="F374" s="239" t="s">
        <v>1067</v>
      </c>
      <c r="G374" s="237"/>
      <c r="H374" s="238" t="s">
        <v>19</v>
      </c>
      <c r="I374" s="240"/>
      <c r="J374" s="237"/>
      <c r="K374" s="237"/>
      <c r="L374" s="241"/>
      <c r="M374" s="242"/>
      <c r="N374" s="243"/>
      <c r="O374" s="243"/>
      <c r="P374" s="243"/>
      <c r="Q374" s="243"/>
      <c r="R374" s="243"/>
      <c r="S374" s="243"/>
      <c r="T374" s="24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5" t="s">
        <v>144</v>
      </c>
      <c r="AU374" s="245" t="s">
        <v>82</v>
      </c>
      <c r="AV374" s="14" t="s">
        <v>80</v>
      </c>
      <c r="AW374" s="14" t="s">
        <v>33</v>
      </c>
      <c r="AX374" s="14" t="s">
        <v>72</v>
      </c>
      <c r="AY374" s="245" t="s">
        <v>133</v>
      </c>
    </row>
    <row r="375" s="13" customFormat="1">
      <c r="A375" s="13"/>
      <c r="B375" s="224"/>
      <c r="C375" s="225"/>
      <c r="D375" s="226" t="s">
        <v>144</v>
      </c>
      <c r="E375" s="227" t="s">
        <v>19</v>
      </c>
      <c r="F375" s="228" t="s">
        <v>1068</v>
      </c>
      <c r="G375" s="225"/>
      <c r="H375" s="229">
        <v>5.7599999999999998</v>
      </c>
      <c r="I375" s="230"/>
      <c r="J375" s="225"/>
      <c r="K375" s="225"/>
      <c r="L375" s="231"/>
      <c r="M375" s="232"/>
      <c r="N375" s="233"/>
      <c r="O375" s="233"/>
      <c r="P375" s="233"/>
      <c r="Q375" s="233"/>
      <c r="R375" s="233"/>
      <c r="S375" s="233"/>
      <c r="T375" s="234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5" t="s">
        <v>144</v>
      </c>
      <c r="AU375" s="235" t="s">
        <v>82</v>
      </c>
      <c r="AV375" s="13" t="s">
        <v>82</v>
      </c>
      <c r="AW375" s="13" t="s">
        <v>33</v>
      </c>
      <c r="AX375" s="13" t="s">
        <v>72</v>
      </c>
      <c r="AY375" s="235" t="s">
        <v>133</v>
      </c>
    </row>
    <row r="376" s="15" customFormat="1">
      <c r="A376" s="15"/>
      <c r="B376" s="246"/>
      <c r="C376" s="247"/>
      <c r="D376" s="226" t="s">
        <v>144</v>
      </c>
      <c r="E376" s="248" t="s">
        <v>19</v>
      </c>
      <c r="F376" s="249" t="s">
        <v>200</v>
      </c>
      <c r="G376" s="247"/>
      <c r="H376" s="250">
        <v>17.385000000000002</v>
      </c>
      <c r="I376" s="251"/>
      <c r="J376" s="247"/>
      <c r="K376" s="247"/>
      <c r="L376" s="252"/>
      <c r="M376" s="253"/>
      <c r="N376" s="254"/>
      <c r="O376" s="254"/>
      <c r="P376" s="254"/>
      <c r="Q376" s="254"/>
      <c r="R376" s="254"/>
      <c r="S376" s="254"/>
      <c r="T376" s="25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56" t="s">
        <v>144</v>
      </c>
      <c r="AU376" s="256" t="s">
        <v>82</v>
      </c>
      <c r="AV376" s="15" t="s">
        <v>140</v>
      </c>
      <c r="AW376" s="15" t="s">
        <v>33</v>
      </c>
      <c r="AX376" s="15" t="s">
        <v>80</v>
      </c>
      <c r="AY376" s="256" t="s">
        <v>133</v>
      </c>
    </row>
    <row r="377" s="2" customFormat="1" ht="16.5" customHeight="1">
      <c r="A377" s="40"/>
      <c r="B377" s="41"/>
      <c r="C377" s="206" t="s">
        <v>472</v>
      </c>
      <c r="D377" s="206" t="s">
        <v>135</v>
      </c>
      <c r="E377" s="207" t="s">
        <v>396</v>
      </c>
      <c r="F377" s="208" t="s">
        <v>397</v>
      </c>
      <c r="G377" s="209" t="s">
        <v>138</v>
      </c>
      <c r="H377" s="210">
        <v>65.609999999999999</v>
      </c>
      <c r="I377" s="211"/>
      <c r="J377" s="212">
        <f>ROUND(I377*H377,2)</f>
        <v>0</v>
      </c>
      <c r="K377" s="208" t="s">
        <v>139</v>
      </c>
      <c r="L377" s="46"/>
      <c r="M377" s="213" t="s">
        <v>19</v>
      </c>
      <c r="N377" s="214" t="s">
        <v>43</v>
      </c>
      <c r="O377" s="86"/>
      <c r="P377" s="215">
        <f>O377*H377</f>
        <v>0</v>
      </c>
      <c r="Q377" s="215">
        <v>0.0033500000000000001</v>
      </c>
      <c r="R377" s="215">
        <f>Q377*H377</f>
        <v>0.2197935</v>
      </c>
      <c r="S377" s="215">
        <v>0</v>
      </c>
      <c r="T377" s="216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17" t="s">
        <v>140</v>
      </c>
      <c r="AT377" s="217" t="s">
        <v>135</v>
      </c>
      <c r="AU377" s="217" t="s">
        <v>82</v>
      </c>
      <c r="AY377" s="19" t="s">
        <v>133</v>
      </c>
      <c r="BE377" s="218">
        <f>IF(N377="základní",J377,0)</f>
        <v>0</v>
      </c>
      <c r="BF377" s="218">
        <f>IF(N377="snížená",J377,0)</f>
        <v>0</v>
      </c>
      <c r="BG377" s="218">
        <f>IF(N377="zákl. přenesená",J377,0)</f>
        <v>0</v>
      </c>
      <c r="BH377" s="218">
        <f>IF(N377="sníž. přenesená",J377,0)</f>
        <v>0</v>
      </c>
      <c r="BI377" s="218">
        <f>IF(N377="nulová",J377,0)</f>
        <v>0</v>
      </c>
      <c r="BJ377" s="19" t="s">
        <v>80</v>
      </c>
      <c r="BK377" s="218">
        <f>ROUND(I377*H377,2)</f>
        <v>0</v>
      </c>
      <c r="BL377" s="19" t="s">
        <v>140</v>
      </c>
      <c r="BM377" s="217" t="s">
        <v>398</v>
      </c>
    </row>
    <row r="378" s="2" customFormat="1">
      <c r="A378" s="40"/>
      <c r="B378" s="41"/>
      <c r="C378" s="42"/>
      <c r="D378" s="219" t="s">
        <v>142</v>
      </c>
      <c r="E378" s="42"/>
      <c r="F378" s="220" t="s">
        <v>399</v>
      </c>
      <c r="G378" s="42"/>
      <c r="H378" s="42"/>
      <c r="I378" s="221"/>
      <c r="J378" s="42"/>
      <c r="K378" s="42"/>
      <c r="L378" s="46"/>
      <c r="M378" s="222"/>
      <c r="N378" s="223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142</v>
      </c>
      <c r="AU378" s="19" t="s">
        <v>82</v>
      </c>
    </row>
    <row r="379" s="14" customFormat="1">
      <c r="A379" s="14"/>
      <c r="B379" s="236"/>
      <c r="C379" s="237"/>
      <c r="D379" s="226" t="s">
        <v>144</v>
      </c>
      <c r="E379" s="238" t="s">
        <v>19</v>
      </c>
      <c r="F379" s="239" t="s">
        <v>901</v>
      </c>
      <c r="G379" s="237"/>
      <c r="H379" s="238" t="s">
        <v>19</v>
      </c>
      <c r="I379" s="240"/>
      <c r="J379" s="237"/>
      <c r="K379" s="237"/>
      <c r="L379" s="241"/>
      <c r="M379" s="242"/>
      <c r="N379" s="243"/>
      <c r="O379" s="243"/>
      <c r="P379" s="243"/>
      <c r="Q379" s="243"/>
      <c r="R379" s="243"/>
      <c r="S379" s="243"/>
      <c r="T379" s="24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5" t="s">
        <v>144</v>
      </c>
      <c r="AU379" s="245" t="s">
        <v>82</v>
      </c>
      <c r="AV379" s="14" t="s">
        <v>80</v>
      </c>
      <c r="AW379" s="14" t="s">
        <v>33</v>
      </c>
      <c r="AX379" s="14" t="s">
        <v>72</v>
      </c>
      <c r="AY379" s="245" t="s">
        <v>133</v>
      </c>
    </row>
    <row r="380" s="13" customFormat="1">
      <c r="A380" s="13"/>
      <c r="B380" s="224"/>
      <c r="C380" s="225"/>
      <c r="D380" s="226" t="s">
        <v>144</v>
      </c>
      <c r="E380" s="227" t="s">
        <v>19</v>
      </c>
      <c r="F380" s="228" t="s">
        <v>1069</v>
      </c>
      <c r="G380" s="225"/>
      <c r="H380" s="229">
        <v>50.25</v>
      </c>
      <c r="I380" s="230"/>
      <c r="J380" s="225"/>
      <c r="K380" s="225"/>
      <c r="L380" s="231"/>
      <c r="M380" s="232"/>
      <c r="N380" s="233"/>
      <c r="O380" s="233"/>
      <c r="P380" s="233"/>
      <c r="Q380" s="233"/>
      <c r="R380" s="233"/>
      <c r="S380" s="233"/>
      <c r="T380" s="234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5" t="s">
        <v>144</v>
      </c>
      <c r="AU380" s="235" t="s">
        <v>82</v>
      </c>
      <c r="AV380" s="13" t="s">
        <v>82</v>
      </c>
      <c r="AW380" s="13" t="s">
        <v>33</v>
      </c>
      <c r="AX380" s="13" t="s">
        <v>72</v>
      </c>
      <c r="AY380" s="235" t="s">
        <v>133</v>
      </c>
    </row>
    <row r="381" s="14" customFormat="1">
      <c r="A381" s="14"/>
      <c r="B381" s="236"/>
      <c r="C381" s="237"/>
      <c r="D381" s="226" t="s">
        <v>144</v>
      </c>
      <c r="E381" s="238" t="s">
        <v>19</v>
      </c>
      <c r="F381" s="239" t="s">
        <v>909</v>
      </c>
      <c r="G381" s="237"/>
      <c r="H381" s="238" t="s">
        <v>19</v>
      </c>
      <c r="I381" s="240"/>
      <c r="J381" s="237"/>
      <c r="K381" s="237"/>
      <c r="L381" s="241"/>
      <c r="M381" s="242"/>
      <c r="N381" s="243"/>
      <c r="O381" s="243"/>
      <c r="P381" s="243"/>
      <c r="Q381" s="243"/>
      <c r="R381" s="243"/>
      <c r="S381" s="243"/>
      <c r="T381" s="24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5" t="s">
        <v>144</v>
      </c>
      <c r="AU381" s="245" t="s">
        <v>82</v>
      </c>
      <c r="AV381" s="14" t="s">
        <v>80</v>
      </c>
      <c r="AW381" s="14" t="s">
        <v>33</v>
      </c>
      <c r="AX381" s="14" t="s">
        <v>72</v>
      </c>
      <c r="AY381" s="245" t="s">
        <v>133</v>
      </c>
    </row>
    <row r="382" s="13" customFormat="1">
      <c r="A382" s="13"/>
      <c r="B382" s="224"/>
      <c r="C382" s="225"/>
      <c r="D382" s="226" t="s">
        <v>144</v>
      </c>
      <c r="E382" s="227" t="s">
        <v>19</v>
      </c>
      <c r="F382" s="228" t="s">
        <v>1070</v>
      </c>
      <c r="G382" s="225"/>
      <c r="H382" s="229">
        <v>15.359999999999999</v>
      </c>
      <c r="I382" s="230"/>
      <c r="J382" s="225"/>
      <c r="K382" s="225"/>
      <c r="L382" s="231"/>
      <c r="M382" s="232"/>
      <c r="N382" s="233"/>
      <c r="O382" s="233"/>
      <c r="P382" s="233"/>
      <c r="Q382" s="233"/>
      <c r="R382" s="233"/>
      <c r="S382" s="233"/>
      <c r="T382" s="234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5" t="s">
        <v>144</v>
      </c>
      <c r="AU382" s="235" t="s">
        <v>82</v>
      </c>
      <c r="AV382" s="13" t="s">
        <v>82</v>
      </c>
      <c r="AW382" s="13" t="s">
        <v>33</v>
      </c>
      <c r="AX382" s="13" t="s">
        <v>72</v>
      </c>
      <c r="AY382" s="235" t="s">
        <v>133</v>
      </c>
    </row>
    <row r="383" s="15" customFormat="1">
      <c r="A383" s="15"/>
      <c r="B383" s="246"/>
      <c r="C383" s="247"/>
      <c r="D383" s="226" t="s">
        <v>144</v>
      </c>
      <c r="E383" s="248" t="s">
        <v>19</v>
      </c>
      <c r="F383" s="249" t="s">
        <v>200</v>
      </c>
      <c r="G383" s="247"/>
      <c r="H383" s="250">
        <v>65.609999999999999</v>
      </c>
      <c r="I383" s="251"/>
      <c r="J383" s="247"/>
      <c r="K383" s="247"/>
      <c r="L383" s="252"/>
      <c r="M383" s="253"/>
      <c r="N383" s="254"/>
      <c r="O383" s="254"/>
      <c r="P383" s="254"/>
      <c r="Q383" s="254"/>
      <c r="R383" s="254"/>
      <c r="S383" s="254"/>
      <c r="T383" s="25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56" t="s">
        <v>144</v>
      </c>
      <c r="AU383" s="256" t="s">
        <v>82</v>
      </c>
      <c r="AV383" s="15" t="s">
        <v>140</v>
      </c>
      <c r="AW383" s="15" t="s">
        <v>33</v>
      </c>
      <c r="AX383" s="15" t="s">
        <v>80</v>
      </c>
      <c r="AY383" s="256" t="s">
        <v>133</v>
      </c>
    </row>
    <row r="384" s="2" customFormat="1" ht="16.5" customHeight="1">
      <c r="A384" s="40"/>
      <c r="B384" s="41"/>
      <c r="C384" s="206" t="s">
        <v>477</v>
      </c>
      <c r="D384" s="206" t="s">
        <v>135</v>
      </c>
      <c r="E384" s="207" t="s">
        <v>403</v>
      </c>
      <c r="F384" s="208" t="s">
        <v>404</v>
      </c>
      <c r="G384" s="209" t="s">
        <v>138</v>
      </c>
      <c r="H384" s="210">
        <v>65.609999999999999</v>
      </c>
      <c r="I384" s="211"/>
      <c r="J384" s="212">
        <f>ROUND(I384*H384,2)</f>
        <v>0</v>
      </c>
      <c r="K384" s="208" t="s">
        <v>139</v>
      </c>
      <c r="L384" s="46"/>
      <c r="M384" s="213" t="s">
        <v>19</v>
      </c>
      <c r="N384" s="214" t="s">
        <v>43</v>
      </c>
      <c r="O384" s="86"/>
      <c r="P384" s="215">
        <f>O384*H384</f>
        <v>0</v>
      </c>
      <c r="Q384" s="215">
        <v>0</v>
      </c>
      <c r="R384" s="215">
        <f>Q384*H384</f>
        <v>0</v>
      </c>
      <c r="S384" s="215">
        <v>0</v>
      </c>
      <c r="T384" s="216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17" t="s">
        <v>140</v>
      </c>
      <c r="AT384" s="217" t="s">
        <v>135</v>
      </c>
      <c r="AU384" s="217" t="s">
        <v>82</v>
      </c>
      <c r="AY384" s="19" t="s">
        <v>133</v>
      </c>
      <c r="BE384" s="218">
        <f>IF(N384="základní",J384,0)</f>
        <v>0</v>
      </c>
      <c r="BF384" s="218">
        <f>IF(N384="snížená",J384,0)</f>
        <v>0</v>
      </c>
      <c r="BG384" s="218">
        <f>IF(N384="zákl. přenesená",J384,0)</f>
        <v>0</v>
      </c>
      <c r="BH384" s="218">
        <f>IF(N384="sníž. přenesená",J384,0)</f>
        <v>0</v>
      </c>
      <c r="BI384" s="218">
        <f>IF(N384="nulová",J384,0)</f>
        <v>0</v>
      </c>
      <c r="BJ384" s="19" t="s">
        <v>80</v>
      </c>
      <c r="BK384" s="218">
        <f>ROUND(I384*H384,2)</f>
        <v>0</v>
      </c>
      <c r="BL384" s="19" t="s">
        <v>140</v>
      </c>
      <c r="BM384" s="217" t="s">
        <v>405</v>
      </c>
    </row>
    <row r="385" s="2" customFormat="1">
      <c r="A385" s="40"/>
      <c r="B385" s="41"/>
      <c r="C385" s="42"/>
      <c r="D385" s="219" t="s">
        <v>142</v>
      </c>
      <c r="E385" s="42"/>
      <c r="F385" s="220" t="s">
        <v>406</v>
      </c>
      <c r="G385" s="42"/>
      <c r="H385" s="42"/>
      <c r="I385" s="221"/>
      <c r="J385" s="42"/>
      <c r="K385" s="42"/>
      <c r="L385" s="46"/>
      <c r="M385" s="222"/>
      <c r="N385" s="223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142</v>
      </c>
      <c r="AU385" s="19" t="s">
        <v>82</v>
      </c>
    </row>
    <row r="386" s="2" customFormat="1" ht="16.5" customHeight="1">
      <c r="A386" s="40"/>
      <c r="B386" s="41"/>
      <c r="C386" s="206" t="s">
        <v>483</v>
      </c>
      <c r="D386" s="206" t="s">
        <v>135</v>
      </c>
      <c r="E386" s="207" t="s">
        <v>412</v>
      </c>
      <c r="F386" s="208" t="s">
        <v>413</v>
      </c>
      <c r="G386" s="209" t="s">
        <v>235</v>
      </c>
      <c r="H386" s="210">
        <v>0.52600000000000002</v>
      </c>
      <c r="I386" s="211"/>
      <c r="J386" s="212">
        <f>ROUND(I386*H386,2)</f>
        <v>0</v>
      </c>
      <c r="K386" s="208" t="s">
        <v>139</v>
      </c>
      <c r="L386" s="46"/>
      <c r="M386" s="213" t="s">
        <v>19</v>
      </c>
      <c r="N386" s="214" t="s">
        <v>43</v>
      </c>
      <c r="O386" s="86"/>
      <c r="P386" s="215">
        <f>O386*H386</f>
        <v>0</v>
      </c>
      <c r="Q386" s="215">
        <v>1.04359</v>
      </c>
      <c r="R386" s="215">
        <f>Q386*H386</f>
        <v>0.54892834000000001</v>
      </c>
      <c r="S386" s="215">
        <v>0</v>
      </c>
      <c r="T386" s="216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17" t="s">
        <v>140</v>
      </c>
      <c r="AT386" s="217" t="s">
        <v>135</v>
      </c>
      <c r="AU386" s="217" t="s">
        <v>82</v>
      </c>
      <c r="AY386" s="19" t="s">
        <v>133</v>
      </c>
      <c r="BE386" s="218">
        <f>IF(N386="základní",J386,0)</f>
        <v>0</v>
      </c>
      <c r="BF386" s="218">
        <f>IF(N386="snížená",J386,0)</f>
        <v>0</v>
      </c>
      <c r="BG386" s="218">
        <f>IF(N386="zákl. přenesená",J386,0)</f>
        <v>0</v>
      </c>
      <c r="BH386" s="218">
        <f>IF(N386="sníž. přenesená",J386,0)</f>
        <v>0</v>
      </c>
      <c r="BI386" s="218">
        <f>IF(N386="nulová",J386,0)</f>
        <v>0</v>
      </c>
      <c r="BJ386" s="19" t="s">
        <v>80</v>
      </c>
      <c r="BK386" s="218">
        <f>ROUND(I386*H386,2)</f>
        <v>0</v>
      </c>
      <c r="BL386" s="19" t="s">
        <v>140</v>
      </c>
      <c r="BM386" s="217" t="s">
        <v>414</v>
      </c>
    </row>
    <row r="387" s="2" customFormat="1">
      <c r="A387" s="40"/>
      <c r="B387" s="41"/>
      <c r="C387" s="42"/>
      <c r="D387" s="219" t="s">
        <v>142</v>
      </c>
      <c r="E387" s="42"/>
      <c r="F387" s="220" t="s">
        <v>415</v>
      </c>
      <c r="G387" s="42"/>
      <c r="H387" s="42"/>
      <c r="I387" s="221"/>
      <c r="J387" s="42"/>
      <c r="K387" s="42"/>
      <c r="L387" s="46"/>
      <c r="M387" s="222"/>
      <c r="N387" s="223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142</v>
      </c>
      <c r="AU387" s="19" t="s">
        <v>82</v>
      </c>
    </row>
    <row r="388" s="14" customFormat="1">
      <c r="A388" s="14"/>
      <c r="B388" s="236"/>
      <c r="C388" s="237"/>
      <c r="D388" s="226" t="s">
        <v>144</v>
      </c>
      <c r="E388" s="238" t="s">
        <v>19</v>
      </c>
      <c r="F388" s="239" t="s">
        <v>1071</v>
      </c>
      <c r="G388" s="237"/>
      <c r="H388" s="238" t="s">
        <v>19</v>
      </c>
      <c r="I388" s="240"/>
      <c r="J388" s="237"/>
      <c r="K388" s="237"/>
      <c r="L388" s="241"/>
      <c r="M388" s="242"/>
      <c r="N388" s="243"/>
      <c r="O388" s="243"/>
      <c r="P388" s="243"/>
      <c r="Q388" s="243"/>
      <c r="R388" s="243"/>
      <c r="S388" s="243"/>
      <c r="T388" s="24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5" t="s">
        <v>144</v>
      </c>
      <c r="AU388" s="245" t="s">
        <v>82</v>
      </c>
      <c r="AV388" s="14" t="s">
        <v>80</v>
      </c>
      <c r="AW388" s="14" t="s">
        <v>33</v>
      </c>
      <c r="AX388" s="14" t="s">
        <v>72</v>
      </c>
      <c r="AY388" s="245" t="s">
        <v>133</v>
      </c>
    </row>
    <row r="389" s="13" customFormat="1">
      <c r="A389" s="13"/>
      <c r="B389" s="224"/>
      <c r="C389" s="225"/>
      <c r="D389" s="226" t="s">
        <v>144</v>
      </c>
      <c r="E389" s="227" t="s">
        <v>19</v>
      </c>
      <c r="F389" s="228" t="s">
        <v>1072</v>
      </c>
      <c r="G389" s="225"/>
      <c r="H389" s="229">
        <v>0.52600000000000002</v>
      </c>
      <c r="I389" s="230"/>
      <c r="J389" s="225"/>
      <c r="K389" s="225"/>
      <c r="L389" s="231"/>
      <c r="M389" s="232"/>
      <c r="N389" s="233"/>
      <c r="O389" s="233"/>
      <c r="P389" s="233"/>
      <c r="Q389" s="233"/>
      <c r="R389" s="233"/>
      <c r="S389" s="233"/>
      <c r="T389" s="234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5" t="s">
        <v>144</v>
      </c>
      <c r="AU389" s="235" t="s">
        <v>82</v>
      </c>
      <c r="AV389" s="13" t="s">
        <v>82</v>
      </c>
      <c r="AW389" s="13" t="s">
        <v>33</v>
      </c>
      <c r="AX389" s="13" t="s">
        <v>80</v>
      </c>
      <c r="AY389" s="235" t="s">
        <v>133</v>
      </c>
    </row>
    <row r="390" s="2" customFormat="1" ht="16.5" customHeight="1">
      <c r="A390" s="40"/>
      <c r="B390" s="41"/>
      <c r="C390" s="206" t="s">
        <v>488</v>
      </c>
      <c r="D390" s="206" t="s">
        <v>135</v>
      </c>
      <c r="E390" s="207" t="s">
        <v>419</v>
      </c>
      <c r="F390" s="208" t="s">
        <v>420</v>
      </c>
      <c r="G390" s="209" t="s">
        <v>235</v>
      </c>
      <c r="H390" s="210">
        <v>0.36299999999999999</v>
      </c>
      <c r="I390" s="211"/>
      <c r="J390" s="212">
        <f>ROUND(I390*H390,2)</f>
        <v>0</v>
      </c>
      <c r="K390" s="208" t="s">
        <v>139</v>
      </c>
      <c r="L390" s="46"/>
      <c r="M390" s="213" t="s">
        <v>19</v>
      </c>
      <c r="N390" s="214" t="s">
        <v>43</v>
      </c>
      <c r="O390" s="86"/>
      <c r="P390" s="215">
        <f>O390*H390</f>
        <v>0</v>
      </c>
      <c r="Q390" s="215">
        <v>1.0541700000000001</v>
      </c>
      <c r="R390" s="215">
        <f>Q390*H390</f>
        <v>0.38266370999999999</v>
      </c>
      <c r="S390" s="215">
        <v>0</v>
      </c>
      <c r="T390" s="216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17" t="s">
        <v>140</v>
      </c>
      <c r="AT390" s="217" t="s">
        <v>135</v>
      </c>
      <c r="AU390" s="217" t="s">
        <v>82</v>
      </c>
      <c r="AY390" s="19" t="s">
        <v>133</v>
      </c>
      <c r="BE390" s="218">
        <f>IF(N390="základní",J390,0)</f>
        <v>0</v>
      </c>
      <c r="BF390" s="218">
        <f>IF(N390="snížená",J390,0)</f>
        <v>0</v>
      </c>
      <c r="BG390" s="218">
        <f>IF(N390="zákl. přenesená",J390,0)</f>
        <v>0</v>
      </c>
      <c r="BH390" s="218">
        <f>IF(N390="sníž. přenesená",J390,0)</f>
        <v>0</v>
      </c>
      <c r="BI390" s="218">
        <f>IF(N390="nulová",J390,0)</f>
        <v>0</v>
      </c>
      <c r="BJ390" s="19" t="s">
        <v>80</v>
      </c>
      <c r="BK390" s="218">
        <f>ROUND(I390*H390,2)</f>
        <v>0</v>
      </c>
      <c r="BL390" s="19" t="s">
        <v>140</v>
      </c>
      <c r="BM390" s="217" t="s">
        <v>1073</v>
      </c>
    </row>
    <row r="391" s="2" customFormat="1">
      <c r="A391" s="40"/>
      <c r="B391" s="41"/>
      <c r="C391" s="42"/>
      <c r="D391" s="219" t="s">
        <v>142</v>
      </c>
      <c r="E391" s="42"/>
      <c r="F391" s="220" t="s">
        <v>422</v>
      </c>
      <c r="G391" s="42"/>
      <c r="H391" s="42"/>
      <c r="I391" s="221"/>
      <c r="J391" s="42"/>
      <c r="K391" s="42"/>
      <c r="L391" s="46"/>
      <c r="M391" s="222"/>
      <c r="N391" s="223"/>
      <c r="O391" s="86"/>
      <c r="P391" s="86"/>
      <c r="Q391" s="86"/>
      <c r="R391" s="86"/>
      <c r="S391" s="86"/>
      <c r="T391" s="87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9" t="s">
        <v>142</v>
      </c>
      <c r="AU391" s="19" t="s">
        <v>82</v>
      </c>
    </row>
    <row r="392" s="14" customFormat="1">
      <c r="A392" s="14"/>
      <c r="B392" s="236"/>
      <c r="C392" s="237"/>
      <c r="D392" s="226" t="s">
        <v>144</v>
      </c>
      <c r="E392" s="238" t="s">
        <v>19</v>
      </c>
      <c r="F392" s="239" t="s">
        <v>1071</v>
      </c>
      <c r="G392" s="237"/>
      <c r="H392" s="238" t="s">
        <v>19</v>
      </c>
      <c r="I392" s="240"/>
      <c r="J392" s="237"/>
      <c r="K392" s="237"/>
      <c r="L392" s="241"/>
      <c r="M392" s="242"/>
      <c r="N392" s="243"/>
      <c r="O392" s="243"/>
      <c r="P392" s="243"/>
      <c r="Q392" s="243"/>
      <c r="R392" s="243"/>
      <c r="S392" s="243"/>
      <c r="T392" s="24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5" t="s">
        <v>144</v>
      </c>
      <c r="AU392" s="245" t="s">
        <v>82</v>
      </c>
      <c r="AV392" s="14" t="s">
        <v>80</v>
      </c>
      <c r="AW392" s="14" t="s">
        <v>33</v>
      </c>
      <c r="AX392" s="14" t="s">
        <v>72</v>
      </c>
      <c r="AY392" s="245" t="s">
        <v>133</v>
      </c>
    </row>
    <row r="393" s="13" customFormat="1">
      <c r="A393" s="13"/>
      <c r="B393" s="224"/>
      <c r="C393" s="225"/>
      <c r="D393" s="226" t="s">
        <v>144</v>
      </c>
      <c r="E393" s="227" t="s">
        <v>19</v>
      </c>
      <c r="F393" s="228" t="s">
        <v>1074</v>
      </c>
      <c r="G393" s="225"/>
      <c r="H393" s="229">
        <v>0.36299999999999999</v>
      </c>
      <c r="I393" s="230"/>
      <c r="J393" s="225"/>
      <c r="K393" s="225"/>
      <c r="L393" s="231"/>
      <c r="M393" s="232"/>
      <c r="N393" s="233"/>
      <c r="O393" s="233"/>
      <c r="P393" s="233"/>
      <c r="Q393" s="233"/>
      <c r="R393" s="233"/>
      <c r="S393" s="233"/>
      <c r="T393" s="234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5" t="s">
        <v>144</v>
      </c>
      <c r="AU393" s="235" t="s">
        <v>82</v>
      </c>
      <c r="AV393" s="13" t="s">
        <v>82</v>
      </c>
      <c r="AW393" s="13" t="s">
        <v>33</v>
      </c>
      <c r="AX393" s="13" t="s">
        <v>80</v>
      </c>
      <c r="AY393" s="235" t="s">
        <v>133</v>
      </c>
    </row>
    <row r="394" s="2" customFormat="1" ht="16.5" customHeight="1">
      <c r="A394" s="40"/>
      <c r="B394" s="41"/>
      <c r="C394" s="206" t="s">
        <v>494</v>
      </c>
      <c r="D394" s="206" t="s">
        <v>135</v>
      </c>
      <c r="E394" s="207" t="s">
        <v>843</v>
      </c>
      <c r="F394" s="208" t="s">
        <v>844</v>
      </c>
      <c r="G394" s="209" t="s">
        <v>235</v>
      </c>
      <c r="H394" s="210">
        <v>2.5009999999999999</v>
      </c>
      <c r="I394" s="211"/>
      <c r="J394" s="212">
        <f>ROUND(I394*H394,2)</f>
        <v>0</v>
      </c>
      <c r="K394" s="208" t="s">
        <v>139</v>
      </c>
      <c r="L394" s="46"/>
      <c r="M394" s="213" t="s">
        <v>19</v>
      </c>
      <c r="N394" s="214" t="s">
        <v>43</v>
      </c>
      <c r="O394" s="86"/>
      <c r="P394" s="215">
        <f>O394*H394</f>
        <v>0</v>
      </c>
      <c r="Q394" s="215">
        <v>1.07636</v>
      </c>
      <c r="R394" s="215">
        <f>Q394*H394</f>
        <v>2.69197636</v>
      </c>
      <c r="S394" s="215">
        <v>0</v>
      </c>
      <c r="T394" s="216">
        <f>S394*H394</f>
        <v>0</v>
      </c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R394" s="217" t="s">
        <v>140</v>
      </c>
      <c r="AT394" s="217" t="s">
        <v>135</v>
      </c>
      <c r="AU394" s="217" t="s">
        <v>82</v>
      </c>
      <c r="AY394" s="19" t="s">
        <v>133</v>
      </c>
      <c r="BE394" s="218">
        <f>IF(N394="základní",J394,0)</f>
        <v>0</v>
      </c>
      <c r="BF394" s="218">
        <f>IF(N394="snížená",J394,0)</f>
        <v>0</v>
      </c>
      <c r="BG394" s="218">
        <f>IF(N394="zákl. přenesená",J394,0)</f>
        <v>0</v>
      </c>
      <c r="BH394" s="218">
        <f>IF(N394="sníž. přenesená",J394,0)</f>
        <v>0</v>
      </c>
      <c r="BI394" s="218">
        <f>IF(N394="nulová",J394,0)</f>
        <v>0</v>
      </c>
      <c r="BJ394" s="19" t="s">
        <v>80</v>
      </c>
      <c r="BK394" s="218">
        <f>ROUND(I394*H394,2)</f>
        <v>0</v>
      </c>
      <c r="BL394" s="19" t="s">
        <v>140</v>
      </c>
      <c r="BM394" s="217" t="s">
        <v>1075</v>
      </c>
    </row>
    <row r="395" s="2" customFormat="1">
      <c r="A395" s="40"/>
      <c r="B395" s="41"/>
      <c r="C395" s="42"/>
      <c r="D395" s="219" t="s">
        <v>142</v>
      </c>
      <c r="E395" s="42"/>
      <c r="F395" s="220" t="s">
        <v>846</v>
      </c>
      <c r="G395" s="42"/>
      <c r="H395" s="42"/>
      <c r="I395" s="221"/>
      <c r="J395" s="42"/>
      <c r="K395" s="42"/>
      <c r="L395" s="46"/>
      <c r="M395" s="222"/>
      <c r="N395" s="223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19" t="s">
        <v>142</v>
      </c>
      <c r="AU395" s="19" t="s">
        <v>82</v>
      </c>
    </row>
    <row r="396" s="14" customFormat="1">
      <c r="A396" s="14"/>
      <c r="B396" s="236"/>
      <c r="C396" s="237"/>
      <c r="D396" s="226" t="s">
        <v>144</v>
      </c>
      <c r="E396" s="238" t="s">
        <v>19</v>
      </c>
      <c r="F396" s="239" t="s">
        <v>1071</v>
      </c>
      <c r="G396" s="237"/>
      <c r="H396" s="238" t="s">
        <v>19</v>
      </c>
      <c r="I396" s="240"/>
      <c r="J396" s="237"/>
      <c r="K396" s="237"/>
      <c r="L396" s="241"/>
      <c r="M396" s="242"/>
      <c r="N396" s="243"/>
      <c r="O396" s="243"/>
      <c r="P396" s="243"/>
      <c r="Q396" s="243"/>
      <c r="R396" s="243"/>
      <c r="S396" s="243"/>
      <c r="T396" s="24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45" t="s">
        <v>144</v>
      </c>
      <c r="AU396" s="245" t="s">
        <v>82</v>
      </c>
      <c r="AV396" s="14" t="s">
        <v>80</v>
      </c>
      <c r="AW396" s="14" t="s">
        <v>33</v>
      </c>
      <c r="AX396" s="14" t="s">
        <v>72</v>
      </c>
      <c r="AY396" s="245" t="s">
        <v>133</v>
      </c>
    </row>
    <row r="397" s="13" customFormat="1">
      <c r="A397" s="13"/>
      <c r="B397" s="224"/>
      <c r="C397" s="225"/>
      <c r="D397" s="226" t="s">
        <v>144</v>
      </c>
      <c r="E397" s="227" t="s">
        <v>19</v>
      </c>
      <c r="F397" s="228" t="s">
        <v>1076</v>
      </c>
      <c r="G397" s="225"/>
      <c r="H397" s="229">
        <v>2.5009999999999999</v>
      </c>
      <c r="I397" s="230"/>
      <c r="J397" s="225"/>
      <c r="K397" s="225"/>
      <c r="L397" s="231"/>
      <c r="M397" s="232"/>
      <c r="N397" s="233"/>
      <c r="O397" s="233"/>
      <c r="P397" s="233"/>
      <c r="Q397" s="233"/>
      <c r="R397" s="233"/>
      <c r="S397" s="233"/>
      <c r="T397" s="234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5" t="s">
        <v>144</v>
      </c>
      <c r="AU397" s="235" t="s">
        <v>82</v>
      </c>
      <c r="AV397" s="13" t="s">
        <v>82</v>
      </c>
      <c r="AW397" s="13" t="s">
        <v>33</v>
      </c>
      <c r="AX397" s="13" t="s">
        <v>80</v>
      </c>
      <c r="AY397" s="235" t="s">
        <v>133</v>
      </c>
    </row>
    <row r="398" s="2" customFormat="1" ht="16.5" customHeight="1">
      <c r="A398" s="40"/>
      <c r="B398" s="41"/>
      <c r="C398" s="206" t="s">
        <v>500</v>
      </c>
      <c r="D398" s="206" t="s">
        <v>135</v>
      </c>
      <c r="E398" s="207" t="s">
        <v>848</v>
      </c>
      <c r="F398" s="208" t="s">
        <v>849</v>
      </c>
      <c r="G398" s="209" t="s">
        <v>189</v>
      </c>
      <c r="H398" s="210">
        <v>6.25</v>
      </c>
      <c r="I398" s="211"/>
      <c r="J398" s="212">
        <f>ROUND(I398*H398,2)</f>
        <v>0</v>
      </c>
      <c r="K398" s="208" t="s">
        <v>19</v>
      </c>
      <c r="L398" s="46"/>
      <c r="M398" s="213" t="s">
        <v>19</v>
      </c>
      <c r="N398" s="214" t="s">
        <v>43</v>
      </c>
      <c r="O398" s="86"/>
      <c r="P398" s="215">
        <f>O398*H398</f>
        <v>0</v>
      </c>
      <c r="Q398" s="215">
        <v>0.00158</v>
      </c>
      <c r="R398" s="215">
        <f>Q398*H398</f>
        <v>0.0098750000000000001</v>
      </c>
      <c r="S398" s="215">
        <v>0</v>
      </c>
      <c r="T398" s="216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17" t="s">
        <v>140</v>
      </c>
      <c r="AT398" s="217" t="s">
        <v>135</v>
      </c>
      <c r="AU398" s="217" t="s">
        <v>82</v>
      </c>
      <c r="AY398" s="19" t="s">
        <v>133</v>
      </c>
      <c r="BE398" s="218">
        <f>IF(N398="základní",J398,0)</f>
        <v>0</v>
      </c>
      <c r="BF398" s="218">
        <f>IF(N398="snížená",J398,0)</f>
        <v>0</v>
      </c>
      <c r="BG398" s="218">
        <f>IF(N398="zákl. přenesená",J398,0)</f>
        <v>0</v>
      </c>
      <c r="BH398" s="218">
        <f>IF(N398="sníž. přenesená",J398,0)</f>
        <v>0</v>
      </c>
      <c r="BI398" s="218">
        <f>IF(N398="nulová",J398,0)</f>
        <v>0</v>
      </c>
      <c r="BJ398" s="19" t="s">
        <v>80</v>
      </c>
      <c r="BK398" s="218">
        <f>ROUND(I398*H398,2)</f>
        <v>0</v>
      </c>
      <c r="BL398" s="19" t="s">
        <v>140</v>
      </c>
      <c r="BM398" s="217" t="s">
        <v>1077</v>
      </c>
    </row>
    <row r="399" s="14" customFormat="1">
      <c r="A399" s="14"/>
      <c r="B399" s="236"/>
      <c r="C399" s="237"/>
      <c r="D399" s="226" t="s">
        <v>144</v>
      </c>
      <c r="E399" s="238" t="s">
        <v>19</v>
      </c>
      <c r="F399" s="239" t="s">
        <v>901</v>
      </c>
      <c r="G399" s="237"/>
      <c r="H399" s="238" t="s">
        <v>19</v>
      </c>
      <c r="I399" s="240"/>
      <c r="J399" s="237"/>
      <c r="K399" s="237"/>
      <c r="L399" s="241"/>
      <c r="M399" s="242"/>
      <c r="N399" s="243"/>
      <c r="O399" s="243"/>
      <c r="P399" s="243"/>
      <c r="Q399" s="243"/>
      <c r="R399" s="243"/>
      <c r="S399" s="243"/>
      <c r="T399" s="24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5" t="s">
        <v>144</v>
      </c>
      <c r="AU399" s="245" t="s">
        <v>82</v>
      </c>
      <c r="AV399" s="14" t="s">
        <v>80</v>
      </c>
      <c r="AW399" s="14" t="s">
        <v>33</v>
      </c>
      <c r="AX399" s="14" t="s">
        <v>72</v>
      </c>
      <c r="AY399" s="245" t="s">
        <v>133</v>
      </c>
    </row>
    <row r="400" s="13" customFormat="1">
      <c r="A400" s="13"/>
      <c r="B400" s="224"/>
      <c r="C400" s="225"/>
      <c r="D400" s="226" t="s">
        <v>144</v>
      </c>
      <c r="E400" s="227" t="s">
        <v>19</v>
      </c>
      <c r="F400" s="228" t="s">
        <v>1078</v>
      </c>
      <c r="G400" s="225"/>
      <c r="H400" s="229">
        <v>6.25</v>
      </c>
      <c r="I400" s="230"/>
      <c r="J400" s="225"/>
      <c r="K400" s="225"/>
      <c r="L400" s="231"/>
      <c r="M400" s="232"/>
      <c r="N400" s="233"/>
      <c r="O400" s="233"/>
      <c r="P400" s="233"/>
      <c r="Q400" s="233"/>
      <c r="R400" s="233"/>
      <c r="S400" s="233"/>
      <c r="T400" s="234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5" t="s">
        <v>144</v>
      </c>
      <c r="AU400" s="235" t="s">
        <v>82</v>
      </c>
      <c r="AV400" s="13" t="s">
        <v>82</v>
      </c>
      <c r="AW400" s="13" t="s">
        <v>33</v>
      </c>
      <c r="AX400" s="13" t="s">
        <v>80</v>
      </c>
      <c r="AY400" s="235" t="s">
        <v>133</v>
      </c>
    </row>
    <row r="401" s="12" customFormat="1" ht="22.8" customHeight="1">
      <c r="A401" s="12"/>
      <c r="B401" s="190"/>
      <c r="C401" s="191"/>
      <c r="D401" s="192" t="s">
        <v>71</v>
      </c>
      <c r="E401" s="204" t="s">
        <v>140</v>
      </c>
      <c r="F401" s="204" t="s">
        <v>433</v>
      </c>
      <c r="G401" s="191"/>
      <c r="H401" s="191"/>
      <c r="I401" s="194"/>
      <c r="J401" s="205">
        <f>BK401</f>
        <v>0</v>
      </c>
      <c r="K401" s="191"/>
      <c r="L401" s="196"/>
      <c r="M401" s="197"/>
      <c r="N401" s="198"/>
      <c r="O401" s="198"/>
      <c r="P401" s="199">
        <f>SUM(P402:P407)</f>
        <v>0</v>
      </c>
      <c r="Q401" s="198"/>
      <c r="R401" s="199">
        <f>SUM(R402:R407)</f>
        <v>0</v>
      </c>
      <c r="S401" s="198"/>
      <c r="T401" s="200">
        <f>SUM(T402:T407)</f>
        <v>0</v>
      </c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R401" s="201" t="s">
        <v>80</v>
      </c>
      <c r="AT401" s="202" t="s">
        <v>71</v>
      </c>
      <c r="AU401" s="202" t="s">
        <v>80</v>
      </c>
      <c r="AY401" s="201" t="s">
        <v>133</v>
      </c>
      <c r="BK401" s="203">
        <f>SUM(BK402:BK407)</f>
        <v>0</v>
      </c>
    </row>
    <row r="402" s="2" customFormat="1" ht="16.5" customHeight="1">
      <c r="A402" s="40"/>
      <c r="B402" s="41"/>
      <c r="C402" s="206" t="s">
        <v>504</v>
      </c>
      <c r="D402" s="206" t="s">
        <v>135</v>
      </c>
      <c r="E402" s="207" t="s">
        <v>441</v>
      </c>
      <c r="F402" s="208" t="s">
        <v>442</v>
      </c>
      <c r="G402" s="209" t="s">
        <v>138</v>
      </c>
      <c r="H402" s="210">
        <v>42.039999999999999</v>
      </c>
      <c r="I402" s="211"/>
      <c r="J402" s="212">
        <f>ROUND(I402*H402,2)</f>
        <v>0</v>
      </c>
      <c r="K402" s="208" t="s">
        <v>19</v>
      </c>
      <c r="L402" s="46"/>
      <c r="M402" s="213" t="s">
        <v>19</v>
      </c>
      <c r="N402" s="214" t="s">
        <v>43</v>
      </c>
      <c r="O402" s="86"/>
      <c r="P402" s="215">
        <f>O402*H402</f>
        <v>0</v>
      </c>
      <c r="Q402" s="215">
        <v>0</v>
      </c>
      <c r="R402" s="215">
        <f>Q402*H402</f>
        <v>0</v>
      </c>
      <c r="S402" s="215">
        <v>0</v>
      </c>
      <c r="T402" s="216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17" t="s">
        <v>140</v>
      </c>
      <c r="AT402" s="217" t="s">
        <v>135</v>
      </c>
      <c r="AU402" s="217" t="s">
        <v>82</v>
      </c>
      <c r="AY402" s="19" t="s">
        <v>133</v>
      </c>
      <c r="BE402" s="218">
        <f>IF(N402="základní",J402,0)</f>
        <v>0</v>
      </c>
      <c r="BF402" s="218">
        <f>IF(N402="snížená",J402,0)</f>
        <v>0</v>
      </c>
      <c r="BG402" s="218">
        <f>IF(N402="zákl. přenesená",J402,0)</f>
        <v>0</v>
      </c>
      <c r="BH402" s="218">
        <f>IF(N402="sníž. přenesená",J402,0)</f>
        <v>0</v>
      </c>
      <c r="BI402" s="218">
        <f>IF(N402="nulová",J402,0)</f>
        <v>0</v>
      </c>
      <c r="BJ402" s="19" t="s">
        <v>80</v>
      </c>
      <c r="BK402" s="218">
        <f>ROUND(I402*H402,2)</f>
        <v>0</v>
      </c>
      <c r="BL402" s="19" t="s">
        <v>140</v>
      </c>
      <c r="BM402" s="217" t="s">
        <v>443</v>
      </c>
    </row>
    <row r="403" s="14" customFormat="1">
      <c r="A403" s="14"/>
      <c r="B403" s="236"/>
      <c r="C403" s="237"/>
      <c r="D403" s="226" t="s">
        <v>144</v>
      </c>
      <c r="E403" s="238" t="s">
        <v>19</v>
      </c>
      <c r="F403" s="239" t="s">
        <v>901</v>
      </c>
      <c r="G403" s="237"/>
      <c r="H403" s="238" t="s">
        <v>19</v>
      </c>
      <c r="I403" s="240"/>
      <c r="J403" s="237"/>
      <c r="K403" s="237"/>
      <c r="L403" s="241"/>
      <c r="M403" s="242"/>
      <c r="N403" s="243"/>
      <c r="O403" s="243"/>
      <c r="P403" s="243"/>
      <c r="Q403" s="243"/>
      <c r="R403" s="243"/>
      <c r="S403" s="243"/>
      <c r="T403" s="24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45" t="s">
        <v>144</v>
      </c>
      <c r="AU403" s="245" t="s">
        <v>82</v>
      </c>
      <c r="AV403" s="14" t="s">
        <v>80</v>
      </c>
      <c r="AW403" s="14" t="s">
        <v>33</v>
      </c>
      <c r="AX403" s="14" t="s">
        <v>72</v>
      </c>
      <c r="AY403" s="245" t="s">
        <v>133</v>
      </c>
    </row>
    <row r="404" s="13" customFormat="1">
      <c r="A404" s="13"/>
      <c r="B404" s="224"/>
      <c r="C404" s="225"/>
      <c r="D404" s="226" t="s">
        <v>144</v>
      </c>
      <c r="E404" s="227" t="s">
        <v>19</v>
      </c>
      <c r="F404" s="228" t="s">
        <v>1079</v>
      </c>
      <c r="G404" s="225"/>
      <c r="H404" s="229">
        <v>26.039999999999999</v>
      </c>
      <c r="I404" s="230"/>
      <c r="J404" s="225"/>
      <c r="K404" s="225"/>
      <c r="L404" s="231"/>
      <c r="M404" s="232"/>
      <c r="N404" s="233"/>
      <c r="O404" s="233"/>
      <c r="P404" s="233"/>
      <c r="Q404" s="233"/>
      <c r="R404" s="233"/>
      <c r="S404" s="233"/>
      <c r="T404" s="23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5" t="s">
        <v>144</v>
      </c>
      <c r="AU404" s="235" t="s">
        <v>82</v>
      </c>
      <c r="AV404" s="13" t="s">
        <v>82</v>
      </c>
      <c r="AW404" s="13" t="s">
        <v>33</v>
      </c>
      <c r="AX404" s="13" t="s">
        <v>72</v>
      </c>
      <c r="AY404" s="235" t="s">
        <v>133</v>
      </c>
    </row>
    <row r="405" s="14" customFormat="1">
      <c r="A405" s="14"/>
      <c r="B405" s="236"/>
      <c r="C405" s="237"/>
      <c r="D405" s="226" t="s">
        <v>144</v>
      </c>
      <c r="E405" s="238" t="s">
        <v>19</v>
      </c>
      <c r="F405" s="239" t="s">
        <v>909</v>
      </c>
      <c r="G405" s="237"/>
      <c r="H405" s="238" t="s">
        <v>19</v>
      </c>
      <c r="I405" s="240"/>
      <c r="J405" s="237"/>
      <c r="K405" s="237"/>
      <c r="L405" s="241"/>
      <c r="M405" s="242"/>
      <c r="N405" s="243"/>
      <c r="O405" s="243"/>
      <c r="P405" s="243"/>
      <c r="Q405" s="243"/>
      <c r="R405" s="243"/>
      <c r="S405" s="243"/>
      <c r="T405" s="24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5" t="s">
        <v>144</v>
      </c>
      <c r="AU405" s="245" t="s">
        <v>82</v>
      </c>
      <c r="AV405" s="14" t="s">
        <v>80</v>
      </c>
      <c r="AW405" s="14" t="s">
        <v>33</v>
      </c>
      <c r="AX405" s="14" t="s">
        <v>72</v>
      </c>
      <c r="AY405" s="245" t="s">
        <v>133</v>
      </c>
    </row>
    <row r="406" s="13" customFormat="1">
      <c r="A406" s="13"/>
      <c r="B406" s="224"/>
      <c r="C406" s="225"/>
      <c r="D406" s="226" t="s">
        <v>144</v>
      </c>
      <c r="E406" s="227" t="s">
        <v>19</v>
      </c>
      <c r="F406" s="228" t="s">
        <v>1080</v>
      </c>
      <c r="G406" s="225"/>
      <c r="H406" s="229">
        <v>16</v>
      </c>
      <c r="I406" s="230"/>
      <c r="J406" s="225"/>
      <c r="K406" s="225"/>
      <c r="L406" s="231"/>
      <c r="M406" s="232"/>
      <c r="N406" s="233"/>
      <c r="O406" s="233"/>
      <c r="P406" s="233"/>
      <c r="Q406" s="233"/>
      <c r="R406" s="233"/>
      <c r="S406" s="233"/>
      <c r="T406" s="234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5" t="s">
        <v>144</v>
      </c>
      <c r="AU406" s="235" t="s">
        <v>82</v>
      </c>
      <c r="AV406" s="13" t="s">
        <v>82</v>
      </c>
      <c r="AW406" s="13" t="s">
        <v>33</v>
      </c>
      <c r="AX406" s="13" t="s">
        <v>72</v>
      </c>
      <c r="AY406" s="235" t="s">
        <v>133</v>
      </c>
    </row>
    <row r="407" s="15" customFormat="1">
      <c r="A407" s="15"/>
      <c r="B407" s="246"/>
      <c r="C407" s="247"/>
      <c r="D407" s="226" t="s">
        <v>144</v>
      </c>
      <c r="E407" s="248" t="s">
        <v>19</v>
      </c>
      <c r="F407" s="249" t="s">
        <v>200</v>
      </c>
      <c r="G407" s="247"/>
      <c r="H407" s="250">
        <v>42.039999999999999</v>
      </c>
      <c r="I407" s="251"/>
      <c r="J407" s="247"/>
      <c r="K407" s="247"/>
      <c r="L407" s="252"/>
      <c r="M407" s="253"/>
      <c r="N407" s="254"/>
      <c r="O407" s="254"/>
      <c r="P407" s="254"/>
      <c r="Q407" s="254"/>
      <c r="R407" s="254"/>
      <c r="S407" s="254"/>
      <c r="T407" s="25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56" t="s">
        <v>144</v>
      </c>
      <c r="AU407" s="256" t="s">
        <v>82</v>
      </c>
      <c r="AV407" s="15" t="s">
        <v>140</v>
      </c>
      <c r="AW407" s="15" t="s">
        <v>33</v>
      </c>
      <c r="AX407" s="15" t="s">
        <v>80</v>
      </c>
      <c r="AY407" s="256" t="s">
        <v>133</v>
      </c>
    </row>
    <row r="408" s="12" customFormat="1" ht="22.8" customHeight="1">
      <c r="A408" s="12"/>
      <c r="B408" s="190"/>
      <c r="C408" s="191"/>
      <c r="D408" s="192" t="s">
        <v>71</v>
      </c>
      <c r="E408" s="204" t="s">
        <v>161</v>
      </c>
      <c r="F408" s="204" t="s">
        <v>460</v>
      </c>
      <c r="G408" s="191"/>
      <c r="H408" s="191"/>
      <c r="I408" s="194"/>
      <c r="J408" s="205">
        <f>BK408</f>
        <v>0</v>
      </c>
      <c r="K408" s="191"/>
      <c r="L408" s="196"/>
      <c r="M408" s="197"/>
      <c r="N408" s="198"/>
      <c r="O408" s="198"/>
      <c r="P408" s="199">
        <f>SUM(P409:P428)</f>
        <v>0</v>
      </c>
      <c r="Q408" s="198"/>
      <c r="R408" s="199">
        <f>SUM(R409:R428)</f>
        <v>0.15701399999999999</v>
      </c>
      <c r="S408" s="198"/>
      <c r="T408" s="200">
        <f>SUM(T409:T428)</f>
        <v>0</v>
      </c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R408" s="201" t="s">
        <v>80</v>
      </c>
      <c r="AT408" s="202" t="s">
        <v>71</v>
      </c>
      <c r="AU408" s="202" t="s">
        <v>80</v>
      </c>
      <c r="AY408" s="201" t="s">
        <v>133</v>
      </c>
      <c r="BK408" s="203">
        <f>SUM(BK409:BK428)</f>
        <v>0</v>
      </c>
    </row>
    <row r="409" s="2" customFormat="1" ht="21.75" customHeight="1">
      <c r="A409" s="40"/>
      <c r="B409" s="41"/>
      <c r="C409" s="206" t="s">
        <v>509</v>
      </c>
      <c r="D409" s="206" t="s">
        <v>135</v>
      </c>
      <c r="E409" s="207" t="s">
        <v>462</v>
      </c>
      <c r="F409" s="208" t="s">
        <v>463</v>
      </c>
      <c r="G409" s="209" t="s">
        <v>138</v>
      </c>
      <c r="H409" s="210">
        <v>128.69999999999999</v>
      </c>
      <c r="I409" s="211"/>
      <c r="J409" s="212">
        <f>ROUND(I409*H409,2)</f>
        <v>0</v>
      </c>
      <c r="K409" s="208" t="s">
        <v>139</v>
      </c>
      <c r="L409" s="46"/>
      <c r="M409" s="213" t="s">
        <v>19</v>
      </c>
      <c r="N409" s="214" t="s">
        <v>43</v>
      </c>
      <c r="O409" s="86"/>
      <c r="P409" s="215">
        <f>O409*H409</f>
        <v>0</v>
      </c>
      <c r="Q409" s="215">
        <v>0</v>
      </c>
      <c r="R409" s="215">
        <f>Q409*H409</f>
        <v>0</v>
      </c>
      <c r="S409" s="215">
        <v>0</v>
      </c>
      <c r="T409" s="216">
        <f>S409*H409</f>
        <v>0</v>
      </c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R409" s="217" t="s">
        <v>140</v>
      </c>
      <c r="AT409" s="217" t="s">
        <v>135</v>
      </c>
      <c r="AU409" s="217" t="s">
        <v>82</v>
      </c>
      <c r="AY409" s="19" t="s">
        <v>133</v>
      </c>
      <c r="BE409" s="218">
        <f>IF(N409="základní",J409,0)</f>
        <v>0</v>
      </c>
      <c r="BF409" s="218">
        <f>IF(N409="snížená",J409,0)</f>
        <v>0</v>
      </c>
      <c r="BG409" s="218">
        <f>IF(N409="zákl. přenesená",J409,0)</f>
        <v>0</v>
      </c>
      <c r="BH409" s="218">
        <f>IF(N409="sníž. přenesená",J409,0)</f>
        <v>0</v>
      </c>
      <c r="BI409" s="218">
        <f>IF(N409="nulová",J409,0)</f>
        <v>0</v>
      </c>
      <c r="BJ409" s="19" t="s">
        <v>80</v>
      </c>
      <c r="BK409" s="218">
        <f>ROUND(I409*H409,2)</f>
        <v>0</v>
      </c>
      <c r="BL409" s="19" t="s">
        <v>140</v>
      </c>
      <c r="BM409" s="217" t="s">
        <v>464</v>
      </c>
    </row>
    <row r="410" s="2" customFormat="1">
      <c r="A410" s="40"/>
      <c r="B410" s="41"/>
      <c r="C410" s="42"/>
      <c r="D410" s="219" t="s">
        <v>142</v>
      </c>
      <c r="E410" s="42"/>
      <c r="F410" s="220" t="s">
        <v>465</v>
      </c>
      <c r="G410" s="42"/>
      <c r="H410" s="42"/>
      <c r="I410" s="221"/>
      <c r="J410" s="42"/>
      <c r="K410" s="42"/>
      <c r="L410" s="46"/>
      <c r="M410" s="222"/>
      <c r="N410" s="223"/>
      <c r="O410" s="86"/>
      <c r="P410" s="86"/>
      <c r="Q410" s="86"/>
      <c r="R410" s="86"/>
      <c r="S410" s="86"/>
      <c r="T410" s="87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T410" s="19" t="s">
        <v>142</v>
      </c>
      <c r="AU410" s="19" t="s">
        <v>82</v>
      </c>
    </row>
    <row r="411" s="14" customFormat="1">
      <c r="A411" s="14"/>
      <c r="B411" s="236"/>
      <c r="C411" s="237"/>
      <c r="D411" s="226" t="s">
        <v>144</v>
      </c>
      <c r="E411" s="238" t="s">
        <v>19</v>
      </c>
      <c r="F411" s="239" t="s">
        <v>901</v>
      </c>
      <c r="G411" s="237"/>
      <c r="H411" s="238" t="s">
        <v>19</v>
      </c>
      <c r="I411" s="240"/>
      <c r="J411" s="237"/>
      <c r="K411" s="237"/>
      <c r="L411" s="241"/>
      <c r="M411" s="242"/>
      <c r="N411" s="243"/>
      <c r="O411" s="243"/>
      <c r="P411" s="243"/>
      <c r="Q411" s="243"/>
      <c r="R411" s="243"/>
      <c r="S411" s="243"/>
      <c r="T411" s="24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45" t="s">
        <v>144</v>
      </c>
      <c r="AU411" s="245" t="s">
        <v>82</v>
      </c>
      <c r="AV411" s="14" t="s">
        <v>80</v>
      </c>
      <c r="AW411" s="14" t="s">
        <v>33</v>
      </c>
      <c r="AX411" s="14" t="s">
        <v>72</v>
      </c>
      <c r="AY411" s="245" t="s">
        <v>133</v>
      </c>
    </row>
    <row r="412" s="13" customFormat="1">
      <c r="A412" s="13"/>
      <c r="B412" s="224"/>
      <c r="C412" s="225"/>
      <c r="D412" s="226" t="s">
        <v>144</v>
      </c>
      <c r="E412" s="227" t="s">
        <v>19</v>
      </c>
      <c r="F412" s="228" t="s">
        <v>1081</v>
      </c>
      <c r="G412" s="225"/>
      <c r="H412" s="229">
        <v>128.69999999999999</v>
      </c>
      <c r="I412" s="230"/>
      <c r="J412" s="225"/>
      <c r="K412" s="225"/>
      <c r="L412" s="231"/>
      <c r="M412" s="232"/>
      <c r="N412" s="233"/>
      <c r="O412" s="233"/>
      <c r="P412" s="233"/>
      <c r="Q412" s="233"/>
      <c r="R412" s="233"/>
      <c r="S412" s="233"/>
      <c r="T412" s="234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5" t="s">
        <v>144</v>
      </c>
      <c r="AU412" s="235" t="s">
        <v>82</v>
      </c>
      <c r="AV412" s="13" t="s">
        <v>82</v>
      </c>
      <c r="AW412" s="13" t="s">
        <v>33</v>
      </c>
      <c r="AX412" s="13" t="s">
        <v>80</v>
      </c>
      <c r="AY412" s="235" t="s">
        <v>133</v>
      </c>
    </row>
    <row r="413" s="2" customFormat="1" ht="24.15" customHeight="1">
      <c r="A413" s="40"/>
      <c r="B413" s="41"/>
      <c r="C413" s="206" t="s">
        <v>513</v>
      </c>
      <c r="D413" s="206" t="s">
        <v>135</v>
      </c>
      <c r="E413" s="207" t="s">
        <v>468</v>
      </c>
      <c r="F413" s="208" t="s">
        <v>469</v>
      </c>
      <c r="G413" s="209" t="s">
        <v>138</v>
      </c>
      <c r="H413" s="210">
        <v>128.69999999999999</v>
      </c>
      <c r="I413" s="211"/>
      <c r="J413" s="212">
        <f>ROUND(I413*H413,2)</f>
        <v>0</v>
      </c>
      <c r="K413" s="208" t="s">
        <v>139</v>
      </c>
      <c r="L413" s="46"/>
      <c r="M413" s="213" t="s">
        <v>19</v>
      </c>
      <c r="N413" s="214" t="s">
        <v>43</v>
      </c>
      <c r="O413" s="86"/>
      <c r="P413" s="215">
        <f>O413*H413</f>
        <v>0</v>
      </c>
      <c r="Q413" s="215">
        <v>0</v>
      </c>
      <c r="R413" s="215">
        <f>Q413*H413</f>
        <v>0</v>
      </c>
      <c r="S413" s="215">
        <v>0</v>
      </c>
      <c r="T413" s="216">
        <f>S413*H413</f>
        <v>0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217" t="s">
        <v>140</v>
      </c>
      <c r="AT413" s="217" t="s">
        <v>135</v>
      </c>
      <c r="AU413" s="217" t="s">
        <v>82</v>
      </c>
      <c r="AY413" s="19" t="s">
        <v>133</v>
      </c>
      <c r="BE413" s="218">
        <f>IF(N413="základní",J413,0)</f>
        <v>0</v>
      </c>
      <c r="BF413" s="218">
        <f>IF(N413="snížená",J413,0)</f>
        <v>0</v>
      </c>
      <c r="BG413" s="218">
        <f>IF(N413="zákl. přenesená",J413,0)</f>
        <v>0</v>
      </c>
      <c r="BH413" s="218">
        <f>IF(N413="sníž. přenesená",J413,0)</f>
        <v>0</v>
      </c>
      <c r="BI413" s="218">
        <f>IF(N413="nulová",J413,0)</f>
        <v>0</v>
      </c>
      <c r="BJ413" s="19" t="s">
        <v>80</v>
      </c>
      <c r="BK413" s="218">
        <f>ROUND(I413*H413,2)</f>
        <v>0</v>
      </c>
      <c r="BL413" s="19" t="s">
        <v>140</v>
      </c>
      <c r="BM413" s="217" t="s">
        <v>470</v>
      </c>
    </row>
    <row r="414" s="2" customFormat="1">
      <c r="A414" s="40"/>
      <c r="B414" s="41"/>
      <c r="C414" s="42"/>
      <c r="D414" s="219" t="s">
        <v>142</v>
      </c>
      <c r="E414" s="42"/>
      <c r="F414" s="220" t="s">
        <v>471</v>
      </c>
      <c r="G414" s="42"/>
      <c r="H414" s="42"/>
      <c r="I414" s="221"/>
      <c r="J414" s="42"/>
      <c r="K414" s="42"/>
      <c r="L414" s="46"/>
      <c r="M414" s="222"/>
      <c r="N414" s="223"/>
      <c r="O414" s="86"/>
      <c r="P414" s="86"/>
      <c r="Q414" s="86"/>
      <c r="R414" s="86"/>
      <c r="S414" s="86"/>
      <c r="T414" s="87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T414" s="19" t="s">
        <v>142</v>
      </c>
      <c r="AU414" s="19" t="s">
        <v>82</v>
      </c>
    </row>
    <row r="415" s="14" customFormat="1">
      <c r="A415" s="14"/>
      <c r="B415" s="236"/>
      <c r="C415" s="237"/>
      <c r="D415" s="226" t="s">
        <v>144</v>
      </c>
      <c r="E415" s="238" t="s">
        <v>19</v>
      </c>
      <c r="F415" s="239" t="s">
        <v>901</v>
      </c>
      <c r="G415" s="237"/>
      <c r="H415" s="238" t="s">
        <v>19</v>
      </c>
      <c r="I415" s="240"/>
      <c r="J415" s="237"/>
      <c r="K415" s="237"/>
      <c r="L415" s="241"/>
      <c r="M415" s="242"/>
      <c r="N415" s="243"/>
      <c r="O415" s="243"/>
      <c r="P415" s="243"/>
      <c r="Q415" s="243"/>
      <c r="R415" s="243"/>
      <c r="S415" s="243"/>
      <c r="T415" s="24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5" t="s">
        <v>144</v>
      </c>
      <c r="AU415" s="245" t="s">
        <v>82</v>
      </c>
      <c r="AV415" s="14" t="s">
        <v>80</v>
      </c>
      <c r="AW415" s="14" t="s">
        <v>33</v>
      </c>
      <c r="AX415" s="14" t="s">
        <v>72</v>
      </c>
      <c r="AY415" s="245" t="s">
        <v>133</v>
      </c>
    </row>
    <row r="416" s="13" customFormat="1">
      <c r="A416" s="13"/>
      <c r="B416" s="224"/>
      <c r="C416" s="225"/>
      <c r="D416" s="226" t="s">
        <v>144</v>
      </c>
      <c r="E416" s="227" t="s">
        <v>19</v>
      </c>
      <c r="F416" s="228" t="s">
        <v>1081</v>
      </c>
      <c r="G416" s="225"/>
      <c r="H416" s="229">
        <v>128.69999999999999</v>
      </c>
      <c r="I416" s="230"/>
      <c r="J416" s="225"/>
      <c r="K416" s="225"/>
      <c r="L416" s="231"/>
      <c r="M416" s="232"/>
      <c r="N416" s="233"/>
      <c r="O416" s="233"/>
      <c r="P416" s="233"/>
      <c r="Q416" s="233"/>
      <c r="R416" s="233"/>
      <c r="S416" s="233"/>
      <c r="T416" s="234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5" t="s">
        <v>144</v>
      </c>
      <c r="AU416" s="235" t="s">
        <v>82</v>
      </c>
      <c r="AV416" s="13" t="s">
        <v>82</v>
      </c>
      <c r="AW416" s="13" t="s">
        <v>33</v>
      </c>
      <c r="AX416" s="13" t="s">
        <v>80</v>
      </c>
      <c r="AY416" s="235" t="s">
        <v>133</v>
      </c>
    </row>
    <row r="417" s="2" customFormat="1" ht="24.15" customHeight="1">
      <c r="A417" s="40"/>
      <c r="B417" s="41"/>
      <c r="C417" s="206" t="s">
        <v>518</v>
      </c>
      <c r="D417" s="206" t="s">
        <v>135</v>
      </c>
      <c r="E417" s="207" t="s">
        <v>473</v>
      </c>
      <c r="F417" s="208" t="s">
        <v>474</v>
      </c>
      <c r="G417" s="209" t="s">
        <v>138</v>
      </c>
      <c r="H417" s="210">
        <v>128.69999999999999</v>
      </c>
      <c r="I417" s="211"/>
      <c r="J417" s="212">
        <f>ROUND(I417*H417,2)</f>
        <v>0</v>
      </c>
      <c r="K417" s="208" t="s">
        <v>139</v>
      </c>
      <c r="L417" s="46"/>
      <c r="M417" s="213" t="s">
        <v>19</v>
      </c>
      <c r="N417" s="214" t="s">
        <v>43</v>
      </c>
      <c r="O417" s="86"/>
      <c r="P417" s="215">
        <f>O417*H417</f>
        <v>0</v>
      </c>
      <c r="Q417" s="215">
        <v>0</v>
      </c>
      <c r="R417" s="215">
        <f>Q417*H417</f>
        <v>0</v>
      </c>
      <c r="S417" s="215">
        <v>0</v>
      </c>
      <c r="T417" s="216">
        <f>S417*H417</f>
        <v>0</v>
      </c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R417" s="217" t="s">
        <v>140</v>
      </c>
      <c r="AT417" s="217" t="s">
        <v>135</v>
      </c>
      <c r="AU417" s="217" t="s">
        <v>82</v>
      </c>
      <c r="AY417" s="19" t="s">
        <v>133</v>
      </c>
      <c r="BE417" s="218">
        <f>IF(N417="základní",J417,0)</f>
        <v>0</v>
      </c>
      <c r="BF417" s="218">
        <f>IF(N417="snížená",J417,0)</f>
        <v>0</v>
      </c>
      <c r="BG417" s="218">
        <f>IF(N417="zákl. přenesená",J417,0)</f>
        <v>0</v>
      </c>
      <c r="BH417" s="218">
        <f>IF(N417="sníž. přenesená",J417,0)</f>
        <v>0</v>
      </c>
      <c r="BI417" s="218">
        <f>IF(N417="nulová",J417,0)</f>
        <v>0</v>
      </c>
      <c r="BJ417" s="19" t="s">
        <v>80</v>
      </c>
      <c r="BK417" s="218">
        <f>ROUND(I417*H417,2)</f>
        <v>0</v>
      </c>
      <c r="BL417" s="19" t="s">
        <v>140</v>
      </c>
      <c r="BM417" s="217" t="s">
        <v>475</v>
      </c>
    </row>
    <row r="418" s="2" customFormat="1">
      <c r="A418" s="40"/>
      <c r="B418" s="41"/>
      <c r="C418" s="42"/>
      <c r="D418" s="219" t="s">
        <v>142</v>
      </c>
      <c r="E418" s="42"/>
      <c r="F418" s="220" t="s">
        <v>476</v>
      </c>
      <c r="G418" s="42"/>
      <c r="H418" s="42"/>
      <c r="I418" s="221"/>
      <c r="J418" s="42"/>
      <c r="K418" s="42"/>
      <c r="L418" s="46"/>
      <c r="M418" s="222"/>
      <c r="N418" s="223"/>
      <c r="O418" s="86"/>
      <c r="P418" s="86"/>
      <c r="Q418" s="86"/>
      <c r="R418" s="86"/>
      <c r="S418" s="86"/>
      <c r="T418" s="87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9" t="s">
        <v>142</v>
      </c>
      <c r="AU418" s="19" t="s">
        <v>82</v>
      </c>
    </row>
    <row r="419" s="14" customFormat="1">
      <c r="A419" s="14"/>
      <c r="B419" s="236"/>
      <c r="C419" s="237"/>
      <c r="D419" s="226" t="s">
        <v>144</v>
      </c>
      <c r="E419" s="238" t="s">
        <v>19</v>
      </c>
      <c r="F419" s="239" t="s">
        <v>901</v>
      </c>
      <c r="G419" s="237"/>
      <c r="H419" s="238" t="s">
        <v>19</v>
      </c>
      <c r="I419" s="240"/>
      <c r="J419" s="237"/>
      <c r="K419" s="237"/>
      <c r="L419" s="241"/>
      <c r="M419" s="242"/>
      <c r="N419" s="243"/>
      <c r="O419" s="243"/>
      <c r="P419" s="243"/>
      <c r="Q419" s="243"/>
      <c r="R419" s="243"/>
      <c r="S419" s="243"/>
      <c r="T419" s="24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5" t="s">
        <v>144</v>
      </c>
      <c r="AU419" s="245" t="s">
        <v>82</v>
      </c>
      <c r="AV419" s="14" t="s">
        <v>80</v>
      </c>
      <c r="AW419" s="14" t="s">
        <v>33</v>
      </c>
      <c r="AX419" s="14" t="s">
        <v>72</v>
      </c>
      <c r="AY419" s="245" t="s">
        <v>133</v>
      </c>
    </row>
    <row r="420" s="13" customFormat="1">
      <c r="A420" s="13"/>
      <c r="B420" s="224"/>
      <c r="C420" s="225"/>
      <c r="D420" s="226" t="s">
        <v>144</v>
      </c>
      <c r="E420" s="227" t="s">
        <v>19</v>
      </c>
      <c r="F420" s="228" t="s">
        <v>1081</v>
      </c>
      <c r="G420" s="225"/>
      <c r="H420" s="229">
        <v>128.69999999999999</v>
      </c>
      <c r="I420" s="230"/>
      <c r="J420" s="225"/>
      <c r="K420" s="225"/>
      <c r="L420" s="231"/>
      <c r="M420" s="232"/>
      <c r="N420" s="233"/>
      <c r="O420" s="233"/>
      <c r="P420" s="233"/>
      <c r="Q420" s="233"/>
      <c r="R420" s="233"/>
      <c r="S420" s="233"/>
      <c r="T420" s="234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5" t="s">
        <v>144</v>
      </c>
      <c r="AU420" s="235" t="s">
        <v>82</v>
      </c>
      <c r="AV420" s="13" t="s">
        <v>82</v>
      </c>
      <c r="AW420" s="13" t="s">
        <v>33</v>
      </c>
      <c r="AX420" s="13" t="s">
        <v>80</v>
      </c>
      <c r="AY420" s="235" t="s">
        <v>133</v>
      </c>
    </row>
    <row r="421" s="2" customFormat="1" ht="16.5" customHeight="1">
      <c r="A421" s="40"/>
      <c r="B421" s="41"/>
      <c r="C421" s="206" t="s">
        <v>522</v>
      </c>
      <c r="D421" s="206" t="s">
        <v>135</v>
      </c>
      <c r="E421" s="207" t="s">
        <v>478</v>
      </c>
      <c r="F421" s="208" t="s">
        <v>479</v>
      </c>
      <c r="G421" s="209" t="s">
        <v>138</v>
      </c>
      <c r="H421" s="210">
        <v>257.39999999999998</v>
      </c>
      <c r="I421" s="211"/>
      <c r="J421" s="212">
        <f>ROUND(I421*H421,2)</f>
        <v>0</v>
      </c>
      <c r="K421" s="208" t="s">
        <v>139</v>
      </c>
      <c r="L421" s="46"/>
      <c r="M421" s="213" t="s">
        <v>19</v>
      </c>
      <c r="N421" s="214" t="s">
        <v>43</v>
      </c>
      <c r="O421" s="86"/>
      <c r="P421" s="215">
        <f>O421*H421</f>
        <v>0</v>
      </c>
      <c r="Q421" s="215">
        <v>0.00060999999999999997</v>
      </c>
      <c r="R421" s="215">
        <f>Q421*H421</f>
        <v>0.15701399999999999</v>
      </c>
      <c r="S421" s="215">
        <v>0</v>
      </c>
      <c r="T421" s="216">
        <f>S421*H421</f>
        <v>0</v>
      </c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R421" s="217" t="s">
        <v>140</v>
      </c>
      <c r="AT421" s="217" t="s">
        <v>135</v>
      </c>
      <c r="AU421" s="217" t="s">
        <v>82</v>
      </c>
      <c r="AY421" s="19" t="s">
        <v>133</v>
      </c>
      <c r="BE421" s="218">
        <f>IF(N421="základní",J421,0)</f>
        <v>0</v>
      </c>
      <c r="BF421" s="218">
        <f>IF(N421="snížená",J421,0)</f>
        <v>0</v>
      </c>
      <c r="BG421" s="218">
        <f>IF(N421="zákl. přenesená",J421,0)</f>
        <v>0</v>
      </c>
      <c r="BH421" s="218">
        <f>IF(N421="sníž. přenesená",J421,0)</f>
        <v>0</v>
      </c>
      <c r="BI421" s="218">
        <f>IF(N421="nulová",J421,0)</f>
        <v>0</v>
      </c>
      <c r="BJ421" s="19" t="s">
        <v>80</v>
      </c>
      <c r="BK421" s="218">
        <f>ROUND(I421*H421,2)</f>
        <v>0</v>
      </c>
      <c r="BL421" s="19" t="s">
        <v>140</v>
      </c>
      <c r="BM421" s="217" t="s">
        <v>480</v>
      </c>
    </row>
    <row r="422" s="2" customFormat="1">
      <c r="A422" s="40"/>
      <c r="B422" s="41"/>
      <c r="C422" s="42"/>
      <c r="D422" s="219" t="s">
        <v>142</v>
      </c>
      <c r="E422" s="42"/>
      <c r="F422" s="220" t="s">
        <v>481</v>
      </c>
      <c r="G422" s="42"/>
      <c r="H422" s="42"/>
      <c r="I422" s="221"/>
      <c r="J422" s="42"/>
      <c r="K422" s="42"/>
      <c r="L422" s="46"/>
      <c r="M422" s="222"/>
      <c r="N422" s="223"/>
      <c r="O422" s="86"/>
      <c r="P422" s="86"/>
      <c r="Q422" s="86"/>
      <c r="R422" s="86"/>
      <c r="S422" s="86"/>
      <c r="T422" s="87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T422" s="19" t="s">
        <v>142</v>
      </c>
      <c r="AU422" s="19" t="s">
        <v>82</v>
      </c>
    </row>
    <row r="423" s="14" customFormat="1">
      <c r="A423" s="14"/>
      <c r="B423" s="236"/>
      <c r="C423" s="237"/>
      <c r="D423" s="226" t="s">
        <v>144</v>
      </c>
      <c r="E423" s="238" t="s">
        <v>19</v>
      </c>
      <c r="F423" s="239" t="s">
        <v>901</v>
      </c>
      <c r="G423" s="237"/>
      <c r="H423" s="238" t="s">
        <v>19</v>
      </c>
      <c r="I423" s="240"/>
      <c r="J423" s="237"/>
      <c r="K423" s="237"/>
      <c r="L423" s="241"/>
      <c r="M423" s="242"/>
      <c r="N423" s="243"/>
      <c r="O423" s="243"/>
      <c r="P423" s="243"/>
      <c r="Q423" s="243"/>
      <c r="R423" s="243"/>
      <c r="S423" s="243"/>
      <c r="T423" s="24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5" t="s">
        <v>144</v>
      </c>
      <c r="AU423" s="245" t="s">
        <v>82</v>
      </c>
      <c r="AV423" s="14" t="s">
        <v>80</v>
      </c>
      <c r="AW423" s="14" t="s">
        <v>33</v>
      </c>
      <c r="AX423" s="14" t="s">
        <v>72</v>
      </c>
      <c r="AY423" s="245" t="s">
        <v>133</v>
      </c>
    </row>
    <row r="424" s="13" customFormat="1">
      <c r="A424" s="13"/>
      <c r="B424" s="224"/>
      <c r="C424" s="225"/>
      <c r="D424" s="226" t="s">
        <v>144</v>
      </c>
      <c r="E424" s="227" t="s">
        <v>19</v>
      </c>
      <c r="F424" s="228" t="s">
        <v>1082</v>
      </c>
      <c r="G424" s="225"/>
      <c r="H424" s="229">
        <v>257.39999999999998</v>
      </c>
      <c r="I424" s="230"/>
      <c r="J424" s="225"/>
      <c r="K424" s="225"/>
      <c r="L424" s="231"/>
      <c r="M424" s="232"/>
      <c r="N424" s="233"/>
      <c r="O424" s="233"/>
      <c r="P424" s="233"/>
      <c r="Q424" s="233"/>
      <c r="R424" s="233"/>
      <c r="S424" s="233"/>
      <c r="T424" s="234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5" t="s">
        <v>144</v>
      </c>
      <c r="AU424" s="235" t="s">
        <v>82</v>
      </c>
      <c r="AV424" s="13" t="s">
        <v>82</v>
      </c>
      <c r="AW424" s="13" t="s">
        <v>33</v>
      </c>
      <c r="AX424" s="13" t="s">
        <v>80</v>
      </c>
      <c r="AY424" s="235" t="s">
        <v>133</v>
      </c>
    </row>
    <row r="425" s="2" customFormat="1" ht="24.15" customHeight="1">
      <c r="A425" s="40"/>
      <c r="B425" s="41"/>
      <c r="C425" s="206" t="s">
        <v>527</v>
      </c>
      <c r="D425" s="206" t="s">
        <v>135</v>
      </c>
      <c r="E425" s="207" t="s">
        <v>484</v>
      </c>
      <c r="F425" s="208" t="s">
        <v>485</v>
      </c>
      <c r="G425" s="209" t="s">
        <v>138</v>
      </c>
      <c r="H425" s="210">
        <v>128.69999999999999</v>
      </c>
      <c r="I425" s="211"/>
      <c r="J425" s="212">
        <f>ROUND(I425*H425,2)</f>
        <v>0</v>
      </c>
      <c r="K425" s="208" t="s">
        <v>139</v>
      </c>
      <c r="L425" s="46"/>
      <c r="M425" s="213" t="s">
        <v>19</v>
      </c>
      <c r="N425" s="214" t="s">
        <v>43</v>
      </c>
      <c r="O425" s="86"/>
      <c r="P425" s="215">
        <f>O425*H425</f>
        <v>0</v>
      </c>
      <c r="Q425" s="215">
        <v>0</v>
      </c>
      <c r="R425" s="215">
        <f>Q425*H425</f>
        <v>0</v>
      </c>
      <c r="S425" s="215">
        <v>0</v>
      </c>
      <c r="T425" s="216">
        <f>S425*H425</f>
        <v>0</v>
      </c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R425" s="217" t="s">
        <v>140</v>
      </c>
      <c r="AT425" s="217" t="s">
        <v>135</v>
      </c>
      <c r="AU425" s="217" t="s">
        <v>82</v>
      </c>
      <c r="AY425" s="19" t="s">
        <v>133</v>
      </c>
      <c r="BE425" s="218">
        <f>IF(N425="základní",J425,0)</f>
        <v>0</v>
      </c>
      <c r="BF425" s="218">
        <f>IF(N425="snížená",J425,0)</f>
        <v>0</v>
      </c>
      <c r="BG425" s="218">
        <f>IF(N425="zákl. přenesená",J425,0)</f>
        <v>0</v>
      </c>
      <c r="BH425" s="218">
        <f>IF(N425="sníž. přenesená",J425,0)</f>
        <v>0</v>
      </c>
      <c r="BI425" s="218">
        <f>IF(N425="nulová",J425,0)</f>
        <v>0</v>
      </c>
      <c r="BJ425" s="19" t="s">
        <v>80</v>
      </c>
      <c r="BK425" s="218">
        <f>ROUND(I425*H425,2)</f>
        <v>0</v>
      </c>
      <c r="BL425" s="19" t="s">
        <v>140</v>
      </c>
      <c r="BM425" s="217" t="s">
        <v>486</v>
      </c>
    </row>
    <row r="426" s="2" customFormat="1">
      <c r="A426" s="40"/>
      <c r="B426" s="41"/>
      <c r="C426" s="42"/>
      <c r="D426" s="219" t="s">
        <v>142</v>
      </c>
      <c r="E426" s="42"/>
      <c r="F426" s="220" t="s">
        <v>487</v>
      </c>
      <c r="G426" s="42"/>
      <c r="H426" s="42"/>
      <c r="I426" s="221"/>
      <c r="J426" s="42"/>
      <c r="K426" s="42"/>
      <c r="L426" s="46"/>
      <c r="M426" s="222"/>
      <c r="N426" s="223"/>
      <c r="O426" s="86"/>
      <c r="P426" s="86"/>
      <c r="Q426" s="86"/>
      <c r="R426" s="86"/>
      <c r="S426" s="86"/>
      <c r="T426" s="87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T426" s="19" t="s">
        <v>142</v>
      </c>
      <c r="AU426" s="19" t="s">
        <v>82</v>
      </c>
    </row>
    <row r="427" s="14" customFormat="1">
      <c r="A427" s="14"/>
      <c r="B427" s="236"/>
      <c r="C427" s="237"/>
      <c r="D427" s="226" t="s">
        <v>144</v>
      </c>
      <c r="E427" s="238" t="s">
        <v>19</v>
      </c>
      <c r="F427" s="239" t="s">
        <v>901</v>
      </c>
      <c r="G427" s="237"/>
      <c r="H427" s="238" t="s">
        <v>19</v>
      </c>
      <c r="I427" s="240"/>
      <c r="J427" s="237"/>
      <c r="K427" s="237"/>
      <c r="L427" s="241"/>
      <c r="M427" s="242"/>
      <c r="N427" s="243"/>
      <c r="O427" s="243"/>
      <c r="P427" s="243"/>
      <c r="Q427" s="243"/>
      <c r="R427" s="243"/>
      <c r="S427" s="243"/>
      <c r="T427" s="24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45" t="s">
        <v>144</v>
      </c>
      <c r="AU427" s="245" t="s">
        <v>82</v>
      </c>
      <c r="AV427" s="14" t="s">
        <v>80</v>
      </c>
      <c r="AW427" s="14" t="s">
        <v>33</v>
      </c>
      <c r="AX427" s="14" t="s">
        <v>72</v>
      </c>
      <c r="AY427" s="245" t="s">
        <v>133</v>
      </c>
    </row>
    <row r="428" s="13" customFormat="1">
      <c r="A428" s="13"/>
      <c r="B428" s="224"/>
      <c r="C428" s="225"/>
      <c r="D428" s="226" t="s">
        <v>144</v>
      </c>
      <c r="E428" s="227" t="s">
        <v>19</v>
      </c>
      <c r="F428" s="228" t="s">
        <v>1083</v>
      </c>
      <c r="G428" s="225"/>
      <c r="H428" s="229">
        <v>128.69999999999999</v>
      </c>
      <c r="I428" s="230"/>
      <c r="J428" s="225"/>
      <c r="K428" s="225"/>
      <c r="L428" s="231"/>
      <c r="M428" s="232"/>
      <c r="N428" s="233"/>
      <c r="O428" s="233"/>
      <c r="P428" s="233"/>
      <c r="Q428" s="233"/>
      <c r="R428" s="233"/>
      <c r="S428" s="233"/>
      <c r="T428" s="234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5" t="s">
        <v>144</v>
      </c>
      <c r="AU428" s="235" t="s">
        <v>82</v>
      </c>
      <c r="AV428" s="13" t="s">
        <v>82</v>
      </c>
      <c r="AW428" s="13" t="s">
        <v>33</v>
      </c>
      <c r="AX428" s="13" t="s">
        <v>80</v>
      </c>
      <c r="AY428" s="235" t="s">
        <v>133</v>
      </c>
    </row>
    <row r="429" s="12" customFormat="1" ht="22.8" customHeight="1">
      <c r="A429" s="12"/>
      <c r="B429" s="190"/>
      <c r="C429" s="191"/>
      <c r="D429" s="192" t="s">
        <v>71</v>
      </c>
      <c r="E429" s="204" t="s">
        <v>180</v>
      </c>
      <c r="F429" s="204" t="s">
        <v>499</v>
      </c>
      <c r="G429" s="191"/>
      <c r="H429" s="191"/>
      <c r="I429" s="194"/>
      <c r="J429" s="205">
        <f>BK429</f>
        <v>0</v>
      </c>
      <c r="K429" s="191"/>
      <c r="L429" s="196"/>
      <c r="M429" s="197"/>
      <c r="N429" s="198"/>
      <c r="O429" s="198"/>
      <c r="P429" s="199">
        <f>SUM(P430:P431)</f>
        <v>0</v>
      </c>
      <c r="Q429" s="198"/>
      <c r="R429" s="199">
        <f>SUM(R430:R431)</f>
        <v>0.025053600000000002</v>
      </c>
      <c r="S429" s="198"/>
      <c r="T429" s="200">
        <f>SUM(T430:T431)</f>
        <v>0</v>
      </c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R429" s="201" t="s">
        <v>80</v>
      </c>
      <c r="AT429" s="202" t="s">
        <v>71</v>
      </c>
      <c r="AU429" s="202" t="s">
        <v>80</v>
      </c>
      <c r="AY429" s="201" t="s">
        <v>133</v>
      </c>
      <c r="BK429" s="203">
        <f>SUM(BK430:BK431)</f>
        <v>0</v>
      </c>
    </row>
    <row r="430" s="2" customFormat="1" ht="16.5" customHeight="1">
      <c r="A430" s="40"/>
      <c r="B430" s="41"/>
      <c r="C430" s="206" t="s">
        <v>531</v>
      </c>
      <c r="D430" s="206" t="s">
        <v>135</v>
      </c>
      <c r="E430" s="207" t="s">
        <v>1084</v>
      </c>
      <c r="F430" s="208" t="s">
        <v>1085</v>
      </c>
      <c r="G430" s="209" t="s">
        <v>189</v>
      </c>
      <c r="H430" s="210">
        <v>10.4</v>
      </c>
      <c r="I430" s="211"/>
      <c r="J430" s="212">
        <f>ROUND(I430*H430,2)</f>
        <v>0</v>
      </c>
      <c r="K430" s="208" t="s">
        <v>19</v>
      </c>
      <c r="L430" s="46"/>
      <c r="M430" s="213" t="s">
        <v>19</v>
      </c>
      <c r="N430" s="214" t="s">
        <v>43</v>
      </c>
      <c r="O430" s="86"/>
      <c r="P430" s="215">
        <f>O430*H430</f>
        <v>0</v>
      </c>
      <c r="Q430" s="215">
        <v>0.0024090000000000001</v>
      </c>
      <c r="R430" s="215">
        <f>Q430*H430</f>
        <v>0.025053600000000002</v>
      </c>
      <c r="S430" s="215">
        <v>0</v>
      </c>
      <c r="T430" s="216">
        <f>S430*H430</f>
        <v>0</v>
      </c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R430" s="217" t="s">
        <v>140</v>
      </c>
      <c r="AT430" s="217" t="s">
        <v>135</v>
      </c>
      <c r="AU430" s="217" t="s">
        <v>82</v>
      </c>
      <c r="AY430" s="19" t="s">
        <v>133</v>
      </c>
      <c r="BE430" s="218">
        <f>IF(N430="základní",J430,0)</f>
        <v>0</v>
      </c>
      <c r="BF430" s="218">
        <f>IF(N430="snížená",J430,0)</f>
        <v>0</v>
      </c>
      <c r="BG430" s="218">
        <f>IF(N430="zákl. přenesená",J430,0)</f>
        <v>0</v>
      </c>
      <c r="BH430" s="218">
        <f>IF(N430="sníž. přenesená",J430,0)</f>
        <v>0</v>
      </c>
      <c r="BI430" s="218">
        <f>IF(N430="nulová",J430,0)</f>
        <v>0</v>
      </c>
      <c r="BJ430" s="19" t="s">
        <v>80</v>
      </c>
      <c r="BK430" s="218">
        <f>ROUND(I430*H430,2)</f>
        <v>0</v>
      </c>
      <c r="BL430" s="19" t="s">
        <v>140</v>
      </c>
      <c r="BM430" s="217" t="s">
        <v>1086</v>
      </c>
    </row>
    <row r="431" s="13" customFormat="1">
      <c r="A431" s="13"/>
      <c r="B431" s="224"/>
      <c r="C431" s="225"/>
      <c r="D431" s="226" t="s">
        <v>144</v>
      </c>
      <c r="E431" s="227" t="s">
        <v>19</v>
      </c>
      <c r="F431" s="228" t="s">
        <v>1087</v>
      </c>
      <c r="G431" s="225"/>
      <c r="H431" s="229">
        <v>10.4</v>
      </c>
      <c r="I431" s="230"/>
      <c r="J431" s="225"/>
      <c r="K431" s="225"/>
      <c r="L431" s="231"/>
      <c r="M431" s="232"/>
      <c r="N431" s="233"/>
      <c r="O431" s="233"/>
      <c r="P431" s="233"/>
      <c r="Q431" s="233"/>
      <c r="R431" s="233"/>
      <c r="S431" s="233"/>
      <c r="T431" s="234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5" t="s">
        <v>144</v>
      </c>
      <c r="AU431" s="235" t="s">
        <v>82</v>
      </c>
      <c r="AV431" s="13" t="s">
        <v>82</v>
      </c>
      <c r="AW431" s="13" t="s">
        <v>33</v>
      </c>
      <c r="AX431" s="13" t="s">
        <v>80</v>
      </c>
      <c r="AY431" s="235" t="s">
        <v>133</v>
      </c>
    </row>
    <row r="432" s="12" customFormat="1" ht="22.8" customHeight="1">
      <c r="A432" s="12"/>
      <c r="B432" s="190"/>
      <c r="C432" s="191"/>
      <c r="D432" s="192" t="s">
        <v>71</v>
      </c>
      <c r="E432" s="204" t="s">
        <v>186</v>
      </c>
      <c r="F432" s="204" t="s">
        <v>544</v>
      </c>
      <c r="G432" s="191"/>
      <c r="H432" s="191"/>
      <c r="I432" s="194"/>
      <c r="J432" s="205">
        <f>BK432</f>
        <v>0</v>
      </c>
      <c r="K432" s="191"/>
      <c r="L432" s="196"/>
      <c r="M432" s="197"/>
      <c r="N432" s="198"/>
      <c r="O432" s="198"/>
      <c r="P432" s="199">
        <f>SUM(P433:P509)</f>
        <v>0</v>
      </c>
      <c r="Q432" s="198"/>
      <c r="R432" s="199">
        <f>SUM(R433:R509)</f>
        <v>0.23294649999999997</v>
      </c>
      <c r="S432" s="198"/>
      <c r="T432" s="200">
        <f>SUM(T433:T509)</f>
        <v>7.657</v>
      </c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R432" s="201" t="s">
        <v>80</v>
      </c>
      <c r="AT432" s="202" t="s">
        <v>71</v>
      </c>
      <c r="AU432" s="202" t="s">
        <v>80</v>
      </c>
      <c r="AY432" s="201" t="s">
        <v>133</v>
      </c>
      <c r="BK432" s="203">
        <f>SUM(BK433:BK509)</f>
        <v>0</v>
      </c>
    </row>
    <row r="433" s="2" customFormat="1" ht="24.15" customHeight="1">
      <c r="A433" s="40"/>
      <c r="B433" s="41"/>
      <c r="C433" s="206" t="s">
        <v>536</v>
      </c>
      <c r="D433" s="206" t="s">
        <v>135</v>
      </c>
      <c r="E433" s="207" t="s">
        <v>546</v>
      </c>
      <c r="F433" s="208" t="s">
        <v>547</v>
      </c>
      <c r="G433" s="209" t="s">
        <v>138</v>
      </c>
      <c r="H433" s="210">
        <v>1.28</v>
      </c>
      <c r="I433" s="211"/>
      <c r="J433" s="212">
        <f>ROUND(I433*H433,2)</f>
        <v>0</v>
      </c>
      <c r="K433" s="208" t="s">
        <v>19</v>
      </c>
      <c r="L433" s="46"/>
      <c r="M433" s="213" t="s">
        <v>19</v>
      </c>
      <c r="N433" s="214" t="s">
        <v>43</v>
      </c>
      <c r="O433" s="86"/>
      <c r="P433" s="215">
        <f>O433*H433</f>
        <v>0</v>
      </c>
      <c r="Q433" s="215">
        <v>0.053240000000000003</v>
      </c>
      <c r="R433" s="215">
        <f>Q433*H433</f>
        <v>0.068147200000000005</v>
      </c>
      <c r="S433" s="215">
        <v>0</v>
      </c>
      <c r="T433" s="216">
        <f>S433*H433</f>
        <v>0</v>
      </c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R433" s="217" t="s">
        <v>140</v>
      </c>
      <c r="AT433" s="217" t="s">
        <v>135</v>
      </c>
      <c r="AU433" s="217" t="s">
        <v>82</v>
      </c>
      <c r="AY433" s="19" t="s">
        <v>133</v>
      </c>
      <c r="BE433" s="218">
        <f>IF(N433="základní",J433,0)</f>
        <v>0</v>
      </c>
      <c r="BF433" s="218">
        <f>IF(N433="snížená",J433,0)</f>
        <v>0</v>
      </c>
      <c r="BG433" s="218">
        <f>IF(N433="zákl. přenesená",J433,0)</f>
        <v>0</v>
      </c>
      <c r="BH433" s="218">
        <f>IF(N433="sníž. přenesená",J433,0)</f>
        <v>0</v>
      </c>
      <c r="BI433" s="218">
        <f>IF(N433="nulová",J433,0)</f>
        <v>0</v>
      </c>
      <c r="BJ433" s="19" t="s">
        <v>80</v>
      </c>
      <c r="BK433" s="218">
        <f>ROUND(I433*H433,2)</f>
        <v>0</v>
      </c>
      <c r="BL433" s="19" t="s">
        <v>140</v>
      </c>
      <c r="BM433" s="217" t="s">
        <v>1088</v>
      </c>
    </row>
    <row r="434" s="13" customFormat="1">
      <c r="A434" s="13"/>
      <c r="B434" s="224"/>
      <c r="C434" s="225"/>
      <c r="D434" s="226" t="s">
        <v>144</v>
      </c>
      <c r="E434" s="227" t="s">
        <v>19</v>
      </c>
      <c r="F434" s="228" t="s">
        <v>1089</v>
      </c>
      <c r="G434" s="225"/>
      <c r="H434" s="229">
        <v>1.28</v>
      </c>
      <c r="I434" s="230"/>
      <c r="J434" s="225"/>
      <c r="K434" s="225"/>
      <c r="L434" s="231"/>
      <c r="M434" s="232"/>
      <c r="N434" s="233"/>
      <c r="O434" s="233"/>
      <c r="P434" s="233"/>
      <c r="Q434" s="233"/>
      <c r="R434" s="233"/>
      <c r="S434" s="233"/>
      <c r="T434" s="234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5" t="s">
        <v>144</v>
      </c>
      <c r="AU434" s="235" t="s">
        <v>82</v>
      </c>
      <c r="AV434" s="13" t="s">
        <v>82</v>
      </c>
      <c r="AW434" s="13" t="s">
        <v>33</v>
      </c>
      <c r="AX434" s="13" t="s">
        <v>80</v>
      </c>
      <c r="AY434" s="235" t="s">
        <v>133</v>
      </c>
    </row>
    <row r="435" s="2" customFormat="1" ht="16.5" customHeight="1">
      <c r="A435" s="40"/>
      <c r="B435" s="41"/>
      <c r="C435" s="206" t="s">
        <v>540</v>
      </c>
      <c r="D435" s="206" t="s">
        <v>135</v>
      </c>
      <c r="E435" s="207" t="s">
        <v>551</v>
      </c>
      <c r="F435" s="208" t="s">
        <v>552</v>
      </c>
      <c r="G435" s="209" t="s">
        <v>189</v>
      </c>
      <c r="H435" s="210">
        <v>35</v>
      </c>
      <c r="I435" s="211"/>
      <c r="J435" s="212">
        <f>ROUND(I435*H435,2)</f>
        <v>0</v>
      </c>
      <c r="K435" s="208" t="s">
        <v>139</v>
      </c>
      <c r="L435" s="46"/>
      <c r="M435" s="213" t="s">
        <v>19</v>
      </c>
      <c r="N435" s="214" t="s">
        <v>43</v>
      </c>
      <c r="O435" s="86"/>
      <c r="P435" s="215">
        <f>O435*H435</f>
        <v>0</v>
      </c>
      <c r="Q435" s="215">
        <v>0.00029999999999999997</v>
      </c>
      <c r="R435" s="215">
        <f>Q435*H435</f>
        <v>0.010499999999999999</v>
      </c>
      <c r="S435" s="215">
        <v>0</v>
      </c>
      <c r="T435" s="216">
        <f>S435*H435</f>
        <v>0</v>
      </c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R435" s="217" t="s">
        <v>140</v>
      </c>
      <c r="AT435" s="217" t="s">
        <v>135</v>
      </c>
      <c r="AU435" s="217" t="s">
        <v>82</v>
      </c>
      <c r="AY435" s="19" t="s">
        <v>133</v>
      </c>
      <c r="BE435" s="218">
        <f>IF(N435="základní",J435,0)</f>
        <v>0</v>
      </c>
      <c r="BF435" s="218">
        <f>IF(N435="snížená",J435,0)</f>
        <v>0</v>
      </c>
      <c r="BG435" s="218">
        <f>IF(N435="zákl. přenesená",J435,0)</f>
        <v>0</v>
      </c>
      <c r="BH435" s="218">
        <f>IF(N435="sníž. přenesená",J435,0)</f>
        <v>0</v>
      </c>
      <c r="BI435" s="218">
        <f>IF(N435="nulová",J435,0)</f>
        <v>0</v>
      </c>
      <c r="BJ435" s="19" t="s">
        <v>80</v>
      </c>
      <c r="BK435" s="218">
        <f>ROUND(I435*H435,2)</f>
        <v>0</v>
      </c>
      <c r="BL435" s="19" t="s">
        <v>140</v>
      </c>
      <c r="BM435" s="217" t="s">
        <v>553</v>
      </c>
    </row>
    <row r="436" s="2" customFormat="1">
      <c r="A436" s="40"/>
      <c r="B436" s="41"/>
      <c r="C436" s="42"/>
      <c r="D436" s="219" t="s">
        <v>142</v>
      </c>
      <c r="E436" s="42"/>
      <c r="F436" s="220" t="s">
        <v>554</v>
      </c>
      <c r="G436" s="42"/>
      <c r="H436" s="42"/>
      <c r="I436" s="221"/>
      <c r="J436" s="42"/>
      <c r="K436" s="42"/>
      <c r="L436" s="46"/>
      <c r="M436" s="222"/>
      <c r="N436" s="223"/>
      <c r="O436" s="86"/>
      <c r="P436" s="86"/>
      <c r="Q436" s="86"/>
      <c r="R436" s="86"/>
      <c r="S436" s="86"/>
      <c r="T436" s="87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T436" s="19" t="s">
        <v>142</v>
      </c>
      <c r="AU436" s="19" t="s">
        <v>82</v>
      </c>
    </row>
    <row r="437" s="13" customFormat="1">
      <c r="A437" s="13"/>
      <c r="B437" s="224"/>
      <c r="C437" s="225"/>
      <c r="D437" s="226" t="s">
        <v>144</v>
      </c>
      <c r="E437" s="227" t="s">
        <v>19</v>
      </c>
      <c r="F437" s="228" t="s">
        <v>1090</v>
      </c>
      <c r="G437" s="225"/>
      <c r="H437" s="229">
        <v>35</v>
      </c>
      <c r="I437" s="230"/>
      <c r="J437" s="225"/>
      <c r="K437" s="225"/>
      <c r="L437" s="231"/>
      <c r="M437" s="232"/>
      <c r="N437" s="233"/>
      <c r="O437" s="233"/>
      <c r="P437" s="233"/>
      <c r="Q437" s="233"/>
      <c r="R437" s="233"/>
      <c r="S437" s="233"/>
      <c r="T437" s="234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5" t="s">
        <v>144</v>
      </c>
      <c r="AU437" s="235" t="s">
        <v>82</v>
      </c>
      <c r="AV437" s="13" t="s">
        <v>82</v>
      </c>
      <c r="AW437" s="13" t="s">
        <v>33</v>
      </c>
      <c r="AX437" s="13" t="s">
        <v>80</v>
      </c>
      <c r="AY437" s="235" t="s">
        <v>133</v>
      </c>
    </row>
    <row r="438" s="2" customFormat="1" ht="16.5" customHeight="1">
      <c r="A438" s="40"/>
      <c r="B438" s="41"/>
      <c r="C438" s="257" t="s">
        <v>545</v>
      </c>
      <c r="D438" s="257" t="s">
        <v>263</v>
      </c>
      <c r="E438" s="258" t="s">
        <v>557</v>
      </c>
      <c r="F438" s="259" t="s">
        <v>558</v>
      </c>
      <c r="G438" s="260" t="s">
        <v>189</v>
      </c>
      <c r="H438" s="261">
        <v>35</v>
      </c>
      <c r="I438" s="262"/>
      <c r="J438" s="263">
        <f>ROUND(I438*H438,2)</f>
        <v>0</v>
      </c>
      <c r="K438" s="259" t="s">
        <v>19</v>
      </c>
      <c r="L438" s="264"/>
      <c r="M438" s="265" t="s">
        <v>19</v>
      </c>
      <c r="N438" s="266" t="s">
        <v>43</v>
      </c>
      <c r="O438" s="86"/>
      <c r="P438" s="215">
        <f>O438*H438</f>
        <v>0</v>
      </c>
      <c r="Q438" s="215">
        <v>0</v>
      </c>
      <c r="R438" s="215">
        <f>Q438*H438</f>
        <v>0</v>
      </c>
      <c r="S438" s="215">
        <v>0</v>
      </c>
      <c r="T438" s="216">
        <f>S438*H438</f>
        <v>0</v>
      </c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R438" s="217" t="s">
        <v>180</v>
      </c>
      <c r="AT438" s="217" t="s">
        <v>263</v>
      </c>
      <c r="AU438" s="217" t="s">
        <v>82</v>
      </c>
      <c r="AY438" s="19" t="s">
        <v>133</v>
      </c>
      <c r="BE438" s="218">
        <f>IF(N438="základní",J438,0)</f>
        <v>0</v>
      </c>
      <c r="BF438" s="218">
        <f>IF(N438="snížená",J438,0)</f>
        <v>0</v>
      </c>
      <c r="BG438" s="218">
        <f>IF(N438="zákl. přenesená",J438,0)</f>
        <v>0</v>
      </c>
      <c r="BH438" s="218">
        <f>IF(N438="sníž. přenesená",J438,0)</f>
        <v>0</v>
      </c>
      <c r="BI438" s="218">
        <f>IF(N438="nulová",J438,0)</f>
        <v>0</v>
      </c>
      <c r="BJ438" s="19" t="s">
        <v>80</v>
      </c>
      <c r="BK438" s="218">
        <f>ROUND(I438*H438,2)</f>
        <v>0</v>
      </c>
      <c r="BL438" s="19" t="s">
        <v>140</v>
      </c>
      <c r="BM438" s="217" t="s">
        <v>559</v>
      </c>
    </row>
    <row r="439" s="14" customFormat="1">
      <c r="A439" s="14"/>
      <c r="B439" s="236"/>
      <c r="C439" s="237"/>
      <c r="D439" s="226" t="s">
        <v>144</v>
      </c>
      <c r="E439" s="238" t="s">
        <v>19</v>
      </c>
      <c r="F439" s="239" t="s">
        <v>560</v>
      </c>
      <c r="G439" s="237"/>
      <c r="H439" s="238" t="s">
        <v>19</v>
      </c>
      <c r="I439" s="240"/>
      <c r="J439" s="237"/>
      <c r="K439" s="237"/>
      <c r="L439" s="241"/>
      <c r="M439" s="242"/>
      <c r="N439" s="243"/>
      <c r="O439" s="243"/>
      <c r="P439" s="243"/>
      <c r="Q439" s="243"/>
      <c r="R439" s="243"/>
      <c r="S439" s="243"/>
      <c r="T439" s="24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5" t="s">
        <v>144</v>
      </c>
      <c r="AU439" s="245" t="s">
        <v>82</v>
      </c>
      <c r="AV439" s="14" t="s">
        <v>80</v>
      </c>
      <c r="AW439" s="14" t="s">
        <v>33</v>
      </c>
      <c r="AX439" s="14" t="s">
        <v>72</v>
      </c>
      <c r="AY439" s="245" t="s">
        <v>133</v>
      </c>
    </row>
    <row r="440" s="14" customFormat="1">
      <c r="A440" s="14"/>
      <c r="B440" s="236"/>
      <c r="C440" s="237"/>
      <c r="D440" s="226" t="s">
        <v>144</v>
      </c>
      <c r="E440" s="238" t="s">
        <v>19</v>
      </c>
      <c r="F440" s="239" t="s">
        <v>901</v>
      </c>
      <c r="G440" s="237"/>
      <c r="H440" s="238" t="s">
        <v>19</v>
      </c>
      <c r="I440" s="240"/>
      <c r="J440" s="237"/>
      <c r="K440" s="237"/>
      <c r="L440" s="241"/>
      <c r="M440" s="242"/>
      <c r="N440" s="243"/>
      <c r="O440" s="243"/>
      <c r="P440" s="243"/>
      <c r="Q440" s="243"/>
      <c r="R440" s="243"/>
      <c r="S440" s="243"/>
      <c r="T440" s="24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5" t="s">
        <v>144</v>
      </c>
      <c r="AU440" s="245" t="s">
        <v>82</v>
      </c>
      <c r="AV440" s="14" t="s">
        <v>80</v>
      </c>
      <c r="AW440" s="14" t="s">
        <v>33</v>
      </c>
      <c r="AX440" s="14" t="s">
        <v>72</v>
      </c>
      <c r="AY440" s="245" t="s">
        <v>133</v>
      </c>
    </row>
    <row r="441" s="13" customFormat="1">
      <c r="A441" s="13"/>
      <c r="B441" s="224"/>
      <c r="C441" s="225"/>
      <c r="D441" s="226" t="s">
        <v>144</v>
      </c>
      <c r="E441" s="227" t="s">
        <v>19</v>
      </c>
      <c r="F441" s="228" t="s">
        <v>1091</v>
      </c>
      <c r="G441" s="225"/>
      <c r="H441" s="229">
        <v>35</v>
      </c>
      <c r="I441" s="230"/>
      <c r="J441" s="225"/>
      <c r="K441" s="225"/>
      <c r="L441" s="231"/>
      <c r="M441" s="232"/>
      <c r="N441" s="233"/>
      <c r="O441" s="233"/>
      <c r="P441" s="233"/>
      <c r="Q441" s="233"/>
      <c r="R441" s="233"/>
      <c r="S441" s="233"/>
      <c r="T441" s="234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5" t="s">
        <v>144</v>
      </c>
      <c r="AU441" s="235" t="s">
        <v>82</v>
      </c>
      <c r="AV441" s="13" t="s">
        <v>82</v>
      </c>
      <c r="AW441" s="13" t="s">
        <v>33</v>
      </c>
      <c r="AX441" s="13" t="s">
        <v>80</v>
      </c>
      <c r="AY441" s="235" t="s">
        <v>133</v>
      </c>
    </row>
    <row r="442" s="2" customFormat="1" ht="16.5" customHeight="1">
      <c r="A442" s="40"/>
      <c r="B442" s="41"/>
      <c r="C442" s="257" t="s">
        <v>550</v>
      </c>
      <c r="D442" s="257" t="s">
        <v>263</v>
      </c>
      <c r="E442" s="258" t="s">
        <v>563</v>
      </c>
      <c r="F442" s="259" t="s">
        <v>564</v>
      </c>
      <c r="G442" s="260" t="s">
        <v>235</v>
      </c>
      <c r="H442" s="261">
        <v>0.10199999999999999</v>
      </c>
      <c r="I442" s="262"/>
      <c r="J442" s="263">
        <f>ROUND(I442*H442,2)</f>
        <v>0</v>
      </c>
      <c r="K442" s="259" t="s">
        <v>139</v>
      </c>
      <c r="L442" s="264"/>
      <c r="M442" s="265" t="s">
        <v>19</v>
      </c>
      <c r="N442" s="266" t="s">
        <v>43</v>
      </c>
      <c r="O442" s="86"/>
      <c r="P442" s="215">
        <f>O442*H442</f>
        <v>0</v>
      </c>
      <c r="Q442" s="215">
        <v>1</v>
      </c>
      <c r="R442" s="215">
        <f>Q442*H442</f>
        <v>0.10199999999999999</v>
      </c>
      <c r="S442" s="215">
        <v>0</v>
      </c>
      <c r="T442" s="216">
        <f>S442*H442</f>
        <v>0</v>
      </c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R442" s="217" t="s">
        <v>180</v>
      </c>
      <c r="AT442" s="217" t="s">
        <v>263</v>
      </c>
      <c r="AU442" s="217" t="s">
        <v>82</v>
      </c>
      <c r="AY442" s="19" t="s">
        <v>133</v>
      </c>
      <c r="BE442" s="218">
        <f>IF(N442="základní",J442,0)</f>
        <v>0</v>
      </c>
      <c r="BF442" s="218">
        <f>IF(N442="snížená",J442,0)</f>
        <v>0</v>
      </c>
      <c r="BG442" s="218">
        <f>IF(N442="zákl. přenesená",J442,0)</f>
        <v>0</v>
      </c>
      <c r="BH442" s="218">
        <f>IF(N442="sníž. přenesená",J442,0)</f>
        <v>0</v>
      </c>
      <c r="BI442" s="218">
        <f>IF(N442="nulová",J442,0)</f>
        <v>0</v>
      </c>
      <c r="BJ442" s="19" t="s">
        <v>80</v>
      </c>
      <c r="BK442" s="218">
        <f>ROUND(I442*H442,2)</f>
        <v>0</v>
      </c>
      <c r="BL442" s="19" t="s">
        <v>140</v>
      </c>
      <c r="BM442" s="217" t="s">
        <v>565</v>
      </c>
    </row>
    <row r="443" s="2" customFormat="1">
      <c r="A443" s="40"/>
      <c r="B443" s="41"/>
      <c r="C443" s="42"/>
      <c r="D443" s="226" t="s">
        <v>566</v>
      </c>
      <c r="E443" s="42"/>
      <c r="F443" s="267" t="s">
        <v>567</v>
      </c>
      <c r="G443" s="42"/>
      <c r="H443" s="42"/>
      <c r="I443" s="221"/>
      <c r="J443" s="42"/>
      <c r="K443" s="42"/>
      <c r="L443" s="46"/>
      <c r="M443" s="222"/>
      <c r="N443" s="223"/>
      <c r="O443" s="86"/>
      <c r="P443" s="86"/>
      <c r="Q443" s="86"/>
      <c r="R443" s="86"/>
      <c r="S443" s="86"/>
      <c r="T443" s="87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T443" s="19" t="s">
        <v>566</v>
      </c>
      <c r="AU443" s="19" t="s">
        <v>82</v>
      </c>
    </row>
    <row r="444" s="13" customFormat="1">
      <c r="A444" s="13"/>
      <c r="B444" s="224"/>
      <c r="C444" s="225"/>
      <c r="D444" s="226" t="s">
        <v>144</v>
      </c>
      <c r="E444" s="227" t="s">
        <v>19</v>
      </c>
      <c r="F444" s="228" t="s">
        <v>1092</v>
      </c>
      <c r="G444" s="225"/>
      <c r="H444" s="229">
        <v>0.10199999999999999</v>
      </c>
      <c r="I444" s="230"/>
      <c r="J444" s="225"/>
      <c r="K444" s="225"/>
      <c r="L444" s="231"/>
      <c r="M444" s="232"/>
      <c r="N444" s="233"/>
      <c r="O444" s="233"/>
      <c r="P444" s="233"/>
      <c r="Q444" s="233"/>
      <c r="R444" s="233"/>
      <c r="S444" s="233"/>
      <c r="T444" s="234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5" t="s">
        <v>144</v>
      </c>
      <c r="AU444" s="235" t="s">
        <v>82</v>
      </c>
      <c r="AV444" s="13" t="s">
        <v>82</v>
      </c>
      <c r="AW444" s="13" t="s">
        <v>33</v>
      </c>
      <c r="AX444" s="13" t="s">
        <v>80</v>
      </c>
      <c r="AY444" s="235" t="s">
        <v>133</v>
      </c>
    </row>
    <row r="445" s="2" customFormat="1" ht="24.15" customHeight="1">
      <c r="A445" s="40"/>
      <c r="B445" s="41"/>
      <c r="C445" s="206" t="s">
        <v>556</v>
      </c>
      <c r="D445" s="206" t="s">
        <v>135</v>
      </c>
      <c r="E445" s="207" t="s">
        <v>570</v>
      </c>
      <c r="F445" s="208" t="s">
        <v>571</v>
      </c>
      <c r="G445" s="209" t="s">
        <v>189</v>
      </c>
      <c r="H445" s="210">
        <v>41</v>
      </c>
      <c r="I445" s="211"/>
      <c r="J445" s="212">
        <f>ROUND(I445*H445,2)</f>
        <v>0</v>
      </c>
      <c r="K445" s="208" t="s">
        <v>139</v>
      </c>
      <c r="L445" s="46"/>
      <c r="M445" s="213" t="s">
        <v>19</v>
      </c>
      <c r="N445" s="214" t="s">
        <v>43</v>
      </c>
      <c r="O445" s="86"/>
      <c r="P445" s="215">
        <f>O445*H445</f>
        <v>0</v>
      </c>
      <c r="Q445" s="215">
        <v>9.0000000000000006E-05</v>
      </c>
      <c r="R445" s="215">
        <f>Q445*H445</f>
        <v>0.0036900000000000001</v>
      </c>
      <c r="S445" s="215">
        <v>0</v>
      </c>
      <c r="T445" s="216">
        <f>S445*H445</f>
        <v>0</v>
      </c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R445" s="217" t="s">
        <v>140</v>
      </c>
      <c r="AT445" s="217" t="s">
        <v>135</v>
      </c>
      <c r="AU445" s="217" t="s">
        <v>82</v>
      </c>
      <c r="AY445" s="19" t="s">
        <v>133</v>
      </c>
      <c r="BE445" s="218">
        <f>IF(N445="základní",J445,0)</f>
        <v>0</v>
      </c>
      <c r="BF445" s="218">
        <f>IF(N445="snížená",J445,0)</f>
        <v>0</v>
      </c>
      <c r="BG445" s="218">
        <f>IF(N445="zákl. přenesená",J445,0)</f>
        <v>0</v>
      </c>
      <c r="BH445" s="218">
        <f>IF(N445="sníž. přenesená",J445,0)</f>
        <v>0</v>
      </c>
      <c r="BI445" s="218">
        <f>IF(N445="nulová",J445,0)</f>
        <v>0</v>
      </c>
      <c r="BJ445" s="19" t="s">
        <v>80</v>
      </c>
      <c r="BK445" s="218">
        <f>ROUND(I445*H445,2)</f>
        <v>0</v>
      </c>
      <c r="BL445" s="19" t="s">
        <v>140</v>
      </c>
      <c r="BM445" s="217" t="s">
        <v>572</v>
      </c>
    </row>
    <row r="446" s="2" customFormat="1">
      <c r="A446" s="40"/>
      <c r="B446" s="41"/>
      <c r="C446" s="42"/>
      <c r="D446" s="219" t="s">
        <v>142</v>
      </c>
      <c r="E446" s="42"/>
      <c r="F446" s="220" t="s">
        <v>573</v>
      </c>
      <c r="G446" s="42"/>
      <c r="H446" s="42"/>
      <c r="I446" s="221"/>
      <c r="J446" s="42"/>
      <c r="K446" s="42"/>
      <c r="L446" s="46"/>
      <c r="M446" s="222"/>
      <c r="N446" s="223"/>
      <c r="O446" s="86"/>
      <c r="P446" s="86"/>
      <c r="Q446" s="86"/>
      <c r="R446" s="86"/>
      <c r="S446" s="86"/>
      <c r="T446" s="87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T446" s="19" t="s">
        <v>142</v>
      </c>
      <c r="AU446" s="19" t="s">
        <v>82</v>
      </c>
    </row>
    <row r="447" s="14" customFormat="1">
      <c r="A447" s="14"/>
      <c r="B447" s="236"/>
      <c r="C447" s="237"/>
      <c r="D447" s="226" t="s">
        <v>144</v>
      </c>
      <c r="E447" s="238" t="s">
        <v>19</v>
      </c>
      <c r="F447" s="239" t="s">
        <v>901</v>
      </c>
      <c r="G447" s="237"/>
      <c r="H447" s="238" t="s">
        <v>19</v>
      </c>
      <c r="I447" s="240"/>
      <c r="J447" s="237"/>
      <c r="K447" s="237"/>
      <c r="L447" s="241"/>
      <c r="M447" s="242"/>
      <c r="N447" s="243"/>
      <c r="O447" s="243"/>
      <c r="P447" s="243"/>
      <c r="Q447" s="243"/>
      <c r="R447" s="243"/>
      <c r="S447" s="243"/>
      <c r="T447" s="24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45" t="s">
        <v>144</v>
      </c>
      <c r="AU447" s="245" t="s">
        <v>82</v>
      </c>
      <c r="AV447" s="14" t="s">
        <v>80</v>
      </c>
      <c r="AW447" s="14" t="s">
        <v>33</v>
      </c>
      <c r="AX447" s="14" t="s">
        <v>72</v>
      </c>
      <c r="AY447" s="245" t="s">
        <v>133</v>
      </c>
    </row>
    <row r="448" s="13" customFormat="1">
      <c r="A448" s="13"/>
      <c r="B448" s="224"/>
      <c r="C448" s="225"/>
      <c r="D448" s="226" t="s">
        <v>144</v>
      </c>
      <c r="E448" s="227" t="s">
        <v>19</v>
      </c>
      <c r="F448" s="228" t="s">
        <v>1093</v>
      </c>
      <c r="G448" s="225"/>
      <c r="H448" s="229">
        <v>41</v>
      </c>
      <c r="I448" s="230"/>
      <c r="J448" s="225"/>
      <c r="K448" s="225"/>
      <c r="L448" s="231"/>
      <c r="M448" s="232"/>
      <c r="N448" s="233"/>
      <c r="O448" s="233"/>
      <c r="P448" s="233"/>
      <c r="Q448" s="233"/>
      <c r="R448" s="233"/>
      <c r="S448" s="233"/>
      <c r="T448" s="234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5" t="s">
        <v>144</v>
      </c>
      <c r="AU448" s="235" t="s">
        <v>82</v>
      </c>
      <c r="AV448" s="13" t="s">
        <v>82</v>
      </c>
      <c r="AW448" s="13" t="s">
        <v>33</v>
      </c>
      <c r="AX448" s="13" t="s">
        <v>80</v>
      </c>
      <c r="AY448" s="235" t="s">
        <v>133</v>
      </c>
    </row>
    <row r="449" s="2" customFormat="1" ht="16.5" customHeight="1">
      <c r="A449" s="40"/>
      <c r="B449" s="41"/>
      <c r="C449" s="206" t="s">
        <v>562</v>
      </c>
      <c r="D449" s="206" t="s">
        <v>135</v>
      </c>
      <c r="E449" s="207" t="s">
        <v>576</v>
      </c>
      <c r="F449" s="208" t="s">
        <v>577</v>
      </c>
      <c r="G449" s="209" t="s">
        <v>189</v>
      </c>
      <c r="H449" s="210">
        <v>41</v>
      </c>
      <c r="I449" s="211"/>
      <c r="J449" s="212">
        <f>ROUND(I449*H449,2)</f>
        <v>0</v>
      </c>
      <c r="K449" s="208" t="s">
        <v>139</v>
      </c>
      <c r="L449" s="46"/>
      <c r="M449" s="213" t="s">
        <v>19</v>
      </c>
      <c r="N449" s="214" t="s">
        <v>43</v>
      </c>
      <c r="O449" s="86"/>
      <c r="P449" s="215">
        <f>O449*H449</f>
        <v>0</v>
      </c>
      <c r="Q449" s="215">
        <v>0</v>
      </c>
      <c r="R449" s="215">
        <f>Q449*H449</f>
        <v>0</v>
      </c>
      <c r="S449" s="215">
        <v>0</v>
      </c>
      <c r="T449" s="216">
        <f>S449*H449</f>
        <v>0</v>
      </c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R449" s="217" t="s">
        <v>140</v>
      </c>
      <c r="AT449" s="217" t="s">
        <v>135</v>
      </c>
      <c r="AU449" s="217" t="s">
        <v>82</v>
      </c>
      <c r="AY449" s="19" t="s">
        <v>133</v>
      </c>
      <c r="BE449" s="218">
        <f>IF(N449="základní",J449,0)</f>
        <v>0</v>
      </c>
      <c r="BF449" s="218">
        <f>IF(N449="snížená",J449,0)</f>
        <v>0</v>
      </c>
      <c r="BG449" s="218">
        <f>IF(N449="zákl. přenesená",J449,0)</f>
        <v>0</v>
      </c>
      <c r="BH449" s="218">
        <f>IF(N449="sníž. přenesená",J449,0)</f>
        <v>0</v>
      </c>
      <c r="BI449" s="218">
        <f>IF(N449="nulová",J449,0)</f>
        <v>0</v>
      </c>
      <c r="BJ449" s="19" t="s">
        <v>80</v>
      </c>
      <c r="BK449" s="218">
        <f>ROUND(I449*H449,2)</f>
        <v>0</v>
      </c>
      <c r="BL449" s="19" t="s">
        <v>140</v>
      </c>
      <c r="BM449" s="217" t="s">
        <v>578</v>
      </c>
    </row>
    <row r="450" s="2" customFormat="1">
      <c r="A450" s="40"/>
      <c r="B450" s="41"/>
      <c r="C450" s="42"/>
      <c r="D450" s="219" t="s">
        <v>142</v>
      </c>
      <c r="E450" s="42"/>
      <c r="F450" s="220" t="s">
        <v>579</v>
      </c>
      <c r="G450" s="42"/>
      <c r="H450" s="42"/>
      <c r="I450" s="221"/>
      <c r="J450" s="42"/>
      <c r="K450" s="42"/>
      <c r="L450" s="46"/>
      <c r="M450" s="222"/>
      <c r="N450" s="223"/>
      <c r="O450" s="86"/>
      <c r="P450" s="86"/>
      <c r="Q450" s="86"/>
      <c r="R450" s="86"/>
      <c r="S450" s="86"/>
      <c r="T450" s="87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T450" s="19" t="s">
        <v>142</v>
      </c>
      <c r="AU450" s="19" t="s">
        <v>82</v>
      </c>
    </row>
    <row r="451" s="14" customFormat="1">
      <c r="A451" s="14"/>
      <c r="B451" s="236"/>
      <c r="C451" s="237"/>
      <c r="D451" s="226" t="s">
        <v>144</v>
      </c>
      <c r="E451" s="238" t="s">
        <v>19</v>
      </c>
      <c r="F451" s="239" t="s">
        <v>901</v>
      </c>
      <c r="G451" s="237"/>
      <c r="H451" s="238" t="s">
        <v>19</v>
      </c>
      <c r="I451" s="240"/>
      <c r="J451" s="237"/>
      <c r="K451" s="237"/>
      <c r="L451" s="241"/>
      <c r="M451" s="242"/>
      <c r="N451" s="243"/>
      <c r="O451" s="243"/>
      <c r="P451" s="243"/>
      <c r="Q451" s="243"/>
      <c r="R451" s="243"/>
      <c r="S451" s="243"/>
      <c r="T451" s="24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45" t="s">
        <v>144</v>
      </c>
      <c r="AU451" s="245" t="s">
        <v>82</v>
      </c>
      <c r="AV451" s="14" t="s">
        <v>80</v>
      </c>
      <c r="AW451" s="14" t="s">
        <v>33</v>
      </c>
      <c r="AX451" s="14" t="s">
        <v>72</v>
      </c>
      <c r="AY451" s="245" t="s">
        <v>133</v>
      </c>
    </row>
    <row r="452" s="13" customFormat="1">
      <c r="A452" s="13"/>
      <c r="B452" s="224"/>
      <c r="C452" s="225"/>
      <c r="D452" s="226" t="s">
        <v>144</v>
      </c>
      <c r="E452" s="227" t="s">
        <v>19</v>
      </c>
      <c r="F452" s="228" t="s">
        <v>1094</v>
      </c>
      <c r="G452" s="225"/>
      <c r="H452" s="229">
        <v>41</v>
      </c>
      <c r="I452" s="230"/>
      <c r="J452" s="225"/>
      <c r="K452" s="225"/>
      <c r="L452" s="231"/>
      <c r="M452" s="232"/>
      <c r="N452" s="233"/>
      <c r="O452" s="233"/>
      <c r="P452" s="233"/>
      <c r="Q452" s="233"/>
      <c r="R452" s="233"/>
      <c r="S452" s="233"/>
      <c r="T452" s="234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5" t="s">
        <v>144</v>
      </c>
      <c r="AU452" s="235" t="s">
        <v>82</v>
      </c>
      <c r="AV452" s="13" t="s">
        <v>82</v>
      </c>
      <c r="AW452" s="13" t="s">
        <v>33</v>
      </c>
      <c r="AX452" s="13" t="s">
        <v>80</v>
      </c>
      <c r="AY452" s="235" t="s">
        <v>133</v>
      </c>
    </row>
    <row r="453" s="2" customFormat="1" ht="16.5" customHeight="1">
      <c r="A453" s="40"/>
      <c r="B453" s="41"/>
      <c r="C453" s="206" t="s">
        <v>569</v>
      </c>
      <c r="D453" s="206" t="s">
        <v>135</v>
      </c>
      <c r="E453" s="207" t="s">
        <v>582</v>
      </c>
      <c r="F453" s="208" t="s">
        <v>583</v>
      </c>
      <c r="G453" s="209" t="s">
        <v>138</v>
      </c>
      <c r="H453" s="210">
        <v>7.5099999999999998</v>
      </c>
      <c r="I453" s="211"/>
      <c r="J453" s="212">
        <f>ROUND(I453*H453,2)</f>
        <v>0</v>
      </c>
      <c r="K453" s="208" t="s">
        <v>139</v>
      </c>
      <c r="L453" s="46"/>
      <c r="M453" s="213" t="s">
        <v>19</v>
      </c>
      <c r="N453" s="214" t="s">
        <v>43</v>
      </c>
      <c r="O453" s="86"/>
      <c r="P453" s="215">
        <f>O453*H453</f>
        <v>0</v>
      </c>
      <c r="Q453" s="215">
        <v>0.00063000000000000003</v>
      </c>
      <c r="R453" s="215">
        <f>Q453*H453</f>
        <v>0.0047312999999999999</v>
      </c>
      <c r="S453" s="215">
        <v>0</v>
      </c>
      <c r="T453" s="216">
        <f>S453*H453</f>
        <v>0</v>
      </c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R453" s="217" t="s">
        <v>140</v>
      </c>
      <c r="AT453" s="217" t="s">
        <v>135</v>
      </c>
      <c r="AU453" s="217" t="s">
        <v>82</v>
      </c>
      <c r="AY453" s="19" t="s">
        <v>133</v>
      </c>
      <c r="BE453" s="218">
        <f>IF(N453="základní",J453,0)</f>
        <v>0</v>
      </c>
      <c r="BF453" s="218">
        <f>IF(N453="snížená",J453,0)</f>
        <v>0</v>
      </c>
      <c r="BG453" s="218">
        <f>IF(N453="zákl. přenesená",J453,0)</f>
        <v>0</v>
      </c>
      <c r="BH453" s="218">
        <f>IF(N453="sníž. přenesená",J453,0)</f>
        <v>0</v>
      </c>
      <c r="BI453" s="218">
        <f>IF(N453="nulová",J453,0)</f>
        <v>0</v>
      </c>
      <c r="BJ453" s="19" t="s">
        <v>80</v>
      </c>
      <c r="BK453" s="218">
        <f>ROUND(I453*H453,2)</f>
        <v>0</v>
      </c>
      <c r="BL453" s="19" t="s">
        <v>140</v>
      </c>
      <c r="BM453" s="217" t="s">
        <v>584</v>
      </c>
    </row>
    <row r="454" s="2" customFormat="1">
      <c r="A454" s="40"/>
      <c r="B454" s="41"/>
      <c r="C454" s="42"/>
      <c r="D454" s="219" t="s">
        <v>142</v>
      </c>
      <c r="E454" s="42"/>
      <c r="F454" s="220" t="s">
        <v>585</v>
      </c>
      <c r="G454" s="42"/>
      <c r="H454" s="42"/>
      <c r="I454" s="221"/>
      <c r="J454" s="42"/>
      <c r="K454" s="42"/>
      <c r="L454" s="46"/>
      <c r="M454" s="222"/>
      <c r="N454" s="223"/>
      <c r="O454" s="86"/>
      <c r="P454" s="86"/>
      <c r="Q454" s="86"/>
      <c r="R454" s="86"/>
      <c r="S454" s="86"/>
      <c r="T454" s="87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T454" s="19" t="s">
        <v>142</v>
      </c>
      <c r="AU454" s="19" t="s">
        <v>82</v>
      </c>
    </row>
    <row r="455" s="14" customFormat="1">
      <c r="A455" s="14"/>
      <c r="B455" s="236"/>
      <c r="C455" s="237"/>
      <c r="D455" s="226" t="s">
        <v>144</v>
      </c>
      <c r="E455" s="238" t="s">
        <v>19</v>
      </c>
      <c r="F455" s="239" t="s">
        <v>901</v>
      </c>
      <c r="G455" s="237"/>
      <c r="H455" s="238" t="s">
        <v>19</v>
      </c>
      <c r="I455" s="240"/>
      <c r="J455" s="237"/>
      <c r="K455" s="237"/>
      <c r="L455" s="241"/>
      <c r="M455" s="242"/>
      <c r="N455" s="243"/>
      <c r="O455" s="243"/>
      <c r="P455" s="243"/>
      <c r="Q455" s="243"/>
      <c r="R455" s="243"/>
      <c r="S455" s="243"/>
      <c r="T455" s="24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45" t="s">
        <v>144</v>
      </c>
      <c r="AU455" s="245" t="s">
        <v>82</v>
      </c>
      <c r="AV455" s="14" t="s">
        <v>80</v>
      </c>
      <c r="AW455" s="14" t="s">
        <v>33</v>
      </c>
      <c r="AX455" s="14" t="s">
        <v>72</v>
      </c>
      <c r="AY455" s="245" t="s">
        <v>133</v>
      </c>
    </row>
    <row r="456" s="13" customFormat="1">
      <c r="A456" s="13"/>
      <c r="B456" s="224"/>
      <c r="C456" s="225"/>
      <c r="D456" s="226" t="s">
        <v>144</v>
      </c>
      <c r="E456" s="227" t="s">
        <v>19</v>
      </c>
      <c r="F456" s="228" t="s">
        <v>1095</v>
      </c>
      <c r="G456" s="225"/>
      <c r="H456" s="229">
        <v>3.75</v>
      </c>
      <c r="I456" s="230"/>
      <c r="J456" s="225"/>
      <c r="K456" s="225"/>
      <c r="L456" s="231"/>
      <c r="M456" s="232"/>
      <c r="N456" s="233"/>
      <c r="O456" s="233"/>
      <c r="P456" s="233"/>
      <c r="Q456" s="233"/>
      <c r="R456" s="233"/>
      <c r="S456" s="233"/>
      <c r="T456" s="234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5" t="s">
        <v>144</v>
      </c>
      <c r="AU456" s="235" t="s">
        <v>82</v>
      </c>
      <c r="AV456" s="13" t="s">
        <v>82</v>
      </c>
      <c r="AW456" s="13" t="s">
        <v>33</v>
      </c>
      <c r="AX456" s="13" t="s">
        <v>72</v>
      </c>
      <c r="AY456" s="235" t="s">
        <v>133</v>
      </c>
    </row>
    <row r="457" s="14" customFormat="1">
      <c r="A457" s="14"/>
      <c r="B457" s="236"/>
      <c r="C457" s="237"/>
      <c r="D457" s="226" t="s">
        <v>144</v>
      </c>
      <c r="E457" s="238" t="s">
        <v>19</v>
      </c>
      <c r="F457" s="239" t="s">
        <v>909</v>
      </c>
      <c r="G457" s="237"/>
      <c r="H457" s="238" t="s">
        <v>19</v>
      </c>
      <c r="I457" s="240"/>
      <c r="J457" s="237"/>
      <c r="K457" s="237"/>
      <c r="L457" s="241"/>
      <c r="M457" s="242"/>
      <c r="N457" s="243"/>
      <c r="O457" s="243"/>
      <c r="P457" s="243"/>
      <c r="Q457" s="243"/>
      <c r="R457" s="243"/>
      <c r="S457" s="243"/>
      <c r="T457" s="24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45" t="s">
        <v>144</v>
      </c>
      <c r="AU457" s="245" t="s">
        <v>82</v>
      </c>
      <c r="AV457" s="14" t="s">
        <v>80</v>
      </c>
      <c r="AW457" s="14" t="s">
        <v>33</v>
      </c>
      <c r="AX457" s="14" t="s">
        <v>72</v>
      </c>
      <c r="AY457" s="245" t="s">
        <v>133</v>
      </c>
    </row>
    <row r="458" s="13" customFormat="1">
      <c r="A458" s="13"/>
      <c r="B458" s="224"/>
      <c r="C458" s="225"/>
      <c r="D458" s="226" t="s">
        <v>144</v>
      </c>
      <c r="E458" s="227" t="s">
        <v>19</v>
      </c>
      <c r="F458" s="228" t="s">
        <v>1096</v>
      </c>
      <c r="G458" s="225"/>
      <c r="H458" s="229">
        <v>2.1600000000000001</v>
      </c>
      <c r="I458" s="230"/>
      <c r="J458" s="225"/>
      <c r="K458" s="225"/>
      <c r="L458" s="231"/>
      <c r="M458" s="232"/>
      <c r="N458" s="233"/>
      <c r="O458" s="233"/>
      <c r="P458" s="233"/>
      <c r="Q458" s="233"/>
      <c r="R458" s="233"/>
      <c r="S458" s="233"/>
      <c r="T458" s="234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5" t="s">
        <v>144</v>
      </c>
      <c r="AU458" s="235" t="s">
        <v>82</v>
      </c>
      <c r="AV458" s="13" t="s">
        <v>82</v>
      </c>
      <c r="AW458" s="13" t="s">
        <v>33</v>
      </c>
      <c r="AX458" s="13" t="s">
        <v>72</v>
      </c>
      <c r="AY458" s="235" t="s">
        <v>133</v>
      </c>
    </row>
    <row r="459" s="13" customFormat="1">
      <c r="A459" s="13"/>
      <c r="B459" s="224"/>
      <c r="C459" s="225"/>
      <c r="D459" s="226" t="s">
        <v>144</v>
      </c>
      <c r="E459" s="227" t="s">
        <v>19</v>
      </c>
      <c r="F459" s="228" t="s">
        <v>1097</v>
      </c>
      <c r="G459" s="225"/>
      <c r="H459" s="229">
        <v>1.6000000000000001</v>
      </c>
      <c r="I459" s="230"/>
      <c r="J459" s="225"/>
      <c r="K459" s="225"/>
      <c r="L459" s="231"/>
      <c r="M459" s="232"/>
      <c r="N459" s="233"/>
      <c r="O459" s="233"/>
      <c r="P459" s="233"/>
      <c r="Q459" s="233"/>
      <c r="R459" s="233"/>
      <c r="S459" s="233"/>
      <c r="T459" s="234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5" t="s">
        <v>144</v>
      </c>
      <c r="AU459" s="235" t="s">
        <v>82</v>
      </c>
      <c r="AV459" s="13" t="s">
        <v>82</v>
      </c>
      <c r="AW459" s="13" t="s">
        <v>33</v>
      </c>
      <c r="AX459" s="13" t="s">
        <v>72</v>
      </c>
      <c r="AY459" s="235" t="s">
        <v>133</v>
      </c>
    </row>
    <row r="460" s="15" customFormat="1">
      <c r="A460" s="15"/>
      <c r="B460" s="246"/>
      <c r="C460" s="247"/>
      <c r="D460" s="226" t="s">
        <v>144</v>
      </c>
      <c r="E460" s="248" t="s">
        <v>19</v>
      </c>
      <c r="F460" s="249" t="s">
        <v>200</v>
      </c>
      <c r="G460" s="247"/>
      <c r="H460" s="250">
        <v>7.5099999999999998</v>
      </c>
      <c r="I460" s="251"/>
      <c r="J460" s="247"/>
      <c r="K460" s="247"/>
      <c r="L460" s="252"/>
      <c r="M460" s="253"/>
      <c r="N460" s="254"/>
      <c r="O460" s="254"/>
      <c r="P460" s="254"/>
      <c r="Q460" s="254"/>
      <c r="R460" s="254"/>
      <c r="S460" s="254"/>
      <c r="T460" s="25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56" t="s">
        <v>144</v>
      </c>
      <c r="AU460" s="256" t="s">
        <v>82</v>
      </c>
      <c r="AV460" s="15" t="s">
        <v>140</v>
      </c>
      <c r="AW460" s="15" t="s">
        <v>33</v>
      </c>
      <c r="AX460" s="15" t="s">
        <v>80</v>
      </c>
      <c r="AY460" s="256" t="s">
        <v>133</v>
      </c>
    </row>
    <row r="461" s="2" customFormat="1" ht="21.75" customHeight="1">
      <c r="A461" s="40"/>
      <c r="B461" s="41"/>
      <c r="C461" s="206" t="s">
        <v>575</v>
      </c>
      <c r="D461" s="206" t="s">
        <v>135</v>
      </c>
      <c r="E461" s="207" t="s">
        <v>588</v>
      </c>
      <c r="F461" s="208" t="s">
        <v>589</v>
      </c>
      <c r="G461" s="209" t="s">
        <v>189</v>
      </c>
      <c r="H461" s="210">
        <v>34.799999999999997</v>
      </c>
      <c r="I461" s="211"/>
      <c r="J461" s="212">
        <f>ROUND(I461*H461,2)</f>
        <v>0</v>
      </c>
      <c r="K461" s="208" t="s">
        <v>139</v>
      </c>
      <c r="L461" s="46"/>
      <c r="M461" s="213" t="s">
        <v>19</v>
      </c>
      <c r="N461" s="214" t="s">
        <v>43</v>
      </c>
      <c r="O461" s="86"/>
      <c r="P461" s="215">
        <f>O461*H461</f>
        <v>0</v>
      </c>
      <c r="Q461" s="215">
        <v>0.000174</v>
      </c>
      <c r="R461" s="215">
        <f>Q461*H461</f>
        <v>0.0060551999999999993</v>
      </c>
      <c r="S461" s="215">
        <v>0</v>
      </c>
      <c r="T461" s="216">
        <f>S461*H461</f>
        <v>0</v>
      </c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R461" s="217" t="s">
        <v>140</v>
      </c>
      <c r="AT461" s="217" t="s">
        <v>135</v>
      </c>
      <c r="AU461" s="217" t="s">
        <v>82</v>
      </c>
      <c r="AY461" s="19" t="s">
        <v>133</v>
      </c>
      <c r="BE461" s="218">
        <f>IF(N461="základní",J461,0)</f>
        <v>0</v>
      </c>
      <c r="BF461" s="218">
        <f>IF(N461="snížená",J461,0)</f>
        <v>0</v>
      </c>
      <c r="BG461" s="218">
        <f>IF(N461="zákl. přenesená",J461,0)</f>
        <v>0</v>
      </c>
      <c r="BH461" s="218">
        <f>IF(N461="sníž. přenesená",J461,0)</f>
        <v>0</v>
      </c>
      <c r="BI461" s="218">
        <f>IF(N461="nulová",J461,0)</f>
        <v>0</v>
      </c>
      <c r="BJ461" s="19" t="s">
        <v>80</v>
      </c>
      <c r="BK461" s="218">
        <f>ROUND(I461*H461,2)</f>
        <v>0</v>
      </c>
      <c r="BL461" s="19" t="s">
        <v>140</v>
      </c>
      <c r="BM461" s="217" t="s">
        <v>590</v>
      </c>
    </row>
    <row r="462" s="2" customFormat="1">
      <c r="A462" s="40"/>
      <c r="B462" s="41"/>
      <c r="C462" s="42"/>
      <c r="D462" s="219" t="s">
        <v>142</v>
      </c>
      <c r="E462" s="42"/>
      <c r="F462" s="220" t="s">
        <v>591</v>
      </c>
      <c r="G462" s="42"/>
      <c r="H462" s="42"/>
      <c r="I462" s="221"/>
      <c r="J462" s="42"/>
      <c r="K462" s="42"/>
      <c r="L462" s="46"/>
      <c r="M462" s="222"/>
      <c r="N462" s="223"/>
      <c r="O462" s="86"/>
      <c r="P462" s="86"/>
      <c r="Q462" s="86"/>
      <c r="R462" s="86"/>
      <c r="S462" s="86"/>
      <c r="T462" s="87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T462" s="19" t="s">
        <v>142</v>
      </c>
      <c r="AU462" s="19" t="s">
        <v>82</v>
      </c>
    </row>
    <row r="463" s="14" customFormat="1">
      <c r="A463" s="14"/>
      <c r="B463" s="236"/>
      <c r="C463" s="237"/>
      <c r="D463" s="226" t="s">
        <v>144</v>
      </c>
      <c r="E463" s="238" t="s">
        <v>19</v>
      </c>
      <c r="F463" s="239" t="s">
        <v>901</v>
      </c>
      <c r="G463" s="237"/>
      <c r="H463" s="238" t="s">
        <v>19</v>
      </c>
      <c r="I463" s="240"/>
      <c r="J463" s="237"/>
      <c r="K463" s="237"/>
      <c r="L463" s="241"/>
      <c r="M463" s="242"/>
      <c r="N463" s="243"/>
      <c r="O463" s="243"/>
      <c r="P463" s="243"/>
      <c r="Q463" s="243"/>
      <c r="R463" s="243"/>
      <c r="S463" s="243"/>
      <c r="T463" s="24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45" t="s">
        <v>144</v>
      </c>
      <c r="AU463" s="245" t="s">
        <v>82</v>
      </c>
      <c r="AV463" s="14" t="s">
        <v>80</v>
      </c>
      <c r="AW463" s="14" t="s">
        <v>33</v>
      </c>
      <c r="AX463" s="14" t="s">
        <v>72</v>
      </c>
      <c r="AY463" s="245" t="s">
        <v>133</v>
      </c>
    </row>
    <row r="464" s="13" customFormat="1">
      <c r="A464" s="13"/>
      <c r="B464" s="224"/>
      <c r="C464" s="225"/>
      <c r="D464" s="226" t="s">
        <v>144</v>
      </c>
      <c r="E464" s="227" t="s">
        <v>19</v>
      </c>
      <c r="F464" s="228" t="s">
        <v>1098</v>
      </c>
      <c r="G464" s="225"/>
      <c r="H464" s="229">
        <v>18</v>
      </c>
      <c r="I464" s="230"/>
      <c r="J464" s="225"/>
      <c r="K464" s="225"/>
      <c r="L464" s="231"/>
      <c r="M464" s="232"/>
      <c r="N464" s="233"/>
      <c r="O464" s="233"/>
      <c r="P464" s="233"/>
      <c r="Q464" s="233"/>
      <c r="R464" s="233"/>
      <c r="S464" s="233"/>
      <c r="T464" s="234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5" t="s">
        <v>144</v>
      </c>
      <c r="AU464" s="235" t="s">
        <v>82</v>
      </c>
      <c r="AV464" s="13" t="s">
        <v>82</v>
      </c>
      <c r="AW464" s="13" t="s">
        <v>33</v>
      </c>
      <c r="AX464" s="13" t="s">
        <v>72</v>
      </c>
      <c r="AY464" s="235" t="s">
        <v>133</v>
      </c>
    </row>
    <row r="465" s="14" customFormat="1">
      <c r="A465" s="14"/>
      <c r="B465" s="236"/>
      <c r="C465" s="237"/>
      <c r="D465" s="226" t="s">
        <v>144</v>
      </c>
      <c r="E465" s="238" t="s">
        <v>19</v>
      </c>
      <c r="F465" s="239" t="s">
        <v>909</v>
      </c>
      <c r="G465" s="237"/>
      <c r="H465" s="238" t="s">
        <v>19</v>
      </c>
      <c r="I465" s="240"/>
      <c r="J465" s="237"/>
      <c r="K465" s="237"/>
      <c r="L465" s="241"/>
      <c r="M465" s="242"/>
      <c r="N465" s="243"/>
      <c r="O465" s="243"/>
      <c r="P465" s="243"/>
      <c r="Q465" s="243"/>
      <c r="R465" s="243"/>
      <c r="S465" s="243"/>
      <c r="T465" s="24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45" t="s">
        <v>144</v>
      </c>
      <c r="AU465" s="245" t="s">
        <v>82</v>
      </c>
      <c r="AV465" s="14" t="s">
        <v>80</v>
      </c>
      <c r="AW465" s="14" t="s">
        <v>33</v>
      </c>
      <c r="AX465" s="14" t="s">
        <v>72</v>
      </c>
      <c r="AY465" s="245" t="s">
        <v>133</v>
      </c>
    </row>
    <row r="466" s="13" customFormat="1">
      <c r="A466" s="13"/>
      <c r="B466" s="224"/>
      <c r="C466" s="225"/>
      <c r="D466" s="226" t="s">
        <v>144</v>
      </c>
      <c r="E466" s="227" t="s">
        <v>19</v>
      </c>
      <c r="F466" s="228" t="s">
        <v>1099</v>
      </c>
      <c r="G466" s="225"/>
      <c r="H466" s="229">
        <v>7.2000000000000002</v>
      </c>
      <c r="I466" s="230"/>
      <c r="J466" s="225"/>
      <c r="K466" s="225"/>
      <c r="L466" s="231"/>
      <c r="M466" s="232"/>
      <c r="N466" s="233"/>
      <c r="O466" s="233"/>
      <c r="P466" s="233"/>
      <c r="Q466" s="233"/>
      <c r="R466" s="233"/>
      <c r="S466" s="233"/>
      <c r="T466" s="234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5" t="s">
        <v>144</v>
      </c>
      <c r="AU466" s="235" t="s">
        <v>82</v>
      </c>
      <c r="AV466" s="13" t="s">
        <v>82</v>
      </c>
      <c r="AW466" s="13" t="s">
        <v>33</v>
      </c>
      <c r="AX466" s="13" t="s">
        <v>72</v>
      </c>
      <c r="AY466" s="235" t="s">
        <v>133</v>
      </c>
    </row>
    <row r="467" s="13" customFormat="1">
      <c r="A467" s="13"/>
      <c r="B467" s="224"/>
      <c r="C467" s="225"/>
      <c r="D467" s="226" t="s">
        <v>144</v>
      </c>
      <c r="E467" s="227" t="s">
        <v>19</v>
      </c>
      <c r="F467" s="228" t="s">
        <v>1100</v>
      </c>
      <c r="G467" s="225"/>
      <c r="H467" s="229">
        <v>9.5999999999999996</v>
      </c>
      <c r="I467" s="230"/>
      <c r="J467" s="225"/>
      <c r="K467" s="225"/>
      <c r="L467" s="231"/>
      <c r="M467" s="232"/>
      <c r="N467" s="233"/>
      <c r="O467" s="233"/>
      <c r="P467" s="233"/>
      <c r="Q467" s="233"/>
      <c r="R467" s="233"/>
      <c r="S467" s="233"/>
      <c r="T467" s="234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5" t="s">
        <v>144</v>
      </c>
      <c r="AU467" s="235" t="s">
        <v>82</v>
      </c>
      <c r="AV467" s="13" t="s">
        <v>82</v>
      </c>
      <c r="AW467" s="13" t="s">
        <v>33</v>
      </c>
      <c r="AX467" s="13" t="s">
        <v>72</v>
      </c>
      <c r="AY467" s="235" t="s">
        <v>133</v>
      </c>
    </row>
    <row r="468" s="15" customFormat="1">
      <c r="A468" s="15"/>
      <c r="B468" s="246"/>
      <c r="C468" s="247"/>
      <c r="D468" s="226" t="s">
        <v>144</v>
      </c>
      <c r="E468" s="248" t="s">
        <v>19</v>
      </c>
      <c r="F468" s="249" t="s">
        <v>200</v>
      </c>
      <c r="G468" s="247"/>
      <c r="H468" s="250">
        <v>34.799999999999997</v>
      </c>
      <c r="I468" s="251"/>
      <c r="J468" s="247"/>
      <c r="K468" s="247"/>
      <c r="L468" s="252"/>
      <c r="M468" s="253"/>
      <c r="N468" s="254"/>
      <c r="O468" s="254"/>
      <c r="P468" s="254"/>
      <c r="Q468" s="254"/>
      <c r="R468" s="254"/>
      <c r="S468" s="254"/>
      <c r="T468" s="25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56" t="s">
        <v>144</v>
      </c>
      <c r="AU468" s="256" t="s">
        <v>82</v>
      </c>
      <c r="AV468" s="15" t="s">
        <v>140</v>
      </c>
      <c r="AW468" s="15" t="s">
        <v>33</v>
      </c>
      <c r="AX468" s="15" t="s">
        <v>80</v>
      </c>
      <c r="AY468" s="256" t="s">
        <v>133</v>
      </c>
    </row>
    <row r="469" s="2" customFormat="1" ht="16.5" customHeight="1">
      <c r="A469" s="40"/>
      <c r="B469" s="41"/>
      <c r="C469" s="206" t="s">
        <v>581</v>
      </c>
      <c r="D469" s="206" t="s">
        <v>135</v>
      </c>
      <c r="E469" s="207" t="s">
        <v>594</v>
      </c>
      <c r="F469" s="208" t="s">
        <v>595</v>
      </c>
      <c r="G469" s="209" t="s">
        <v>189</v>
      </c>
      <c r="H469" s="210">
        <v>34.799999999999997</v>
      </c>
      <c r="I469" s="211"/>
      <c r="J469" s="212">
        <f>ROUND(I469*H469,2)</f>
        <v>0</v>
      </c>
      <c r="K469" s="208" t="s">
        <v>139</v>
      </c>
      <c r="L469" s="46"/>
      <c r="M469" s="213" t="s">
        <v>19</v>
      </c>
      <c r="N469" s="214" t="s">
        <v>43</v>
      </c>
      <c r="O469" s="86"/>
      <c r="P469" s="215">
        <f>O469*H469</f>
        <v>0</v>
      </c>
      <c r="Q469" s="215">
        <v>1.1E-05</v>
      </c>
      <c r="R469" s="215">
        <f>Q469*H469</f>
        <v>0.00038279999999999998</v>
      </c>
      <c r="S469" s="215">
        <v>0</v>
      </c>
      <c r="T469" s="216">
        <f>S469*H469</f>
        <v>0</v>
      </c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R469" s="217" t="s">
        <v>140</v>
      </c>
      <c r="AT469" s="217" t="s">
        <v>135</v>
      </c>
      <c r="AU469" s="217" t="s">
        <v>82</v>
      </c>
      <c r="AY469" s="19" t="s">
        <v>133</v>
      </c>
      <c r="BE469" s="218">
        <f>IF(N469="základní",J469,0)</f>
        <v>0</v>
      </c>
      <c r="BF469" s="218">
        <f>IF(N469="snížená",J469,0)</f>
        <v>0</v>
      </c>
      <c r="BG469" s="218">
        <f>IF(N469="zákl. přenesená",J469,0)</f>
        <v>0</v>
      </c>
      <c r="BH469" s="218">
        <f>IF(N469="sníž. přenesená",J469,0)</f>
        <v>0</v>
      </c>
      <c r="BI469" s="218">
        <f>IF(N469="nulová",J469,0)</f>
        <v>0</v>
      </c>
      <c r="BJ469" s="19" t="s">
        <v>80</v>
      </c>
      <c r="BK469" s="218">
        <f>ROUND(I469*H469,2)</f>
        <v>0</v>
      </c>
      <c r="BL469" s="19" t="s">
        <v>140</v>
      </c>
      <c r="BM469" s="217" t="s">
        <v>596</v>
      </c>
    </row>
    <row r="470" s="2" customFormat="1">
      <c r="A470" s="40"/>
      <c r="B470" s="41"/>
      <c r="C470" s="42"/>
      <c r="D470" s="219" t="s">
        <v>142</v>
      </c>
      <c r="E470" s="42"/>
      <c r="F470" s="220" t="s">
        <v>597</v>
      </c>
      <c r="G470" s="42"/>
      <c r="H470" s="42"/>
      <c r="I470" s="221"/>
      <c r="J470" s="42"/>
      <c r="K470" s="42"/>
      <c r="L470" s="46"/>
      <c r="M470" s="222"/>
      <c r="N470" s="223"/>
      <c r="O470" s="86"/>
      <c r="P470" s="86"/>
      <c r="Q470" s="86"/>
      <c r="R470" s="86"/>
      <c r="S470" s="86"/>
      <c r="T470" s="87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T470" s="19" t="s">
        <v>142</v>
      </c>
      <c r="AU470" s="19" t="s">
        <v>82</v>
      </c>
    </row>
    <row r="471" s="14" customFormat="1">
      <c r="A471" s="14"/>
      <c r="B471" s="236"/>
      <c r="C471" s="237"/>
      <c r="D471" s="226" t="s">
        <v>144</v>
      </c>
      <c r="E471" s="238" t="s">
        <v>19</v>
      </c>
      <c r="F471" s="239" t="s">
        <v>901</v>
      </c>
      <c r="G471" s="237"/>
      <c r="H471" s="238" t="s">
        <v>19</v>
      </c>
      <c r="I471" s="240"/>
      <c r="J471" s="237"/>
      <c r="K471" s="237"/>
      <c r="L471" s="241"/>
      <c r="M471" s="242"/>
      <c r="N471" s="243"/>
      <c r="O471" s="243"/>
      <c r="P471" s="243"/>
      <c r="Q471" s="243"/>
      <c r="R471" s="243"/>
      <c r="S471" s="243"/>
      <c r="T471" s="24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45" t="s">
        <v>144</v>
      </c>
      <c r="AU471" s="245" t="s">
        <v>82</v>
      </c>
      <c r="AV471" s="14" t="s">
        <v>80</v>
      </c>
      <c r="AW471" s="14" t="s">
        <v>33</v>
      </c>
      <c r="AX471" s="14" t="s">
        <v>72</v>
      </c>
      <c r="AY471" s="245" t="s">
        <v>133</v>
      </c>
    </row>
    <row r="472" s="13" customFormat="1">
      <c r="A472" s="13"/>
      <c r="B472" s="224"/>
      <c r="C472" s="225"/>
      <c r="D472" s="226" t="s">
        <v>144</v>
      </c>
      <c r="E472" s="227" t="s">
        <v>19</v>
      </c>
      <c r="F472" s="228" t="s">
        <v>1098</v>
      </c>
      <c r="G472" s="225"/>
      <c r="H472" s="229">
        <v>18</v>
      </c>
      <c r="I472" s="230"/>
      <c r="J472" s="225"/>
      <c r="K472" s="225"/>
      <c r="L472" s="231"/>
      <c r="M472" s="232"/>
      <c r="N472" s="233"/>
      <c r="O472" s="233"/>
      <c r="P472" s="233"/>
      <c r="Q472" s="233"/>
      <c r="R472" s="233"/>
      <c r="S472" s="233"/>
      <c r="T472" s="234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5" t="s">
        <v>144</v>
      </c>
      <c r="AU472" s="235" t="s">
        <v>82</v>
      </c>
      <c r="AV472" s="13" t="s">
        <v>82</v>
      </c>
      <c r="AW472" s="13" t="s">
        <v>33</v>
      </c>
      <c r="AX472" s="13" t="s">
        <v>72</v>
      </c>
      <c r="AY472" s="235" t="s">
        <v>133</v>
      </c>
    </row>
    <row r="473" s="14" customFormat="1">
      <c r="A473" s="14"/>
      <c r="B473" s="236"/>
      <c r="C473" s="237"/>
      <c r="D473" s="226" t="s">
        <v>144</v>
      </c>
      <c r="E473" s="238" t="s">
        <v>19</v>
      </c>
      <c r="F473" s="239" t="s">
        <v>909</v>
      </c>
      <c r="G473" s="237"/>
      <c r="H473" s="238" t="s">
        <v>19</v>
      </c>
      <c r="I473" s="240"/>
      <c r="J473" s="237"/>
      <c r="K473" s="237"/>
      <c r="L473" s="241"/>
      <c r="M473" s="242"/>
      <c r="N473" s="243"/>
      <c r="O473" s="243"/>
      <c r="P473" s="243"/>
      <c r="Q473" s="243"/>
      <c r="R473" s="243"/>
      <c r="S473" s="243"/>
      <c r="T473" s="24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45" t="s">
        <v>144</v>
      </c>
      <c r="AU473" s="245" t="s">
        <v>82</v>
      </c>
      <c r="AV473" s="14" t="s">
        <v>80</v>
      </c>
      <c r="AW473" s="14" t="s">
        <v>33</v>
      </c>
      <c r="AX473" s="14" t="s">
        <v>72</v>
      </c>
      <c r="AY473" s="245" t="s">
        <v>133</v>
      </c>
    </row>
    <row r="474" s="13" customFormat="1">
      <c r="A474" s="13"/>
      <c r="B474" s="224"/>
      <c r="C474" s="225"/>
      <c r="D474" s="226" t="s">
        <v>144</v>
      </c>
      <c r="E474" s="227" t="s">
        <v>19</v>
      </c>
      <c r="F474" s="228" t="s">
        <v>1099</v>
      </c>
      <c r="G474" s="225"/>
      <c r="H474" s="229">
        <v>7.2000000000000002</v>
      </c>
      <c r="I474" s="230"/>
      <c r="J474" s="225"/>
      <c r="K474" s="225"/>
      <c r="L474" s="231"/>
      <c r="M474" s="232"/>
      <c r="N474" s="233"/>
      <c r="O474" s="233"/>
      <c r="P474" s="233"/>
      <c r="Q474" s="233"/>
      <c r="R474" s="233"/>
      <c r="S474" s="233"/>
      <c r="T474" s="234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5" t="s">
        <v>144</v>
      </c>
      <c r="AU474" s="235" t="s">
        <v>82</v>
      </c>
      <c r="AV474" s="13" t="s">
        <v>82</v>
      </c>
      <c r="AW474" s="13" t="s">
        <v>33</v>
      </c>
      <c r="AX474" s="13" t="s">
        <v>72</v>
      </c>
      <c r="AY474" s="235" t="s">
        <v>133</v>
      </c>
    </row>
    <row r="475" s="13" customFormat="1">
      <c r="A475" s="13"/>
      <c r="B475" s="224"/>
      <c r="C475" s="225"/>
      <c r="D475" s="226" t="s">
        <v>144</v>
      </c>
      <c r="E475" s="227" t="s">
        <v>19</v>
      </c>
      <c r="F475" s="228" t="s">
        <v>1100</v>
      </c>
      <c r="G475" s="225"/>
      <c r="H475" s="229">
        <v>9.5999999999999996</v>
      </c>
      <c r="I475" s="230"/>
      <c r="J475" s="225"/>
      <c r="K475" s="225"/>
      <c r="L475" s="231"/>
      <c r="M475" s="232"/>
      <c r="N475" s="233"/>
      <c r="O475" s="233"/>
      <c r="P475" s="233"/>
      <c r="Q475" s="233"/>
      <c r="R475" s="233"/>
      <c r="S475" s="233"/>
      <c r="T475" s="234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5" t="s">
        <v>144</v>
      </c>
      <c r="AU475" s="235" t="s">
        <v>82</v>
      </c>
      <c r="AV475" s="13" t="s">
        <v>82</v>
      </c>
      <c r="AW475" s="13" t="s">
        <v>33</v>
      </c>
      <c r="AX475" s="13" t="s">
        <v>72</v>
      </c>
      <c r="AY475" s="235" t="s">
        <v>133</v>
      </c>
    </row>
    <row r="476" s="15" customFormat="1">
      <c r="A476" s="15"/>
      <c r="B476" s="246"/>
      <c r="C476" s="247"/>
      <c r="D476" s="226" t="s">
        <v>144</v>
      </c>
      <c r="E476" s="248" t="s">
        <v>19</v>
      </c>
      <c r="F476" s="249" t="s">
        <v>200</v>
      </c>
      <c r="G476" s="247"/>
      <c r="H476" s="250">
        <v>34.799999999999997</v>
      </c>
      <c r="I476" s="251"/>
      <c r="J476" s="247"/>
      <c r="K476" s="247"/>
      <c r="L476" s="252"/>
      <c r="M476" s="253"/>
      <c r="N476" s="254"/>
      <c r="O476" s="254"/>
      <c r="P476" s="254"/>
      <c r="Q476" s="254"/>
      <c r="R476" s="254"/>
      <c r="S476" s="254"/>
      <c r="T476" s="25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56" t="s">
        <v>144</v>
      </c>
      <c r="AU476" s="256" t="s">
        <v>82</v>
      </c>
      <c r="AV476" s="15" t="s">
        <v>140</v>
      </c>
      <c r="AW476" s="15" t="s">
        <v>33</v>
      </c>
      <c r="AX476" s="15" t="s">
        <v>80</v>
      </c>
      <c r="AY476" s="256" t="s">
        <v>133</v>
      </c>
    </row>
    <row r="477" s="2" customFormat="1" ht="33" customHeight="1">
      <c r="A477" s="40"/>
      <c r="B477" s="41"/>
      <c r="C477" s="206" t="s">
        <v>587</v>
      </c>
      <c r="D477" s="206" t="s">
        <v>135</v>
      </c>
      <c r="E477" s="207" t="s">
        <v>608</v>
      </c>
      <c r="F477" s="208" t="s">
        <v>609</v>
      </c>
      <c r="G477" s="209" t="s">
        <v>138</v>
      </c>
      <c r="H477" s="210">
        <v>144.5</v>
      </c>
      <c r="I477" s="211"/>
      <c r="J477" s="212">
        <f>ROUND(I477*H477,2)</f>
        <v>0</v>
      </c>
      <c r="K477" s="208" t="s">
        <v>139</v>
      </c>
      <c r="L477" s="46"/>
      <c r="M477" s="213" t="s">
        <v>19</v>
      </c>
      <c r="N477" s="214" t="s">
        <v>43</v>
      </c>
      <c r="O477" s="86"/>
      <c r="P477" s="215">
        <f>O477*H477</f>
        <v>0</v>
      </c>
      <c r="Q477" s="215">
        <v>0</v>
      </c>
      <c r="R477" s="215">
        <f>Q477*H477</f>
        <v>0</v>
      </c>
      <c r="S477" s="215">
        <v>0</v>
      </c>
      <c r="T477" s="216">
        <f>S477*H477</f>
        <v>0</v>
      </c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R477" s="217" t="s">
        <v>140</v>
      </c>
      <c r="AT477" s="217" t="s">
        <v>135</v>
      </c>
      <c r="AU477" s="217" t="s">
        <v>82</v>
      </c>
      <c r="AY477" s="19" t="s">
        <v>133</v>
      </c>
      <c r="BE477" s="218">
        <f>IF(N477="základní",J477,0)</f>
        <v>0</v>
      </c>
      <c r="BF477" s="218">
        <f>IF(N477="snížená",J477,0)</f>
        <v>0</v>
      </c>
      <c r="BG477" s="218">
        <f>IF(N477="zákl. přenesená",J477,0)</f>
        <v>0</v>
      </c>
      <c r="BH477" s="218">
        <f>IF(N477="sníž. přenesená",J477,0)</f>
        <v>0</v>
      </c>
      <c r="BI477" s="218">
        <f>IF(N477="nulová",J477,0)</f>
        <v>0</v>
      </c>
      <c r="BJ477" s="19" t="s">
        <v>80</v>
      </c>
      <c r="BK477" s="218">
        <f>ROUND(I477*H477,2)</f>
        <v>0</v>
      </c>
      <c r="BL477" s="19" t="s">
        <v>140</v>
      </c>
      <c r="BM477" s="217" t="s">
        <v>1101</v>
      </c>
    </row>
    <row r="478" s="2" customFormat="1">
      <c r="A478" s="40"/>
      <c r="B478" s="41"/>
      <c r="C478" s="42"/>
      <c r="D478" s="219" t="s">
        <v>142</v>
      </c>
      <c r="E478" s="42"/>
      <c r="F478" s="220" t="s">
        <v>611</v>
      </c>
      <c r="G478" s="42"/>
      <c r="H478" s="42"/>
      <c r="I478" s="221"/>
      <c r="J478" s="42"/>
      <c r="K478" s="42"/>
      <c r="L478" s="46"/>
      <c r="M478" s="222"/>
      <c r="N478" s="223"/>
      <c r="O478" s="86"/>
      <c r="P478" s="86"/>
      <c r="Q478" s="86"/>
      <c r="R478" s="86"/>
      <c r="S478" s="86"/>
      <c r="T478" s="87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T478" s="19" t="s">
        <v>142</v>
      </c>
      <c r="AU478" s="19" t="s">
        <v>82</v>
      </c>
    </row>
    <row r="479" s="14" customFormat="1">
      <c r="A479" s="14"/>
      <c r="B479" s="236"/>
      <c r="C479" s="237"/>
      <c r="D479" s="226" t="s">
        <v>144</v>
      </c>
      <c r="E479" s="238" t="s">
        <v>19</v>
      </c>
      <c r="F479" s="239" t="s">
        <v>612</v>
      </c>
      <c r="G479" s="237"/>
      <c r="H479" s="238" t="s">
        <v>19</v>
      </c>
      <c r="I479" s="240"/>
      <c r="J479" s="237"/>
      <c r="K479" s="237"/>
      <c r="L479" s="241"/>
      <c r="M479" s="242"/>
      <c r="N479" s="243"/>
      <c r="O479" s="243"/>
      <c r="P479" s="243"/>
      <c r="Q479" s="243"/>
      <c r="R479" s="243"/>
      <c r="S479" s="243"/>
      <c r="T479" s="24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45" t="s">
        <v>144</v>
      </c>
      <c r="AU479" s="245" t="s">
        <v>82</v>
      </c>
      <c r="AV479" s="14" t="s">
        <v>80</v>
      </c>
      <c r="AW479" s="14" t="s">
        <v>33</v>
      </c>
      <c r="AX479" s="14" t="s">
        <v>72</v>
      </c>
      <c r="AY479" s="245" t="s">
        <v>133</v>
      </c>
    </row>
    <row r="480" s="13" customFormat="1">
      <c r="A480" s="13"/>
      <c r="B480" s="224"/>
      <c r="C480" s="225"/>
      <c r="D480" s="226" t="s">
        <v>144</v>
      </c>
      <c r="E480" s="227" t="s">
        <v>19</v>
      </c>
      <c r="F480" s="228" t="s">
        <v>1102</v>
      </c>
      <c r="G480" s="225"/>
      <c r="H480" s="229">
        <v>37.200000000000003</v>
      </c>
      <c r="I480" s="230"/>
      <c r="J480" s="225"/>
      <c r="K480" s="225"/>
      <c r="L480" s="231"/>
      <c r="M480" s="232"/>
      <c r="N480" s="233"/>
      <c r="O480" s="233"/>
      <c r="P480" s="233"/>
      <c r="Q480" s="233"/>
      <c r="R480" s="233"/>
      <c r="S480" s="233"/>
      <c r="T480" s="234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5" t="s">
        <v>144</v>
      </c>
      <c r="AU480" s="235" t="s">
        <v>82</v>
      </c>
      <c r="AV480" s="13" t="s">
        <v>82</v>
      </c>
      <c r="AW480" s="13" t="s">
        <v>33</v>
      </c>
      <c r="AX480" s="13" t="s">
        <v>72</v>
      </c>
      <c r="AY480" s="235" t="s">
        <v>133</v>
      </c>
    </row>
    <row r="481" s="13" customFormat="1">
      <c r="A481" s="13"/>
      <c r="B481" s="224"/>
      <c r="C481" s="225"/>
      <c r="D481" s="226" t="s">
        <v>144</v>
      </c>
      <c r="E481" s="227" t="s">
        <v>19</v>
      </c>
      <c r="F481" s="228" t="s">
        <v>1103</v>
      </c>
      <c r="G481" s="225"/>
      <c r="H481" s="229">
        <v>107.3</v>
      </c>
      <c r="I481" s="230"/>
      <c r="J481" s="225"/>
      <c r="K481" s="225"/>
      <c r="L481" s="231"/>
      <c r="M481" s="232"/>
      <c r="N481" s="233"/>
      <c r="O481" s="233"/>
      <c r="P481" s="233"/>
      <c r="Q481" s="233"/>
      <c r="R481" s="233"/>
      <c r="S481" s="233"/>
      <c r="T481" s="234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5" t="s">
        <v>144</v>
      </c>
      <c r="AU481" s="235" t="s">
        <v>82</v>
      </c>
      <c r="AV481" s="13" t="s">
        <v>82</v>
      </c>
      <c r="AW481" s="13" t="s">
        <v>33</v>
      </c>
      <c r="AX481" s="13" t="s">
        <v>72</v>
      </c>
      <c r="AY481" s="235" t="s">
        <v>133</v>
      </c>
    </row>
    <row r="482" s="15" customFormat="1">
      <c r="A482" s="15"/>
      <c r="B482" s="246"/>
      <c r="C482" s="247"/>
      <c r="D482" s="226" t="s">
        <v>144</v>
      </c>
      <c r="E482" s="248" t="s">
        <v>19</v>
      </c>
      <c r="F482" s="249" t="s">
        <v>200</v>
      </c>
      <c r="G482" s="247"/>
      <c r="H482" s="250">
        <v>144.5</v>
      </c>
      <c r="I482" s="251"/>
      <c r="J482" s="247"/>
      <c r="K482" s="247"/>
      <c r="L482" s="252"/>
      <c r="M482" s="253"/>
      <c r="N482" s="254"/>
      <c r="O482" s="254"/>
      <c r="P482" s="254"/>
      <c r="Q482" s="254"/>
      <c r="R482" s="254"/>
      <c r="S482" s="254"/>
      <c r="T482" s="25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56" t="s">
        <v>144</v>
      </c>
      <c r="AU482" s="256" t="s">
        <v>82</v>
      </c>
      <c r="AV482" s="15" t="s">
        <v>140</v>
      </c>
      <c r="AW482" s="15" t="s">
        <v>33</v>
      </c>
      <c r="AX482" s="15" t="s">
        <v>80</v>
      </c>
      <c r="AY482" s="256" t="s">
        <v>133</v>
      </c>
    </row>
    <row r="483" s="2" customFormat="1" ht="33" customHeight="1">
      <c r="A483" s="40"/>
      <c r="B483" s="41"/>
      <c r="C483" s="206" t="s">
        <v>593</v>
      </c>
      <c r="D483" s="206" t="s">
        <v>135</v>
      </c>
      <c r="E483" s="207" t="s">
        <v>615</v>
      </c>
      <c r="F483" s="208" t="s">
        <v>616</v>
      </c>
      <c r="G483" s="209" t="s">
        <v>138</v>
      </c>
      <c r="H483" s="210">
        <v>2339.3000000000002</v>
      </c>
      <c r="I483" s="211"/>
      <c r="J483" s="212">
        <f>ROUND(I483*H483,2)</f>
        <v>0</v>
      </c>
      <c r="K483" s="208" t="s">
        <v>139</v>
      </c>
      <c r="L483" s="46"/>
      <c r="M483" s="213" t="s">
        <v>19</v>
      </c>
      <c r="N483" s="214" t="s">
        <v>43</v>
      </c>
      <c r="O483" s="86"/>
      <c r="P483" s="215">
        <f>O483*H483</f>
        <v>0</v>
      </c>
      <c r="Q483" s="215">
        <v>0</v>
      </c>
      <c r="R483" s="215">
        <f>Q483*H483</f>
        <v>0</v>
      </c>
      <c r="S483" s="215">
        <v>0</v>
      </c>
      <c r="T483" s="216">
        <f>S483*H483</f>
        <v>0</v>
      </c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R483" s="217" t="s">
        <v>140</v>
      </c>
      <c r="AT483" s="217" t="s">
        <v>135</v>
      </c>
      <c r="AU483" s="217" t="s">
        <v>82</v>
      </c>
      <c r="AY483" s="19" t="s">
        <v>133</v>
      </c>
      <c r="BE483" s="218">
        <f>IF(N483="základní",J483,0)</f>
        <v>0</v>
      </c>
      <c r="BF483" s="218">
        <f>IF(N483="snížená",J483,0)</f>
        <v>0</v>
      </c>
      <c r="BG483" s="218">
        <f>IF(N483="zákl. přenesená",J483,0)</f>
        <v>0</v>
      </c>
      <c r="BH483" s="218">
        <f>IF(N483="sníž. přenesená",J483,0)</f>
        <v>0</v>
      </c>
      <c r="BI483" s="218">
        <f>IF(N483="nulová",J483,0)</f>
        <v>0</v>
      </c>
      <c r="BJ483" s="19" t="s">
        <v>80</v>
      </c>
      <c r="BK483" s="218">
        <f>ROUND(I483*H483,2)</f>
        <v>0</v>
      </c>
      <c r="BL483" s="19" t="s">
        <v>140</v>
      </c>
      <c r="BM483" s="217" t="s">
        <v>1104</v>
      </c>
    </row>
    <row r="484" s="2" customFormat="1">
      <c r="A484" s="40"/>
      <c r="B484" s="41"/>
      <c r="C484" s="42"/>
      <c r="D484" s="219" t="s">
        <v>142</v>
      </c>
      <c r="E484" s="42"/>
      <c r="F484" s="220" t="s">
        <v>618</v>
      </c>
      <c r="G484" s="42"/>
      <c r="H484" s="42"/>
      <c r="I484" s="221"/>
      <c r="J484" s="42"/>
      <c r="K484" s="42"/>
      <c r="L484" s="46"/>
      <c r="M484" s="222"/>
      <c r="N484" s="223"/>
      <c r="O484" s="86"/>
      <c r="P484" s="86"/>
      <c r="Q484" s="86"/>
      <c r="R484" s="86"/>
      <c r="S484" s="86"/>
      <c r="T484" s="87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T484" s="19" t="s">
        <v>142</v>
      </c>
      <c r="AU484" s="19" t="s">
        <v>82</v>
      </c>
    </row>
    <row r="485" s="13" customFormat="1">
      <c r="A485" s="13"/>
      <c r="B485" s="224"/>
      <c r="C485" s="225"/>
      <c r="D485" s="226" t="s">
        <v>144</v>
      </c>
      <c r="E485" s="227" t="s">
        <v>19</v>
      </c>
      <c r="F485" s="228" t="s">
        <v>1105</v>
      </c>
      <c r="G485" s="225"/>
      <c r="H485" s="229">
        <v>2232</v>
      </c>
      <c r="I485" s="230"/>
      <c r="J485" s="225"/>
      <c r="K485" s="225"/>
      <c r="L485" s="231"/>
      <c r="M485" s="232"/>
      <c r="N485" s="233"/>
      <c r="O485" s="233"/>
      <c r="P485" s="233"/>
      <c r="Q485" s="233"/>
      <c r="R485" s="233"/>
      <c r="S485" s="233"/>
      <c r="T485" s="234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5" t="s">
        <v>144</v>
      </c>
      <c r="AU485" s="235" t="s">
        <v>82</v>
      </c>
      <c r="AV485" s="13" t="s">
        <v>82</v>
      </c>
      <c r="AW485" s="13" t="s">
        <v>33</v>
      </c>
      <c r="AX485" s="13" t="s">
        <v>72</v>
      </c>
      <c r="AY485" s="235" t="s">
        <v>133</v>
      </c>
    </row>
    <row r="486" s="13" customFormat="1">
      <c r="A486" s="13"/>
      <c r="B486" s="224"/>
      <c r="C486" s="225"/>
      <c r="D486" s="226" t="s">
        <v>144</v>
      </c>
      <c r="E486" s="227" t="s">
        <v>19</v>
      </c>
      <c r="F486" s="228" t="s">
        <v>1106</v>
      </c>
      <c r="G486" s="225"/>
      <c r="H486" s="229">
        <v>107.3</v>
      </c>
      <c r="I486" s="230"/>
      <c r="J486" s="225"/>
      <c r="K486" s="225"/>
      <c r="L486" s="231"/>
      <c r="M486" s="232"/>
      <c r="N486" s="233"/>
      <c r="O486" s="233"/>
      <c r="P486" s="233"/>
      <c r="Q486" s="233"/>
      <c r="R486" s="233"/>
      <c r="S486" s="233"/>
      <c r="T486" s="234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5" t="s">
        <v>144</v>
      </c>
      <c r="AU486" s="235" t="s">
        <v>82</v>
      </c>
      <c r="AV486" s="13" t="s">
        <v>82</v>
      </c>
      <c r="AW486" s="13" t="s">
        <v>33</v>
      </c>
      <c r="AX486" s="13" t="s">
        <v>72</v>
      </c>
      <c r="AY486" s="235" t="s">
        <v>133</v>
      </c>
    </row>
    <row r="487" s="15" customFormat="1">
      <c r="A487" s="15"/>
      <c r="B487" s="246"/>
      <c r="C487" s="247"/>
      <c r="D487" s="226" t="s">
        <v>144</v>
      </c>
      <c r="E487" s="248" t="s">
        <v>19</v>
      </c>
      <c r="F487" s="249" t="s">
        <v>200</v>
      </c>
      <c r="G487" s="247"/>
      <c r="H487" s="250">
        <v>2339.3000000000002</v>
      </c>
      <c r="I487" s="251"/>
      <c r="J487" s="247"/>
      <c r="K487" s="247"/>
      <c r="L487" s="252"/>
      <c r="M487" s="253"/>
      <c r="N487" s="254"/>
      <c r="O487" s="254"/>
      <c r="P487" s="254"/>
      <c r="Q487" s="254"/>
      <c r="R487" s="254"/>
      <c r="S487" s="254"/>
      <c r="T487" s="25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T487" s="256" t="s">
        <v>144</v>
      </c>
      <c r="AU487" s="256" t="s">
        <v>82</v>
      </c>
      <c r="AV487" s="15" t="s">
        <v>140</v>
      </c>
      <c r="AW487" s="15" t="s">
        <v>33</v>
      </c>
      <c r="AX487" s="15" t="s">
        <v>80</v>
      </c>
      <c r="AY487" s="256" t="s">
        <v>133</v>
      </c>
    </row>
    <row r="488" s="2" customFormat="1" ht="33" customHeight="1">
      <c r="A488" s="40"/>
      <c r="B488" s="41"/>
      <c r="C488" s="206" t="s">
        <v>598</v>
      </c>
      <c r="D488" s="206" t="s">
        <v>135</v>
      </c>
      <c r="E488" s="207" t="s">
        <v>621</v>
      </c>
      <c r="F488" s="208" t="s">
        <v>622</v>
      </c>
      <c r="G488" s="209" t="s">
        <v>138</v>
      </c>
      <c r="H488" s="210">
        <v>144.5</v>
      </c>
      <c r="I488" s="211"/>
      <c r="J488" s="212">
        <f>ROUND(I488*H488,2)</f>
        <v>0</v>
      </c>
      <c r="K488" s="208" t="s">
        <v>139</v>
      </c>
      <c r="L488" s="46"/>
      <c r="M488" s="213" t="s">
        <v>19</v>
      </c>
      <c r="N488" s="214" t="s">
        <v>43</v>
      </c>
      <c r="O488" s="86"/>
      <c r="P488" s="215">
        <f>O488*H488</f>
        <v>0</v>
      </c>
      <c r="Q488" s="215">
        <v>0</v>
      </c>
      <c r="R488" s="215">
        <f>Q488*H488</f>
        <v>0</v>
      </c>
      <c r="S488" s="215">
        <v>0</v>
      </c>
      <c r="T488" s="216">
        <f>S488*H488</f>
        <v>0</v>
      </c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R488" s="217" t="s">
        <v>140</v>
      </c>
      <c r="AT488" s="217" t="s">
        <v>135</v>
      </c>
      <c r="AU488" s="217" t="s">
        <v>82</v>
      </c>
      <c r="AY488" s="19" t="s">
        <v>133</v>
      </c>
      <c r="BE488" s="218">
        <f>IF(N488="základní",J488,0)</f>
        <v>0</v>
      </c>
      <c r="BF488" s="218">
        <f>IF(N488="snížená",J488,0)</f>
        <v>0</v>
      </c>
      <c r="BG488" s="218">
        <f>IF(N488="zákl. přenesená",J488,0)</f>
        <v>0</v>
      </c>
      <c r="BH488" s="218">
        <f>IF(N488="sníž. přenesená",J488,0)</f>
        <v>0</v>
      </c>
      <c r="BI488" s="218">
        <f>IF(N488="nulová",J488,0)</f>
        <v>0</v>
      </c>
      <c r="BJ488" s="19" t="s">
        <v>80</v>
      </c>
      <c r="BK488" s="218">
        <f>ROUND(I488*H488,2)</f>
        <v>0</v>
      </c>
      <c r="BL488" s="19" t="s">
        <v>140</v>
      </c>
      <c r="BM488" s="217" t="s">
        <v>1107</v>
      </c>
    </row>
    <row r="489" s="2" customFormat="1">
      <c r="A489" s="40"/>
      <c r="B489" s="41"/>
      <c r="C489" s="42"/>
      <c r="D489" s="219" t="s">
        <v>142</v>
      </c>
      <c r="E489" s="42"/>
      <c r="F489" s="220" t="s">
        <v>624</v>
      </c>
      <c r="G489" s="42"/>
      <c r="H489" s="42"/>
      <c r="I489" s="221"/>
      <c r="J489" s="42"/>
      <c r="K489" s="42"/>
      <c r="L489" s="46"/>
      <c r="M489" s="222"/>
      <c r="N489" s="223"/>
      <c r="O489" s="86"/>
      <c r="P489" s="86"/>
      <c r="Q489" s="86"/>
      <c r="R489" s="86"/>
      <c r="S489" s="86"/>
      <c r="T489" s="87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T489" s="19" t="s">
        <v>142</v>
      </c>
      <c r="AU489" s="19" t="s">
        <v>82</v>
      </c>
    </row>
    <row r="490" s="2" customFormat="1" ht="24.15" customHeight="1">
      <c r="A490" s="40"/>
      <c r="B490" s="41"/>
      <c r="C490" s="206" t="s">
        <v>603</v>
      </c>
      <c r="D490" s="206" t="s">
        <v>135</v>
      </c>
      <c r="E490" s="207" t="s">
        <v>626</v>
      </c>
      <c r="F490" s="208" t="s">
        <v>627</v>
      </c>
      <c r="G490" s="209" t="s">
        <v>359</v>
      </c>
      <c r="H490" s="210">
        <v>128</v>
      </c>
      <c r="I490" s="211"/>
      <c r="J490" s="212">
        <f>ROUND(I490*H490,2)</f>
        <v>0</v>
      </c>
      <c r="K490" s="208" t="s">
        <v>139</v>
      </c>
      <c r="L490" s="46"/>
      <c r="M490" s="213" t="s">
        <v>19</v>
      </c>
      <c r="N490" s="214" t="s">
        <v>43</v>
      </c>
      <c r="O490" s="86"/>
      <c r="P490" s="215">
        <f>O490*H490</f>
        <v>0</v>
      </c>
      <c r="Q490" s="215">
        <v>1.0000000000000001E-05</v>
      </c>
      <c r="R490" s="215">
        <f>Q490*H490</f>
        <v>0.0012800000000000001</v>
      </c>
      <c r="S490" s="215">
        <v>0</v>
      </c>
      <c r="T490" s="216">
        <f>S490*H490</f>
        <v>0</v>
      </c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R490" s="217" t="s">
        <v>140</v>
      </c>
      <c r="AT490" s="217" t="s">
        <v>135</v>
      </c>
      <c r="AU490" s="217" t="s">
        <v>82</v>
      </c>
      <c r="AY490" s="19" t="s">
        <v>133</v>
      </c>
      <c r="BE490" s="218">
        <f>IF(N490="základní",J490,0)</f>
        <v>0</v>
      </c>
      <c r="BF490" s="218">
        <f>IF(N490="snížená",J490,0)</f>
        <v>0</v>
      </c>
      <c r="BG490" s="218">
        <f>IF(N490="zákl. přenesená",J490,0)</f>
        <v>0</v>
      </c>
      <c r="BH490" s="218">
        <f>IF(N490="sníž. přenesená",J490,0)</f>
        <v>0</v>
      </c>
      <c r="BI490" s="218">
        <f>IF(N490="nulová",J490,0)</f>
        <v>0</v>
      </c>
      <c r="BJ490" s="19" t="s">
        <v>80</v>
      </c>
      <c r="BK490" s="218">
        <f>ROUND(I490*H490,2)</f>
        <v>0</v>
      </c>
      <c r="BL490" s="19" t="s">
        <v>140</v>
      </c>
      <c r="BM490" s="217" t="s">
        <v>1108</v>
      </c>
    </row>
    <row r="491" s="2" customFormat="1">
      <c r="A491" s="40"/>
      <c r="B491" s="41"/>
      <c r="C491" s="42"/>
      <c r="D491" s="219" t="s">
        <v>142</v>
      </c>
      <c r="E491" s="42"/>
      <c r="F491" s="220" t="s">
        <v>629</v>
      </c>
      <c r="G491" s="42"/>
      <c r="H491" s="42"/>
      <c r="I491" s="221"/>
      <c r="J491" s="42"/>
      <c r="K491" s="42"/>
      <c r="L491" s="46"/>
      <c r="M491" s="222"/>
      <c r="N491" s="223"/>
      <c r="O491" s="86"/>
      <c r="P491" s="86"/>
      <c r="Q491" s="86"/>
      <c r="R491" s="86"/>
      <c r="S491" s="86"/>
      <c r="T491" s="87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T491" s="19" t="s">
        <v>142</v>
      </c>
      <c r="AU491" s="19" t="s">
        <v>82</v>
      </c>
    </row>
    <row r="492" s="13" customFormat="1">
      <c r="A492" s="13"/>
      <c r="B492" s="224"/>
      <c r="C492" s="225"/>
      <c r="D492" s="226" t="s">
        <v>144</v>
      </c>
      <c r="E492" s="227" t="s">
        <v>19</v>
      </c>
      <c r="F492" s="228" t="s">
        <v>1109</v>
      </c>
      <c r="G492" s="225"/>
      <c r="H492" s="229">
        <v>128</v>
      </c>
      <c r="I492" s="230"/>
      <c r="J492" s="225"/>
      <c r="K492" s="225"/>
      <c r="L492" s="231"/>
      <c r="M492" s="232"/>
      <c r="N492" s="233"/>
      <c r="O492" s="233"/>
      <c r="P492" s="233"/>
      <c r="Q492" s="233"/>
      <c r="R492" s="233"/>
      <c r="S492" s="233"/>
      <c r="T492" s="234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5" t="s">
        <v>144</v>
      </c>
      <c r="AU492" s="235" t="s">
        <v>82</v>
      </c>
      <c r="AV492" s="13" t="s">
        <v>82</v>
      </c>
      <c r="AW492" s="13" t="s">
        <v>33</v>
      </c>
      <c r="AX492" s="13" t="s">
        <v>80</v>
      </c>
      <c r="AY492" s="235" t="s">
        <v>133</v>
      </c>
    </row>
    <row r="493" s="2" customFormat="1" ht="21.75" customHeight="1">
      <c r="A493" s="40"/>
      <c r="B493" s="41"/>
      <c r="C493" s="206" t="s">
        <v>607</v>
      </c>
      <c r="D493" s="206" t="s">
        <v>135</v>
      </c>
      <c r="E493" s="207" t="s">
        <v>632</v>
      </c>
      <c r="F493" s="208" t="s">
        <v>633</v>
      </c>
      <c r="G493" s="209" t="s">
        <v>359</v>
      </c>
      <c r="H493" s="210">
        <v>128</v>
      </c>
      <c r="I493" s="211"/>
      <c r="J493" s="212">
        <f>ROUND(I493*H493,2)</f>
        <v>0</v>
      </c>
      <c r="K493" s="208" t="s">
        <v>139</v>
      </c>
      <c r="L493" s="46"/>
      <c r="M493" s="213" t="s">
        <v>19</v>
      </c>
      <c r="N493" s="214" t="s">
        <v>43</v>
      </c>
      <c r="O493" s="86"/>
      <c r="P493" s="215">
        <f>O493*H493</f>
        <v>0</v>
      </c>
      <c r="Q493" s="215">
        <v>0.00012999999999999999</v>
      </c>
      <c r="R493" s="215">
        <f>Q493*H493</f>
        <v>0.016639999999999999</v>
      </c>
      <c r="S493" s="215">
        <v>0</v>
      </c>
      <c r="T493" s="216">
        <f>S493*H493</f>
        <v>0</v>
      </c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R493" s="217" t="s">
        <v>140</v>
      </c>
      <c r="AT493" s="217" t="s">
        <v>135</v>
      </c>
      <c r="AU493" s="217" t="s">
        <v>82</v>
      </c>
      <c r="AY493" s="19" t="s">
        <v>133</v>
      </c>
      <c r="BE493" s="218">
        <f>IF(N493="základní",J493,0)</f>
        <v>0</v>
      </c>
      <c r="BF493" s="218">
        <f>IF(N493="snížená",J493,0)</f>
        <v>0</v>
      </c>
      <c r="BG493" s="218">
        <f>IF(N493="zákl. přenesená",J493,0)</f>
        <v>0</v>
      </c>
      <c r="BH493" s="218">
        <f>IF(N493="sníž. přenesená",J493,0)</f>
        <v>0</v>
      </c>
      <c r="BI493" s="218">
        <f>IF(N493="nulová",J493,0)</f>
        <v>0</v>
      </c>
      <c r="BJ493" s="19" t="s">
        <v>80</v>
      </c>
      <c r="BK493" s="218">
        <f>ROUND(I493*H493,2)</f>
        <v>0</v>
      </c>
      <c r="BL493" s="19" t="s">
        <v>140</v>
      </c>
      <c r="BM493" s="217" t="s">
        <v>1110</v>
      </c>
    </row>
    <row r="494" s="2" customFormat="1">
      <c r="A494" s="40"/>
      <c r="B494" s="41"/>
      <c r="C494" s="42"/>
      <c r="D494" s="219" t="s">
        <v>142</v>
      </c>
      <c r="E494" s="42"/>
      <c r="F494" s="220" t="s">
        <v>635</v>
      </c>
      <c r="G494" s="42"/>
      <c r="H494" s="42"/>
      <c r="I494" s="221"/>
      <c r="J494" s="42"/>
      <c r="K494" s="42"/>
      <c r="L494" s="46"/>
      <c r="M494" s="222"/>
      <c r="N494" s="223"/>
      <c r="O494" s="86"/>
      <c r="P494" s="86"/>
      <c r="Q494" s="86"/>
      <c r="R494" s="86"/>
      <c r="S494" s="86"/>
      <c r="T494" s="87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T494" s="19" t="s">
        <v>142</v>
      </c>
      <c r="AU494" s="19" t="s">
        <v>82</v>
      </c>
    </row>
    <row r="495" s="13" customFormat="1">
      <c r="A495" s="13"/>
      <c r="B495" s="224"/>
      <c r="C495" s="225"/>
      <c r="D495" s="226" t="s">
        <v>144</v>
      </c>
      <c r="E495" s="227" t="s">
        <v>19</v>
      </c>
      <c r="F495" s="228" t="s">
        <v>1111</v>
      </c>
      <c r="G495" s="225"/>
      <c r="H495" s="229">
        <v>128</v>
      </c>
      <c r="I495" s="230"/>
      <c r="J495" s="225"/>
      <c r="K495" s="225"/>
      <c r="L495" s="231"/>
      <c r="M495" s="232"/>
      <c r="N495" s="233"/>
      <c r="O495" s="233"/>
      <c r="P495" s="233"/>
      <c r="Q495" s="233"/>
      <c r="R495" s="233"/>
      <c r="S495" s="233"/>
      <c r="T495" s="234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5" t="s">
        <v>144</v>
      </c>
      <c r="AU495" s="235" t="s">
        <v>82</v>
      </c>
      <c r="AV495" s="13" t="s">
        <v>82</v>
      </c>
      <c r="AW495" s="13" t="s">
        <v>33</v>
      </c>
      <c r="AX495" s="13" t="s">
        <v>80</v>
      </c>
      <c r="AY495" s="235" t="s">
        <v>133</v>
      </c>
    </row>
    <row r="496" s="2" customFormat="1" ht="16.5" customHeight="1">
      <c r="A496" s="40"/>
      <c r="B496" s="41"/>
      <c r="C496" s="206" t="s">
        <v>614</v>
      </c>
      <c r="D496" s="206" t="s">
        <v>135</v>
      </c>
      <c r="E496" s="207" t="s">
        <v>638</v>
      </c>
      <c r="F496" s="208" t="s">
        <v>639</v>
      </c>
      <c r="G496" s="209" t="s">
        <v>164</v>
      </c>
      <c r="H496" s="210">
        <v>0.16200000000000001</v>
      </c>
      <c r="I496" s="211"/>
      <c r="J496" s="212">
        <f>ROUND(I496*H496,2)</f>
        <v>0</v>
      </c>
      <c r="K496" s="208" t="s">
        <v>139</v>
      </c>
      <c r="L496" s="46"/>
      <c r="M496" s="213" t="s">
        <v>19</v>
      </c>
      <c r="N496" s="214" t="s">
        <v>43</v>
      </c>
      <c r="O496" s="86"/>
      <c r="P496" s="215">
        <f>O496*H496</f>
        <v>0</v>
      </c>
      <c r="Q496" s="215">
        <v>0</v>
      </c>
      <c r="R496" s="215">
        <f>Q496*H496</f>
        <v>0</v>
      </c>
      <c r="S496" s="215">
        <v>2</v>
      </c>
      <c r="T496" s="216">
        <f>S496*H496</f>
        <v>0.32400000000000001</v>
      </c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R496" s="217" t="s">
        <v>140</v>
      </c>
      <c r="AT496" s="217" t="s">
        <v>135</v>
      </c>
      <c r="AU496" s="217" t="s">
        <v>82</v>
      </c>
      <c r="AY496" s="19" t="s">
        <v>133</v>
      </c>
      <c r="BE496" s="218">
        <f>IF(N496="základní",J496,0)</f>
        <v>0</v>
      </c>
      <c r="BF496" s="218">
        <f>IF(N496="snížená",J496,0)</f>
        <v>0</v>
      </c>
      <c r="BG496" s="218">
        <f>IF(N496="zákl. přenesená",J496,0)</f>
        <v>0</v>
      </c>
      <c r="BH496" s="218">
        <f>IF(N496="sníž. přenesená",J496,0)</f>
        <v>0</v>
      </c>
      <c r="BI496" s="218">
        <f>IF(N496="nulová",J496,0)</f>
        <v>0</v>
      </c>
      <c r="BJ496" s="19" t="s">
        <v>80</v>
      </c>
      <c r="BK496" s="218">
        <f>ROUND(I496*H496,2)</f>
        <v>0</v>
      </c>
      <c r="BL496" s="19" t="s">
        <v>140</v>
      </c>
      <c r="BM496" s="217" t="s">
        <v>1112</v>
      </c>
    </row>
    <row r="497" s="2" customFormat="1">
      <c r="A497" s="40"/>
      <c r="B497" s="41"/>
      <c r="C497" s="42"/>
      <c r="D497" s="219" t="s">
        <v>142</v>
      </c>
      <c r="E497" s="42"/>
      <c r="F497" s="220" t="s">
        <v>641</v>
      </c>
      <c r="G497" s="42"/>
      <c r="H497" s="42"/>
      <c r="I497" s="221"/>
      <c r="J497" s="42"/>
      <c r="K497" s="42"/>
      <c r="L497" s="46"/>
      <c r="M497" s="222"/>
      <c r="N497" s="223"/>
      <c r="O497" s="86"/>
      <c r="P497" s="86"/>
      <c r="Q497" s="86"/>
      <c r="R497" s="86"/>
      <c r="S497" s="86"/>
      <c r="T497" s="87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T497" s="19" t="s">
        <v>142</v>
      </c>
      <c r="AU497" s="19" t="s">
        <v>82</v>
      </c>
    </row>
    <row r="498" s="14" customFormat="1">
      <c r="A498" s="14"/>
      <c r="B498" s="236"/>
      <c r="C498" s="237"/>
      <c r="D498" s="226" t="s">
        <v>144</v>
      </c>
      <c r="E498" s="238" t="s">
        <v>19</v>
      </c>
      <c r="F498" s="239" t="s">
        <v>642</v>
      </c>
      <c r="G498" s="237"/>
      <c r="H498" s="238" t="s">
        <v>19</v>
      </c>
      <c r="I498" s="240"/>
      <c r="J498" s="237"/>
      <c r="K498" s="237"/>
      <c r="L498" s="241"/>
      <c r="M498" s="242"/>
      <c r="N498" s="243"/>
      <c r="O498" s="243"/>
      <c r="P498" s="243"/>
      <c r="Q498" s="243"/>
      <c r="R498" s="243"/>
      <c r="S498" s="243"/>
      <c r="T498" s="24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45" t="s">
        <v>144</v>
      </c>
      <c r="AU498" s="245" t="s">
        <v>82</v>
      </c>
      <c r="AV498" s="14" t="s">
        <v>80</v>
      </c>
      <c r="AW498" s="14" t="s">
        <v>33</v>
      </c>
      <c r="AX498" s="14" t="s">
        <v>72</v>
      </c>
      <c r="AY498" s="245" t="s">
        <v>133</v>
      </c>
    </row>
    <row r="499" s="13" customFormat="1">
      <c r="A499" s="13"/>
      <c r="B499" s="224"/>
      <c r="C499" s="225"/>
      <c r="D499" s="226" t="s">
        <v>144</v>
      </c>
      <c r="E499" s="227" t="s">
        <v>19</v>
      </c>
      <c r="F499" s="228" t="s">
        <v>1113</v>
      </c>
      <c r="G499" s="225"/>
      <c r="H499" s="229">
        <v>0.16200000000000001</v>
      </c>
      <c r="I499" s="230"/>
      <c r="J499" s="225"/>
      <c r="K499" s="225"/>
      <c r="L499" s="231"/>
      <c r="M499" s="232"/>
      <c r="N499" s="233"/>
      <c r="O499" s="233"/>
      <c r="P499" s="233"/>
      <c r="Q499" s="233"/>
      <c r="R499" s="233"/>
      <c r="S499" s="233"/>
      <c r="T499" s="234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5" t="s">
        <v>144</v>
      </c>
      <c r="AU499" s="235" t="s">
        <v>82</v>
      </c>
      <c r="AV499" s="13" t="s">
        <v>82</v>
      </c>
      <c r="AW499" s="13" t="s">
        <v>33</v>
      </c>
      <c r="AX499" s="13" t="s">
        <v>80</v>
      </c>
      <c r="AY499" s="235" t="s">
        <v>133</v>
      </c>
    </row>
    <row r="500" s="2" customFormat="1" ht="24.15" customHeight="1">
      <c r="A500" s="40"/>
      <c r="B500" s="41"/>
      <c r="C500" s="206" t="s">
        <v>620</v>
      </c>
      <c r="D500" s="206" t="s">
        <v>135</v>
      </c>
      <c r="E500" s="207" t="s">
        <v>645</v>
      </c>
      <c r="F500" s="208" t="s">
        <v>646</v>
      </c>
      <c r="G500" s="209" t="s">
        <v>189</v>
      </c>
      <c r="H500" s="210">
        <v>8</v>
      </c>
      <c r="I500" s="211"/>
      <c r="J500" s="212">
        <f>ROUND(I500*H500,2)</f>
        <v>0</v>
      </c>
      <c r="K500" s="208" t="s">
        <v>139</v>
      </c>
      <c r="L500" s="46"/>
      <c r="M500" s="213" t="s">
        <v>19</v>
      </c>
      <c r="N500" s="214" t="s">
        <v>43</v>
      </c>
      <c r="O500" s="86"/>
      <c r="P500" s="215">
        <f>O500*H500</f>
        <v>0</v>
      </c>
      <c r="Q500" s="215">
        <v>0.0024399999999999999</v>
      </c>
      <c r="R500" s="215">
        <f>Q500*H500</f>
        <v>0.019519999999999999</v>
      </c>
      <c r="S500" s="215">
        <v>0.056000000000000001</v>
      </c>
      <c r="T500" s="216">
        <f>S500*H500</f>
        <v>0.44800000000000001</v>
      </c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R500" s="217" t="s">
        <v>140</v>
      </c>
      <c r="AT500" s="217" t="s">
        <v>135</v>
      </c>
      <c r="AU500" s="217" t="s">
        <v>82</v>
      </c>
      <c r="AY500" s="19" t="s">
        <v>133</v>
      </c>
      <c r="BE500" s="218">
        <f>IF(N500="základní",J500,0)</f>
        <v>0</v>
      </c>
      <c r="BF500" s="218">
        <f>IF(N500="snížená",J500,0)</f>
        <v>0</v>
      </c>
      <c r="BG500" s="218">
        <f>IF(N500="zákl. přenesená",J500,0)</f>
        <v>0</v>
      </c>
      <c r="BH500" s="218">
        <f>IF(N500="sníž. přenesená",J500,0)</f>
        <v>0</v>
      </c>
      <c r="BI500" s="218">
        <f>IF(N500="nulová",J500,0)</f>
        <v>0</v>
      </c>
      <c r="BJ500" s="19" t="s">
        <v>80</v>
      </c>
      <c r="BK500" s="218">
        <f>ROUND(I500*H500,2)</f>
        <v>0</v>
      </c>
      <c r="BL500" s="19" t="s">
        <v>140</v>
      </c>
      <c r="BM500" s="217" t="s">
        <v>1114</v>
      </c>
    </row>
    <row r="501" s="2" customFormat="1">
      <c r="A501" s="40"/>
      <c r="B501" s="41"/>
      <c r="C501" s="42"/>
      <c r="D501" s="219" t="s">
        <v>142</v>
      </c>
      <c r="E501" s="42"/>
      <c r="F501" s="220" t="s">
        <v>648</v>
      </c>
      <c r="G501" s="42"/>
      <c r="H501" s="42"/>
      <c r="I501" s="221"/>
      <c r="J501" s="42"/>
      <c r="K501" s="42"/>
      <c r="L501" s="46"/>
      <c r="M501" s="222"/>
      <c r="N501" s="223"/>
      <c r="O501" s="86"/>
      <c r="P501" s="86"/>
      <c r="Q501" s="86"/>
      <c r="R501" s="86"/>
      <c r="S501" s="86"/>
      <c r="T501" s="87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T501" s="19" t="s">
        <v>142</v>
      </c>
      <c r="AU501" s="19" t="s">
        <v>82</v>
      </c>
    </row>
    <row r="502" s="13" customFormat="1">
      <c r="A502" s="13"/>
      <c r="B502" s="224"/>
      <c r="C502" s="225"/>
      <c r="D502" s="226" t="s">
        <v>144</v>
      </c>
      <c r="E502" s="227" t="s">
        <v>19</v>
      </c>
      <c r="F502" s="228" t="s">
        <v>1115</v>
      </c>
      <c r="G502" s="225"/>
      <c r="H502" s="229">
        <v>8</v>
      </c>
      <c r="I502" s="230"/>
      <c r="J502" s="225"/>
      <c r="K502" s="225"/>
      <c r="L502" s="231"/>
      <c r="M502" s="232"/>
      <c r="N502" s="233"/>
      <c r="O502" s="233"/>
      <c r="P502" s="233"/>
      <c r="Q502" s="233"/>
      <c r="R502" s="233"/>
      <c r="S502" s="233"/>
      <c r="T502" s="234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5" t="s">
        <v>144</v>
      </c>
      <c r="AU502" s="235" t="s">
        <v>82</v>
      </c>
      <c r="AV502" s="13" t="s">
        <v>82</v>
      </c>
      <c r="AW502" s="13" t="s">
        <v>33</v>
      </c>
      <c r="AX502" s="13" t="s">
        <v>80</v>
      </c>
      <c r="AY502" s="235" t="s">
        <v>133</v>
      </c>
    </row>
    <row r="503" s="2" customFormat="1" ht="16.5" customHeight="1">
      <c r="A503" s="40"/>
      <c r="B503" s="41"/>
      <c r="C503" s="206" t="s">
        <v>625</v>
      </c>
      <c r="D503" s="206" t="s">
        <v>135</v>
      </c>
      <c r="E503" s="207" t="s">
        <v>1116</v>
      </c>
      <c r="F503" s="208" t="s">
        <v>1117</v>
      </c>
      <c r="G503" s="209" t="s">
        <v>138</v>
      </c>
      <c r="H503" s="210">
        <v>76.5</v>
      </c>
      <c r="I503" s="211"/>
      <c r="J503" s="212">
        <f>ROUND(I503*H503,2)</f>
        <v>0</v>
      </c>
      <c r="K503" s="208" t="s">
        <v>139</v>
      </c>
      <c r="L503" s="46"/>
      <c r="M503" s="213" t="s">
        <v>19</v>
      </c>
      <c r="N503" s="214" t="s">
        <v>43</v>
      </c>
      <c r="O503" s="86"/>
      <c r="P503" s="215">
        <f>O503*H503</f>
        <v>0</v>
      </c>
      <c r="Q503" s="215">
        <v>0</v>
      </c>
      <c r="R503" s="215">
        <f>Q503*H503</f>
        <v>0</v>
      </c>
      <c r="S503" s="215">
        <v>0</v>
      </c>
      <c r="T503" s="216">
        <f>S503*H503</f>
        <v>0</v>
      </c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R503" s="217" t="s">
        <v>140</v>
      </c>
      <c r="AT503" s="217" t="s">
        <v>135</v>
      </c>
      <c r="AU503" s="217" t="s">
        <v>82</v>
      </c>
      <c r="AY503" s="19" t="s">
        <v>133</v>
      </c>
      <c r="BE503" s="218">
        <f>IF(N503="základní",J503,0)</f>
        <v>0</v>
      </c>
      <c r="BF503" s="218">
        <f>IF(N503="snížená",J503,0)</f>
        <v>0</v>
      </c>
      <c r="BG503" s="218">
        <f>IF(N503="zákl. přenesená",J503,0)</f>
        <v>0</v>
      </c>
      <c r="BH503" s="218">
        <f>IF(N503="sníž. přenesená",J503,0)</f>
        <v>0</v>
      </c>
      <c r="BI503" s="218">
        <f>IF(N503="nulová",J503,0)</f>
        <v>0</v>
      </c>
      <c r="BJ503" s="19" t="s">
        <v>80</v>
      </c>
      <c r="BK503" s="218">
        <f>ROUND(I503*H503,2)</f>
        <v>0</v>
      </c>
      <c r="BL503" s="19" t="s">
        <v>140</v>
      </c>
      <c r="BM503" s="217" t="s">
        <v>1118</v>
      </c>
    </row>
    <row r="504" s="2" customFormat="1">
      <c r="A504" s="40"/>
      <c r="B504" s="41"/>
      <c r="C504" s="42"/>
      <c r="D504" s="219" t="s">
        <v>142</v>
      </c>
      <c r="E504" s="42"/>
      <c r="F504" s="220" t="s">
        <v>1119</v>
      </c>
      <c r="G504" s="42"/>
      <c r="H504" s="42"/>
      <c r="I504" s="221"/>
      <c r="J504" s="42"/>
      <c r="K504" s="42"/>
      <c r="L504" s="46"/>
      <c r="M504" s="222"/>
      <c r="N504" s="223"/>
      <c r="O504" s="86"/>
      <c r="P504" s="86"/>
      <c r="Q504" s="86"/>
      <c r="R504" s="86"/>
      <c r="S504" s="86"/>
      <c r="T504" s="87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T504" s="19" t="s">
        <v>142</v>
      </c>
      <c r="AU504" s="19" t="s">
        <v>82</v>
      </c>
    </row>
    <row r="505" s="14" customFormat="1">
      <c r="A505" s="14"/>
      <c r="B505" s="236"/>
      <c r="C505" s="237"/>
      <c r="D505" s="226" t="s">
        <v>144</v>
      </c>
      <c r="E505" s="238" t="s">
        <v>19</v>
      </c>
      <c r="F505" s="239" t="s">
        <v>1120</v>
      </c>
      <c r="G505" s="237"/>
      <c r="H505" s="238" t="s">
        <v>19</v>
      </c>
      <c r="I505" s="240"/>
      <c r="J505" s="237"/>
      <c r="K505" s="237"/>
      <c r="L505" s="241"/>
      <c r="M505" s="242"/>
      <c r="N505" s="243"/>
      <c r="O505" s="243"/>
      <c r="P505" s="243"/>
      <c r="Q505" s="243"/>
      <c r="R505" s="243"/>
      <c r="S505" s="243"/>
      <c r="T505" s="24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45" t="s">
        <v>144</v>
      </c>
      <c r="AU505" s="245" t="s">
        <v>82</v>
      </c>
      <c r="AV505" s="14" t="s">
        <v>80</v>
      </c>
      <c r="AW505" s="14" t="s">
        <v>33</v>
      </c>
      <c r="AX505" s="14" t="s">
        <v>72</v>
      </c>
      <c r="AY505" s="245" t="s">
        <v>133</v>
      </c>
    </row>
    <row r="506" s="13" customFormat="1">
      <c r="A506" s="13"/>
      <c r="B506" s="224"/>
      <c r="C506" s="225"/>
      <c r="D506" s="226" t="s">
        <v>144</v>
      </c>
      <c r="E506" s="227" t="s">
        <v>19</v>
      </c>
      <c r="F506" s="228" t="s">
        <v>1121</v>
      </c>
      <c r="G506" s="225"/>
      <c r="H506" s="229">
        <v>76.5</v>
      </c>
      <c r="I506" s="230"/>
      <c r="J506" s="225"/>
      <c r="K506" s="225"/>
      <c r="L506" s="231"/>
      <c r="M506" s="232"/>
      <c r="N506" s="233"/>
      <c r="O506" s="233"/>
      <c r="P506" s="233"/>
      <c r="Q506" s="233"/>
      <c r="R506" s="233"/>
      <c r="S506" s="233"/>
      <c r="T506" s="234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5" t="s">
        <v>144</v>
      </c>
      <c r="AU506" s="235" t="s">
        <v>82</v>
      </c>
      <c r="AV506" s="13" t="s">
        <v>82</v>
      </c>
      <c r="AW506" s="13" t="s">
        <v>33</v>
      </c>
      <c r="AX506" s="13" t="s">
        <v>80</v>
      </c>
      <c r="AY506" s="235" t="s">
        <v>133</v>
      </c>
    </row>
    <row r="507" s="2" customFormat="1" ht="21.75" customHeight="1">
      <c r="A507" s="40"/>
      <c r="B507" s="41"/>
      <c r="C507" s="206" t="s">
        <v>631</v>
      </c>
      <c r="D507" s="206" t="s">
        <v>135</v>
      </c>
      <c r="E507" s="207" t="s">
        <v>1122</v>
      </c>
      <c r="F507" s="208" t="s">
        <v>1123</v>
      </c>
      <c r="G507" s="209" t="s">
        <v>138</v>
      </c>
      <c r="H507" s="210">
        <v>306</v>
      </c>
      <c r="I507" s="211"/>
      <c r="J507" s="212">
        <f>ROUND(I507*H507,2)</f>
        <v>0</v>
      </c>
      <c r="K507" s="208" t="s">
        <v>139</v>
      </c>
      <c r="L507" s="46"/>
      <c r="M507" s="213" t="s">
        <v>19</v>
      </c>
      <c r="N507" s="214" t="s">
        <v>43</v>
      </c>
      <c r="O507" s="86"/>
      <c r="P507" s="215">
        <f>O507*H507</f>
        <v>0</v>
      </c>
      <c r="Q507" s="215">
        <v>0</v>
      </c>
      <c r="R507" s="215">
        <f>Q507*H507</f>
        <v>0</v>
      </c>
      <c r="S507" s="215">
        <v>0.022499999999999999</v>
      </c>
      <c r="T507" s="216">
        <f>S507*H507</f>
        <v>6.8849999999999998</v>
      </c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R507" s="217" t="s">
        <v>140</v>
      </c>
      <c r="AT507" s="217" t="s">
        <v>135</v>
      </c>
      <c r="AU507" s="217" t="s">
        <v>82</v>
      </c>
      <c r="AY507" s="19" t="s">
        <v>133</v>
      </c>
      <c r="BE507" s="218">
        <f>IF(N507="základní",J507,0)</f>
        <v>0</v>
      </c>
      <c r="BF507" s="218">
        <f>IF(N507="snížená",J507,0)</f>
        <v>0</v>
      </c>
      <c r="BG507" s="218">
        <f>IF(N507="zákl. přenesená",J507,0)</f>
        <v>0</v>
      </c>
      <c r="BH507" s="218">
        <f>IF(N507="sníž. přenesená",J507,0)</f>
        <v>0</v>
      </c>
      <c r="BI507" s="218">
        <f>IF(N507="nulová",J507,0)</f>
        <v>0</v>
      </c>
      <c r="BJ507" s="19" t="s">
        <v>80</v>
      </c>
      <c r="BK507" s="218">
        <f>ROUND(I507*H507,2)</f>
        <v>0</v>
      </c>
      <c r="BL507" s="19" t="s">
        <v>140</v>
      </c>
      <c r="BM507" s="217" t="s">
        <v>1124</v>
      </c>
    </row>
    <row r="508" s="2" customFormat="1">
      <c r="A508" s="40"/>
      <c r="B508" s="41"/>
      <c r="C508" s="42"/>
      <c r="D508" s="219" t="s">
        <v>142</v>
      </c>
      <c r="E508" s="42"/>
      <c r="F508" s="220" t="s">
        <v>1125</v>
      </c>
      <c r="G508" s="42"/>
      <c r="H508" s="42"/>
      <c r="I508" s="221"/>
      <c r="J508" s="42"/>
      <c r="K508" s="42"/>
      <c r="L508" s="46"/>
      <c r="M508" s="222"/>
      <c r="N508" s="223"/>
      <c r="O508" s="86"/>
      <c r="P508" s="86"/>
      <c r="Q508" s="86"/>
      <c r="R508" s="86"/>
      <c r="S508" s="86"/>
      <c r="T508" s="87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T508" s="19" t="s">
        <v>142</v>
      </c>
      <c r="AU508" s="19" t="s">
        <v>82</v>
      </c>
    </row>
    <row r="509" s="13" customFormat="1">
      <c r="A509" s="13"/>
      <c r="B509" s="224"/>
      <c r="C509" s="225"/>
      <c r="D509" s="226" t="s">
        <v>144</v>
      </c>
      <c r="E509" s="227" t="s">
        <v>19</v>
      </c>
      <c r="F509" s="228" t="s">
        <v>1126</v>
      </c>
      <c r="G509" s="225"/>
      <c r="H509" s="229">
        <v>306</v>
      </c>
      <c r="I509" s="230"/>
      <c r="J509" s="225"/>
      <c r="K509" s="225"/>
      <c r="L509" s="231"/>
      <c r="M509" s="232"/>
      <c r="N509" s="233"/>
      <c r="O509" s="233"/>
      <c r="P509" s="233"/>
      <c r="Q509" s="233"/>
      <c r="R509" s="233"/>
      <c r="S509" s="233"/>
      <c r="T509" s="234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5" t="s">
        <v>144</v>
      </c>
      <c r="AU509" s="235" t="s">
        <v>82</v>
      </c>
      <c r="AV509" s="13" t="s">
        <v>82</v>
      </c>
      <c r="AW509" s="13" t="s">
        <v>33</v>
      </c>
      <c r="AX509" s="13" t="s">
        <v>80</v>
      </c>
      <c r="AY509" s="235" t="s">
        <v>133</v>
      </c>
    </row>
    <row r="510" s="12" customFormat="1" ht="22.8" customHeight="1">
      <c r="A510" s="12"/>
      <c r="B510" s="190"/>
      <c r="C510" s="191"/>
      <c r="D510" s="192" t="s">
        <v>71</v>
      </c>
      <c r="E510" s="204" t="s">
        <v>656</v>
      </c>
      <c r="F510" s="204" t="s">
        <v>657</v>
      </c>
      <c r="G510" s="191"/>
      <c r="H510" s="191"/>
      <c r="I510" s="194"/>
      <c r="J510" s="205">
        <f>BK510</f>
        <v>0</v>
      </c>
      <c r="K510" s="191"/>
      <c r="L510" s="196"/>
      <c r="M510" s="197"/>
      <c r="N510" s="198"/>
      <c r="O510" s="198"/>
      <c r="P510" s="199">
        <f>SUM(P511:P536)</f>
        <v>0</v>
      </c>
      <c r="Q510" s="198"/>
      <c r="R510" s="199">
        <f>SUM(R511:R536)</f>
        <v>0</v>
      </c>
      <c r="S510" s="198"/>
      <c r="T510" s="200">
        <f>SUM(T511:T536)</f>
        <v>0</v>
      </c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R510" s="201" t="s">
        <v>80</v>
      </c>
      <c r="AT510" s="202" t="s">
        <v>71</v>
      </c>
      <c r="AU510" s="202" t="s">
        <v>80</v>
      </c>
      <c r="AY510" s="201" t="s">
        <v>133</v>
      </c>
      <c r="BK510" s="203">
        <f>SUM(BK511:BK536)</f>
        <v>0</v>
      </c>
    </row>
    <row r="511" s="2" customFormat="1" ht="24.15" customHeight="1">
      <c r="A511" s="40"/>
      <c r="B511" s="41"/>
      <c r="C511" s="206" t="s">
        <v>637</v>
      </c>
      <c r="D511" s="206" t="s">
        <v>135</v>
      </c>
      <c r="E511" s="207" t="s">
        <v>659</v>
      </c>
      <c r="F511" s="208" t="s">
        <v>660</v>
      </c>
      <c r="G511" s="209" t="s">
        <v>235</v>
      </c>
      <c r="H511" s="210">
        <v>85.191999999999993</v>
      </c>
      <c r="I511" s="211"/>
      <c r="J511" s="212">
        <f>ROUND(I511*H511,2)</f>
        <v>0</v>
      </c>
      <c r="K511" s="208" t="s">
        <v>139</v>
      </c>
      <c r="L511" s="46"/>
      <c r="M511" s="213" t="s">
        <v>19</v>
      </c>
      <c r="N511" s="214" t="s">
        <v>43</v>
      </c>
      <c r="O511" s="86"/>
      <c r="P511" s="215">
        <f>O511*H511</f>
        <v>0</v>
      </c>
      <c r="Q511" s="215">
        <v>0</v>
      </c>
      <c r="R511" s="215">
        <f>Q511*H511</f>
        <v>0</v>
      </c>
      <c r="S511" s="215">
        <v>0</v>
      </c>
      <c r="T511" s="216">
        <f>S511*H511</f>
        <v>0</v>
      </c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R511" s="217" t="s">
        <v>140</v>
      </c>
      <c r="AT511" s="217" t="s">
        <v>135</v>
      </c>
      <c r="AU511" s="217" t="s">
        <v>82</v>
      </c>
      <c r="AY511" s="19" t="s">
        <v>133</v>
      </c>
      <c r="BE511" s="218">
        <f>IF(N511="základní",J511,0)</f>
        <v>0</v>
      </c>
      <c r="BF511" s="218">
        <f>IF(N511="snížená",J511,0)</f>
        <v>0</v>
      </c>
      <c r="BG511" s="218">
        <f>IF(N511="zákl. přenesená",J511,0)</f>
        <v>0</v>
      </c>
      <c r="BH511" s="218">
        <f>IF(N511="sníž. přenesená",J511,0)</f>
        <v>0</v>
      </c>
      <c r="BI511" s="218">
        <f>IF(N511="nulová",J511,0)</f>
        <v>0</v>
      </c>
      <c r="BJ511" s="19" t="s">
        <v>80</v>
      </c>
      <c r="BK511" s="218">
        <f>ROUND(I511*H511,2)</f>
        <v>0</v>
      </c>
      <c r="BL511" s="19" t="s">
        <v>140</v>
      </c>
      <c r="BM511" s="217" t="s">
        <v>1127</v>
      </c>
    </row>
    <row r="512" s="2" customFormat="1">
      <c r="A512" s="40"/>
      <c r="B512" s="41"/>
      <c r="C512" s="42"/>
      <c r="D512" s="219" t="s">
        <v>142</v>
      </c>
      <c r="E512" s="42"/>
      <c r="F512" s="220" t="s">
        <v>662</v>
      </c>
      <c r="G512" s="42"/>
      <c r="H512" s="42"/>
      <c r="I512" s="221"/>
      <c r="J512" s="42"/>
      <c r="K512" s="42"/>
      <c r="L512" s="46"/>
      <c r="M512" s="222"/>
      <c r="N512" s="223"/>
      <c r="O512" s="86"/>
      <c r="P512" s="86"/>
      <c r="Q512" s="86"/>
      <c r="R512" s="86"/>
      <c r="S512" s="86"/>
      <c r="T512" s="87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T512" s="19" t="s">
        <v>142</v>
      </c>
      <c r="AU512" s="19" t="s">
        <v>82</v>
      </c>
    </row>
    <row r="513" s="13" customFormat="1">
      <c r="A513" s="13"/>
      <c r="B513" s="224"/>
      <c r="C513" s="225"/>
      <c r="D513" s="226" t="s">
        <v>144</v>
      </c>
      <c r="E513" s="227" t="s">
        <v>19</v>
      </c>
      <c r="F513" s="228" t="s">
        <v>1128</v>
      </c>
      <c r="G513" s="225"/>
      <c r="H513" s="229">
        <v>57.420000000000002</v>
      </c>
      <c r="I513" s="230"/>
      <c r="J513" s="225"/>
      <c r="K513" s="225"/>
      <c r="L513" s="231"/>
      <c r="M513" s="232"/>
      <c r="N513" s="233"/>
      <c r="O513" s="233"/>
      <c r="P513" s="233"/>
      <c r="Q513" s="233"/>
      <c r="R513" s="233"/>
      <c r="S513" s="233"/>
      <c r="T513" s="234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35" t="s">
        <v>144</v>
      </c>
      <c r="AU513" s="235" t="s">
        <v>82</v>
      </c>
      <c r="AV513" s="13" t="s">
        <v>82</v>
      </c>
      <c r="AW513" s="13" t="s">
        <v>33</v>
      </c>
      <c r="AX513" s="13" t="s">
        <v>72</v>
      </c>
      <c r="AY513" s="235" t="s">
        <v>133</v>
      </c>
    </row>
    <row r="514" s="13" customFormat="1">
      <c r="A514" s="13"/>
      <c r="B514" s="224"/>
      <c r="C514" s="225"/>
      <c r="D514" s="226" t="s">
        <v>144</v>
      </c>
      <c r="E514" s="227" t="s">
        <v>19</v>
      </c>
      <c r="F514" s="228" t="s">
        <v>1129</v>
      </c>
      <c r="G514" s="225"/>
      <c r="H514" s="229">
        <v>27.324000000000002</v>
      </c>
      <c r="I514" s="230"/>
      <c r="J514" s="225"/>
      <c r="K514" s="225"/>
      <c r="L514" s="231"/>
      <c r="M514" s="232"/>
      <c r="N514" s="233"/>
      <c r="O514" s="233"/>
      <c r="P514" s="233"/>
      <c r="Q514" s="233"/>
      <c r="R514" s="233"/>
      <c r="S514" s="233"/>
      <c r="T514" s="234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35" t="s">
        <v>144</v>
      </c>
      <c r="AU514" s="235" t="s">
        <v>82</v>
      </c>
      <c r="AV514" s="13" t="s">
        <v>82</v>
      </c>
      <c r="AW514" s="13" t="s">
        <v>33</v>
      </c>
      <c r="AX514" s="13" t="s">
        <v>72</v>
      </c>
      <c r="AY514" s="235" t="s">
        <v>133</v>
      </c>
    </row>
    <row r="515" s="13" customFormat="1">
      <c r="A515" s="13"/>
      <c r="B515" s="224"/>
      <c r="C515" s="225"/>
      <c r="D515" s="226" t="s">
        <v>144</v>
      </c>
      <c r="E515" s="227" t="s">
        <v>19</v>
      </c>
      <c r="F515" s="228" t="s">
        <v>1130</v>
      </c>
      <c r="G515" s="225"/>
      <c r="H515" s="229">
        <v>0.44800000000000001</v>
      </c>
      <c r="I515" s="230"/>
      <c r="J515" s="225"/>
      <c r="K515" s="225"/>
      <c r="L515" s="231"/>
      <c r="M515" s="232"/>
      <c r="N515" s="233"/>
      <c r="O515" s="233"/>
      <c r="P515" s="233"/>
      <c r="Q515" s="233"/>
      <c r="R515" s="233"/>
      <c r="S515" s="233"/>
      <c r="T515" s="234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5" t="s">
        <v>144</v>
      </c>
      <c r="AU515" s="235" t="s">
        <v>82</v>
      </c>
      <c r="AV515" s="13" t="s">
        <v>82</v>
      </c>
      <c r="AW515" s="13" t="s">
        <v>33</v>
      </c>
      <c r="AX515" s="13" t="s">
        <v>72</v>
      </c>
      <c r="AY515" s="235" t="s">
        <v>133</v>
      </c>
    </row>
    <row r="516" s="15" customFormat="1">
      <c r="A516" s="15"/>
      <c r="B516" s="246"/>
      <c r="C516" s="247"/>
      <c r="D516" s="226" t="s">
        <v>144</v>
      </c>
      <c r="E516" s="248" t="s">
        <v>19</v>
      </c>
      <c r="F516" s="249" t="s">
        <v>200</v>
      </c>
      <c r="G516" s="247"/>
      <c r="H516" s="250">
        <v>85.191999999999993</v>
      </c>
      <c r="I516" s="251"/>
      <c r="J516" s="247"/>
      <c r="K516" s="247"/>
      <c r="L516" s="252"/>
      <c r="M516" s="253"/>
      <c r="N516" s="254"/>
      <c r="O516" s="254"/>
      <c r="P516" s="254"/>
      <c r="Q516" s="254"/>
      <c r="R516" s="254"/>
      <c r="S516" s="254"/>
      <c r="T516" s="25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56" t="s">
        <v>144</v>
      </c>
      <c r="AU516" s="256" t="s">
        <v>82</v>
      </c>
      <c r="AV516" s="15" t="s">
        <v>140</v>
      </c>
      <c r="AW516" s="15" t="s">
        <v>33</v>
      </c>
      <c r="AX516" s="15" t="s">
        <v>80</v>
      </c>
      <c r="AY516" s="256" t="s">
        <v>133</v>
      </c>
    </row>
    <row r="517" s="2" customFormat="1" ht="24.15" customHeight="1">
      <c r="A517" s="40"/>
      <c r="B517" s="41"/>
      <c r="C517" s="206" t="s">
        <v>644</v>
      </c>
      <c r="D517" s="206" t="s">
        <v>135</v>
      </c>
      <c r="E517" s="207" t="s">
        <v>667</v>
      </c>
      <c r="F517" s="208" t="s">
        <v>668</v>
      </c>
      <c r="G517" s="209" t="s">
        <v>235</v>
      </c>
      <c r="H517" s="210">
        <v>1703.8399999999999</v>
      </c>
      <c r="I517" s="211"/>
      <c r="J517" s="212">
        <f>ROUND(I517*H517,2)</f>
        <v>0</v>
      </c>
      <c r="K517" s="208" t="s">
        <v>139</v>
      </c>
      <c r="L517" s="46"/>
      <c r="M517" s="213" t="s">
        <v>19</v>
      </c>
      <c r="N517" s="214" t="s">
        <v>43</v>
      </c>
      <c r="O517" s="86"/>
      <c r="P517" s="215">
        <f>O517*H517</f>
        <v>0</v>
      </c>
      <c r="Q517" s="215">
        <v>0</v>
      </c>
      <c r="R517" s="215">
        <f>Q517*H517</f>
        <v>0</v>
      </c>
      <c r="S517" s="215">
        <v>0</v>
      </c>
      <c r="T517" s="216">
        <f>S517*H517</f>
        <v>0</v>
      </c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R517" s="217" t="s">
        <v>140</v>
      </c>
      <c r="AT517" s="217" t="s">
        <v>135</v>
      </c>
      <c r="AU517" s="217" t="s">
        <v>82</v>
      </c>
      <c r="AY517" s="19" t="s">
        <v>133</v>
      </c>
      <c r="BE517" s="218">
        <f>IF(N517="základní",J517,0)</f>
        <v>0</v>
      </c>
      <c r="BF517" s="218">
        <f>IF(N517="snížená",J517,0)</f>
        <v>0</v>
      </c>
      <c r="BG517" s="218">
        <f>IF(N517="zákl. přenesená",J517,0)</f>
        <v>0</v>
      </c>
      <c r="BH517" s="218">
        <f>IF(N517="sníž. přenesená",J517,0)</f>
        <v>0</v>
      </c>
      <c r="BI517" s="218">
        <f>IF(N517="nulová",J517,0)</f>
        <v>0</v>
      </c>
      <c r="BJ517" s="19" t="s">
        <v>80</v>
      </c>
      <c r="BK517" s="218">
        <f>ROUND(I517*H517,2)</f>
        <v>0</v>
      </c>
      <c r="BL517" s="19" t="s">
        <v>140</v>
      </c>
      <c r="BM517" s="217" t="s">
        <v>1131</v>
      </c>
    </row>
    <row r="518" s="2" customFormat="1">
      <c r="A518" s="40"/>
      <c r="B518" s="41"/>
      <c r="C518" s="42"/>
      <c r="D518" s="219" t="s">
        <v>142</v>
      </c>
      <c r="E518" s="42"/>
      <c r="F518" s="220" t="s">
        <v>670</v>
      </c>
      <c r="G518" s="42"/>
      <c r="H518" s="42"/>
      <c r="I518" s="221"/>
      <c r="J518" s="42"/>
      <c r="K518" s="42"/>
      <c r="L518" s="46"/>
      <c r="M518" s="222"/>
      <c r="N518" s="223"/>
      <c r="O518" s="86"/>
      <c r="P518" s="86"/>
      <c r="Q518" s="86"/>
      <c r="R518" s="86"/>
      <c r="S518" s="86"/>
      <c r="T518" s="87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T518" s="19" t="s">
        <v>142</v>
      </c>
      <c r="AU518" s="19" t="s">
        <v>82</v>
      </c>
    </row>
    <row r="519" s="13" customFormat="1">
      <c r="A519" s="13"/>
      <c r="B519" s="224"/>
      <c r="C519" s="225"/>
      <c r="D519" s="226" t="s">
        <v>144</v>
      </c>
      <c r="E519" s="225"/>
      <c r="F519" s="228" t="s">
        <v>1132</v>
      </c>
      <c r="G519" s="225"/>
      <c r="H519" s="229">
        <v>1703.8399999999999</v>
      </c>
      <c r="I519" s="230"/>
      <c r="J519" s="225"/>
      <c r="K519" s="225"/>
      <c r="L519" s="231"/>
      <c r="M519" s="232"/>
      <c r="N519" s="233"/>
      <c r="O519" s="233"/>
      <c r="P519" s="233"/>
      <c r="Q519" s="233"/>
      <c r="R519" s="233"/>
      <c r="S519" s="233"/>
      <c r="T519" s="234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5" t="s">
        <v>144</v>
      </c>
      <c r="AU519" s="235" t="s">
        <v>82</v>
      </c>
      <c r="AV519" s="13" t="s">
        <v>82</v>
      </c>
      <c r="AW519" s="13" t="s">
        <v>4</v>
      </c>
      <c r="AX519" s="13" t="s">
        <v>80</v>
      </c>
      <c r="AY519" s="235" t="s">
        <v>133</v>
      </c>
    </row>
    <row r="520" s="2" customFormat="1" ht="24.15" customHeight="1">
      <c r="A520" s="40"/>
      <c r="B520" s="41"/>
      <c r="C520" s="206" t="s">
        <v>650</v>
      </c>
      <c r="D520" s="206" t="s">
        <v>135</v>
      </c>
      <c r="E520" s="207" t="s">
        <v>673</v>
      </c>
      <c r="F520" s="208" t="s">
        <v>674</v>
      </c>
      <c r="G520" s="209" t="s">
        <v>235</v>
      </c>
      <c r="H520" s="210">
        <v>0.32400000000000001</v>
      </c>
      <c r="I520" s="211"/>
      <c r="J520" s="212">
        <f>ROUND(I520*H520,2)</f>
        <v>0</v>
      </c>
      <c r="K520" s="208" t="s">
        <v>139</v>
      </c>
      <c r="L520" s="46"/>
      <c r="M520" s="213" t="s">
        <v>19</v>
      </c>
      <c r="N520" s="214" t="s">
        <v>43</v>
      </c>
      <c r="O520" s="86"/>
      <c r="P520" s="215">
        <f>O520*H520</f>
        <v>0</v>
      </c>
      <c r="Q520" s="215">
        <v>0</v>
      </c>
      <c r="R520" s="215">
        <f>Q520*H520</f>
        <v>0</v>
      </c>
      <c r="S520" s="215">
        <v>0</v>
      </c>
      <c r="T520" s="216">
        <f>S520*H520</f>
        <v>0</v>
      </c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R520" s="217" t="s">
        <v>140</v>
      </c>
      <c r="AT520" s="217" t="s">
        <v>135</v>
      </c>
      <c r="AU520" s="217" t="s">
        <v>82</v>
      </c>
      <c r="AY520" s="19" t="s">
        <v>133</v>
      </c>
      <c r="BE520" s="218">
        <f>IF(N520="základní",J520,0)</f>
        <v>0</v>
      </c>
      <c r="BF520" s="218">
        <f>IF(N520="snížená",J520,0)</f>
        <v>0</v>
      </c>
      <c r="BG520" s="218">
        <f>IF(N520="zákl. přenesená",J520,0)</f>
        <v>0</v>
      </c>
      <c r="BH520" s="218">
        <f>IF(N520="sníž. přenesená",J520,0)</f>
        <v>0</v>
      </c>
      <c r="BI520" s="218">
        <f>IF(N520="nulová",J520,0)</f>
        <v>0</v>
      </c>
      <c r="BJ520" s="19" t="s">
        <v>80</v>
      </c>
      <c r="BK520" s="218">
        <f>ROUND(I520*H520,2)</f>
        <v>0</v>
      </c>
      <c r="BL520" s="19" t="s">
        <v>140</v>
      </c>
      <c r="BM520" s="217" t="s">
        <v>1133</v>
      </c>
    </row>
    <row r="521" s="2" customFormat="1">
      <c r="A521" s="40"/>
      <c r="B521" s="41"/>
      <c r="C521" s="42"/>
      <c r="D521" s="219" t="s">
        <v>142</v>
      </c>
      <c r="E521" s="42"/>
      <c r="F521" s="220" t="s">
        <v>676</v>
      </c>
      <c r="G521" s="42"/>
      <c r="H521" s="42"/>
      <c r="I521" s="221"/>
      <c r="J521" s="42"/>
      <c r="K521" s="42"/>
      <c r="L521" s="46"/>
      <c r="M521" s="222"/>
      <c r="N521" s="223"/>
      <c r="O521" s="86"/>
      <c r="P521" s="86"/>
      <c r="Q521" s="86"/>
      <c r="R521" s="86"/>
      <c r="S521" s="86"/>
      <c r="T521" s="87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T521" s="19" t="s">
        <v>142</v>
      </c>
      <c r="AU521" s="19" t="s">
        <v>82</v>
      </c>
    </row>
    <row r="522" s="13" customFormat="1">
      <c r="A522" s="13"/>
      <c r="B522" s="224"/>
      <c r="C522" s="225"/>
      <c r="D522" s="226" t="s">
        <v>144</v>
      </c>
      <c r="E522" s="227" t="s">
        <v>19</v>
      </c>
      <c r="F522" s="228" t="s">
        <v>1134</v>
      </c>
      <c r="G522" s="225"/>
      <c r="H522" s="229">
        <v>0.32400000000000001</v>
      </c>
      <c r="I522" s="230"/>
      <c r="J522" s="225"/>
      <c r="K522" s="225"/>
      <c r="L522" s="231"/>
      <c r="M522" s="232"/>
      <c r="N522" s="233"/>
      <c r="O522" s="233"/>
      <c r="P522" s="233"/>
      <c r="Q522" s="233"/>
      <c r="R522" s="233"/>
      <c r="S522" s="233"/>
      <c r="T522" s="234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5" t="s">
        <v>144</v>
      </c>
      <c r="AU522" s="235" t="s">
        <v>82</v>
      </c>
      <c r="AV522" s="13" t="s">
        <v>82</v>
      </c>
      <c r="AW522" s="13" t="s">
        <v>33</v>
      </c>
      <c r="AX522" s="13" t="s">
        <v>80</v>
      </c>
      <c r="AY522" s="235" t="s">
        <v>133</v>
      </c>
    </row>
    <row r="523" s="2" customFormat="1" ht="24.15" customHeight="1">
      <c r="A523" s="40"/>
      <c r="B523" s="41"/>
      <c r="C523" s="206" t="s">
        <v>658</v>
      </c>
      <c r="D523" s="206" t="s">
        <v>135</v>
      </c>
      <c r="E523" s="207" t="s">
        <v>679</v>
      </c>
      <c r="F523" s="208" t="s">
        <v>680</v>
      </c>
      <c r="G523" s="209" t="s">
        <v>235</v>
      </c>
      <c r="H523" s="210">
        <v>6.4800000000000004</v>
      </c>
      <c r="I523" s="211"/>
      <c r="J523" s="212">
        <f>ROUND(I523*H523,2)</f>
        <v>0</v>
      </c>
      <c r="K523" s="208" t="s">
        <v>139</v>
      </c>
      <c r="L523" s="46"/>
      <c r="M523" s="213" t="s">
        <v>19</v>
      </c>
      <c r="N523" s="214" t="s">
        <v>43</v>
      </c>
      <c r="O523" s="86"/>
      <c r="P523" s="215">
        <f>O523*H523</f>
        <v>0</v>
      </c>
      <c r="Q523" s="215">
        <v>0</v>
      </c>
      <c r="R523" s="215">
        <f>Q523*H523</f>
        <v>0</v>
      </c>
      <c r="S523" s="215">
        <v>0</v>
      </c>
      <c r="T523" s="216">
        <f>S523*H523</f>
        <v>0</v>
      </c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R523" s="217" t="s">
        <v>140</v>
      </c>
      <c r="AT523" s="217" t="s">
        <v>135</v>
      </c>
      <c r="AU523" s="217" t="s">
        <v>82</v>
      </c>
      <c r="AY523" s="19" t="s">
        <v>133</v>
      </c>
      <c r="BE523" s="218">
        <f>IF(N523="základní",J523,0)</f>
        <v>0</v>
      </c>
      <c r="BF523" s="218">
        <f>IF(N523="snížená",J523,0)</f>
        <v>0</v>
      </c>
      <c r="BG523" s="218">
        <f>IF(N523="zákl. přenesená",J523,0)</f>
        <v>0</v>
      </c>
      <c r="BH523" s="218">
        <f>IF(N523="sníž. přenesená",J523,0)</f>
        <v>0</v>
      </c>
      <c r="BI523" s="218">
        <f>IF(N523="nulová",J523,0)</f>
        <v>0</v>
      </c>
      <c r="BJ523" s="19" t="s">
        <v>80</v>
      </c>
      <c r="BK523" s="218">
        <f>ROUND(I523*H523,2)</f>
        <v>0</v>
      </c>
      <c r="BL523" s="19" t="s">
        <v>140</v>
      </c>
      <c r="BM523" s="217" t="s">
        <v>1135</v>
      </c>
    </row>
    <row r="524" s="2" customFormat="1">
      <c r="A524" s="40"/>
      <c r="B524" s="41"/>
      <c r="C524" s="42"/>
      <c r="D524" s="219" t="s">
        <v>142</v>
      </c>
      <c r="E524" s="42"/>
      <c r="F524" s="220" t="s">
        <v>682</v>
      </c>
      <c r="G524" s="42"/>
      <c r="H524" s="42"/>
      <c r="I524" s="221"/>
      <c r="J524" s="42"/>
      <c r="K524" s="42"/>
      <c r="L524" s="46"/>
      <c r="M524" s="222"/>
      <c r="N524" s="223"/>
      <c r="O524" s="86"/>
      <c r="P524" s="86"/>
      <c r="Q524" s="86"/>
      <c r="R524" s="86"/>
      <c r="S524" s="86"/>
      <c r="T524" s="87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T524" s="19" t="s">
        <v>142</v>
      </c>
      <c r="AU524" s="19" t="s">
        <v>82</v>
      </c>
    </row>
    <row r="525" s="13" customFormat="1">
      <c r="A525" s="13"/>
      <c r="B525" s="224"/>
      <c r="C525" s="225"/>
      <c r="D525" s="226" t="s">
        <v>144</v>
      </c>
      <c r="E525" s="225"/>
      <c r="F525" s="228" t="s">
        <v>1136</v>
      </c>
      <c r="G525" s="225"/>
      <c r="H525" s="229">
        <v>6.4800000000000004</v>
      </c>
      <c r="I525" s="230"/>
      <c r="J525" s="225"/>
      <c r="K525" s="225"/>
      <c r="L525" s="231"/>
      <c r="M525" s="232"/>
      <c r="N525" s="233"/>
      <c r="O525" s="233"/>
      <c r="P525" s="233"/>
      <c r="Q525" s="233"/>
      <c r="R525" s="233"/>
      <c r="S525" s="233"/>
      <c r="T525" s="234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5" t="s">
        <v>144</v>
      </c>
      <c r="AU525" s="235" t="s">
        <v>82</v>
      </c>
      <c r="AV525" s="13" t="s">
        <v>82</v>
      </c>
      <c r="AW525" s="13" t="s">
        <v>4</v>
      </c>
      <c r="AX525" s="13" t="s">
        <v>80</v>
      </c>
      <c r="AY525" s="235" t="s">
        <v>133</v>
      </c>
    </row>
    <row r="526" s="2" customFormat="1" ht="24.15" customHeight="1">
      <c r="A526" s="40"/>
      <c r="B526" s="41"/>
      <c r="C526" s="206" t="s">
        <v>666</v>
      </c>
      <c r="D526" s="206" t="s">
        <v>135</v>
      </c>
      <c r="E526" s="207" t="s">
        <v>685</v>
      </c>
      <c r="F526" s="208" t="s">
        <v>686</v>
      </c>
      <c r="G526" s="209" t="s">
        <v>235</v>
      </c>
      <c r="H526" s="210">
        <v>0.32400000000000001</v>
      </c>
      <c r="I526" s="211"/>
      <c r="J526" s="212">
        <f>ROUND(I526*H526,2)</f>
        <v>0</v>
      </c>
      <c r="K526" s="208" t="s">
        <v>139</v>
      </c>
      <c r="L526" s="46"/>
      <c r="M526" s="213" t="s">
        <v>19</v>
      </c>
      <c r="N526" s="214" t="s">
        <v>43</v>
      </c>
      <c r="O526" s="86"/>
      <c r="P526" s="215">
        <f>O526*H526</f>
        <v>0</v>
      </c>
      <c r="Q526" s="215">
        <v>0</v>
      </c>
      <c r="R526" s="215">
        <f>Q526*H526</f>
        <v>0</v>
      </c>
      <c r="S526" s="215">
        <v>0</v>
      </c>
      <c r="T526" s="216">
        <f>S526*H526</f>
        <v>0</v>
      </c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R526" s="217" t="s">
        <v>140</v>
      </c>
      <c r="AT526" s="217" t="s">
        <v>135</v>
      </c>
      <c r="AU526" s="217" t="s">
        <v>82</v>
      </c>
      <c r="AY526" s="19" t="s">
        <v>133</v>
      </c>
      <c r="BE526" s="218">
        <f>IF(N526="základní",J526,0)</f>
        <v>0</v>
      </c>
      <c r="BF526" s="218">
        <f>IF(N526="snížená",J526,0)</f>
        <v>0</v>
      </c>
      <c r="BG526" s="218">
        <f>IF(N526="zákl. přenesená",J526,0)</f>
        <v>0</v>
      </c>
      <c r="BH526" s="218">
        <f>IF(N526="sníž. přenesená",J526,0)</f>
        <v>0</v>
      </c>
      <c r="BI526" s="218">
        <f>IF(N526="nulová",J526,0)</f>
        <v>0</v>
      </c>
      <c r="BJ526" s="19" t="s">
        <v>80</v>
      </c>
      <c r="BK526" s="218">
        <f>ROUND(I526*H526,2)</f>
        <v>0</v>
      </c>
      <c r="BL526" s="19" t="s">
        <v>140</v>
      </c>
      <c r="BM526" s="217" t="s">
        <v>1137</v>
      </c>
    </row>
    <row r="527" s="2" customFormat="1">
      <c r="A527" s="40"/>
      <c r="B527" s="41"/>
      <c r="C527" s="42"/>
      <c r="D527" s="219" t="s">
        <v>142</v>
      </c>
      <c r="E527" s="42"/>
      <c r="F527" s="220" t="s">
        <v>688</v>
      </c>
      <c r="G527" s="42"/>
      <c r="H527" s="42"/>
      <c r="I527" s="221"/>
      <c r="J527" s="42"/>
      <c r="K527" s="42"/>
      <c r="L527" s="46"/>
      <c r="M527" s="222"/>
      <c r="N527" s="223"/>
      <c r="O527" s="86"/>
      <c r="P527" s="86"/>
      <c r="Q527" s="86"/>
      <c r="R527" s="86"/>
      <c r="S527" s="86"/>
      <c r="T527" s="87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T527" s="19" t="s">
        <v>142</v>
      </c>
      <c r="AU527" s="19" t="s">
        <v>82</v>
      </c>
    </row>
    <row r="528" s="13" customFormat="1">
      <c r="A528" s="13"/>
      <c r="B528" s="224"/>
      <c r="C528" s="225"/>
      <c r="D528" s="226" t="s">
        <v>144</v>
      </c>
      <c r="E528" s="227" t="s">
        <v>19</v>
      </c>
      <c r="F528" s="228" t="s">
        <v>1134</v>
      </c>
      <c r="G528" s="225"/>
      <c r="H528" s="229">
        <v>0.32400000000000001</v>
      </c>
      <c r="I528" s="230"/>
      <c r="J528" s="225"/>
      <c r="K528" s="225"/>
      <c r="L528" s="231"/>
      <c r="M528" s="232"/>
      <c r="N528" s="233"/>
      <c r="O528" s="233"/>
      <c r="P528" s="233"/>
      <c r="Q528" s="233"/>
      <c r="R528" s="233"/>
      <c r="S528" s="233"/>
      <c r="T528" s="234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5" t="s">
        <v>144</v>
      </c>
      <c r="AU528" s="235" t="s">
        <v>82</v>
      </c>
      <c r="AV528" s="13" t="s">
        <v>82</v>
      </c>
      <c r="AW528" s="13" t="s">
        <v>33</v>
      </c>
      <c r="AX528" s="13" t="s">
        <v>80</v>
      </c>
      <c r="AY528" s="235" t="s">
        <v>133</v>
      </c>
    </row>
    <row r="529" s="2" customFormat="1" ht="24.15" customHeight="1">
      <c r="A529" s="40"/>
      <c r="B529" s="41"/>
      <c r="C529" s="206" t="s">
        <v>672</v>
      </c>
      <c r="D529" s="206" t="s">
        <v>135</v>
      </c>
      <c r="E529" s="207" t="s">
        <v>690</v>
      </c>
      <c r="F529" s="208" t="s">
        <v>691</v>
      </c>
      <c r="G529" s="209" t="s">
        <v>235</v>
      </c>
      <c r="H529" s="210">
        <v>57.868000000000002</v>
      </c>
      <c r="I529" s="211"/>
      <c r="J529" s="212">
        <f>ROUND(I529*H529,2)</f>
        <v>0</v>
      </c>
      <c r="K529" s="208" t="s">
        <v>139</v>
      </c>
      <c r="L529" s="46"/>
      <c r="M529" s="213" t="s">
        <v>19</v>
      </c>
      <c r="N529" s="214" t="s">
        <v>43</v>
      </c>
      <c r="O529" s="86"/>
      <c r="P529" s="215">
        <f>O529*H529</f>
        <v>0</v>
      </c>
      <c r="Q529" s="215">
        <v>0</v>
      </c>
      <c r="R529" s="215">
        <f>Q529*H529</f>
        <v>0</v>
      </c>
      <c r="S529" s="215">
        <v>0</v>
      </c>
      <c r="T529" s="216">
        <f>S529*H529</f>
        <v>0</v>
      </c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R529" s="217" t="s">
        <v>140</v>
      </c>
      <c r="AT529" s="217" t="s">
        <v>135</v>
      </c>
      <c r="AU529" s="217" t="s">
        <v>82</v>
      </c>
      <c r="AY529" s="19" t="s">
        <v>133</v>
      </c>
      <c r="BE529" s="218">
        <f>IF(N529="základní",J529,0)</f>
        <v>0</v>
      </c>
      <c r="BF529" s="218">
        <f>IF(N529="snížená",J529,0)</f>
        <v>0</v>
      </c>
      <c r="BG529" s="218">
        <f>IF(N529="zákl. přenesená",J529,0)</f>
        <v>0</v>
      </c>
      <c r="BH529" s="218">
        <f>IF(N529="sníž. přenesená",J529,0)</f>
        <v>0</v>
      </c>
      <c r="BI529" s="218">
        <f>IF(N529="nulová",J529,0)</f>
        <v>0</v>
      </c>
      <c r="BJ529" s="19" t="s">
        <v>80</v>
      </c>
      <c r="BK529" s="218">
        <f>ROUND(I529*H529,2)</f>
        <v>0</v>
      </c>
      <c r="BL529" s="19" t="s">
        <v>140</v>
      </c>
      <c r="BM529" s="217" t="s">
        <v>1138</v>
      </c>
    </row>
    <row r="530" s="2" customFormat="1">
      <c r="A530" s="40"/>
      <c r="B530" s="41"/>
      <c r="C530" s="42"/>
      <c r="D530" s="219" t="s">
        <v>142</v>
      </c>
      <c r="E530" s="42"/>
      <c r="F530" s="220" t="s">
        <v>693</v>
      </c>
      <c r="G530" s="42"/>
      <c r="H530" s="42"/>
      <c r="I530" s="221"/>
      <c r="J530" s="42"/>
      <c r="K530" s="42"/>
      <c r="L530" s="46"/>
      <c r="M530" s="222"/>
      <c r="N530" s="223"/>
      <c r="O530" s="86"/>
      <c r="P530" s="86"/>
      <c r="Q530" s="86"/>
      <c r="R530" s="86"/>
      <c r="S530" s="86"/>
      <c r="T530" s="87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T530" s="19" t="s">
        <v>142</v>
      </c>
      <c r="AU530" s="19" t="s">
        <v>82</v>
      </c>
    </row>
    <row r="531" s="13" customFormat="1">
      <c r="A531" s="13"/>
      <c r="B531" s="224"/>
      <c r="C531" s="225"/>
      <c r="D531" s="226" t="s">
        <v>144</v>
      </c>
      <c r="E531" s="227" t="s">
        <v>19</v>
      </c>
      <c r="F531" s="228" t="s">
        <v>1128</v>
      </c>
      <c r="G531" s="225"/>
      <c r="H531" s="229">
        <v>57.420000000000002</v>
      </c>
      <c r="I531" s="230"/>
      <c r="J531" s="225"/>
      <c r="K531" s="225"/>
      <c r="L531" s="231"/>
      <c r="M531" s="232"/>
      <c r="N531" s="233"/>
      <c r="O531" s="233"/>
      <c r="P531" s="233"/>
      <c r="Q531" s="233"/>
      <c r="R531" s="233"/>
      <c r="S531" s="233"/>
      <c r="T531" s="234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35" t="s">
        <v>144</v>
      </c>
      <c r="AU531" s="235" t="s">
        <v>82</v>
      </c>
      <c r="AV531" s="13" t="s">
        <v>82</v>
      </c>
      <c r="AW531" s="13" t="s">
        <v>33</v>
      </c>
      <c r="AX531" s="13" t="s">
        <v>72</v>
      </c>
      <c r="AY531" s="235" t="s">
        <v>133</v>
      </c>
    </row>
    <row r="532" s="13" customFormat="1">
      <c r="A532" s="13"/>
      <c r="B532" s="224"/>
      <c r="C532" s="225"/>
      <c r="D532" s="226" t="s">
        <v>144</v>
      </c>
      <c r="E532" s="227" t="s">
        <v>19</v>
      </c>
      <c r="F532" s="228" t="s">
        <v>1130</v>
      </c>
      <c r="G532" s="225"/>
      <c r="H532" s="229">
        <v>0.44800000000000001</v>
      </c>
      <c r="I532" s="230"/>
      <c r="J532" s="225"/>
      <c r="K532" s="225"/>
      <c r="L532" s="231"/>
      <c r="M532" s="232"/>
      <c r="N532" s="233"/>
      <c r="O532" s="233"/>
      <c r="P532" s="233"/>
      <c r="Q532" s="233"/>
      <c r="R532" s="233"/>
      <c r="S532" s="233"/>
      <c r="T532" s="234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5" t="s">
        <v>144</v>
      </c>
      <c r="AU532" s="235" t="s">
        <v>82</v>
      </c>
      <c r="AV532" s="13" t="s">
        <v>82</v>
      </c>
      <c r="AW532" s="13" t="s">
        <v>33</v>
      </c>
      <c r="AX532" s="13" t="s">
        <v>72</v>
      </c>
      <c r="AY532" s="235" t="s">
        <v>133</v>
      </c>
    </row>
    <row r="533" s="15" customFormat="1">
      <c r="A533" s="15"/>
      <c r="B533" s="246"/>
      <c r="C533" s="247"/>
      <c r="D533" s="226" t="s">
        <v>144</v>
      </c>
      <c r="E533" s="248" t="s">
        <v>19</v>
      </c>
      <c r="F533" s="249" t="s">
        <v>200</v>
      </c>
      <c r="G533" s="247"/>
      <c r="H533" s="250">
        <v>57.868000000000002</v>
      </c>
      <c r="I533" s="251"/>
      <c r="J533" s="247"/>
      <c r="K533" s="247"/>
      <c r="L533" s="252"/>
      <c r="M533" s="253"/>
      <c r="N533" s="254"/>
      <c r="O533" s="254"/>
      <c r="P533" s="254"/>
      <c r="Q533" s="254"/>
      <c r="R533" s="254"/>
      <c r="S533" s="254"/>
      <c r="T533" s="25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T533" s="256" t="s">
        <v>144</v>
      </c>
      <c r="AU533" s="256" t="s">
        <v>82</v>
      </c>
      <c r="AV533" s="15" t="s">
        <v>140</v>
      </c>
      <c r="AW533" s="15" t="s">
        <v>33</v>
      </c>
      <c r="AX533" s="15" t="s">
        <v>80</v>
      </c>
      <c r="AY533" s="256" t="s">
        <v>133</v>
      </c>
    </row>
    <row r="534" s="2" customFormat="1" ht="24.15" customHeight="1">
      <c r="A534" s="40"/>
      <c r="B534" s="41"/>
      <c r="C534" s="206" t="s">
        <v>678</v>
      </c>
      <c r="D534" s="206" t="s">
        <v>135</v>
      </c>
      <c r="E534" s="207" t="s">
        <v>695</v>
      </c>
      <c r="F534" s="208" t="s">
        <v>696</v>
      </c>
      <c r="G534" s="209" t="s">
        <v>235</v>
      </c>
      <c r="H534" s="210">
        <v>27.324000000000002</v>
      </c>
      <c r="I534" s="211"/>
      <c r="J534" s="212">
        <f>ROUND(I534*H534,2)</f>
        <v>0</v>
      </c>
      <c r="K534" s="208" t="s">
        <v>139</v>
      </c>
      <c r="L534" s="46"/>
      <c r="M534" s="213" t="s">
        <v>19</v>
      </c>
      <c r="N534" s="214" t="s">
        <v>43</v>
      </c>
      <c r="O534" s="86"/>
      <c r="P534" s="215">
        <f>O534*H534</f>
        <v>0</v>
      </c>
      <c r="Q534" s="215">
        <v>0</v>
      </c>
      <c r="R534" s="215">
        <f>Q534*H534</f>
        <v>0</v>
      </c>
      <c r="S534" s="215">
        <v>0</v>
      </c>
      <c r="T534" s="216">
        <f>S534*H534</f>
        <v>0</v>
      </c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R534" s="217" t="s">
        <v>140</v>
      </c>
      <c r="AT534" s="217" t="s">
        <v>135</v>
      </c>
      <c r="AU534" s="217" t="s">
        <v>82</v>
      </c>
      <c r="AY534" s="19" t="s">
        <v>133</v>
      </c>
      <c r="BE534" s="218">
        <f>IF(N534="základní",J534,0)</f>
        <v>0</v>
      </c>
      <c r="BF534" s="218">
        <f>IF(N534="snížená",J534,0)</f>
        <v>0</v>
      </c>
      <c r="BG534" s="218">
        <f>IF(N534="zákl. přenesená",J534,0)</f>
        <v>0</v>
      </c>
      <c r="BH534" s="218">
        <f>IF(N534="sníž. přenesená",J534,0)</f>
        <v>0</v>
      </c>
      <c r="BI534" s="218">
        <f>IF(N534="nulová",J534,0)</f>
        <v>0</v>
      </c>
      <c r="BJ534" s="19" t="s">
        <v>80</v>
      </c>
      <c r="BK534" s="218">
        <f>ROUND(I534*H534,2)</f>
        <v>0</v>
      </c>
      <c r="BL534" s="19" t="s">
        <v>140</v>
      </c>
      <c r="BM534" s="217" t="s">
        <v>1139</v>
      </c>
    </row>
    <row r="535" s="2" customFormat="1">
      <c r="A535" s="40"/>
      <c r="B535" s="41"/>
      <c r="C535" s="42"/>
      <c r="D535" s="219" t="s">
        <v>142</v>
      </c>
      <c r="E535" s="42"/>
      <c r="F535" s="220" t="s">
        <v>698</v>
      </c>
      <c r="G535" s="42"/>
      <c r="H535" s="42"/>
      <c r="I535" s="221"/>
      <c r="J535" s="42"/>
      <c r="K535" s="42"/>
      <c r="L535" s="46"/>
      <c r="M535" s="222"/>
      <c r="N535" s="223"/>
      <c r="O535" s="86"/>
      <c r="P535" s="86"/>
      <c r="Q535" s="86"/>
      <c r="R535" s="86"/>
      <c r="S535" s="86"/>
      <c r="T535" s="87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T535" s="19" t="s">
        <v>142</v>
      </c>
      <c r="AU535" s="19" t="s">
        <v>82</v>
      </c>
    </row>
    <row r="536" s="13" customFormat="1">
      <c r="A536" s="13"/>
      <c r="B536" s="224"/>
      <c r="C536" s="225"/>
      <c r="D536" s="226" t="s">
        <v>144</v>
      </c>
      <c r="E536" s="227" t="s">
        <v>19</v>
      </c>
      <c r="F536" s="228" t="s">
        <v>1129</v>
      </c>
      <c r="G536" s="225"/>
      <c r="H536" s="229">
        <v>27.324000000000002</v>
      </c>
      <c r="I536" s="230"/>
      <c r="J536" s="225"/>
      <c r="K536" s="225"/>
      <c r="L536" s="231"/>
      <c r="M536" s="232"/>
      <c r="N536" s="233"/>
      <c r="O536" s="233"/>
      <c r="P536" s="233"/>
      <c r="Q536" s="233"/>
      <c r="R536" s="233"/>
      <c r="S536" s="233"/>
      <c r="T536" s="234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5" t="s">
        <v>144</v>
      </c>
      <c r="AU536" s="235" t="s">
        <v>82</v>
      </c>
      <c r="AV536" s="13" t="s">
        <v>82</v>
      </c>
      <c r="AW536" s="13" t="s">
        <v>33</v>
      </c>
      <c r="AX536" s="13" t="s">
        <v>80</v>
      </c>
      <c r="AY536" s="235" t="s">
        <v>133</v>
      </c>
    </row>
    <row r="537" s="12" customFormat="1" ht="22.8" customHeight="1">
      <c r="A537" s="12"/>
      <c r="B537" s="190"/>
      <c r="C537" s="191"/>
      <c r="D537" s="192" t="s">
        <v>71</v>
      </c>
      <c r="E537" s="204" t="s">
        <v>699</v>
      </c>
      <c r="F537" s="204" t="s">
        <v>700</v>
      </c>
      <c r="G537" s="191"/>
      <c r="H537" s="191"/>
      <c r="I537" s="194"/>
      <c r="J537" s="205">
        <f>BK537</f>
        <v>0</v>
      </c>
      <c r="K537" s="191"/>
      <c r="L537" s="196"/>
      <c r="M537" s="197"/>
      <c r="N537" s="198"/>
      <c r="O537" s="198"/>
      <c r="P537" s="199">
        <f>SUM(P538:P539)</f>
        <v>0</v>
      </c>
      <c r="Q537" s="198"/>
      <c r="R537" s="199">
        <f>SUM(R538:R539)</f>
        <v>0</v>
      </c>
      <c r="S537" s="198"/>
      <c r="T537" s="200">
        <f>SUM(T538:T539)</f>
        <v>0</v>
      </c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R537" s="201" t="s">
        <v>80</v>
      </c>
      <c r="AT537" s="202" t="s">
        <v>71</v>
      </c>
      <c r="AU537" s="202" t="s">
        <v>80</v>
      </c>
      <c r="AY537" s="201" t="s">
        <v>133</v>
      </c>
      <c r="BK537" s="203">
        <f>SUM(BK538:BK539)</f>
        <v>0</v>
      </c>
    </row>
    <row r="538" s="2" customFormat="1" ht="24.15" customHeight="1">
      <c r="A538" s="40"/>
      <c r="B538" s="41"/>
      <c r="C538" s="206" t="s">
        <v>684</v>
      </c>
      <c r="D538" s="206" t="s">
        <v>135</v>
      </c>
      <c r="E538" s="207" t="s">
        <v>702</v>
      </c>
      <c r="F538" s="208" t="s">
        <v>703</v>
      </c>
      <c r="G538" s="209" t="s">
        <v>235</v>
      </c>
      <c r="H538" s="210">
        <v>99.986999999999995</v>
      </c>
      <c r="I538" s="211"/>
      <c r="J538" s="212">
        <f>ROUND(I538*H538,2)</f>
        <v>0</v>
      </c>
      <c r="K538" s="208" t="s">
        <v>139</v>
      </c>
      <c r="L538" s="46"/>
      <c r="M538" s="213" t="s">
        <v>19</v>
      </c>
      <c r="N538" s="214" t="s">
        <v>43</v>
      </c>
      <c r="O538" s="86"/>
      <c r="P538" s="215">
        <f>O538*H538</f>
        <v>0</v>
      </c>
      <c r="Q538" s="215">
        <v>0</v>
      </c>
      <c r="R538" s="215">
        <f>Q538*H538</f>
        <v>0</v>
      </c>
      <c r="S538" s="215">
        <v>0</v>
      </c>
      <c r="T538" s="216">
        <f>S538*H538</f>
        <v>0</v>
      </c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R538" s="217" t="s">
        <v>140</v>
      </c>
      <c r="AT538" s="217" t="s">
        <v>135</v>
      </c>
      <c r="AU538" s="217" t="s">
        <v>82</v>
      </c>
      <c r="AY538" s="19" t="s">
        <v>133</v>
      </c>
      <c r="BE538" s="218">
        <f>IF(N538="základní",J538,0)</f>
        <v>0</v>
      </c>
      <c r="BF538" s="218">
        <f>IF(N538="snížená",J538,0)</f>
        <v>0</v>
      </c>
      <c r="BG538" s="218">
        <f>IF(N538="zákl. přenesená",J538,0)</f>
        <v>0</v>
      </c>
      <c r="BH538" s="218">
        <f>IF(N538="sníž. přenesená",J538,0)</f>
        <v>0</v>
      </c>
      <c r="BI538" s="218">
        <f>IF(N538="nulová",J538,0)</f>
        <v>0</v>
      </c>
      <c r="BJ538" s="19" t="s">
        <v>80</v>
      </c>
      <c r="BK538" s="218">
        <f>ROUND(I538*H538,2)</f>
        <v>0</v>
      </c>
      <c r="BL538" s="19" t="s">
        <v>140</v>
      </c>
      <c r="BM538" s="217" t="s">
        <v>704</v>
      </c>
    </row>
    <row r="539" s="2" customFormat="1">
      <c r="A539" s="40"/>
      <c r="B539" s="41"/>
      <c r="C539" s="42"/>
      <c r="D539" s="219" t="s">
        <v>142</v>
      </c>
      <c r="E539" s="42"/>
      <c r="F539" s="220" t="s">
        <v>705</v>
      </c>
      <c r="G539" s="42"/>
      <c r="H539" s="42"/>
      <c r="I539" s="221"/>
      <c r="J539" s="42"/>
      <c r="K539" s="42"/>
      <c r="L539" s="46"/>
      <c r="M539" s="222"/>
      <c r="N539" s="223"/>
      <c r="O539" s="86"/>
      <c r="P539" s="86"/>
      <c r="Q539" s="86"/>
      <c r="R539" s="86"/>
      <c r="S539" s="86"/>
      <c r="T539" s="87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T539" s="19" t="s">
        <v>142</v>
      </c>
      <c r="AU539" s="19" t="s">
        <v>82</v>
      </c>
    </row>
    <row r="540" s="12" customFormat="1" ht="25.92" customHeight="1">
      <c r="A540" s="12"/>
      <c r="B540" s="190"/>
      <c r="C540" s="191"/>
      <c r="D540" s="192" t="s">
        <v>71</v>
      </c>
      <c r="E540" s="193" t="s">
        <v>706</v>
      </c>
      <c r="F540" s="193" t="s">
        <v>707</v>
      </c>
      <c r="G540" s="191"/>
      <c r="H540" s="191"/>
      <c r="I540" s="194"/>
      <c r="J540" s="195">
        <f>BK540</f>
        <v>0</v>
      </c>
      <c r="K540" s="191"/>
      <c r="L540" s="196"/>
      <c r="M540" s="197"/>
      <c r="N540" s="198"/>
      <c r="O540" s="198"/>
      <c r="P540" s="199">
        <f>P541</f>
        <v>0</v>
      </c>
      <c r="Q540" s="198"/>
      <c r="R540" s="199">
        <f>R541</f>
        <v>0.019999999999999997</v>
      </c>
      <c r="S540" s="198"/>
      <c r="T540" s="200">
        <f>T541</f>
        <v>0</v>
      </c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R540" s="201" t="s">
        <v>82</v>
      </c>
      <c r="AT540" s="202" t="s">
        <v>71</v>
      </c>
      <c r="AU540" s="202" t="s">
        <v>72</v>
      </c>
      <c r="AY540" s="201" t="s">
        <v>133</v>
      </c>
      <c r="BK540" s="203">
        <f>BK541</f>
        <v>0</v>
      </c>
    </row>
    <row r="541" s="12" customFormat="1" ht="22.8" customHeight="1">
      <c r="A541" s="12"/>
      <c r="B541" s="190"/>
      <c r="C541" s="191"/>
      <c r="D541" s="192" t="s">
        <v>71</v>
      </c>
      <c r="E541" s="204" t="s">
        <v>708</v>
      </c>
      <c r="F541" s="204" t="s">
        <v>709</v>
      </c>
      <c r="G541" s="191"/>
      <c r="H541" s="191"/>
      <c r="I541" s="194"/>
      <c r="J541" s="205">
        <f>BK541</f>
        <v>0</v>
      </c>
      <c r="K541" s="191"/>
      <c r="L541" s="196"/>
      <c r="M541" s="197"/>
      <c r="N541" s="198"/>
      <c r="O541" s="198"/>
      <c r="P541" s="199">
        <f>SUM(P542:P554)</f>
        <v>0</v>
      </c>
      <c r="Q541" s="198"/>
      <c r="R541" s="199">
        <f>SUM(R542:R554)</f>
        <v>0.019999999999999997</v>
      </c>
      <c r="S541" s="198"/>
      <c r="T541" s="200">
        <f>SUM(T542:T554)</f>
        <v>0</v>
      </c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R541" s="201" t="s">
        <v>82</v>
      </c>
      <c r="AT541" s="202" t="s">
        <v>71</v>
      </c>
      <c r="AU541" s="202" t="s">
        <v>80</v>
      </c>
      <c r="AY541" s="201" t="s">
        <v>133</v>
      </c>
      <c r="BK541" s="203">
        <f>SUM(BK542:BK554)</f>
        <v>0</v>
      </c>
    </row>
    <row r="542" s="2" customFormat="1" ht="24.15" customHeight="1">
      <c r="A542" s="40"/>
      <c r="B542" s="41"/>
      <c r="C542" s="206" t="s">
        <v>689</v>
      </c>
      <c r="D542" s="206" t="s">
        <v>135</v>
      </c>
      <c r="E542" s="207" t="s">
        <v>711</v>
      </c>
      <c r="F542" s="208" t="s">
        <v>712</v>
      </c>
      <c r="G542" s="209" t="s">
        <v>138</v>
      </c>
      <c r="H542" s="210">
        <v>26.329999999999998</v>
      </c>
      <c r="I542" s="211"/>
      <c r="J542" s="212">
        <f>ROUND(I542*H542,2)</f>
        <v>0</v>
      </c>
      <c r="K542" s="208" t="s">
        <v>139</v>
      </c>
      <c r="L542" s="46"/>
      <c r="M542" s="213" t="s">
        <v>19</v>
      </c>
      <c r="N542" s="214" t="s">
        <v>43</v>
      </c>
      <c r="O542" s="86"/>
      <c r="P542" s="215">
        <f>O542*H542</f>
        <v>0</v>
      </c>
      <c r="Q542" s="215">
        <v>0</v>
      </c>
      <c r="R542" s="215">
        <f>Q542*H542</f>
        <v>0</v>
      </c>
      <c r="S542" s="215">
        <v>0</v>
      </c>
      <c r="T542" s="216">
        <f>S542*H542</f>
        <v>0</v>
      </c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R542" s="217" t="s">
        <v>232</v>
      </c>
      <c r="AT542" s="217" t="s">
        <v>135</v>
      </c>
      <c r="AU542" s="217" t="s">
        <v>82</v>
      </c>
      <c r="AY542" s="19" t="s">
        <v>133</v>
      </c>
      <c r="BE542" s="218">
        <f>IF(N542="základní",J542,0)</f>
        <v>0</v>
      </c>
      <c r="BF542" s="218">
        <f>IF(N542="snížená",J542,0)</f>
        <v>0</v>
      </c>
      <c r="BG542" s="218">
        <f>IF(N542="zákl. přenesená",J542,0)</f>
        <v>0</v>
      </c>
      <c r="BH542" s="218">
        <f>IF(N542="sníž. přenesená",J542,0)</f>
        <v>0</v>
      </c>
      <c r="BI542" s="218">
        <f>IF(N542="nulová",J542,0)</f>
        <v>0</v>
      </c>
      <c r="BJ542" s="19" t="s">
        <v>80</v>
      </c>
      <c r="BK542" s="218">
        <f>ROUND(I542*H542,2)</f>
        <v>0</v>
      </c>
      <c r="BL542" s="19" t="s">
        <v>232</v>
      </c>
      <c r="BM542" s="217" t="s">
        <v>1140</v>
      </c>
    </row>
    <row r="543" s="2" customFormat="1">
      <c r="A543" s="40"/>
      <c r="B543" s="41"/>
      <c r="C543" s="42"/>
      <c r="D543" s="219" t="s">
        <v>142</v>
      </c>
      <c r="E543" s="42"/>
      <c r="F543" s="220" t="s">
        <v>714</v>
      </c>
      <c r="G543" s="42"/>
      <c r="H543" s="42"/>
      <c r="I543" s="221"/>
      <c r="J543" s="42"/>
      <c r="K543" s="42"/>
      <c r="L543" s="46"/>
      <c r="M543" s="222"/>
      <c r="N543" s="223"/>
      <c r="O543" s="86"/>
      <c r="P543" s="86"/>
      <c r="Q543" s="86"/>
      <c r="R543" s="86"/>
      <c r="S543" s="86"/>
      <c r="T543" s="87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T543" s="19" t="s">
        <v>142</v>
      </c>
      <c r="AU543" s="19" t="s">
        <v>82</v>
      </c>
    </row>
    <row r="544" s="13" customFormat="1">
      <c r="A544" s="13"/>
      <c r="B544" s="224"/>
      <c r="C544" s="225"/>
      <c r="D544" s="226" t="s">
        <v>144</v>
      </c>
      <c r="E544" s="227" t="s">
        <v>19</v>
      </c>
      <c r="F544" s="228" t="s">
        <v>1141</v>
      </c>
      <c r="G544" s="225"/>
      <c r="H544" s="229">
        <v>26.329999999999998</v>
      </c>
      <c r="I544" s="230"/>
      <c r="J544" s="225"/>
      <c r="K544" s="225"/>
      <c r="L544" s="231"/>
      <c r="M544" s="232"/>
      <c r="N544" s="233"/>
      <c r="O544" s="233"/>
      <c r="P544" s="233"/>
      <c r="Q544" s="233"/>
      <c r="R544" s="233"/>
      <c r="S544" s="233"/>
      <c r="T544" s="234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5" t="s">
        <v>144</v>
      </c>
      <c r="AU544" s="235" t="s">
        <v>82</v>
      </c>
      <c r="AV544" s="13" t="s">
        <v>82</v>
      </c>
      <c r="AW544" s="13" t="s">
        <v>33</v>
      </c>
      <c r="AX544" s="13" t="s">
        <v>80</v>
      </c>
      <c r="AY544" s="235" t="s">
        <v>133</v>
      </c>
    </row>
    <row r="545" s="2" customFormat="1" ht="16.5" customHeight="1">
      <c r="A545" s="40"/>
      <c r="B545" s="41"/>
      <c r="C545" s="257" t="s">
        <v>694</v>
      </c>
      <c r="D545" s="257" t="s">
        <v>263</v>
      </c>
      <c r="E545" s="258" t="s">
        <v>717</v>
      </c>
      <c r="F545" s="259" t="s">
        <v>718</v>
      </c>
      <c r="G545" s="260" t="s">
        <v>235</v>
      </c>
      <c r="H545" s="261">
        <v>0.0089999999999999993</v>
      </c>
      <c r="I545" s="262"/>
      <c r="J545" s="263">
        <f>ROUND(I545*H545,2)</f>
        <v>0</v>
      </c>
      <c r="K545" s="259" t="s">
        <v>139</v>
      </c>
      <c r="L545" s="264"/>
      <c r="M545" s="265" t="s">
        <v>19</v>
      </c>
      <c r="N545" s="266" t="s">
        <v>43</v>
      </c>
      <c r="O545" s="86"/>
      <c r="P545" s="215">
        <f>O545*H545</f>
        <v>0</v>
      </c>
      <c r="Q545" s="215">
        <v>1</v>
      </c>
      <c r="R545" s="215">
        <f>Q545*H545</f>
        <v>0.0089999999999999993</v>
      </c>
      <c r="S545" s="215">
        <v>0</v>
      </c>
      <c r="T545" s="216">
        <f>S545*H545</f>
        <v>0</v>
      </c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R545" s="217" t="s">
        <v>342</v>
      </c>
      <c r="AT545" s="217" t="s">
        <v>263</v>
      </c>
      <c r="AU545" s="217" t="s">
        <v>82</v>
      </c>
      <c r="AY545" s="19" t="s">
        <v>133</v>
      </c>
      <c r="BE545" s="218">
        <f>IF(N545="základní",J545,0)</f>
        <v>0</v>
      </c>
      <c r="BF545" s="218">
        <f>IF(N545="snížená",J545,0)</f>
        <v>0</v>
      </c>
      <c r="BG545" s="218">
        <f>IF(N545="zákl. přenesená",J545,0)</f>
        <v>0</v>
      </c>
      <c r="BH545" s="218">
        <f>IF(N545="sníž. přenesená",J545,0)</f>
        <v>0</v>
      </c>
      <c r="BI545" s="218">
        <f>IF(N545="nulová",J545,0)</f>
        <v>0</v>
      </c>
      <c r="BJ545" s="19" t="s">
        <v>80</v>
      </c>
      <c r="BK545" s="218">
        <f>ROUND(I545*H545,2)</f>
        <v>0</v>
      </c>
      <c r="BL545" s="19" t="s">
        <v>232</v>
      </c>
      <c r="BM545" s="217" t="s">
        <v>1142</v>
      </c>
    </row>
    <row r="546" s="13" customFormat="1">
      <c r="A546" s="13"/>
      <c r="B546" s="224"/>
      <c r="C546" s="225"/>
      <c r="D546" s="226" t="s">
        <v>144</v>
      </c>
      <c r="E546" s="227" t="s">
        <v>19</v>
      </c>
      <c r="F546" s="228" t="s">
        <v>1141</v>
      </c>
      <c r="G546" s="225"/>
      <c r="H546" s="229">
        <v>26.329999999999998</v>
      </c>
      <c r="I546" s="230"/>
      <c r="J546" s="225"/>
      <c r="K546" s="225"/>
      <c r="L546" s="231"/>
      <c r="M546" s="232"/>
      <c r="N546" s="233"/>
      <c r="O546" s="233"/>
      <c r="P546" s="233"/>
      <c r="Q546" s="233"/>
      <c r="R546" s="233"/>
      <c r="S546" s="233"/>
      <c r="T546" s="234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5" t="s">
        <v>144</v>
      </c>
      <c r="AU546" s="235" t="s">
        <v>82</v>
      </c>
      <c r="AV546" s="13" t="s">
        <v>82</v>
      </c>
      <c r="AW546" s="13" t="s">
        <v>33</v>
      </c>
      <c r="AX546" s="13" t="s">
        <v>80</v>
      </c>
      <c r="AY546" s="235" t="s">
        <v>133</v>
      </c>
    </row>
    <row r="547" s="13" customFormat="1">
      <c r="A547" s="13"/>
      <c r="B547" s="224"/>
      <c r="C547" s="225"/>
      <c r="D547" s="226" t="s">
        <v>144</v>
      </c>
      <c r="E547" s="225"/>
      <c r="F547" s="228" t="s">
        <v>1143</v>
      </c>
      <c r="G547" s="225"/>
      <c r="H547" s="229">
        <v>0.0089999999999999993</v>
      </c>
      <c r="I547" s="230"/>
      <c r="J547" s="225"/>
      <c r="K547" s="225"/>
      <c r="L547" s="231"/>
      <c r="M547" s="232"/>
      <c r="N547" s="233"/>
      <c r="O547" s="233"/>
      <c r="P547" s="233"/>
      <c r="Q547" s="233"/>
      <c r="R547" s="233"/>
      <c r="S547" s="233"/>
      <c r="T547" s="234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5" t="s">
        <v>144</v>
      </c>
      <c r="AU547" s="235" t="s">
        <v>82</v>
      </c>
      <c r="AV547" s="13" t="s">
        <v>82</v>
      </c>
      <c r="AW547" s="13" t="s">
        <v>4</v>
      </c>
      <c r="AX547" s="13" t="s">
        <v>80</v>
      </c>
      <c r="AY547" s="235" t="s">
        <v>133</v>
      </c>
    </row>
    <row r="548" s="2" customFormat="1" ht="24.15" customHeight="1">
      <c r="A548" s="40"/>
      <c r="B548" s="41"/>
      <c r="C548" s="206" t="s">
        <v>701</v>
      </c>
      <c r="D548" s="206" t="s">
        <v>135</v>
      </c>
      <c r="E548" s="207" t="s">
        <v>722</v>
      </c>
      <c r="F548" s="208" t="s">
        <v>723</v>
      </c>
      <c r="G548" s="209" t="s">
        <v>138</v>
      </c>
      <c r="H548" s="210">
        <v>26.329999999999998</v>
      </c>
      <c r="I548" s="211"/>
      <c r="J548" s="212">
        <f>ROUND(I548*H548,2)</f>
        <v>0</v>
      </c>
      <c r="K548" s="208" t="s">
        <v>139</v>
      </c>
      <c r="L548" s="46"/>
      <c r="M548" s="213" t="s">
        <v>19</v>
      </c>
      <c r="N548" s="214" t="s">
        <v>43</v>
      </c>
      <c r="O548" s="86"/>
      <c r="P548" s="215">
        <f>O548*H548</f>
        <v>0</v>
      </c>
      <c r="Q548" s="215">
        <v>0</v>
      </c>
      <c r="R548" s="215">
        <f>Q548*H548</f>
        <v>0</v>
      </c>
      <c r="S548" s="215">
        <v>0</v>
      </c>
      <c r="T548" s="216">
        <f>S548*H548</f>
        <v>0</v>
      </c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R548" s="217" t="s">
        <v>232</v>
      </c>
      <c r="AT548" s="217" t="s">
        <v>135</v>
      </c>
      <c r="AU548" s="217" t="s">
        <v>82</v>
      </c>
      <c r="AY548" s="19" t="s">
        <v>133</v>
      </c>
      <c r="BE548" s="218">
        <f>IF(N548="základní",J548,0)</f>
        <v>0</v>
      </c>
      <c r="BF548" s="218">
        <f>IF(N548="snížená",J548,0)</f>
        <v>0</v>
      </c>
      <c r="BG548" s="218">
        <f>IF(N548="zákl. přenesená",J548,0)</f>
        <v>0</v>
      </c>
      <c r="BH548" s="218">
        <f>IF(N548="sníž. přenesená",J548,0)</f>
        <v>0</v>
      </c>
      <c r="BI548" s="218">
        <f>IF(N548="nulová",J548,0)</f>
        <v>0</v>
      </c>
      <c r="BJ548" s="19" t="s">
        <v>80</v>
      </c>
      <c r="BK548" s="218">
        <f>ROUND(I548*H548,2)</f>
        <v>0</v>
      </c>
      <c r="BL548" s="19" t="s">
        <v>232</v>
      </c>
      <c r="BM548" s="217" t="s">
        <v>1144</v>
      </c>
    </row>
    <row r="549" s="2" customFormat="1">
      <c r="A549" s="40"/>
      <c r="B549" s="41"/>
      <c r="C549" s="42"/>
      <c r="D549" s="219" t="s">
        <v>142</v>
      </c>
      <c r="E549" s="42"/>
      <c r="F549" s="220" t="s">
        <v>725</v>
      </c>
      <c r="G549" s="42"/>
      <c r="H549" s="42"/>
      <c r="I549" s="221"/>
      <c r="J549" s="42"/>
      <c r="K549" s="42"/>
      <c r="L549" s="46"/>
      <c r="M549" s="222"/>
      <c r="N549" s="223"/>
      <c r="O549" s="86"/>
      <c r="P549" s="86"/>
      <c r="Q549" s="86"/>
      <c r="R549" s="86"/>
      <c r="S549" s="86"/>
      <c r="T549" s="87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T549" s="19" t="s">
        <v>142</v>
      </c>
      <c r="AU549" s="19" t="s">
        <v>82</v>
      </c>
    </row>
    <row r="550" s="13" customFormat="1">
      <c r="A550" s="13"/>
      <c r="B550" s="224"/>
      <c r="C550" s="225"/>
      <c r="D550" s="226" t="s">
        <v>144</v>
      </c>
      <c r="E550" s="227" t="s">
        <v>19</v>
      </c>
      <c r="F550" s="228" t="s">
        <v>1141</v>
      </c>
      <c r="G550" s="225"/>
      <c r="H550" s="229">
        <v>26.329999999999998</v>
      </c>
      <c r="I550" s="230"/>
      <c r="J550" s="225"/>
      <c r="K550" s="225"/>
      <c r="L550" s="231"/>
      <c r="M550" s="232"/>
      <c r="N550" s="233"/>
      <c r="O550" s="233"/>
      <c r="P550" s="233"/>
      <c r="Q550" s="233"/>
      <c r="R550" s="233"/>
      <c r="S550" s="233"/>
      <c r="T550" s="234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5" t="s">
        <v>144</v>
      </c>
      <c r="AU550" s="235" t="s">
        <v>82</v>
      </c>
      <c r="AV550" s="13" t="s">
        <v>82</v>
      </c>
      <c r="AW550" s="13" t="s">
        <v>33</v>
      </c>
      <c r="AX550" s="13" t="s">
        <v>80</v>
      </c>
      <c r="AY550" s="235" t="s">
        <v>133</v>
      </c>
    </row>
    <row r="551" s="2" customFormat="1" ht="16.5" customHeight="1">
      <c r="A551" s="40"/>
      <c r="B551" s="41"/>
      <c r="C551" s="257" t="s">
        <v>710</v>
      </c>
      <c r="D551" s="257" t="s">
        <v>263</v>
      </c>
      <c r="E551" s="258" t="s">
        <v>727</v>
      </c>
      <c r="F551" s="259" t="s">
        <v>728</v>
      </c>
      <c r="G551" s="260" t="s">
        <v>235</v>
      </c>
      <c r="H551" s="261">
        <v>0.010999999999999999</v>
      </c>
      <c r="I551" s="262"/>
      <c r="J551" s="263">
        <f>ROUND(I551*H551,2)</f>
        <v>0</v>
      </c>
      <c r="K551" s="259" t="s">
        <v>139</v>
      </c>
      <c r="L551" s="264"/>
      <c r="M551" s="265" t="s">
        <v>19</v>
      </c>
      <c r="N551" s="266" t="s">
        <v>43</v>
      </c>
      <c r="O551" s="86"/>
      <c r="P551" s="215">
        <f>O551*H551</f>
        <v>0</v>
      </c>
      <c r="Q551" s="215">
        <v>1</v>
      </c>
      <c r="R551" s="215">
        <f>Q551*H551</f>
        <v>0.010999999999999999</v>
      </c>
      <c r="S551" s="215">
        <v>0</v>
      </c>
      <c r="T551" s="216">
        <f>S551*H551</f>
        <v>0</v>
      </c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R551" s="217" t="s">
        <v>342</v>
      </c>
      <c r="AT551" s="217" t="s">
        <v>263</v>
      </c>
      <c r="AU551" s="217" t="s">
        <v>82</v>
      </c>
      <c r="AY551" s="19" t="s">
        <v>133</v>
      </c>
      <c r="BE551" s="218">
        <f>IF(N551="základní",J551,0)</f>
        <v>0</v>
      </c>
      <c r="BF551" s="218">
        <f>IF(N551="snížená",J551,0)</f>
        <v>0</v>
      </c>
      <c r="BG551" s="218">
        <f>IF(N551="zákl. přenesená",J551,0)</f>
        <v>0</v>
      </c>
      <c r="BH551" s="218">
        <f>IF(N551="sníž. přenesená",J551,0)</f>
        <v>0</v>
      </c>
      <c r="BI551" s="218">
        <f>IF(N551="nulová",J551,0)</f>
        <v>0</v>
      </c>
      <c r="BJ551" s="19" t="s">
        <v>80</v>
      </c>
      <c r="BK551" s="218">
        <f>ROUND(I551*H551,2)</f>
        <v>0</v>
      </c>
      <c r="BL551" s="19" t="s">
        <v>232</v>
      </c>
      <c r="BM551" s="217" t="s">
        <v>1145</v>
      </c>
    </row>
    <row r="552" s="13" customFormat="1">
      <c r="A552" s="13"/>
      <c r="B552" s="224"/>
      <c r="C552" s="225"/>
      <c r="D552" s="226" t="s">
        <v>144</v>
      </c>
      <c r="E552" s="227" t="s">
        <v>19</v>
      </c>
      <c r="F552" s="228" t="s">
        <v>1141</v>
      </c>
      <c r="G552" s="225"/>
      <c r="H552" s="229">
        <v>26.329999999999998</v>
      </c>
      <c r="I552" s="230"/>
      <c r="J552" s="225"/>
      <c r="K552" s="225"/>
      <c r="L552" s="231"/>
      <c r="M552" s="232"/>
      <c r="N552" s="233"/>
      <c r="O552" s="233"/>
      <c r="P552" s="233"/>
      <c r="Q552" s="233"/>
      <c r="R552" s="233"/>
      <c r="S552" s="233"/>
      <c r="T552" s="234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35" t="s">
        <v>144</v>
      </c>
      <c r="AU552" s="235" t="s">
        <v>82</v>
      </c>
      <c r="AV552" s="13" t="s">
        <v>82</v>
      </c>
      <c r="AW552" s="13" t="s">
        <v>33</v>
      </c>
      <c r="AX552" s="13" t="s">
        <v>80</v>
      </c>
      <c r="AY552" s="235" t="s">
        <v>133</v>
      </c>
    </row>
    <row r="553" s="13" customFormat="1">
      <c r="A553" s="13"/>
      <c r="B553" s="224"/>
      <c r="C553" s="225"/>
      <c r="D553" s="226" t="s">
        <v>144</v>
      </c>
      <c r="E553" s="225"/>
      <c r="F553" s="228" t="s">
        <v>1146</v>
      </c>
      <c r="G553" s="225"/>
      <c r="H553" s="229">
        <v>0.010999999999999999</v>
      </c>
      <c r="I553" s="230"/>
      <c r="J553" s="225"/>
      <c r="K553" s="225"/>
      <c r="L553" s="231"/>
      <c r="M553" s="232"/>
      <c r="N553" s="233"/>
      <c r="O553" s="233"/>
      <c r="P553" s="233"/>
      <c r="Q553" s="233"/>
      <c r="R553" s="233"/>
      <c r="S553" s="233"/>
      <c r="T553" s="234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5" t="s">
        <v>144</v>
      </c>
      <c r="AU553" s="235" t="s">
        <v>82</v>
      </c>
      <c r="AV553" s="13" t="s">
        <v>82</v>
      </c>
      <c r="AW553" s="13" t="s">
        <v>4</v>
      </c>
      <c r="AX553" s="13" t="s">
        <v>80</v>
      </c>
      <c r="AY553" s="235" t="s">
        <v>133</v>
      </c>
    </row>
    <row r="554" s="2" customFormat="1" ht="24.15" customHeight="1">
      <c r="A554" s="40"/>
      <c r="B554" s="41"/>
      <c r="C554" s="206" t="s">
        <v>716</v>
      </c>
      <c r="D554" s="206" t="s">
        <v>135</v>
      </c>
      <c r="E554" s="207" t="s">
        <v>743</v>
      </c>
      <c r="F554" s="208" t="s">
        <v>744</v>
      </c>
      <c r="G554" s="209" t="s">
        <v>235</v>
      </c>
      <c r="H554" s="210">
        <v>0.02</v>
      </c>
      <c r="I554" s="211"/>
      <c r="J554" s="212">
        <f>ROUND(I554*H554,2)</f>
        <v>0</v>
      </c>
      <c r="K554" s="208" t="s">
        <v>19</v>
      </c>
      <c r="L554" s="46"/>
      <c r="M554" s="272" t="s">
        <v>19</v>
      </c>
      <c r="N554" s="273" t="s">
        <v>43</v>
      </c>
      <c r="O554" s="270"/>
      <c r="P554" s="274">
        <f>O554*H554</f>
        <v>0</v>
      </c>
      <c r="Q554" s="274">
        <v>0</v>
      </c>
      <c r="R554" s="274">
        <f>Q554*H554</f>
        <v>0</v>
      </c>
      <c r="S554" s="274">
        <v>0</v>
      </c>
      <c r="T554" s="275">
        <f>S554*H554</f>
        <v>0</v>
      </c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R554" s="217" t="s">
        <v>232</v>
      </c>
      <c r="AT554" s="217" t="s">
        <v>135</v>
      </c>
      <c r="AU554" s="217" t="s">
        <v>82</v>
      </c>
      <c r="AY554" s="19" t="s">
        <v>133</v>
      </c>
      <c r="BE554" s="218">
        <f>IF(N554="základní",J554,0)</f>
        <v>0</v>
      </c>
      <c r="BF554" s="218">
        <f>IF(N554="snížená",J554,0)</f>
        <v>0</v>
      </c>
      <c r="BG554" s="218">
        <f>IF(N554="zákl. přenesená",J554,0)</f>
        <v>0</v>
      </c>
      <c r="BH554" s="218">
        <f>IF(N554="sníž. přenesená",J554,0)</f>
        <v>0</v>
      </c>
      <c r="BI554" s="218">
        <f>IF(N554="nulová",J554,0)</f>
        <v>0</v>
      </c>
      <c r="BJ554" s="19" t="s">
        <v>80</v>
      </c>
      <c r="BK554" s="218">
        <f>ROUND(I554*H554,2)</f>
        <v>0</v>
      </c>
      <c r="BL554" s="19" t="s">
        <v>232</v>
      </c>
      <c r="BM554" s="217" t="s">
        <v>1147</v>
      </c>
    </row>
    <row r="555" s="2" customFormat="1" ht="6.96" customHeight="1">
      <c r="A555" s="40"/>
      <c r="B555" s="61"/>
      <c r="C555" s="62"/>
      <c r="D555" s="62"/>
      <c r="E555" s="62"/>
      <c r="F555" s="62"/>
      <c r="G555" s="62"/>
      <c r="H555" s="62"/>
      <c r="I555" s="62"/>
      <c r="J555" s="62"/>
      <c r="K555" s="62"/>
      <c r="L555" s="46"/>
      <c r="M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</row>
  </sheetData>
  <sheetProtection sheet="1" autoFilter="0" formatColumns="0" formatRows="0" objects="1" scenarios="1" spinCount="100000" saltValue="eNKxFSUgkQ8S96ra547B74N2VhGGkzFYbYQZA/Q9wGLnu8lJZOHkWP8V1kSUEmMnuJO4uC5X8z8FK525uFkNDw==" hashValue="cFdmspRwi5Ie6kfVMzr5n1knpdY6DzJcPiBRTcFX1G4d33h+8OLagoz4uJ9gOuWruHejNK7xmnHuTm66zfdpQw==" algorithmName="SHA-512" password="CC35"/>
  <autoFilter ref="C90:K554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6_01/113107164"/>
    <hyperlink ref="F98" r:id="rId2" display="https://podminky.urs.cz/item/CS_URS_2026_01/113151111"/>
    <hyperlink ref="F101" r:id="rId3" display="https://podminky.urs.cz/item/CS_URS_2026_01/113154524"/>
    <hyperlink ref="F105" r:id="rId4" display="https://podminky.urs.cz/item/CS_URS_2026_01/121151103"/>
    <hyperlink ref="F108" r:id="rId5" display="https://podminky.urs.cz/item/CS_URS_2026_01/122251101"/>
    <hyperlink ref="F112" r:id="rId6" display="https://podminky.urs.cz/item/CS_URS_2026_01/131251100"/>
    <hyperlink ref="F116" r:id="rId7" display="https://podminky.urs.cz/item/CS_URS_2026_01/131351100"/>
    <hyperlink ref="F120" r:id="rId8" display="https://podminky.urs.cz/item/CS_URS_2026_01/132212132"/>
    <hyperlink ref="F124" r:id="rId9" display="https://podminky.urs.cz/item/CS_URS_2026_01/132312132"/>
    <hyperlink ref="F128" r:id="rId10" display="https://podminky.urs.cz/item/CS_URS_2026_01/132251252"/>
    <hyperlink ref="F132" r:id="rId11" display="https://podminky.urs.cz/item/CS_URS_2026_01/132351252"/>
    <hyperlink ref="F136" r:id="rId12" display="https://podminky.urs.cz/item/CS_URS_2026_01/153811111"/>
    <hyperlink ref="F140" r:id="rId13" display="https://podminky.urs.cz/item/CS_URS_2026_01/153811197"/>
    <hyperlink ref="F145" r:id="rId14" display="https://podminky.urs.cz/item/CS_URS_2026_01/153811211"/>
    <hyperlink ref="F154" r:id="rId15" display="https://podminky.urs.cz/item/CS_URS_2026_01/162351104"/>
    <hyperlink ref="F161" r:id="rId16" display="https://podminky.urs.cz/item/CS_URS_2026_01/162351124"/>
    <hyperlink ref="F165" r:id="rId17" display="https://podminky.urs.cz/item/CS_URS_2026_01/162751137"/>
    <hyperlink ref="F170" r:id="rId18" display="https://podminky.urs.cz/item/CS_URS_2026_01/162751139"/>
    <hyperlink ref="F173" r:id="rId19" display="https://podminky.urs.cz/item/CS_URS_2026_01/167151101"/>
    <hyperlink ref="F179" r:id="rId20" display="https://podminky.urs.cz/item/CS_URS_2026_01/167151102"/>
    <hyperlink ref="F183" r:id="rId21" display="https://podminky.urs.cz/item/CS_URS_2026_01/171201221"/>
    <hyperlink ref="F186" r:id="rId22" display="https://podminky.urs.cz/item/CS_URS_2026_01/171251201"/>
    <hyperlink ref="F192" r:id="rId23" display="https://podminky.urs.cz/item/CS_URS_2026_01/174151101"/>
    <hyperlink ref="F206" r:id="rId24" display="https://podminky.urs.cz/item/CS_URS_2026_01/181351003"/>
    <hyperlink ref="F213" r:id="rId25" display="https://podminky.urs.cz/item/CS_URS_2026_01/181411122"/>
    <hyperlink ref="F226" r:id="rId26" display="https://podminky.urs.cz/item/CS_URS_2026_01/211971122"/>
    <hyperlink ref="F240" r:id="rId27" display="https://podminky.urs.cz/item/CS_URS_2026_01/212752101"/>
    <hyperlink ref="F247" r:id="rId28" display="https://podminky.urs.cz/item/CS_URS_2026_01/224111114"/>
    <hyperlink ref="F250" r:id="rId29" display="https://podminky.urs.cz/item/CS_URS_2026_01/224311114"/>
    <hyperlink ref="F259" r:id="rId30" display="https://podminky.urs.cz/item/CS_URS_2026_01/281602111"/>
    <hyperlink ref="F270" r:id="rId31" display="https://podminky.urs.cz/item/CS_URS_2026_01/282602112"/>
    <hyperlink ref="F297" r:id="rId32" display="https://podminky.urs.cz/item/CS_URS_2026_01/283111112"/>
    <hyperlink ref="F313" r:id="rId33" display="https://podminky.urs.cz/item/CS_URS_2026_01/283111122"/>
    <hyperlink ref="F329" r:id="rId34" display="https://podminky.urs.cz/item/CS_URS_2026_01/283131112"/>
    <hyperlink ref="F351" r:id="rId35" display="https://podminky.urs.cz/item/CS_URS_2026_01/291211111"/>
    <hyperlink ref="F359" r:id="rId36" display="https://podminky.urs.cz/item/CS_URS_2026_01/317321018"/>
    <hyperlink ref="F363" r:id="rId37" display="https://podminky.urs.cz/item/CS_URS_2026_01/317353111"/>
    <hyperlink ref="F367" r:id="rId38" display="https://podminky.urs.cz/item/CS_URS_2026_01/317353112"/>
    <hyperlink ref="F369" r:id="rId39" display="https://podminky.urs.cz/item/CS_URS_2026_01/327324128"/>
    <hyperlink ref="F378" r:id="rId40" display="https://podminky.urs.cz/item/CS_URS_2026_01/327351211"/>
    <hyperlink ref="F385" r:id="rId41" display="https://podminky.urs.cz/item/CS_URS_2026_01/327351221"/>
    <hyperlink ref="F387" r:id="rId42" display="https://podminky.urs.cz/item/CS_URS_2026_01/327361006"/>
    <hyperlink ref="F391" r:id="rId43" display="https://podminky.urs.cz/item/CS_URS_2026_01/327361016"/>
    <hyperlink ref="F395" r:id="rId44" display="https://podminky.urs.cz/item/CS_URS_2026_01/327361040"/>
    <hyperlink ref="F410" r:id="rId45" display="https://podminky.urs.cz/item/CS_URS_2026_01/564861111"/>
    <hyperlink ref="F414" r:id="rId46" display="https://podminky.urs.cz/item/CS_URS_2026_01/564952111"/>
    <hyperlink ref="F418" r:id="rId47" display="https://podminky.urs.cz/item/CS_URS_2026_01/565165111"/>
    <hyperlink ref="F422" r:id="rId48" display="https://podminky.urs.cz/item/CS_URS_2026_01/573211111"/>
    <hyperlink ref="F426" r:id="rId49" display="https://podminky.urs.cz/item/CS_URS_2026_01/577134011"/>
    <hyperlink ref="F436" r:id="rId50" display="https://podminky.urs.cz/item/CS_URS_2026_01/911121111"/>
    <hyperlink ref="F446" r:id="rId51" display="https://podminky.urs.cz/item/CS_URS_2026_01/919122121"/>
    <hyperlink ref="F450" r:id="rId52" display="https://podminky.urs.cz/item/CS_URS_2026_01/919735113"/>
    <hyperlink ref="F454" r:id="rId53" display="https://podminky.urs.cz/item/CS_URS_2026_01/931992121"/>
    <hyperlink ref="F462" r:id="rId54" display="https://podminky.urs.cz/item/CS_URS_2026_01/931994142"/>
    <hyperlink ref="F470" r:id="rId55" display="https://podminky.urs.cz/item/CS_URS_2026_01/931994151"/>
    <hyperlink ref="F478" r:id="rId56" display="https://podminky.urs.cz/item/CS_URS_2026_01/941121111"/>
    <hyperlink ref="F484" r:id="rId57" display="https://podminky.urs.cz/item/CS_URS_2026_01/941121211"/>
    <hyperlink ref="F489" r:id="rId58" display="https://podminky.urs.cz/item/CS_URS_2026_01/941121811"/>
    <hyperlink ref="F491" r:id="rId59" display="https://podminky.urs.cz/item/CS_URS_2026_01/953961113"/>
    <hyperlink ref="F494" r:id="rId60" display="https://podminky.urs.cz/item/CS_URS_2026_01/953965121"/>
    <hyperlink ref="F497" r:id="rId61" display="https://podminky.urs.cz/item/CS_URS_2026_01/961044111"/>
    <hyperlink ref="F501" r:id="rId62" display="https://podminky.urs.cz/item/CS_URS_2026_01/977151124"/>
    <hyperlink ref="F504" r:id="rId63" display="https://podminky.urs.cz/item/CS_URS_2026_01/985131111"/>
    <hyperlink ref="F508" r:id="rId64" display="https://podminky.urs.cz/item/CS_URS_2026_01/985511113"/>
    <hyperlink ref="F512" r:id="rId65" display="https://podminky.urs.cz/item/CS_URS_2026_01/997221551"/>
    <hyperlink ref="F518" r:id="rId66" display="https://podminky.urs.cz/item/CS_URS_2026_01/997221559"/>
    <hyperlink ref="F521" r:id="rId67" display="https://podminky.urs.cz/item/CS_URS_2026_01/997221561"/>
    <hyperlink ref="F524" r:id="rId68" display="https://podminky.urs.cz/item/CS_URS_2026_01/997221569"/>
    <hyperlink ref="F527" r:id="rId69" display="https://podminky.urs.cz/item/CS_URS_2026_01/997221861"/>
    <hyperlink ref="F530" r:id="rId70" display="https://podminky.urs.cz/item/CS_URS_2026_01/997221873"/>
    <hyperlink ref="F535" r:id="rId71" display="https://podminky.urs.cz/item/CS_URS_2026_01/997221875"/>
    <hyperlink ref="F539" r:id="rId72" display="https://podminky.urs.cz/item/CS_URS_2026_01/998152111"/>
    <hyperlink ref="F543" r:id="rId73" display="https://podminky.urs.cz/item/CS_URS_2026_01/711112001"/>
    <hyperlink ref="F549" r:id="rId74" display="https://podminky.urs.cz/item/CS_URS_2026_01/7111120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5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Jáchymov - Rekonstrukce ulice Palackého - Etapa č.I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1148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13. 4. 2026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23.25" customHeight="1">
      <c r="A27" s="140"/>
      <c r="B27" s="141"/>
      <c r="C27" s="140"/>
      <c r="D27" s="140"/>
      <c r="E27" s="142" t="s">
        <v>1149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ROUND((SUM(BE84:BE150)),  2)</f>
        <v>0</v>
      </c>
      <c r="G33" s="40"/>
      <c r="H33" s="40"/>
      <c r="I33" s="150">
        <v>0.20999999999999999</v>
      </c>
      <c r="J33" s="149">
        <f>ROUND(((SUM(BE84:BE150))*I33),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ROUND((SUM(BF84:BF150)),  2)</f>
        <v>0</v>
      </c>
      <c r="G34" s="40"/>
      <c r="H34" s="40"/>
      <c r="I34" s="150">
        <v>0.12</v>
      </c>
      <c r="J34" s="149">
        <f>ROUND(((SUM(BF84:BF150))*I34),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ROUND((SUM(BG84:BG150)),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ROUND((SUM(BH84:BH150)),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ROUND((SUM(BI84:BI150)),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Jáchymov - Rekonstrukce ulice Palackého - Etapa č.I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401 - Veřejné osvětlení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Jáchymov</v>
      </c>
      <c r="G52" s="42"/>
      <c r="H52" s="42"/>
      <c r="I52" s="34" t="s">
        <v>23</v>
      </c>
      <c r="J52" s="74" t="str">
        <f>IF(J12="","",J12)</f>
        <v>13. 4. 2026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Město Jáchymov</v>
      </c>
      <c r="G54" s="42"/>
      <c r="H54" s="42"/>
      <c r="I54" s="34" t="s">
        <v>31</v>
      </c>
      <c r="J54" s="38" t="str">
        <f>E21</f>
        <v>AZ Consult spol. s 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Lucie Wojčiková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103</v>
      </c>
      <c r="D57" s="164"/>
      <c r="E57" s="164"/>
      <c r="F57" s="164"/>
      <c r="G57" s="164"/>
      <c r="H57" s="164"/>
      <c r="I57" s="164"/>
      <c r="J57" s="165" t="s">
        <v>104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105</v>
      </c>
    </row>
    <row r="60" s="9" customFormat="1" ht="24.96" customHeight="1">
      <c r="A60" s="9"/>
      <c r="B60" s="167"/>
      <c r="C60" s="168"/>
      <c r="D60" s="169" t="s">
        <v>1150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1151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1152</v>
      </c>
      <c r="E62" s="176"/>
      <c r="F62" s="176"/>
      <c r="G62" s="176"/>
      <c r="H62" s="176"/>
      <c r="I62" s="176"/>
      <c r="J62" s="177">
        <f>J105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1153</v>
      </c>
      <c r="E63" s="176"/>
      <c r="F63" s="176"/>
      <c r="G63" s="176"/>
      <c r="H63" s="176"/>
      <c r="I63" s="176"/>
      <c r="J63" s="177">
        <f>J130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1154</v>
      </c>
      <c r="E64" s="176"/>
      <c r="F64" s="176"/>
      <c r="G64" s="176"/>
      <c r="H64" s="176"/>
      <c r="I64" s="176"/>
      <c r="J64" s="177">
        <f>J141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118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Jáchymov - Rekonstrukce ulice Palackého - Etapa č.I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100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SO 401 - Veřejné osvětlení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Jáchymov</v>
      </c>
      <c r="G78" s="42"/>
      <c r="H78" s="42"/>
      <c r="I78" s="34" t="s">
        <v>23</v>
      </c>
      <c r="J78" s="74" t="str">
        <f>IF(J12="","",J12)</f>
        <v>13. 4. 2026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5.65" customHeight="1">
      <c r="A80" s="40"/>
      <c r="B80" s="41"/>
      <c r="C80" s="34" t="s">
        <v>25</v>
      </c>
      <c r="D80" s="42"/>
      <c r="E80" s="42"/>
      <c r="F80" s="29" t="str">
        <f>E15</f>
        <v>Město Jáchymov</v>
      </c>
      <c r="G80" s="42"/>
      <c r="H80" s="42"/>
      <c r="I80" s="34" t="s">
        <v>31</v>
      </c>
      <c r="J80" s="38" t="str">
        <f>E21</f>
        <v>AZ Consult spol. s r.o.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34</v>
      </c>
      <c r="J81" s="38" t="str">
        <f>E24</f>
        <v>Lucie Wojčiková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119</v>
      </c>
      <c r="D83" s="182" t="s">
        <v>57</v>
      </c>
      <c r="E83" s="182" t="s">
        <v>53</v>
      </c>
      <c r="F83" s="182" t="s">
        <v>54</v>
      </c>
      <c r="G83" s="182" t="s">
        <v>120</v>
      </c>
      <c r="H83" s="182" t="s">
        <v>121</v>
      </c>
      <c r="I83" s="182" t="s">
        <v>122</v>
      </c>
      <c r="J83" s="182" t="s">
        <v>104</v>
      </c>
      <c r="K83" s="183" t="s">
        <v>123</v>
      </c>
      <c r="L83" s="184"/>
      <c r="M83" s="94" t="s">
        <v>19</v>
      </c>
      <c r="N83" s="95" t="s">
        <v>42</v>
      </c>
      <c r="O83" s="95" t="s">
        <v>124</v>
      </c>
      <c r="P83" s="95" t="s">
        <v>125</v>
      </c>
      <c r="Q83" s="95" t="s">
        <v>126</v>
      </c>
      <c r="R83" s="95" t="s">
        <v>127</v>
      </c>
      <c r="S83" s="95" t="s">
        <v>128</v>
      </c>
      <c r="T83" s="96" t="s">
        <v>129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130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71</v>
      </c>
      <c r="AU84" s="19" t="s">
        <v>105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71</v>
      </c>
      <c r="E85" s="193" t="s">
        <v>263</v>
      </c>
      <c r="F85" s="193" t="s">
        <v>1155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P86+P105+P130+P141</f>
        <v>0</v>
      </c>
      <c r="Q85" s="198"/>
      <c r="R85" s="199">
        <f>R86+R105+R130+R141</f>
        <v>0</v>
      </c>
      <c r="S85" s="198"/>
      <c r="T85" s="200">
        <f>T86+T105+T130+T141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150</v>
      </c>
      <c r="AT85" s="202" t="s">
        <v>71</v>
      </c>
      <c r="AU85" s="202" t="s">
        <v>72</v>
      </c>
      <c r="AY85" s="201" t="s">
        <v>133</v>
      </c>
      <c r="BK85" s="203">
        <f>BK86+BK105+BK130+BK141</f>
        <v>0</v>
      </c>
    </row>
    <row r="86" s="12" customFormat="1" ht="22.8" customHeight="1">
      <c r="A86" s="12"/>
      <c r="B86" s="190"/>
      <c r="C86" s="191"/>
      <c r="D86" s="192" t="s">
        <v>71</v>
      </c>
      <c r="E86" s="204" t="s">
        <v>1156</v>
      </c>
      <c r="F86" s="204" t="s">
        <v>1157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SUM(P87:P104)</f>
        <v>0</v>
      </c>
      <c r="Q86" s="198"/>
      <c r="R86" s="199">
        <f>SUM(R87:R104)</f>
        <v>0</v>
      </c>
      <c r="S86" s="198"/>
      <c r="T86" s="200">
        <f>SUM(T87:T104)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80</v>
      </c>
      <c r="AT86" s="202" t="s">
        <v>71</v>
      </c>
      <c r="AU86" s="202" t="s">
        <v>80</v>
      </c>
      <c r="AY86" s="201" t="s">
        <v>133</v>
      </c>
      <c r="BK86" s="203">
        <f>SUM(BK87:BK104)</f>
        <v>0</v>
      </c>
    </row>
    <row r="87" s="2" customFormat="1" ht="16.5" customHeight="1">
      <c r="A87" s="40"/>
      <c r="B87" s="41"/>
      <c r="C87" s="206" t="s">
        <v>80</v>
      </c>
      <c r="D87" s="206" t="s">
        <v>135</v>
      </c>
      <c r="E87" s="207" t="s">
        <v>737</v>
      </c>
      <c r="F87" s="208" t="s">
        <v>1158</v>
      </c>
      <c r="G87" s="209" t="s">
        <v>1159</v>
      </c>
      <c r="H87" s="210">
        <v>0.27000000000000002</v>
      </c>
      <c r="I87" s="211"/>
      <c r="J87" s="212">
        <f>ROUND(I87*H87,2)</f>
        <v>0</v>
      </c>
      <c r="K87" s="208" t="s">
        <v>19</v>
      </c>
      <c r="L87" s="46"/>
      <c r="M87" s="213" t="s">
        <v>19</v>
      </c>
      <c r="N87" s="214" t="s">
        <v>43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522</v>
      </c>
      <c r="AT87" s="217" t="s">
        <v>135</v>
      </c>
      <c r="AU87" s="217" t="s">
        <v>82</v>
      </c>
      <c r="AY87" s="19" t="s">
        <v>133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80</v>
      </c>
      <c r="BK87" s="218">
        <f>ROUND(I87*H87,2)</f>
        <v>0</v>
      </c>
      <c r="BL87" s="19" t="s">
        <v>522</v>
      </c>
      <c r="BM87" s="217" t="s">
        <v>82</v>
      </c>
    </row>
    <row r="88" s="2" customFormat="1" ht="16.5" customHeight="1">
      <c r="A88" s="40"/>
      <c r="B88" s="41"/>
      <c r="C88" s="206" t="s">
        <v>82</v>
      </c>
      <c r="D88" s="206" t="s">
        <v>135</v>
      </c>
      <c r="E88" s="207" t="s">
        <v>742</v>
      </c>
      <c r="F88" s="208" t="s">
        <v>1160</v>
      </c>
      <c r="G88" s="209" t="s">
        <v>1159</v>
      </c>
      <c r="H88" s="210">
        <v>0.27000000000000002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43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522</v>
      </c>
      <c r="AT88" s="217" t="s">
        <v>135</v>
      </c>
      <c r="AU88" s="217" t="s">
        <v>82</v>
      </c>
      <c r="AY88" s="19" t="s">
        <v>133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80</v>
      </c>
      <c r="BK88" s="218">
        <f>ROUND(I88*H88,2)</f>
        <v>0</v>
      </c>
      <c r="BL88" s="19" t="s">
        <v>522</v>
      </c>
      <c r="BM88" s="217" t="s">
        <v>140</v>
      </c>
    </row>
    <row r="89" s="2" customFormat="1" ht="16.5" customHeight="1">
      <c r="A89" s="40"/>
      <c r="B89" s="41"/>
      <c r="C89" s="206" t="s">
        <v>150</v>
      </c>
      <c r="D89" s="206" t="s">
        <v>135</v>
      </c>
      <c r="E89" s="207" t="s">
        <v>1161</v>
      </c>
      <c r="F89" s="208" t="s">
        <v>1162</v>
      </c>
      <c r="G89" s="209" t="s">
        <v>1163</v>
      </c>
      <c r="H89" s="210">
        <v>7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43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522</v>
      </c>
      <c r="AT89" s="217" t="s">
        <v>135</v>
      </c>
      <c r="AU89" s="217" t="s">
        <v>82</v>
      </c>
      <c r="AY89" s="19" t="s">
        <v>133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80</v>
      </c>
      <c r="BK89" s="218">
        <f>ROUND(I89*H89,2)</f>
        <v>0</v>
      </c>
      <c r="BL89" s="19" t="s">
        <v>522</v>
      </c>
      <c r="BM89" s="217" t="s">
        <v>168</v>
      </c>
    </row>
    <row r="90" s="2" customFormat="1" ht="16.5" customHeight="1">
      <c r="A90" s="40"/>
      <c r="B90" s="41"/>
      <c r="C90" s="206" t="s">
        <v>140</v>
      </c>
      <c r="D90" s="206" t="s">
        <v>135</v>
      </c>
      <c r="E90" s="207" t="s">
        <v>1164</v>
      </c>
      <c r="F90" s="208" t="s">
        <v>1165</v>
      </c>
      <c r="G90" s="209" t="s">
        <v>1163</v>
      </c>
      <c r="H90" s="210">
        <v>2</v>
      </c>
      <c r="I90" s="211"/>
      <c r="J90" s="212">
        <f>ROUND(I90*H90,2)</f>
        <v>0</v>
      </c>
      <c r="K90" s="208" t="s">
        <v>19</v>
      </c>
      <c r="L90" s="46"/>
      <c r="M90" s="213" t="s">
        <v>19</v>
      </c>
      <c r="N90" s="214" t="s">
        <v>43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522</v>
      </c>
      <c r="AT90" s="217" t="s">
        <v>135</v>
      </c>
      <c r="AU90" s="217" t="s">
        <v>82</v>
      </c>
      <c r="AY90" s="19" t="s">
        <v>133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80</v>
      </c>
      <c r="BK90" s="218">
        <f>ROUND(I90*H90,2)</f>
        <v>0</v>
      </c>
      <c r="BL90" s="19" t="s">
        <v>522</v>
      </c>
      <c r="BM90" s="217" t="s">
        <v>180</v>
      </c>
    </row>
    <row r="91" s="2" customFormat="1" ht="16.5" customHeight="1">
      <c r="A91" s="40"/>
      <c r="B91" s="41"/>
      <c r="C91" s="206" t="s">
        <v>161</v>
      </c>
      <c r="D91" s="206" t="s">
        <v>135</v>
      </c>
      <c r="E91" s="207" t="s">
        <v>1166</v>
      </c>
      <c r="F91" s="208" t="s">
        <v>1167</v>
      </c>
      <c r="G91" s="209" t="s">
        <v>164</v>
      </c>
      <c r="H91" s="210">
        <v>1.5</v>
      </c>
      <c r="I91" s="211"/>
      <c r="J91" s="212">
        <f>ROUND(I91*H91,2)</f>
        <v>0</v>
      </c>
      <c r="K91" s="208" t="s">
        <v>19</v>
      </c>
      <c r="L91" s="46"/>
      <c r="M91" s="213" t="s">
        <v>19</v>
      </c>
      <c r="N91" s="214" t="s">
        <v>43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522</v>
      </c>
      <c r="AT91" s="217" t="s">
        <v>135</v>
      </c>
      <c r="AU91" s="217" t="s">
        <v>82</v>
      </c>
      <c r="AY91" s="19" t="s">
        <v>133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80</v>
      </c>
      <c r="BK91" s="218">
        <f>ROUND(I91*H91,2)</f>
        <v>0</v>
      </c>
      <c r="BL91" s="19" t="s">
        <v>522</v>
      </c>
      <c r="BM91" s="217" t="s">
        <v>192</v>
      </c>
    </row>
    <row r="92" s="2" customFormat="1" ht="24.15" customHeight="1">
      <c r="A92" s="40"/>
      <c r="B92" s="41"/>
      <c r="C92" s="206" t="s">
        <v>168</v>
      </c>
      <c r="D92" s="206" t="s">
        <v>135</v>
      </c>
      <c r="E92" s="207" t="s">
        <v>1168</v>
      </c>
      <c r="F92" s="208" t="s">
        <v>1169</v>
      </c>
      <c r="G92" s="209" t="s">
        <v>164</v>
      </c>
      <c r="H92" s="210">
        <v>1.6000000000000001</v>
      </c>
      <c r="I92" s="211"/>
      <c r="J92" s="212">
        <f>ROUND(I92*H92,2)</f>
        <v>0</v>
      </c>
      <c r="K92" s="208" t="s">
        <v>19</v>
      </c>
      <c r="L92" s="46"/>
      <c r="M92" s="213" t="s">
        <v>19</v>
      </c>
      <c r="N92" s="214" t="s">
        <v>43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522</v>
      </c>
      <c r="AT92" s="217" t="s">
        <v>135</v>
      </c>
      <c r="AU92" s="217" t="s">
        <v>82</v>
      </c>
      <c r="AY92" s="19" t="s">
        <v>133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80</v>
      </c>
      <c r="BK92" s="218">
        <f>ROUND(I92*H92,2)</f>
        <v>0</v>
      </c>
      <c r="BL92" s="19" t="s">
        <v>522</v>
      </c>
      <c r="BM92" s="217" t="s">
        <v>8</v>
      </c>
    </row>
    <row r="93" s="2" customFormat="1" ht="16.5" customHeight="1">
      <c r="A93" s="40"/>
      <c r="B93" s="41"/>
      <c r="C93" s="206" t="s">
        <v>174</v>
      </c>
      <c r="D93" s="206" t="s">
        <v>135</v>
      </c>
      <c r="E93" s="207" t="s">
        <v>1170</v>
      </c>
      <c r="F93" s="208" t="s">
        <v>1171</v>
      </c>
      <c r="G93" s="209" t="s">
        <v>164</v>
      </c>
      <c r="H93" s="210">
        <v>1.6000000000000001</v>
      </c>
      <c r="I93" s="211"/>
      <c r="J93" s="212">
        <f>ROUND(I93*H93,2)</f>
        <v>0</v>
      </c>
      <c r="K93" s="208" t="s">
        <v>19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522</v>
      </c>
      <c r="AT93" s="217" t="s">
        <v>135</v>
      </c>
      <c r="AU93" s="217" t="s">
        <v>82</v>
      </c>
      <c r="AY93" s="19" t="s">
        <v>133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522</v>
      </c>
      <c r="BM93" s="217" t="s">
        <v>219</v>
      </c>
    </row>
    <row r="94" s="2" customFormat="1" ht="24.15" customHeight="1">
      <c r="A94" s="40"/>
      <c r="B94" s="41"/>
      <c r="C94" s="206" t="s">
        <v>180</v>
      </c>
      <c r="D94" s="206" t="s">
        <v>135</v>
      </c>
      <c r="E94" s="207" t="s">
        <v>1172</v>
      </c>
      <c r="F94" s="208" t="s">
        <v>1173</v>
      </c>
      <c r="G94" s="209" t="s">
        <v>189</v>
      </c>
      <c r="H94" s="210">
        <v>142</v>
      </c>
      <c r="I94" s="211"/>
      <c r="J94" s="212">
        <f>ROUND(I94*H94,2)</f>
        <v>0</v>
      </c>
      <c r="K94" s="208" t="s">
        <v>19</v>
      </c>
      <c r="L94" s="46"/>
      <c r="M94" s="213" t="s">
        <v>19</v>
      </c>
      <c r="N94" s="214" t="s">
        <v>43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522</v>
      </c>
      <c r="AT94" s="217" t="s">
        <v>135</v>
      </c>
      <c r="AU94" s="217" t="s">
        <v>82</v>
      </c>
      <c r="AY94" s="19" t="s">
        <v>133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80</v>
      </c>
      <c r="BK94" s="218">
        <f>ROUND(I94*H94,2)</f>
        <v>0</v>
      </c>
      <c r="BL94" s="19" t="s">
        <v>522</v>
      </c>
      <c r="BM94" s="217" t="s">
        <v>232</v>
      </c>
    </row>
    <row r="95" s="2" customFormat="1" ht="37.8" customHeight="1">
      <c r="A95" s="40"/>
      <c r="B95" s="41"/>
      <c r="C95" s="206" t="s">
        <v>186</v>
      </c>
      <c r="D95" s="206" t="s">
        <v>135</v>
      </c>
      <c r="E95" s="207" t="s">
        <v>1174</v>
      </c>
      <c r="F95" s="208" t="s">
        <v>1175</v>
      </c>
      <c r="G95" s="209" t="s">
        <v>189</v>
      </c>
      <c r="H95" s="210">
        <v>108</v>
      </c>
      <c r="I95" s="211"/>
      <c r="J95" s="212">
        <f>ROUND(I95*H95,2)</f>
        <v>0</v>
      </c>
      <c r="K95" s="208" t="s">
        <v>19</v>
      </c>
      <c r="L95" s="46"/>
      <c r="M95" s="213" t="s">
        <v>19</v>
      </c>
      <c r="N95" s="214" t="s">
        <v>43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522</v>
      </c>
      <c r="AT95" s="217" t="s">
        <v>135</v>
      </c>
      <c r="AU95" s="217" t="s">
        <v>82</v>
      </c>
      <c r="AY95" s="19" t="s">
        <v>133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80</v>
      </c>
      <c r="BK95" s="218">
        <f>ROUND(I95*H95,2)</f>
        <v>0</v>
      </c>
      <c r="BL95" s="19" t="s">
        <v>522</v>
      </c>
      <c r="BM95" s="217" t="s">
        <v>246</v>
      </c>
    </row>
    <row r="96" s="2" customFormat="1" ht="24.15" customHeight="1">
      <c r="A96" s="40"/>
      <c r="B96" s="41"/>
      <c r="C96" s="206" t="s">
        <v>192</v>
      </c>
      <c r="D96" s="206" t="s">
        <v>135</v>
      </c>
      <c r="E96" s="207" t="s">
        <v>1176</v>
      </c>
      <c r="F96" s="208" t="s">
        <v>1177</v>
      </c>
      <c r="G96" s="209" t="s">
        <v>189</v>
      </c>
      <c r="H96" s="210">
        <v>15</v>
      </c>
      <c r="I96" s="211"/>
      <c r="J96" s="212">
        <f>ROUND(I96*H96,2)</f>
        <v>0</v>
      </c>
      <c r="K96" s="208" t="s">
        <v>19</v>
      </c>
      <c r="L96" s="46"/>
      <c r="M96" s="213" t="s">
        <v>19</v>
      </c>
      <c r="N96" s="214" t="s">
        <v>43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522</v>
      </c>
      <c r="AT96" s="217" t="s">
        <v>135</v>
      </c>
      <c r="AU96" s="217" t="s">
        <v>82</v>
      </c>
      <c r="AY96" s="19" t="s">
        <v>133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80</v>
      </c>
      <c r="BK96" s="218">
        <f>ROUND(I96*H96,2)</f>
        <v>0</v>
      </c>
      <c r="BL96" s="19" t="s">
        <v>522</v>
      </c>
      <c r="BM96" s="217" t="s">
        <v>262</v>
      </c>
    </row>
    <row r="97" s="2" customFormat="1" ht="21.75" customHeight="1">
      <c r="A97" s="40"/>
      <c r="B97" s="41"/>
      <c r="C97" s="206" t="s">
        <v>201</v>
      </c>
      <c r="D97" s="206" t="s">
        <v>135</v>
      </c>
      <c r="E97" s="207" t="s">
        <v>1178</v>
      </c>
      <c r="F97" s="208" t="s">
        <v>1179</v>
      </c>
      <c r="G97" s="209" t="s">
        <v>1163</v>
      </c>
      <c r="H97" s="210">
        <v>2</v>
      </c>
      <c r="I97" s="211"/>
      <c r="J97" s="212">
        <f>ROUND(I97*H97,2)</f>
        <v>0</v>
      </c>
      <c r="K97" s="208" t="s">
        <v>19</v>
      </c>
      <c r="L97" s="46"/>
      <c r="M97" s="213" t="s">
        <v>19</v>
      </c>
      <c r="N97" s="214" t="s">
        <v>43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522</v>
      </c>
      <c r="AT97" s="217" t="s">
        <v>135</v>
      </c>
      <c r="AU97" s="217" t="s">
        <v>82</v>
      </c>
      <c r="AY97" s="19" t="s">
        <v>133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80</v>
      </c>
      <c r="BK97" s="218">
        <f>ROUND(I97*H97,2)</f>
        <v>0</v>
      </c>
      <c r="BL97" s="19" t="s">
        <v>522</v>
      </c>
      <c r="BM97" s="217" t="s">
        <v>274</v>
      </c>
    </row>
    <row r="98" s="2" customFormat="1" ht="16.5" customHeight="1">
      <c r="A98" s="40"/>
      <c r="B98" s="41"/>
      <c r="C98" s="206" t="s">
        <v>8</v>
      </c>
      <c r="D98" s="206" t="s">
        <v>135</v>
      </c>
      <c r="E98" s="207" t="s">
        <v>1180</v>
      </c>
      <c r="F98" s="208" t="s">
        <v>1181</v>
      </c>
      <c r="G98" s="209" t="s">
        <v>189</v>
      </c>
      <c r="H98" s="210">
        <v>15</v>
      </c>
      <c r="I98" s="211"/>
      <c r="J98" s="212">
        <f>ROUND(I98*H98,2)</f>
        <v>0</v>
      </c>
      <c r="K98" s="208" t="s">
        <v>19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522</v>
      </c>
      <c r="AT98" s="217" t="s">
        <v>135</v>
      </c>
      <c r="AU98" s="217" t="s">
        <v>82</v>
      </c>
      <c r="AY98" s="19" t="s">
        <v>133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522</v>
      </c>
      <c r="BM98" s="217" t="s">
        <v>286</v>
      </c>
    </row>
    <row r="99" s="2" customFormat="1" ht="16.5" customHeight="1">
      <c r="A99" s="40"/>
      <c r="B99" s="41"/>
      <c r="C99" s="206" t="s">
        <v>213</v>
      </c>
      <c r="D99" s="206" t="s">
        <v>135</v>
      </c>
      <c r="E99" s="207" t="s">
        <v>1182</v>
      </c>
      <c r="F99" s="208" t="s">
        <v>1183</v>
      </c>
      <c r="G99" s="209" t="s">
        <v>164</v>
      </c>
      <c r="H99" s="210">
        <v>1.5</v>
      </c>
      <c r="I99" s="211"/>
      <c r="J99" s="212">
        <f>ROUND(I99*H99,2)</f>
        <v>0</v>
      </c>
      <c r="K99" s="208" t="s">
        <v>19</v>
      </c>
      <c r="L99" s="46"/>
      <c r="M99" s="213" t="s">
        <v>19</v>
      </c>
      <c r="N99" s="214" t="s">
        <v>43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522</v>
      </c>
      <c r="AT99" s="217" t="s">
        <v>135</v>
      </c>
      <c r="AU99" s="217" t="s">
        <v>82</v>
      </c>
      <c r="AY99" s="19" t="s">
        <v>133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80</v>
      </c>
      <c r="BK99" s="218">
        <f>ROUND(I99*H99,2)</f>
        <v>0</v>
      </c>
      <c r="BL99" s="19" t="s">
        <v>522</v>
      </c>
      <c r="BM99" s="217" t="s">
        <v>298</v>
      </c>
    </row>
    <row r="100" s="2" customFormat="1" ht="16.5" customHeight="1">
      <c r="A100" s="40"/>
      <c r="B100" s="41"/>
      <c r="C100" s="206" t="s">
        <v>219</v>
      </c>
      <c r="D100" s="206" t="s">
        <v>135</v>
      </c>
      <c r="E100" s="207" t="s">
        <v>1184</v>
      </c>
      <c r="F100" s="208" t="s">
        <v>1185</v>
      </c>
      <c r="G100" s="209" t="s">
        <v>1163</v>
      </c>
      <c r="H100" s="210">
        <v>3</v>
      </c>
      <c r="I100" s="211"/>
      <c r="J100" s="212">
        <f>ROUND(I100*H100,2)</f>
        <v>0</v>
      </c>
      <c r="K100" s="208" t="s">
        <v>19</v>
      </c>
      <c r="L100" s="46"/>
      <c r="M100" s="213" t="s">
        <v>19</v>
      </c>
      <c r="N100" s="214" t="s">
        <v>43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522</v>
      </c>
      <c r="AT100" s="217" t="s">
        <v>135</v>
      </c>
      <c r="AU100" s="217" t="s">
        <v>82</v>
      </c>
      <c r="AY100" s="19" t="s">
        <v>133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80</v>
      </c>
      <c r="BK100" s="218">
        <f>ROUND(I100*H100,2)</f>
        <v>0</v>
      </c>
      <c r="BL100" s="19" t="s">
        <v>522</v>
      </c>
      <c r="BM100" s="217" t="s">
        <v>315</v>
      </c>
    </row>
    <row r="101" s="2" customFormat="1" ht="16.5" customHeight="1">
      <c r="A101" s="40"/>
      <c r="B101" s="41"/>
      <c r="C101" s="206" t="s">
        <v>226</v>
      </c>
      <c r="D101" s="206" t="s">
        <v>135</v>
      </c>
      <c r="E101" s="207" t="s">
        <v>1186</v>
      </c>
      <c r="F101" s="208" t="s">
        <v>1187</v>
      </c>
      <c r="G101" s="209" t="s">
        <v>189</v>
      </c>
      <c r="H101" s="210">
        <v>5</v>
      </c>
      <c r="I101" s="211"/>
      <c r="J101" s="212">
        <f>ROUND(I101*H101,2)</f>
        <v>0</v>
      </c>
      <c r="K101" s="208" t="s">
        <v>19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522</v>
      </c>
      <c r="AT101" s="217" t="s">
        <v>135</v>
      </c>
      <c r="AU101" s="217" t="s">
        <v>82</v>
      </c>
      <c r="AY101" s="19" t="s">
        <v>133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522</v>
      </c>
      <c r="BM101" s="217" t="s">
        <v>328</v>
      </c>
    </row>
    <row r="102" s="2" customFormat="1" ht="16.5" customHeight="1">
      <c r="A102" s="40"/>
      <c r="B102" s="41"/>
      <c r="C102" s="206" t="s">
        <v>232</v>
      </c>
      <c r="D102" s="206" t="s">
        <v>135</v>
      </c>
      <c r="E102" s="207" t="s">
        <v>1188</v>
      </c>
      <c r="F102" s="208" t="s">
        <v>1189</v>
      </c>
      <c r="G102" s="209" t="s">
        <v>1163</v>
      </c>
      <c r="H102" s="210">
        <v>2</v>
      </c>
      <c r="I102" s="211"/>
      <c r="J102" s="212">
        <f>ROUND(I102*H102,2)</f>
        <v>0</v>
      </c>
      <c r="K102" s="208" t="s">
        <v>19</v>
      </c>
      <c r="L102" s="46"/>
      <c r="M102" s="213" t="s">
        <v>19</v>
      </c>
      <c r="N102" s="214" t="s">
        <v>43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522</v>
      </c>
      <c r="AT102" s="217" t="s">
        <v>135</v>
      </c>
      <c r="AU102" s="217" t="s">
        <v>82</v>
      </c>
      <c r="AY102" s="19" t="s">
        <v>133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80</v>
      </c>
      <c r="BK102" s="218">
        <f>ROUND(I102*H102,2)</f>
        <v>0</v>
      </c>
      <c r="BL102" s="19" t="s">
        <v>522</v>
      </c>
      <c r="BM102" s="217" t="s">
        <v>342</v>
      </c>
    </row>
    <row r="103" s="2" customFormat="1">
      <c r="A103" s="40"/>
      <c r="B103" s="41"/>
      <c r="C103" s="42"/>
      <c r="D103" s="226" t="s">
        <v>566</v>
      </c>
      <c r="E103" s="42"/>
      <c r="F103" s="267" t="s">
        <v>1190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566</v>
      </c>
      <c r="AU103" s="19" t="s">
        <v>82</v>
      </c>
    </row>
    <row r="104" s="2" customFormat="1" ht="16.5" customHeight="1">
      <c r="A104" s="40"/>
      <c r="B104" s="41"/>
      <c r="C104" s="206" t="s">
        <v>239</v>
      </c>
      <c r="D104" s="206" t="s">
        <v>135</v>
      </c>
      <c r="E104" s="207" t="s">
        <v>1191</v>
      </c>
      <c r="F104" s="208" t="s">
        <v>1192</v>
      </c>
      <c r="G104" s="209" t="s">
        <v>189</v>
      </c>
      <c r="H104" s="210">
        <v>15</v>
      </c>
      <c r="I104" s="211"/>
      <c r="J104" s="212">
        <f>ROUND(I104*H104,2)</f>
        <v>0</v>
      </c>
      <c r="K104" s="208" t="s">
        <v>19</v>
      </c>
      <c r="L104" s="46"/>
      <c r="M104" s="213" t="s">
        <v>19</v>
      </c>
      <c r="N104" s="214" t="s">
        <v>43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522</v>
      </c>
      <c r="AT104" s="217" t="s">
        <v>135</v>
      </c>
      <c r="AU104" s="217" t="s">
        <v>82</v>
      </c>
      <c r="AY104" s="19" t="s">
        <v>133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80</v>
      </c>
      <c r="BK104" s="218">
        <f>ROUND(I104*H104,2)</f>
        <v>0</v>
      </c>
      <c r="BL104" s="19" t="s">
        <v>522</v>
      </c>
      <c r="BM104" s="217" t="s">
        <v>356</v>
      </c>
    </row>
    <row r="105" s="12" customFormat="1" ht="22.8" customHeight="1">
      <c r="A105" s="12"/>
      <c r="B105" s="190"/>
      <c r="C105" s="191"/>
      <c r="D105" s="192" t="s">
        <v>71</v>
      </c>
      <c r="E105" s="204" t="s">
        <v>1193</v>
      </c>
      <c r="F105" s="204" t="s">
        <v>1194</v>
      </c>
      <c r="G105" s="191"/>
      <c r="H105" s="191"/>
      <c r="I105" s="194"/>
      <c r="J105" s="205">
        <f>BK105</f>
        <v>0</v>
      </c>
      <c r="K105" s="191"/>
      <c r="L105" s="196"/>
      <c r="M105" s="197"/>
      <c r="N105" s="198"/>
      <c r="O105" s="198"/>
      <c r="P105" s="199">
        <f>SUM(P106:P129)</f>
        <v>0</v>
      </c>
      <c r="Q105" s="198"/>
      <c r="R105" s="199">
        <f>SUM(R106:R129)</f>
        <v>0</v>
      </c>
      <c r="S105" s="198"/>
      <c r="T105" s="200">
        <f>SUM(T106:T129)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1" t="s">
        <v>80</v>
      </c>
      <c r="AT105" s="202" t="s">
        <v>71</v>
      </c>
      <c r="AU105" s="202" t="s">
        <v>80</v>
      </c>
      <c r="AY105" s="201" t="s">
        <v>133</v>
      </c>
      <c r="BK105" s="203">
        <f>SUM(BK106:BK129)</f>
        <v>0</v>
      </c>
    </row>
    <row r="106" s="2" customFormat="1" ht="16.5" customHeight="1">
      <c r="A106" s="40"/>
      <c r="B106" s="41"/>
      <c r="C106" s="206" t="s">
        <v>246</v>
      </c>
      <c r="D106" s="206" t="s">
        <v>135</v>
      </c>
      <c r="E106" s="207" t="s">
        <v>1195</v>
      </c>
      <c r="F106" s="208" t="s">
        <v>1196</v>
      </c>
      <c r="G106" s="209" t="s">
        <v>1163</v>
      </c>
      <c r="H106" s="210">
        <v>2</v>
      </c>
      <c r="I106" s="211"/>
      <c r="J106" s="212">
        <f>ROUND(I106*H106,2)</f>
        <v>0</v>
      </c>
      <c r="K106" s="208" t="s">
        <v>19</v>
      </c>
      <c r="L106" s="46"/>
      <c r="M106" s="213" t="s">
        <v>19</v>
      </c>
      <c r="N106" s="214" t="s">
        <v>43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522</v>
      </c>
      <c r="AT106" s="217" t="s">
        <v>135</v>
      </c>
      <c r="AU106" s="217" t="s">
        <v>82</v>
      </c>
      <c r="AY106" s="19" t="s">
        <v>133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80</v>
      </c>
      <c r="BK106" s="218">
        <f>ROUND(I106*H106,2)</f>
        <v>0</v>
      </c>
      <c r="BL106" s="19" t="s">
        <v>522</v>
      </c>
      <c r="BM106" s="217" t="s">
        <v>368</v>
      </c>
    </row>
    <row r="107" s="2" customFormat="1" ht="16.5" customHeight="1">
      <c r="A107" s="40"/>
      <c r="B107" s="41"/>
      <c r="C107" s="206" t="s">
        <v>255</v>
      </c>
      <c r="D107" s="206" t="s">
        <v>135</v>
      </c>
      <c r="E107" s="207" t="s">
        <v>1197</v>
      </c>
      <c r="F107" s="208" t="s">
        <v>1198</v>
      </c>
      <c r="G107" s="209" t="s">
        <v>1163</v>
      </c>
      <c r="H107" s="210">
        <v>3</v>
      </c>
      <c r="I107" s="211"/>
      <c r="J107" s="212">
        <f>ROUND(I107*H107,2)</f>
        <v>0</v>
      </c>
      <c r="K107" s="208" t="s">
        <v>19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522</v>
      </c>
      <c r="AT107" s="217" t="s">
        <v>135</v>
      </c>
      <c r="AU107" s="217" t="s">
        <v>82</v>
      </c>
      <c r="AY107" s="19" t="s">
        <v>133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522</v>
      </c>
      <c r="BM107" s="217" t="s">
        <v>380</v>
      </c>
    </row>
    <row r="108" s="2" customFormat="1" ht="16.5" customHeight="1">
      <c r="A108" s="40"/>
      <c r="B108" s="41"/>
      <c r="C108" s="206" t="s">
        <v>262</v>
      </c>
      <c r="D108" s="206" t="s">
        <v>135</v>
      </c>
      <c r="E108" s="207" t="s">
        <v>1199</v>
      </c>
      <c r="F108" s="208" t="s">
        <v>1200</v>
      </c>
      <c r="G108" s="209" t="s">
        <v>1163</v>
      </c>
      <c r="H108" s="210">
        <v>5</v>
      </c>
      <c r="I108" s="211"/>
      <c r="J108" s="212">
        <f>ROUND(I108*H108,2)</f>
        <v>0</v>
      </c>
      <c r="K108" s="208" t="s">
        <v>19</v>
      </c>
      <c r="L108" s="46"/>
      <c r="M108" s="213" t="s">
        <v>19</v>
      </c>
      <c r="N108" s="214" t="s">
        <v>43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522</v>
      </c>
      <c r="AT108" s="217" t="s">
        <v>135</v>
      </c>
      <c r="AU108" s="217" t="s">
        <v>82</v>
      </c>
      <c r="AY108" s="19" t="s">
        <v>133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80</v>
      </c>
      <c r="BK108" s="218">
        <f>ROUND(I108*H108,2)</f>
        <v>0</v>
      </c>
      <c r="BL108" s="19" t="s">
        <v>522</v>
      </c>
      <c r="BM108" s="217" t="s">
        <v>395</v>
      </c>
    </row>
    <row r="109" s="2" customFormat="1" ht="16.5" customHeight="1">
      <c r="A109" s="40"/>
      <c r="B109" s="41"/>
      <c r="C109" s="206" t="s">
        <v>7</v>
      </c>
      <c r="D109" s="206" t="s">
        <v>135</v>
      </c>
      <c r="E109" s="207" t="s">
        <v>1201</v>
      </c>
      <c r="F109" s="208" t="s">
        <v>1202</v>
      </c>
      <c r="G109" s="209" t="s">
        <v>1163</v>
      </c>
      <c r="H109" s="210">
        <v>1</v>
      </c>
      <c r="I109" s="211"/>
      <c r="J109" s="212">
        <f>ROUND(I109*H109,2)</f>
        <v>0</v>
      </c>
      <c r="K109" s="208" t="s">
        <v>19</v>
      </c>
      <c r="L109" s="46"/>
      <c r="M109" s="213" t="s">
        <v>19</v>
      </c>
      <c r="N109" s="214" t="s">
        <v>43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522</v>
      </c>
      <c r="AT109" s="217" t="s">
        <v>135</v>
      </c>
      <c r="AU109" s="217" t="s">
        <v>82</v>
      </c>
      <c r="AY109" s="19" t="s">
        <v>133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80</v>
      </c>
      <c r="BK109" s="218">
        <f>ROUND(I109*H109,2)</f>
        <v>0</v>
      </c>
      <c r="BL109" s="19" t="s">
        <v>522</v>
      </c>
      <c r="BM109" s="217" t="s">
        <v>407</v>
      </c>
    </row>
    <row r="110" s="2" customFormat="1" ht="16.5" customHeight="1">
      <c r="A110" s="40"/>
      <c r="B110" s="41"/>
      <c r="C110" s="206" t="s">
        <v>274</v>
      </c>
      <c r="D110" s="206" t="s">
        <v>135</v>
      </c>
      <c r="E110" s="207" t="s">
        <v>1203</v>
      </c>
      <c r="F110" s="208" t="s">
        <v>1204</v>
      </c>
      <c r="G110" s="209" t="s">
        <v>1163</v>
      </c>
      <c r="H110" s="210">
        <v>8</v>
      </c>
      <c r="I110" s="211"/>
      <c r="J110" s="212">
        <f>ROUND(I110*H110,2)</f>
        <v>0</v>
      </c>
      <c r="K110" s="208" t="s">
        <v>19</v>
      </c>
      <c r="L110" s="46"/>
      <c r="M110" s="213" t="s">
        <v>19</v>
      </c>
      <c r="N110" s="214" t="s">
        <v>43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522</v>
      </c>
      <c r="AT110" s="217" t="s">
        <v>135</v>
      </c>
      <c r="AU110" s="217" t="s">
        <v>82</v>
      </c>
      <c r="AY110" s="19" t="s">
        <v>133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80</v>
      </c>
      <c r="BK110" s="218">
        <f>ROUND(I110*H110,2)</f>
        <v>0</v>
      </c>
      <c r="BL110" s="19" t="s">
        <v>522</v>
      </c>
      <c r="BM110" s="217" t="s">
        <v>418</v>
      </c>
    </row>
    <row r="111" s="2" customFormat="1" ht="24.15" customHeight="1">
      <c r="A111" s="40"/>
      <c r="B111" s="41"/>
      <c r="C111" s="206" t="s">
        <v>280</v>
      </c>
      <c r="D111" s="206" t="s">
        <v>135</v>
      </c>
      <c r="E111" s="207" t="s">
        <v>1205</v>
      </c>
      <c r="F111" s="208" t="s">
        <v>1206</v>
      </c>
      <c r="G111" s="209" t="s">
        <v>1163</v>
      </c>
      <c r="H111" s="210">
        <v>2</v>
      </c>
      <c r="I111" s="211"/>
      <c r="J111" s="212">
        <f>ROUND(I111*H111,2)</f>
        <v>0</v>
      </c>
      <c r="K111" s="208" t="s">
        <v>19</v>
      </c>
      <c r="L111" s="46"/>
      <c r="M111" s="213" t="s">
        <v>19</v>
      </c>
      <c r="N111" s="214" t="s">
        <v>43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522</v>
      </c>
      <c r="AT111" s="217" t="s">
        <v>135</v>
      </c>
      <c r="AU111" s="217" t="s">
        <v>82</v>
      </c>
      <c r="AY111" s="19" t="s">
        <v>133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80</v>
      </c>
      <c r="BK111" s="218">
        <f>ROUND(I111*H111,2)</f>
        <v>0</v>
      </c>
      <c r="BL111" s="19" t="s">
        <v>522</v>
      </c>
      <c r="BM111" s="217" t="s">
        <v>429</v>
      </c>
    </row>
    <row r="112" s="2" customFormat="1" ht="16.5" customHeight="1">
      <c r="A112" s="40"/>
      <c r="B112" s="41"/>
      <c r="C112" s="206" t="s">
        <v>286</v>
      </c>
      <c r="D112" s="206" t="s">
        <v>135</v>
      </c>
      <c r="E112" s="207" t="s">
        <v>1207</v>
      </c>
      <c r="F112" s="208" t="s">
        <v>1208</v>
      </c>
      <c r="G112" s="209" t="s">
        <v>1163</v>
      </c>
      <c r="H112" s="210">
        <v>3</v>
      </c>
      <c r="I112" s="211"/>
      <c r="J112" s="212">
        <f>ROUND(I112*H112,2)</f>
        <v>0</v>
      </c>
      <c r="K112" s="208" t="s">
        <v>19</v>
      </c>
      <c r="L112" s="46"/>
      <c r="M112" s="213" t="s">
        <v>19</v>
      </c>
      <c r="N112" s="214" t="s">
        <v>43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522</v>
      </c>
      <c r="AT112" s="217" t="s">
        <v>135</v>
      </c>
      <c r="AU112" s="217" t="s">
        <v>82</v>
      </c>
      <c r="AY112" s="19" t="s">
        <v>133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80</v>
      </c>
      <c r="BK112" s="218">
        <f>ROUND(I112*H112,2)</f>
        <v>0</v>
      </c>
      <c r="BL112" s="19" t="s">
        <v>522</v>
      </c>
      <c r="BM112" s="217" t="s">
        <v>440</v>
      </c>
    </row>
    <row r="113" s="2" customFormat="1" ht="16.5" customHeight="1">
      <c r="A113" s="40"/>
      <c r="B113" s="41"/>
      <c r="C113" s="206" t="s">
        <v>293</v>
      </c>
      <c r="D113" s="206" t="s">
        <v>135</v>
      </c>
      <c r="E113" s="207" t="s">
        <v>1209</v>
      </c>
      <c r="F113" s="208" t="s">
        <v>1210</v>
      </c>
      <c r="G113" s="209" t="s">
        <v>1163</v>
      </c>
      <c r="H113" s="210">
        <v>2</v>
      </c>
      <c r="I113" s="211"/>
      <c r="J113" s="212">
        <f>ROUND(I113*H113,2)</f>
        <v>0</v>
      </c>
      <c r="K113" s="208" t="s">
        <v>19</v>
      </c>
      <c r="L113" s="46"/>
      <c r="M113" s="213" t="s">
        <v>19</v>
      </c>
      <c r="N113" s="214" t="s">
        <v>43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522</v>
      </c>
      <c r="AT113" s="217" t="s">
        <v>135</v>
      </c>
      <c r="AU113" s="217" t="s">
        <v>82</v>
      </c>
      <c r="AY113" s="19" t="s">
        <v>133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80</v>
      </c>
      <c r="BK113" s="218">
        <f>ROUND(I113*H113,2)</f>
        <v>0</v>
      </c>
      <c r="BL113" s="19" t="s">
        <v>522</v>
      </c>
      <c r="BM113" s="217" t="s">
        <v>450</v>
      </c>
    </row>
    <row r="114" s="2" customFormat="1" ht="16.5" customHeight="1">
      <c r="A114" s="40"/>
      <c r="B114" s="41"/>
      <c r="C114" s="206" t="s">
        <v>298</v>
      </c>
      <c r="D114" s="206" t="s">
        <v>135</v>
      </c>
      <c r="E114" s="207" t="s">
        <v>1211</v>
      </c>
      <c r="F114" s="208" t="s">
        <v>1212</v>
      </c>
      <c r="G114" s="209" t="s">
        <v>1163</v>
      </c>
      <c r="H114" s="210">
        <v>3</v>
      </c>
      <c r="I114" s="211"/>
      <c r="J114" s="212">
        <f>ROUND(I114*H114,2)</f>
        <v>0</v>
      </c>
      <c r="K114" s="208" t="s">
        <v>19</v>
      </c>
      <c r="L114" s="46"/>
      <c r="M114" s="213" t="s">
        <v>19</v>
      </c>
      <c r="N114" s="214" t="s">
        <v>43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522</v>
      </c>
      <c r="AT114" s="217" t="s">
        <v>135</v>
      </c>
      <c r="AU114" s="217" t="s">
        <v>82</v>
      </c>
      <c r="AY114" s="19" t="s">
        <v>133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80</v>
      </c>
      <c r="BK114" s="218">
        <f>ROUND(I114*H114,2)</f>
        <v>0</v>
      </c>
      <c r="BL114" s="19" t="s">
        <v>522</v>
      </c>
      <c r="BM114" s="217" t="s">
        <v>461</v>
      </c>
    </row>
    <row r="115" s="2" customFormat="1" ht="16.5" customHeight="1">
      <c r="A115" s="40"/>
      <c r="B115" s="41"/>
      <c r="C115" s="206" t="s">
        <v>307</v>
      </c>
      <c r="D115" s="206" t="s">
        <v>135</v>
      </c>
      <c r="E115" s="207" t="s">
        <v>1213</v>
      </c>
      <c r="F115" s="208" t="s">
        <v>1214</v>
      </c>
      <c r="G115" s="209" t="s">
        <v>1163</v>
      </c>
      <c r="H115" s="210">
        <v>2</v>
      </c>
      <c r="I115" s="211"/>
      <c r="J115" s="212">
        <f>ROUND(I115*H115,2)</f>
        <v>0</v>
      </c>
      <c r="K115" s="208" t="s">
        <v>19</v>
      </c>
      <c r="L115" s="46"/>
      <c r="M115" s="213" t="s">
        <v>19</v>
      </c>
      <c r="N115" s="214" t="s">
        <v>43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522</v>
      </c>
      <c r="AT115" s="217" t="s">
        <v>135</v>
      </c>
      <c r="AU115" s="217" t="s">
        <v>82</v>
      </c>
      <c r="AY115" s="19" t="s">
        <v>133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80</v>
      </c>
      <c r="BK115" s="218">
        <f>ROUND(I115*H115,2)</f>
        <v>0</v>
      </c>
      <c r="BL115" s="19" t="s">
        <v>522</v>
      </c>
      <c r="BM115" s="217" t="s">
        <v>472</v>
      </c>
    </row>
    <row r="116" s="2" customFormat="1" ht="16.5" customHeight="1">
      <c r="A116" s="40"/>
      <c r="B116" s="41"/>
      <c r="C116" s="206" t="s">
        <v>315</v>
      </c>
      <c r="D116" s="206" t="s">
        <v>135</v>
      </c>
      <c r="E116" s="207" t="s">
        <v>1215</v>
      </c>
      <c r="F116" s="208" t="s">
        <v>1216</v>
      </c>
      <c r="G116" s="209" t="s">
        <v>1163</v>
      </c>
      <c r="H116" s="210">
        <v>2</v>
      </c>
      <c r="I116" s="211"/>
      <c r="J116" s="212">
        <f>ROUND(I116*H116,2)</f>
        <v>0</v>
      </c>
      <c r="K116" s="208" t="s">
        <v>19</v>
      </c>
      <c r="L116" s="46"/>
      <c r="M116" s="213" t="s">
        <v>19</v>
      </c>
      <c r="N116" s="214" t="s">
        <v>43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522</v>
      </c>
      <c r="AT116" s="217" t="s">
        <v>135</v>
      </c>
      <c r="AU116" s="217" t="s">
        <v>82</v>
      </c>
      <c r="AY116" s="19" t="s">
        <v>133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80</v>
      </c>
      <c r="BK116" s="218">
        <f>ROUND(I116*H116,2)</f>
        <v>0</v>
      </c>
      <c r="BL116" s="19" t="s">
        <v>522</v>
      </c>
      <c r="BM116" s="217" t="s">
        <v>483</v>
      </c>
    </row>
    <row r="117" s="2" customFormat="1" ht="21.75" customHeight="1">
      <c r="A117" s="40"/>
      <c r="B117" s="41"/>
      <c r="C117" s="206" t="s">
        <v>322</v>
      </c>
      <c r="D117" s="206" t="s">
        <v>135</v>
      </c>
      <c r="E117" s="207" t="s">
        <v>1217</v>
      </c>
      <c r="F117" s="208" t="s">
        <v>1218</v>
      </c>
      <c r="G117" s="209" t="s">
        <v>1163</v>
      </c>
      <c r="H117" s="210">
        <v>4</v>
      </c>
      <c r="I117" s="211"/>
      <c r="J117" s="212">
        <f>ROUND(I117*H117,2)</f>
        <v>0</v>
      </c>
      <c r="K117" s="208" t="s">
        <v>19</v>
      </c>
      <c r="L117" s="46"/>
      <c r="M117" s="213" t="s">
        <v>19</v>
      </c>
      <c r="N117" s="214" t="s">
        <v>43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522</v>
      </c>
      <c r="AT117" s="217" t="s">
        <v>135</v>
      </c>
      <c r="AU117" s="217" t="s">
        <v>82</v>
      </c>
      <c r="AY117" s="19" t="s">
        <v>133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80</v>
      </c>
      <c r="BK117" s="218">
        <f>ROUND(I117*H117,2)</f>
        <v>0</v>
      </c>
      <c r="BL117" s="19" t="s">
        <v>522</v>
      </c>
      <c r="BM117" s="217" t="s">
        <v>494</v>
      </c>
    </row>
    <row r="118" s="2" customFormat="1" ht="16.5" customHeight="1">
      <c r="A118" s="40"/>
      <c r="B118" s="41"/>
      <c r="C118" s="206" t="s">
        <v>328</v>
      </c>
      <c r="D118" s="206" t="s">
        <v>135</v>
      </c>
      <c r="E118" s="207" t="s">
        <v>1219</v>
      </c>
      <c r="F118" s="208" t="s">
        <v>1220</v>
      </c>
      <c r="G118" s="209" t="s">
        <v>1163</v>
      </c>
      <c r="H118" s="210">
        <v>8</v>
      </c>
      <c r="I118" s="211"/>
      <c r="J118" s="212">
        <f>ROUND(I118*H118,2)</f>
        <v>0</v>
      </c>
      <c r="K118" s="208" t="s">
        <v>19</v>
      </c>
      <c r="L118" s="46"/>
      <c r="M118" s="213" t="s">
        <v>19</v>
      </c>
      <c r="N118" s="214" t="s">
        <v>43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522</v>
      </c>
      <c r="AT118" s="217" t="s">
        <v>135</v>
      </c>
      <c r="AU118" s="217" t="s">
        <v>82</v>
      </c>
      <c r="AY118" s="19" t="s">
        <v>133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80</v>
      </c>
      <c r="BK118" s="218">
        <f>ROUND(I118*H118,2)</f>
        <v>0</v>
      </c>
      <c r="BL118" s="19" t="s">
        <v>522</v>
      </c>
      <c r="BM118" s="217" t="s">
        <v>504</v>
      </c>
    </row>
    <row r="119" s="2" customFormat="1" ht="16.5" customHeight="1">
      <c r="A119" s="40"/>
      <c r="B119" s="41"/>
      <c r="C119" s="206" t="s">
        <v>337</v>
      </c>
      <c r="D119" s="206" t="s">
        <v>135</v>
      </c>
      <c r="E119" s="207" t="s">
        <v>1221</v>
      </c>
      <c r="F119" s="208" t="s">
        <v>1222</v>
      </c>
      <c r="G119" s="209" t="s">
        <v>1163</v>
      </c>
      <c r="H119" s="210">
        <v>2</v>
      </c>
      <c r="I119" s="211"/>
      <c r="J119" s="212">
        <f>ROUND(I119*H119,2)</f>
        <v>0</v>
      </c>
      <c r="K119" s="208" t="s">
        <v>19</v>
      </c>
      <c r="L119" s="46"/>
      <c r="M119" s="213" t="s">
        <v>19</v>
      </c>
      <c r="N119" s="214" t="s">
        <v>43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522</v>
      </c>
      <c r="AT119" s="217" t="s">
        <v>135</v>
      </c>
      <c r="AU119" s="217" t="s">
        <v>82</v>
      </c>
      <c r="AY119" s="19" t="s">
        <v>133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80</v>
      </c>
      <c r="BK119" s="218">
        <f>ROUND(I119*H119,2)</f>
        <v>0</v>
      </c>
      <c r="BL119" s="19" t="s">
        <v>522</v>
      </c>
      <c r="BM119" s="217" t="s">
        <v>513</v>
      </c>
    </row>
    <row r="120" s="2" customFormat="1" ht="16.5" customHeight="1">
      <c r="A120" s="40"/>
      <c r="B120" s="41"/>
      <c r="C120" s="206" t="s">
        <v>342</v>
      </c>
      <c r="D120" s="206" t="s">
        <v>135</v>
      </c>
      <c r="E120" s="207" t="s">
        <v>1223</v>
      </c>
      <c r="F120" s="208" t="s">
        <v>1224</v>
      </c>
      <c r="G120" s="209" t="s">
        <v>1163</v>
      </c>
      <c r="H120" s="210">
        <v>2</v>
      </c>
      <c r="I120" s="211"/>
      <c r="J120" s="212">
        <f>ROUND(I120*H120,2)</f>
        <v>0</v>
      </c>
      <c r="K120" s="208" t="s">
        <v>19</v>
      </c>
      <c r="L120" s="46"/>
      <c r="M120" s="213" t="s">
        <v>19</v>
      </c>
      <c r="N120" s="214" t="s">
        <v>43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522</v>
      </c>
      <c r="AT120" s="217" t="s">
        <v>135</v>
      </c>
      <c r="AU120" s="217" t="s">
        <v>82</v>
      </c>
      <c r="AY120" s="19" t="s">
        <v>133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80</v>
      </c>
      <c r="BK120" s="218">
        <f>ROUND(I120*H120,2)</f>
        <v>0</v>
      </c>
      <c r="BL120" s="19" t="s">
        <v>522</v>
      </c>
      <c r="BM120" s="217" t="s">
        <v>522</v>
      </c>
    </row>
    <row r="121" s="2" customFormat="1" ht="16.5" customHeight="1">
      <c r="A121" s="40"/>
      <c r="B121" s="41"/>
      <c r="C121" s="206" t="s">
        <v>352</v>
      </c>
      <c r="D121" s="206" t="s">
        <v>135</v>
      </c>
      <c r="E121" s="207" t="s">
        <v>1225</v>
      </c>
      <c r="F121" s="208" t="s">
        <v>1222</v>
      </c>
      <c r="G121" s="209" t="s">
        <v>1163</v>
      </c>
      <c r="H121" s="210">
        <v>2</v>
      </c>
      <c r="I121" s="211"/>
      <c r="J121" s="212">
        <f>ROUND(I121*H121,2)</f>
        <v>0</v>
      </c>
      <c r="K121" s="208" t="s">
        <v>19</v>
      </c>
      <c r="L121" s="46"/>
      <c r="M121" s="213" t="s">
        <v>19</v>
      </c>
      <c r="N121" s="214" t="s">
        <v>43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522</v>
      </c>
      <c r="AT121" s="217" t="s">
        <v>135</v>
      </c>
      <c r="AU121" s="217" t="s">
        <v>82</v>
      </c>
      <c r="AY121" s="19" t="s">
        <v>133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80</v>
      </c>
      <c r="BK121" s="218">
        <f>ROUND(I121*H121,2)</f>
        <v>0</v>
      </c>
      <c r="BL121" s="19" t="s">
        <v>522</v>
      </c>
      <c r="BM121" s="217" t="s">
        <v>531</v>
      </c>
    </row>
    <row r="122" s="2" customFormat="1" ht="16.5" customHeight="1">
      <c r="A122" s="40"/>
      <c r="B122" s="41"/>
      <c r="C122" s="206" t="s">
        <v>356</v>
      </c>
      <c r="D122" s="206" t="s">
        <v>135</v>
      </c>
      <c r="E122" s="207" t="s">
        <v>1226</v>
      </c>
      <c r="F122" s="208" t="s">
        <v>1227</v>
      </c>
      <c r="G122" s="209" t="s">
        <v>1163</v>
      </c>
      <c r="H122" s="210">
        <v>2</v>
      </c>
      <c r="I122" s="211"/>
      <c r="J122" s="212">
        <f>ROUND(I122*H122,2)</f>
        <v>0</v>
      </c>
      <c r="K122" s="208" t="s">
        <v>19</v>
      </c>
      <c r="L122" s="46"/>
      <c r="M122" s="213" t="s">
        <v>19</v>
      </c>
      <c r="N122" s="214" t="s">
        <v>43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522</v>
      </c>
      <c r="AT122" s="217" t="s">
        <v>135</v>
      </c>
      <c r="AU122" s="217" t="s">
        <v>82</v>
      </c>
      <c r="AY122" s="19" t="s">
        <v>133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80</v>
      </c>
      <c r="BK122" s="218">
        <f>ROUND(I122*H122,2)</f>
        <v>0</v>
      </c>
      <c r="BL122" s="19" t="s">
        <v>522</v>
      </c>
      <c r="BM122" s="217" t="s">
        <v>540</v>
      </c>
    </row>
    <row r="123" s="2" customFormat="1" ht="16.5" customHeight="1">
      <c r="A123" s="40"/>
      <c r="B123" s="41"/>
      <c r="C123" s="206" t="s">
        <v>363</v>
      </c>
      <c r="D123" s="206" t="s">
        <v>135</v>
      </c>
      <c r="E123" s="207" t="s">
        <v>1228</v>
      </c>
      <c r="F123" s="208" t="s">
        <v>1229</v>
      </c>
      <c r="G123" s="209" t="s">
        <v>1163</v>
      </c>
      <c r="H123" s="210">
        <v>3</v>
      </c>
      <c r="I123" s="211"/>
      <c r="J123" s="212">
        <f>ROUND(I123*H123,2)</f>
        <v>0</v>
      </c>
      <c r="K123" s="208" t="s">
        <v>19</v>
      </c>
      <c r="L123" s="46"/>
      <c r="M123" s="213" t="s">
        <v>19</v>
      </c>
      <c r="N123" s="214" t="s">
        <v>43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522</v>
      </c>
      <c r="AT123" s="217" t="s">
        <v>135</v>
      </c>
      <c r="AU123" s="217" t="s">
        <v>82</v>
      </c>
      <c r="AY123" s="19" t="s">
        <v>133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80</v>
      </c>
      <c r="BK123" s="218">
        <f>ROUND(I123*H123,2)</f>
        <v>0</v>
      </c>
      <c r="BL123" s="19" t="s">
        <v>522</v>
      </c>
      <c r="BM123" s="217" t="s">
        <v>550</v>
      </c>
    </row>
    <row r="124" s="2" customFormat="1" ht="16.5" customHeight="1">
      <c r="A124" s="40"/>
      <c r="B124" s="41"/>
      <c r="C124" s="206" t="s">
        <v>368</v>
      </c>
      <c r="D124" s="206" t="s">
        <v>135</v>
      </c>
      <c r="E124" s="207" t="s">
        <v>1230</v>
      </c>
      <c r="F124" s="208" t="s">
        <v>1231</v>
      </c>
      <c r="G124" s="209" t="s">
        <v>1163</v>
      </c>
      <c r="H124" s="210">
        <v>1</v>
      </c>
      <c r="I124" s="211"/>
      <c r="J124" s="212">
        <f>ROUND(I124*H124,2)</f>
        <v>0</v>
      </c>
      <c r="K124" s="208" t="s">
        <v>19</v>
      </c>
      <c r="L124" s="46"/>
      <c r="M124" s="213" t="s">
        <v>19</v>
      </c>
      <c r="N124" s="214" t="s">
        <v>43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522</v>
      </c>
      <c r="AT124" s="217" t="s">
        <v>135</v>
      </c>
      <c r="AU124" s="217" t="s">
        <v>82</v>
      </c>
      <c r="AY124" s="19" t="s">
        <v>133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80</v>
      </c>
      <c r="BK124" s="218">
        <f>ROUND(I124*H124,2)</f>
        <v>0</v>
      </c>
      <c r="BL124" s="19" t="s">
        <v>522</v>
      </c>
      <c r="BM124" s="217" t="s">
        <v>562</v>
      </c>
    </row>
    <row r="125" s="2" customFormat="1" ht="16.5" customHeight="1">
      <c r="A125" s="40"/>
      <c r="B125" s="41"/>
      <c r="C125" s="206" t="s">
        <v>373</v>
      </c>
      <c r="D125" s="206" t="s">
        <v>135</v>
      </c>
      <c r="E125" s="207" t="s">
        <v>1232</v>
      </c>
      <c r="F125" s="208" t="s">
        <v>1233</v>
      </c>
      <c r="G125" s="209" t="s">
        <v>1163</v>
      </c>
      <c r="H125" s="210">
        <v>3</v>
      </c>
      <c r="I125" s="211"/>
      <c r="J125" s="212">
        <f>ROUND(I125*H125,2)</f>
        <v>0</v>
      </c>
      <c r="K125" s="208" t="s">
        <v>19</v>
      </c>
      <c r="L125" s="46"/>
      <c r="M125" s="213" t="s">
        <v>19</v>
      </c>
      <c r="N125" s="214" t="s">
        <v>43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522</v>
      </c>
      <c r="AT125" s="217" t="s">
        <v>135</v>
      </c>
      <c r="AU125" s="217" t="s">
        <v>82</v>
      </c>
      <c r="AY125" s="19" t="s">
        <v>133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80</v>
      </c>
      <c r="BK125" s="218">
        <f>ROUND(I125*H125,2)</f>
        <v>0</v>
      </c>
      <c r="BL125" s="19" t="s">
        <v>522</v>
      </c>
      <c r="BM125" s="217" t="s">
        <v>575</v>
      </c>
    </row>
    <row r="126" s="2" customFormat="1" ht="16.5" customHeight="1">
      <c r="A126" s="40"/>
      <c r="B126" s="41"/>
      <c r="C126" s="206" t="s">
        <v>380</v>
      </c>
      <c r="D126" s="206" t="s">
        <v>135</v>
      </c>
      <c r="E126" s="207" t="s">
        <v>1234</v>
      </c>
      <c r="F126" s="208" t="s">
        <v>1235</v>
      </c>
      <c r="G126" s="209" t="s">
        <v>1163</v>
      </c>
      <c r="H126" s="210">
        <v>1</v>
      </c>
      <c r="I126" s="211"/>
      <c r="J126" s="212">
        <f>ROUND(I126*H126,2)</f>
        <v>0</v>
      </c>
      <c r="K126" s="208" t="s">
        <v>19</v>
      </c>
      <c r="L126" s="46"/>
      <c r="M126" s="213" t="s">
        <v>19</v>
      </c>
      <c r="N126" s="214" t="s">
        <v>43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522</v>
      </c>
      <c r="AT126" s="217" t="s">
        <v>135</v>
      </c>
      <c r="AU126" s="217" t="s">
        <v>82</v>
      </c>
      <c r="AY126" s="19" t="s">
        <v>133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80</v>
      </c>
      <c r="BK126" s="218">
        <f>ROUND(I126*H126,2)</f>
        <v>0</v>
      </c>
      <c r="BL126" s="19" t="s">
        <v>522</v>
      </c>
      <c r="BM126" s="217" t="s">
        <v>587</v>
      </c>
    </row>
    <row r="127" s="2" customFormat="1" ht="16.5" customHeight="1">
      <c r="A127" s="40"/>
      <c r="B127" s="41"/>
      <c r="C127" s="206" t="s">
        <v>386</v>
      </c>
      <c r="D127" s="206" t="s">
        <v>135</v>
      </c>
      <c r="E127" s="207" t="s">
        <v>1236</v>
      </c>
      <c r="F127" s="208" t="s">
        <v>1237</v>
      </c>
      <c r="G127" s="209" t="s">
        <v>1163</v>
      </c>
      <c r="H127" s="210">
        <v>8</v>
      </c>
      <c r="I127" s="211"/>
      <c r="J127" s="212">
        <f>ROUND(I127*H127,2)</f>
        <v>0</v>
      </c>
      <c r="K127" s="208" t="s">
        <v>19</v>
      </c>
      <c r="L127" s="46"/>
      <c r="M127" s="213" t="s">
        <v>19</v>
      </c>
      <c r="N127" s="214" t="s">
        <v>43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522</v>
      </c>
      <c r="AT127" s="217" t="s">
        <v>135</v>
      </c>
      <c r="AU127" s="217" t="s">
        <v>82</v>
      </c>
      <c r="AY127" s="19" t="s">
        <v>133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80</v>
      </c>
      <c r="BK127" s="218">
        <f>ROUND(I127*H127,2)</f>
        <v>0</v>
      </c>
      <c r="BL127" s="19" t="s">
        <v>522</v>
      </c>
      <c r="BM127" s="217" t="s">
        <v>598</v>
      </c>
    </row>
    <row r="128" s="2" customFormat="1" ht="16.5" customHeight="1">
      <c r="A128" s="40"/>
      <c r="B128" s="41"/>
      <c r="C128" s="206" t="s">
        <v>395</v>
      </c>
      <c r="D128" s="206" t="s">
        <v>135</v>
      </c>
      <c r="E128" s="207" t="s">
        <v>1238</v>
      </c>
      <c r="F128" s="208" t="s">
        <v>1239</v>
      </c>
      <c r="G128" s="209" t="s">
        <v>1163</v>
      </c>
      <c r="H128" s="210">
        <v>8</v>
      </c>
      <c r="I128" s="211"/>
      <c r="J128" s="212">
        <f>ROUND(I128*H128,2)</f>
        <v>0</v>
      </c>
      <c r="K128" s="208" t="s">
        <v>19</v>
      </c>
      <c r="L128" s="46"/>
      <c r="M128" s="213" t="s">
        <v>19</v>
      </c>
      <c r="N128" s="214" t="s">
        <v>43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522</v>
      </c>
      <c r="AT128" s="217" t="s">
        <v>135</v>
      </c>
      <c r="AU128" s="217" t="s">
        <v>82</v>
      </c>
      <c r="AY128" s="19" t="s">
        <v>133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80</v>
      </c>
      <c r="BK128" s="218">
        <f>ROUND(I128*H128,2)</f>
        <v>0</v>
      </c>
      <c r="BL128" s="19" t="s">
        <v>522</v>
      </c>
      <c r="BM128" s="217" t="s">
        <v>607</v>
      </c>
    </row>
    <row r="129" s="2" customFormat="1" ht="16.5" customHeight="1">
      <c r="A129" s="40"/>
      <c r="B129" s="41"/>
      <c r="C129" s="206" t="s">
        <v>402</v>
      </c>
      <c r="D129" s="206" t="s">
        <v>135</v>
      </c>
      <c r="E129" s="207" t="s">
        <v>1240</v>
      </c>
      <c r="F129" s="208" t="s">
        <v>1241</v>
      </c>
      <c r="G129" s="209" t="s">
        <v>1163</v>
      </c>
      <c r="H129" s="210">
        <v>8</v>
      </c>
      <c r="I129" s="211"/>
      <c r="J129" s="212">
        <f>ROUND(I129*H129,2)</f>
        <v>0</v>
      </c>
      <c r="K129" s="208" t="s">
        <v>19</v>
      </c>
      <c r="L129" s="46"/>
      <c r="M129" s="213" t="s">
        <v>19</v>
      </c>
      <c r="N129" s="214" t="s">
        <v>43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522</v>
      </c>
      <c r="AT129" s="217" t="s">
        <v>135</v>
      </c>
      <c r="AU129" s="217" t="s">
        <v>82</v>
      </c>
      <c r="AY129" s="19" t="s">
        <v>133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80</v>
      </c>
      <c r="BK129" s="218">
        <f>ROUND(I129*H129,2)</f>
        <v>0</v>
      </c>
      <c r="BL129" s="19" t="s">
        <v>522</v>
      </c>
      <c r="BM129" s="217" t="s">
        <v>620</v>
      </c>
    </row>
    <row r="130" s="12" customFormat="1" ht="22.8" customHeight="1">
      <c r="A130" s="12"/>
      <c r="B130" s="190"/>
      <c r="C130" s="191"/>
      <c r="D130" s="192" t="s">
        <v>71</v>
      </c>
      <c r="E130" s="204" t="s">
        <v>1242</v>
      </c>
      <c r="F130" s="204" t="s">
        <v>1243</v>
      </c>
      <c r="G130" s="191"/>
      <c r="H130" s="191"/>
      <c r="I130" s="194"/>
      <c r="J130" s="205">
        <f>BK130</f>
        <v>0</v>
      </c>
      <c r="K130" s="191"/>
      <c r="L130" s="196"/>
      <c r="M130" s="197"/>
      <c r="N130" s="198"/>
      <c r="O130" s="198"/>
      <c r="P130" s="199">
        <f>SUM(P131:P140)</f>
        <v>0</v>
      </c>
      <c r="Q130" s="198"/>
      <c r="R130" s="199">
        <f>SUM(R131:R140)</f>
        <v>0</v>
      </c>
      <c r="S130" s="198"/>
      <c r="T130" s="200">
        <f>SUM(T131:T140)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1" t="s">
        <v>80</v>
      </c>
      <c r="AT130" s="202" t="s">
        <v>71</v>
      </c>
      <c r="AU130" s="202" t="s">
        <v>80</v>
      </c>
      <c r="AY130" s="201" t="s">
        <v>133</v>
      </c>
      <c r="BK130" s="203">
        <f>SUM(BK131:BK140)</f>
        <v>0</v>
      </c>
    </row>
    <row r="131" s="2" customFormat="1" ht="16.5" customHeight="1">
      <c r="A131" s="40"/>
      <c r="B131" s="41"/>
      <c r="C131" s="206" t="s">
        <v>407</v>
      </c>
      <c r="D131" s="206" t="s">
        <v>135</v>
      </c>
      <c r="E131" s="207" t="s">
        <v>1244</v>
      </c>
      <c r="F131" s="208" t="s">
        <v>1245</v>
      </c>
      <c r="G131" s="209" t="s">
        <v>1163</v>
      </c>
      <c r="H131" s="210">
        <v>8</v>
      </c>
      <c r="I131" s="211"/>
      <c r="J131" s="212">
        <f>ROUND(I131*H131,2)</f>
        <v>0</v>
      </c>
      <c r="K131" s="208" t="s">
        <v>19</v>
      </c>
      <c r="L131" s="46"/>
      <c r="M131" s="213" t="s">
        <v>19</v>
      </c>
      <c r="N131" s="214" t="s">
        <v>43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522</v>
      </c>
      <c r="AT131" s="217" t="s">
        <v>135</v>
      </c>
      <c r="AU131" s="217" t="s">
        <v>82</v>
      </c>
      <c r="AY131" s="19" t="s">
        <v>133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80</v>
      </c>
      <c r="BK131" s="218">
        <f>ROUND(I131*H131,2)</f>
        <v>0</v>
      </c>
      <c r="BL131" s="19" t="s">
        <v>522</v>
      </c>
      <c r="BM131" s="217" t="s">
        <v>631</v>
      </c>
    </row>
    <row r="132" s="2" customFormat="1" ht="16.5" customHeight="1">
      <c r="A132" s="40"/>
      <c r="B132" s="41"/>
      <c r="C132" s="206" t="s">
        <v>411</v>
      </c>
      <c r="D132" s="206" t="s">
        <v>135</v>
      </c>
      <c r="E132" s="207" t="s">
        <v>1246</v>
      </c>
      <c r="F132" s="208" t="s">
        <v>1247</v>
      </c>
      <c r="G132" s="209" t="s">
        <v>1163</v>
      </c>
      <c r="H132" s="210">
        <v>16</v>
      </c>
      <c r="I132" s="211"/>
      <c r="J132" s="212">
        <f>ROUND(I132*H132,2)</f>
        <v>0</v>
      </c>
      <c r="K132" s="208" t="s">
        <v>19</v>
      </c>
      <c r="L132" s="46"/>
      <c r="M132" s="213" t="s">
        <v>19</v>
      </c>
      <c r="N132" s="214" t="s">
        <v>43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522</v>
      </c>
      <c r="AT132" s="217" t="s">
        <v>135</v>
      </c>
      <c r="AU132" s="217" t="s">
        <v>82</v>
      </c>
      <c r="AY132" s="19" t="s">
        <v>133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80</v>
      </c>
      <c r="BK132" s="218">
        <f>ROUND(I132*H132,2)</f>
        <v>0</v>
      </c>
      <c r="BL132" s="19" t="s">
        <v>522</v>
      </c>
      <c r="BM132" s="217" t="s">
        <v>644</v>
      </c>
    </row>
    <row r="133" s="2" customFormat="1" ht="16.5" customHeight="1">
      <c r="A133" s="40"/>
      <c r="B133" s="41"/>
      <c r="C133" s="206" t="s">
        <v>418</v>
      </c>
      <c r="D133" s="206" t="s">
        <v>135</v>
      </c>
      <c r="E133" s="207" t="s">
        <v>1248</v>
      </c>
      <c r="F133" s="208" t="s">
        <v>1249</v>
      </c>
      <c r="G133" s="209" t="s">
        <v>1163</v>
      </c>
      <c r="H133" s="210">
        <v>16</v>
      </c>
      <c r="I133" s="211"/>
      <c r="J133" s="212">
        <f>ROUND(I133*H133,2)</f>
        <v>0</v>
      </c>
      <c r="K133" s="208" t="s">
        <v>19</v>
      </c>
      <c r="L133" s="46"/>
      <c r="M133" s="213" t="s">
        <v>19</v>
      </c>
      <c r="N133" s="214" t="s">
        <v>43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522</v>
      </c>
      <c r="AT133" s="217" t="s">
        <v>135</v>
      </c>
      <c r="AU133" s="217" t="s">
        <v>82</v>
      </c>
      <c r="AY133" s="19" t="s">
        <v>133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80</v>
      </c>
      <c r="BK133" s="218">
        <f>ROUND(I133*H133,2)</f>
        <v>0</v>
      </c>
      <c r="BL133" s="19" t="s">
        <v>522</v>
      </c>
      <c r="BM133" s="217" t="s">
        <v>658</v>
      </c>
    </row>
    <row r="134" s="2" customFormat="1" ht="16.5" customHeight="1">
      <c r="A134" s="40"/>
      <c r="B134" s="41"/>
      <c r="C134" s="206" t="s">
        <v>424</v>
      </c>
      <c r="D134" s="206" t="s">
        <v>135</v>
      </c>
      <c r="E134" s="207" t="s">
        <v>1250</v>
      </c>
      <c r="F134" s="208" t="s">
        <v>1251</v>
      </c>
      <c r="G134" s="209" t="s">
        <v>189</v>
      </c>
      <c r="H134" s="210">
        <v>310</v>
      </c>
      <c r="I134" s="211"/>
      <c r="J134" s="212">
        <f>ROUND(I134*H134,2)</f>
        <v>0</v>
      </c>
      <c r="K134" s="208" t="s">
        <v>19</v>
      </c>
      <c r="L134" s="46"/>
      <c r="M134" s="213" t="s">
        <v>19</v>
      </c>
      <c r="N134" s="214" t="s">
        <v>43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522</v>
      </c>
      <c r="AT134" s="217" t="s">
        <v>135</v>
      </c>
      <c r="AU134" s="217" t="s">
        <v>82</v>
      </c>
      <c r="AY134" s="19" t="s">
        <v>133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80</v>
      </c>
      <c r="BK134" s="218">
        <f>ROUND(I134*H134,2)</f>
        <v>0</v>
      </c>
      <c r="BL134" s="19" t="s">
        <v>522</v>
      </c>
      <c r="BM134" s="217" t="s">
        <v>672</v>
      </c>
    </row>
    <row r="135" s="2" customFormat="1" ht="16.5" customHeight="1">
      <c r="A135" s="40"/>
      <c r="B135" s="41"/>
      <c r="C135" s="206" t="s">
        <v>429</v>
      </c>
      <c r="D135" s="206" t="s">
        <v>135</v>
      </c>
      <c r="E135" s="207" t="s">
        <v>1252</v>
      </c>
      <c r="F135" s="208" t="s">
        <v>1253</v>
      </c>
      <c r="G135" s="209" t="s">
        <v>1163</v>
      </c>
      <c r="H135" s="210">
        <v>16</v>
      </c>
      <c r="I135" s="211"/>
      <c r="J135" s="212">
        <f>ROUND(I135*H135,2)</f>
        <v>0</v>
      </c>
      <c r="K135" s="208" t="s">
        <v>19</v>
      </c>
      <c r="L135" s="46"/>
      <c r="M135" s="213" t="s">
        <v>19</v>
      </c>
      <c r="N135" s="214" t="s">
        <v>43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522</v>
      </c>
      <c r="AT135" s="217" t="s">
        <v>135</v>
      </c>
      <c r="AU135" s="217" t="s">
        <v>82</v>
      </c>
      <c r="AY135" s="19" t="s">
        <v>133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80</v>
      </c>
      <c r="BK135" s="218">
        <f>ROUND(I135*H135,2)</f>
        <v>0</v>
      </c>
      <c r="BL135" s="19" t="s">
        <v>522</v>
      </c>
      <c r="BM135" s="217" t="s">
        <v>684</v>
      </c>
    </row>
    <row r="136" s="2" customFormat="1" ht="16.5" customHeight="1">
      <c r="A136" s="40"/>
      <c r="B136" s="41"/>
      <c r="C136" s="206" t="s">
        <v>434</v>
      </c>
      <c r="D136" s="206" t="s">
        <v>135</v>
      </c>
      <c r="E136" s="207" t="s">
        <v>1254</v>
      </c>
      <c r="F136" s="208" t="s">
        <v>1255</v>
      </c>
      <c r="G136" s="209" t="s">
        <v>189</v>
      </c>
      <c r="H136" s="210">
        <v>310</v>
      </c>
      <c r="I136" s="211"/>
      <c r="J136" s="212">
        <f>ROUND(I136*H136,2)</f>
        <v>0</v>
      </c>
      <c r="K136" s="208" t="s">
        <v>19</v>
      </c>
      <c r="L136" s="46"/>
      <c r="M136" s="213" t="s">
        <v>19</v>
      </c>
      <c r="N136" s="214" t="s">
        <v>43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522</v>
      </c>
      <c r="AT136" s="217" t="s">
        <v>135</v>
      </c>
      <c r="AU136" s="217" t="s">
        <v>82</v>
      </c>
      <c r="AY136" s="19" t="s">
        <v>133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80</v>
      </c>
      <c r="BK136" s="218">
        <f>ROUND(I136*H136,2)</f>
        <v>0</v>
      </c>
      <c r="BL136" s="19" t="s">
        <v>522</v>
      </c>
      <c r="BM136" s="217" t="s">
        <v>694</v>
      </c>
    </row>
    <row r="137" s="2" customFormat="1" ht="16.5" customHeight="1">
      <c r="A137" s="40"/>
      <c r="B137" s="41"/>
      <c r="C137" s="206" t="s">
        <v>440</v>
      </c>
      <c r="D137" s="206" t="s">
        <v>135</v>
      </c>
      <c r="E137" s="207" t="s">
        <v>1256</v>
      </c>
      <c r="F137" s="208" t="s">
        <v>1257</v>
      </c>
      <c r="G137" s="209" t="s">
        <v>189</v>
      </c>
      <c r="H137" s="210">
        <v>20</v>
      </c>
      <c r="I137" s="211"/>
      <c r="J137" s="212">
        <f>ROUND(I137*H137,2)</f>
        <v>0</v>
      </c>
      <c r="K137" s="208" t="s">
        <v>19</v>
      </c>
      <c r="L137" s="46"/>
      <c r="M137" s="213" t="s">
        <v>19</v>
      </c>
      <c r="N137" s="214" t="s">
        <v>43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522</v>
      </c>
      <c r="AT137" s="217" t="s">
        <v>135</v>
      </c>
      <c r="AU137" s="217" t="s">
        <v>82</v>
      </c>
      <c r="AY137" s="19" t="s">
        <v>133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80</v>
      </c>
      <c r="BK137" s="218">
        <f>ROUND(I137*H137,2)</f>
        <v>0</v>
      </c>
      <c r="BL137" s="19" t="s">
        <v>522</v>
      </c>
      <c r="BM137" s="217" t="s">
        <v>710</v>
      </c>
    </row>
    <row r="138" s="2" customFormat="1" ht="16.5" customHeight="1">
      <c r="A138" s="40"/>
      <c r="B138" s="41"/>
      <c r="C138" s="206" t="s">
        <v>445</v>
      </c>
      <c r="D138" s="206" t="s">
        <v>135</v>
      </c>
      <c r="E138" s="207" t="s">
        <v>1258</v>
      </c>
      <c r="F138" s="208" t="s">
        <v>1259</v>
      </c>
      <c r="G138" s="209" t="s">
        <v>1163</v>
      </c>
      <c r="H138" s="210">
        <v>24</v>
      </c>
      <c r="I138" s="211"/>
      <c r="J138" s="212">
        <f>ROUND(I138*H138,2)</f>
        <v>0</v>
      </c>
      <c r="K138" s="208" t="s">
        <v>19</v>
      </c>
      <c r="L138" s="46"/>
      <c r="M138" s="213" t="s">
        <v>19</v>
      </c>
      <c r="N138" s="214" t="s">
        <v>43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522</v>
      </c>
      <c r="AT138" s="217" t="s">
        <v>135</v>
      </c>
      <c r="AU138" s="217" t="s">
        <v>82</v>
      </c>
      <c r="AY138" s="19" t="s">
        <v>133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80</v>
      </c>
      <c r="BK138" s="218">
        <f>ROUND(I138*H138,2)</f>
        <v>0</v>
      </c>
      <c r="BL138" s="19" t="s">
        <v>522</v>
      </c>
      <c r="BM138" s="217" t="s">
        <v>721</v>
      </c>
    </row>
    <row r="139" s="2" customFormat="1" ht="16.5" customHeight="1">
      <c r="A139" s="40"/>
      <c r="B139" s="41"/>
      <c r="C139" s="206" t="s">
        <v>450</v>
      </c>
      <c r="D139" s="206" t="s">
        <v>135</v>
      </c>
      <c r="E139" s="207" t="s">
        <v>1260</v>
      </c>
      <c r="F139" s="208" t="s">
        <v>1261</v>
      </c>
      <c r="G139" s="209" t="s">
        <v>1163</v>
      </c>
      <c r="H139" s="210">
        <v>16</v>
      </c>
      <c r="I139" s="211"/>
      <c r="J139" s="212">
        <f>ROUND(I139*H139,2)</f>
        <v>0</v>
      </c>
      <c r="K139" s="208" t="s">
        <v>19</v>
      </c>
      <c r="L139" s="46"/>
      <c r="M139" s="213" t="s">
        <v>19</v>
      </c>
      <c r="N139" s="214" t="s">
        <v>43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522</v>
      </c>
      <c r="AT139" s="217" t="s">
        <v>135</v>
      </c>
      <c r="AU139" s="217" t="s">
        <v>82</v>
      </c>
      <c r="AY139" s="19" t="s">
        <v>133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80</v>
      </c>
      <c r="BK139" s="218">
        <f>ROUND(I139*H139,2)</f>
        <v>0</v>
      </c>
      <c r="BL139" s="19" t="s">
        <v>522</v>
      </c>
      <c r="BM139" s="217" t="s">
        <v>731</v>
      </c>
    </row>
    <row r="140" s="2" customFormat="1" ht="16.5" customHeight="1">
      <c r="A140" s="40"/>
      <c r="B140" s="41"/>
      <c r="C140" s="206" t="s">
        <v>454</v>
      </c>
      <c r="D140" s="206" t="s">
        <v>135</v>
      </c>
      <c r="E140" s="207" t="s">
        <v>1262</v>
      </c>
      <c r="F140" s="208" t="s">
        <v>1263</v>
      </c>
      <c r="G140" s="209" t="s">
        <v>1163</v>
      </c>
      <c r="H140" s="210">
        <v>16</v>
      </c>
      <c r="I140" s="211"/>
      <c r="J140" s="212">
        <f>ROUND(I140*H140,2)</f>
        <v>0</v>
      </c>
      <c r="K140" s="208" t="s">
        <v>19</v>
      </c>
      <c r="L140" s="46"/>
      <c r="M140" s="213" t="s">
        <v>19</v>
      </c>
      <c r="N140" s="214" t="s">
        <v>43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522</v>
      </c>
      <c r="AT140" s="217" t="s">
        <v>135</v>
      </c>
      <c r="AU140" s="217" t="s">
        <v>82</v>
      </c>
      <c r="AY140" s="19" t="s">
        <v>133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80</v>
      </c>
      <c r="BK140" s="218">
        <f>ROUND(I140*H140,2)</f>
        <v>0</v>
      </c>
      <c r="BL140" s="19" t="s">
        <v>522</v>
      </c>
      <c r="BM140" s="217" t="s">
        <v>742</v>
      </c>
    </row>
    <row r="141" s="12" customFormat="1" ht="22.8" customHeight="1">
      <c r="A141" s="12"/>
      <c r="B141" s="190"/>
      <c r="C141" s="191"/>
      <c r="D141" s="192" t="s">
        <v>71</v>
      </c>
      <c r="E141" s="204" t="s">
        <v>1264</v>
      </c>
      <c r="F141" s="204" t="s">
        <v>1265</v>
      </c>
      <c r="G141" s="191"/>
      <c r="H141" s="191"/>
      <c r="I141" s="194"/>
      <c r="J141" s="205">
        <f>BK141</f>
        <v>0</v>
      </c>
      <c r="K141" s="191"/>
      <c r="L141" s="196"/>
      <c r="M141" s="197"/>
      <c r="N141" s="198"/>
      <c r="O141" s="198"/>
      <c r="P141" s="199">
        <f>SUM(P142:P150)</f>
        <v>0</v>
      </c>
      <c r="Q141" s="198"/>
      <c r="R141" s="199">
        <f>SUM(R142:R150)</f>
        <v>0</v>
      </c>
      <c r="S141" s="198"/>
      <c r="T141" s="200">
        <f>SUM(T142:T150)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1" t="s">
        <v>80</v>
      </c>
      <c r="AT141" s="202" t="s">
        <v>71</v>
      </c>
      <c r="AU141" s="202" t="s">
        <v>80</v>
      </c>
      <c r="AY141" s="201" t="s">
        <v>133</v>
      </c>
      <c r="BK141" s="203">
        <f>SUM(BK142:BK150)</f>
        <v>0</v>
      </c>
    </row>
    <row r="142" s="2" customFormat="1" ht="16.5" customHeight="1">
      <c r="A142" s="40"/>
      <c r="B142" s="41"/>
      <c r="C142" s="206" t="s">
        <v>461</v>
      </c>
      <c r="D142" s="206" t="s">
        <v>135</v>
      </c>
      <c r="E142" s="207" t="s">
        <v>1266</v>
      </c>
      <c r="F142" s="208" t="s">
        <v>1267</v>
      </c>
      <c r="G142" s="209" t="s">
        <v>310</v>
      </c>
      <c r="H142" s="210">
        <v>4</v>
      </c>
      <c r="I142" s="211"/>
      <c r="J142" s="212">
        <f>ROUND(I142*H142,2)</f>
        <v>0</v>
      </c>
      <c r="K142" s="208" t="s">
        <v>19</v>
      </c>
      <c r="L142" s="46"/>
      <c r="M142" s="213" t="s">
        <v>19</v>
      </c>
      <c r="N142" s="214" t="s">
        <v>43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522</v>
      </c>
      <c r="AT142" s="217" t="s">
        <v>135</v>
      </c>
      <c r="AU142" s="217" t="s">
        <v>82</v>
      </c>
      <c r="AY142" s="19" t="s">
        <v>133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80</v>
      </c>
      <c r="BK142" s="218">
        <f>ROUND(I142*H142,2)</f>
        <v>0</v>
      </c>
      <c r="BL142" s="19" t="s">
        <v>522</v>
      </c>
      <c r="BM142" s="217" t="s">
        <v>1164</v>
      </c>
    </row>
    <row r="143" s="2" customFormat="1" ht="16.5" customHeight="1">
      <c r="A143" s="40"/>
      <c r="B143" s="41"/>
      <c r="C143" s="206" t="s">
        <v>467</v>
      </c>
      <c r="D143" s="206" t="s">
        <v>135</v>
      </c>
      <c r="E143" s="207" t="s">
        <v>1268</v>
      </c>
      <c r="F143" s="208" t="s">
        <v>1269</v>
      </c>
      <c r="G143" s="209" t="s">
        <v>1270</v>
      </c>
      <c r="H143" s="210">
        <v>1</v>
      </c>
      <c r="I143" s="211"/>
      <c r="J143" s="212">
        <f>ROUND(I143*H143,2)</f>
        <v>0</v>
      </c>
      <c r="K143" s="208" t="s">
        <v>19</v>
      </c>
      <c r="L143" s="46"/>
      <c r="M143" s="213" t="s">
        <v>19</v>
      </c>
      <c r="N143" s="214" t="s">
        <v>43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522</v>
      </c>
      <c r="AT143" s="217" t="s">
        <v>135</v>
      </c>
      <c r="AU143" s="217" t="s">
        <v>82</v>
      </c>
      <c r="AY143" s="19" t="s">
        <v>133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80</v>
      </c>
      <c r="BK143" s="218">
        <f>ROUND(I143*H143,2)</f>
        <v>0</v>
      </c>
      <c r="BL143" s="19" t="s">
        <v>522</v>
      </c>
      <c r="BM143" s="217" t="s">
        <v>1168</v>
      </c>
    </row>
    <row r="144" s="2" customFormat="1" ht="16.5" customHeight="1">
      <c r="A144" s="40"/>
      <c r="B144" s="41"/>
      <c r="C144" s="206" t="s">
        <v>472</v>
      </c>
      <c r="D144" s="206" t="s">
        <v>135</v>
      </c>
      <c r="E144" s="207" t="s">
        <v>1271</v>
      </c>
      <c r="F144" s="208" t="s">
        <v>1272</v>
      </c>
      <c r="G144" s="209" t="s">
        <v>1270</v>
      </c>
      <c r="H144" s="210">
        <v>1</v>
      </c>
      <c r="I144" s="211"/>
      <c r="J144" s="212">
        <f>ROUND(I144*H144,2)</f>
        <v>0</v>
      </c>
      <c r="K144" s="208" t="s">
        <v>19</v>
      </c>
      <c r="L144" s="46"/>
      <c r="M144" s="213" t="s">
        <v>19</v>
      </c>
      <c r="N144" s="214" t="s">
        <v>43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522</v>
      </c>
      <c r="AT144" s="217" t="s">
        <v>135</v>
      </c>
      <c r="AU144" s="217" t="s">
        <v>82</v>
      </c>
      <c r="AY144" s="19" t="s">
        <v>133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80</v>
      </c>
      <c r="BK144" s="218">
        <f>ROUND(I144*H144,2)</f>
        <v>0</v>
      </c>
      <c r="BL144" s="19" t="s">
        <v>522</v>
      </c>
      <c r="BM144" s="217" t="s">
        <v>1172</v>
      </c>
    </row>
    <row r="145" s="2" customFormat="1" ht="16.5" customHeight="1">
      <c r="A145" s="40"/>
      <c r="B145" s="41"/>
      <c r="C145" s="206" t="s">
        <v>477</v>
      </c>
      <c r="D145" s="206" t="s">
        <v>135</v>
      </c>
      <c r="E145" s="207" t="s">
        <v>1273</v>
      </c>
      <c r="F145" s="208" t="s">
        <v>1274</v>
      </c>
      <c r="G145" s="209" t="s">
        <v>1270</v>
      </c>
      <c r="H145" s="210">
        <v>1</v>
      </c>
      <c r="I145" s="211"/>
      <c r="J145" s="212">
        <f>ROUND(I145*H145,2)</f>
        <v>0</v>
      </c>
      <c r="K145" s="208" t="s">
        <v>19</v>
      </c>
      <c r="L145" s="46"/>
      <c r="M145" s="213" t="s">
        <v>19</v>
      </c>
      <c r="N145" s="214" t="s">
        <v>43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522</v>
      </c>
      <c r="AT145" s="217" t="s">
        <v>135</v>
      </c>
      <c r="AU145" s="217" t="s">
        <v>82</v>
      </c>
      <c r="AY145" s="19" t="s">
        <v>133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80</v>
      </c>
      <c r="BK145" s="218">
        <f>ROUND(I145*H145,2)</f>
        <v>0</v>
      </c>
      <c r="BL145" s="19" t="s">
        <v>522</v>
      </c>
      <c r="BM145" s="217" t="s">
        <v>1176</v>
      </c>
    </row>
    <row r="146" s="2" customFormat="1" ht="16.5" customHeight="1">
      <c r="A146" s="40"/>
      <c r="B146" s="41"/>
      <c r="C146" s="206" t="s">
        <v>483</v>
      </c>
      <c r="D146" s="206" t="s">
        <v>135</v>
      </c>
      <c r="E146" s="207" t="s">
        <v>1275</v>
      </c>
      <c r="F146" s="208" t="s">
        <v>1276</v>
      </c>
      <c r="G146" s="209" t="s">
        <v>1159</v>
      </c>
      <c r="H146" s="210">
        <v>0.29999999999999999</v>
      </c>
      <c r="I146" s="211"/>
      <c r="J146" s="212">
        <f>ROUND(I146*H146,2)</f>
        <v>0</v>
      </c>
      <c r="K146" s="208" t="s">
        <v>19</v>
      </c>
      <c r="L146" s="46"/>
      <c r="M146" s="213" t="s">
        <v>19</v>
      </c>
      <c r="N146" s="214" t="s">
        <v>43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522</v>
      </c>
      <c r="AT146" s="217" t="s">
        <v>135</v>
      </c>
      <c r="AU146" s="217" t="s">
        <v>82</v>
      </c>
      <c r="AY146" s="19" t="s">
        <v>133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80</v>
      </c>
      <c r="BK146" s="218">
        <f>ROUND(I146*H146,2)</f>
        <v>0</v>
      </c>
      <c r="BL146" s="19" t="s">
        <v>522</v>
      </c>
      <c r="BM146" s="217" t="s">
        <v>1180</v>
      </c>
    </row>
    <row r="147" s="2" customFormat="1" ht="16.5" customHeight="1">
      <c r="A147" s="40"/>
      <c r="B147" s="41"/>
      <c r="C147" s="206" t="s">
        <v>488</v>
      </c>
      <c r="D147" s="206" t="s">
        <v>135</v>
      </c>
      <c r="E147" s="207" t="s">
        <v>1277</v>
      </c>
      <c r="F147" s="208" t="s">
        <v>1278</v>
      </c>
      <c r="G147" s="209" t="s">
        <v>310</v>
      </c>
      <c r="H147" s="210">
        <v>6</v>
      </c>
      <c r="I147" s="211"/>
      <c r="J147" s="212">
        <f>ROUND(I147*H147,2)</f>
        <v>0</v>
      </c>
      <c r="K147" s="208" t="s">
        <v>19</v>
      </c>
      <c r="L147" s="46"/>
      <c r="M147" s="213" t="s">
        <v>19</v>
      </c>
      <c r="N147" s="214" t="s">
        <v>43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522</v>
      </c>
      <c r="AT147" s="217" t="s">
        <v>135</v>
      </c>
      <c r="AU147" s="217" t="s">
        <v>82</v>
      </c>
      <c r="AY147" s="19" t="s">
        <v>133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80</v>
      </c>
      <c r="BK147" s="218">
        <f>ROUND(I147*H147,2)</f>
        <v>0</v>
      </c>
      <c r="BL147" s="19" t="s">
        <v>522</v>
      </c>
      <c r="BM147" s="217" t="s">
        <v>1184</v>
      </c>
    </row>
    <row r="148" s="2" customFormat="1" ht="16.5" customHeight="1">
      <c r="A148" s="40"/>
      <c r="B148" s="41"/>
      <c r="C148" s="206" t="s">
        <v>494</v>
      </c>
      <c r="D148" s="206" t="s">
        <v>135</v>
      </c>
      <c r="E148" s="207" t="s">
        <v>1279</v>
      </c>
      <c r="F148" s="208" t="s">
        <v>1280</v>
      </c>
      <c r="G148" s="209" t="s">
        <v>310</v>
      </c>
      <c r="H148" s="210">
        <v>6</v>
      </c>
      <c r="I148" s="211"/>
      <c r="J148" s="212">
        <f>ROUND(I148*H148,2)</f>
        <v>0</v>
      </c>
      <c r="K148" s="208" t="s">
        <v>19</v>
      </c>
      <c r="L148" s="46"/>
      <c r="M148" s="213" t="s">
        <v>19</v>
      </c>
      <c r="N148" s="214" t="s">
        <v>43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522</v>
      </c>
      <c r="AT148" s="217" t="s">
        <v>135</v>
      </c>
      <c r="AU148" s="217" t="s">
        <v>82</v>
      </c>
      <c r="AY148" s="19" t="s">
        <v>133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80</v>
      </c>
      <c r="BK148" s="218">
        <f>ROUND(I148*H148,2)</f>
        <v>0</v>
      </c>
      <c r="BL148" s="19" t="s">
        <v>522</v>
      </c>
      <c r="BM148" s="217" t="s">
        <v>1188</v>
      </c>
    </row>
    <row r="149" s="2" customFormat="1" ht="16.5" customHeight="1">
      <c r="A149" s="40"/>
      <c r="B149" s="41"/>
      <c r="C149" s="206" t="s">
        <v>500</v>
      </c>
      <c r="D149" s="206" t="s">
        <v>135</v>
      </c>
      <c r="E149" s="207" t="s">
        <v>1281</v>
      </c>
      <c r="F149" s="208" t="s">
        <v>1282</v>
      </c>
      <c r="G149" s="209" t="s">
        <v>310</v>
      </c>
      <c r="H149" s="210">
        <v>4</v>
      </c>
      <c r="I149" s="211"/>
      <c r="J149" s="212">
        <f>ROUND(I149*H149,2)</f>
        <v>0</v>
      </c>
      <c r="K149" s="208" t="s">
        <v>19</v>
      </c>
      <c r="L149" s="46"/>
      <c r="M149" s="213" t="s">
        <v>19</v>
      </c>
      <c r="N149" s="214" t="s">
        <v>43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522</v>
      </c>
      <c r="AT149" s="217" t="s">
        <v>135</v>
      </c>
      <c r="AU149" s="217" t="s">
        <v>82</v>
      </c>
      <c r="AY149" s="19" t="s">
        <v>133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80</v>
      </c>
      <c r="BK149" s="218">
        <f>ROUND(I149*H149,2)</f>
        <v>0</v>
      </c>
      <c r="BL149" s="19" t="s">
        <v>522</v>
      </c>
      <c r="BM149" s="217" t="s">
        <v>1195</v>
      </c>
    </row>
    <row r="150" s="2" customFormat="1" ht="16.5" customHeight="1">
      <c r="A150" s="40"/>
      <c r="B150" s="41"/>
      <c r="C150" s="206" t="s">
        <v>504</v>
      </c>
      <c r="D150" s="206" t="s">
        <v>135</v>
      </c>
      <c r="E150" s="207" t="s">
        <v>1283</v>
      </c>
      <c r="F150" s="208" t="s">
        <v>1284</v>
      </c>
      <c r="G150" s="209" t="s">
        <v>1270</v>
      </c>
      <c r="H150" s="210">
        <v>1</v>
      </c>
      <c r="I150" s="211"/>
      <c r="J150" s="212">
        <f>ROUND(I150*H150,2)</f>
        <v>0</v>
      </c>
      <c r="K150" s="208" t="s">
        <v>19</v>
      </c>
      <c r="L150" s="46"/>
      <c r="M150" s="272" t="s">
        <v>19</v>
      </c>
      <c r="N150" s="273" t="s">
        <v>43</v>
      </c>
      <c r="O150" s="270"/>
      <c r="P150" s="274">
        <f>O150*H150</f>
        <v>0</v>
      </c>
      <c r="Q150" s="274">
        <v>0</v>
      </c>
      <c r="R150" s="274">
        <f>Q150*H150</f>
        <v>0</v>
      </c>
      <c r="S150" s="274">
        <v>0</v>
      </c>
      <c r="T150" s="275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522</v>
      </c>
      <c r="AT150" s="217" t="s">
        <v>135</v>
      </c>
      <c r="AU150" s="217" t="s">
        <v>82</v>
      </c>
      <c r="AY150" s="19" t="s">
        <v>133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80</v>
      </c>
      <c r="BK150" s="218">
        <f>ROUND(I150*H150,2)</f>
        <v>0</v>
      </c>
      <c r="BL150" s="19" t="s">
        <v>522</v>
      </c>
      <c r="BM150" s="217" t="s">
        <v>1199</v>
      </c>
    </row>
    <row r="151" s="2" customFormat="1" ht="6.96" customHeight="1">
      <c r="A151" s="40"/>
      <c r="B151" s="61"/>
      <c r="C151" s="62"/>
      <c r="D151" s="62"/>
      <c r="E151" s="62"/>
      <c r="F151" s="62"/>
      <c r="G151" s="62"/>
      <c r="H151" s="62"/>
      <c r="I151" s="62"/>
      <c r="J151" s="62"/>
      <c r="K151" s="62"/>
      <c r="L151" s="46"/>
      <c r="M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</row>
  </sheetData>
  <sheetProtection sheet="1" autoFilter="0" formatColumns="0" formatRows="0" objects="1" scenarios="1" spinCount="100000" saltValue="ShjhoeSFyxxdhsfWkMCEJTW1q7lZAROe80F4YbYKUVpfbkpjtInrW+2XEdtl28tmFbhGMplVa0MlmupZrOWqJg==" hashValue="5wJyw9I0J3PzWGM/CeJ7k9OCG3tUUHK41VgeERNC78HVRevuSG++mIvTYRdGzVxz3ZIEP7Ar80EhLqJizvdJTw==" algorithmName="SHA-512" password="CC35"/>
  <autoFilter ref="C83:K150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Jáchymov - Rekonstrukce ulice Palackého - Etapa č.I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1285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13. 4. 2026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ROUND((SUM(BE82:BE113)),  2)</f>
        <v>0</v>
      </c>
      <c r="G33" s="40"/>
      <c r="H33" s="40"/>
      <c r="I33" s="150">
        <v>0.20999999999999999</v>
      </c>
      <c r="J33" s="149">
        <f>ROUND(((SUM(BE82:BE113))*I33),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ROUND((SUM(BF82:BF113)),  2)</f>
        <v>0</v>
      </c>
      <c r="G34" s="40"/>
      <c r="H34" s="40"/>
      <c r="I34" s="150">
        <v>0.12</v>
      </c>
      <c r="J34" s="149">
        <f>ROUND(((SUM(BF82:BF113))*I34),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ROUND((SUM(BG82:BG113)),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ROUND((SUM(BH82:BH113)),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ROUND((SUM(BI82:BI113)),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Jáchymov - Rekonstrukce ulice Palackého - Etapa č.I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801 - Kácení zeleně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Jáchymov</v>
      </c>
      <c r="G52" s="42"/>
      <c r="H52" s="42"/>
      <c r="I52" s="34" t="s">
        <v>23</v>
      </c>
      <c r="J52" s="74" t="str">
        <f>IF(J12="","",J12)</f>
        <v>13. 4. 2026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Město Jáchymov</v>
      </c>
      <c r="G54" s="42"/>
      <c r="H54" s="42"/>
      <c r="I54" s="34" t="s">
        <v>31</v>
      </c>
      <c r="J54" s="38" t="str">
        <f>E21</f>
        <v>AZ Consult spol. s 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Lucie Wojčiková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103</v>
      </c>
      <c r="D57" s="164"/>
      <c r="E57" s="164"/>
      <c r="F57" s="164"/>
      <c r="G57" s="164"/>
      <c r="H57" s="164"/>
      <c r="I57" s="164"/>
      <c r="J57" s="165" t="s">
        <v>104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105</v>
      </c>
    </row>
    <row r="60" s="9" customFormat="1" ht="24.96" customHeight="1">
      <c r="A60" s="9"/>
      <c r="B60" s="167"/>
      <c r="C60" s="168"/>
      <c r="D60" s="169" t="s">
        <v>106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107</v>
      </c>
      <c r="E61" s="176"/>
      <c r="F61" s="176"/>
      <c r="G61" s="176"/>
      <c r="H61" s="176"/>
      <c r="I61" s="176"/>
      <c r="J61" s="177">
        <f>J84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1286</v>
      </c>
      <c r="E62" s="176"/>
      <c r="F62" s="176"/>
      <c r="G62" s="176"/>
      <c r="H62" s="176"/>
      <c r="I62" s="176"/>
      <c r="J62" s="177">
        <f>J109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118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62" t="str">
        <f>E7</f>
        <v>Jáchymov - Rekonstrukce ulice Palackého - Etapa č.I</v>
      </c>
      <c r="F72" s="34"/>
      <c r="G72" s="34"/>
      <c r="H72" s="34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100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SO 801 - Kácení zeleně</v>
      </c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>Jáchymov</v>
      </c>
      <c r="G76" s="42"/>
      <c r="H76" s="42"/>
      <c r="I76" s="34" t="s">
        <v>23</v>
      </c>
      <c r="J76" s="74" t="str">
        <f>IF(J12="","",J12)</f>
        <v>13. 4. 2026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5.65" customHeight="1">
      <c r="A78" s="40"/>
      <c r="B78" s="41"/>
      <c r="C78" s="34" t="s">
        <v>25</v>
      </c>
      <c r="D78" s="42"/>
      <c r="E78" s="42"/>
      <c r="F78" s="29" t="str">
        <f>E15</f>
        <v>Město Jáchymov</v>
      </c>
      <c r="G78" s="42"/>
      <c r="H78" s="42"/>
      <c r="I78" s="34" t="s">
        <v>31</v>
      </c>
      <c r="J78" s="38" t="str">
        <f>E21</f>
        <v>AZ Consult spol. s r.o.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29</v>
      </c>
      <c r="D79" s="42"/>
      <c r="E79" s="42"/>
      <c r="F79" s="29" t="str">
        <f>IF(E18="","",E18)</f>
        <v>Vyplň údaj</v>
      </c>
      <c r="G79" s="42"/>
      <c r="H79" s="42"/>
      <c r="I79" s="34" t="s">
        <v>34</v>
      </c>
      <c r="J79" s="38" t="str">
        <f>E24</f>
        <v>Lucie Wojčiková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79"/>
      <c r="B81" s="180"/>
      <c r="C81" s="181" t="s">
        <v>119</v>
      </c>
      <c r="D81" s="182" t="s">
        <v>57</v>
      </c>
      <c r="E81" s="182" t="s">
        <v>53</v>
      </c>
      <c r="F81" s="182" t="s">
        <v>54</v>
      </c>
      <c r="G81" s="182" t="s">
        <v>120</v>
      </c>
      <c r="H81" s="182" t="s">
        <v>121</v>
      </c>
      <c r="I81" s="182" t="s">
        <v>122</v>
      </c>
      <c r="J81" s="182" t="s">
        <v>104</v>
      </c>
      <c r="K81" s="183" t="s">
        <v>123</v>
      </c>
      <c r="L81" s="184"/>
      <c r="M81" s="94" t="s">
        <v>19</v>
      </c>
      <c r="N81" s="95" t="s">
        <v>42</v>
      </c>
      <c r="O81" s="95" t="s">
        <v>124</v>
      </c>
      <c r="P81" s="95" t="s">
        <v>125</v>
      </c>
      <c r="Q81" s="95" t="s">
        <v>126</v>
      </c>
      <c r="R81" s="95" t="s">
        <v>127</v>
      </c>
      <c r="S81" s="95" t="s">
        <v>128</v>
      </c>
      <c r="T81" s="96" t="s">
        <v>129</v>
      </c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</row>
    <row r="82" s="2" customFormat="1" ht="22.8" customHeight="1">
      <c r="A82" s="40"/>
      <c r="B82" s="41"/>
      <c r="C82" s="101" t="s">
        <v>130</v>
      </c>
      <c r="D82" s="42"/>
      <c r="E82" s="42"/>
      <c r="F82" s="42"/>
      <c r="G82" s="42"/>
      <c r="H82" s="42"/>
      <c r="I82" s="42"/>
      <c r="J82" s="185">
        <f>BK82</f>
        <v>0</v>
      </c>
      <c r="K82" s="42"/>
      <c r="L82" s="46"/>
      <c r="M82" s="97"/>
      <c r="N82" s="186"/>
      <c r="O82" s="98"/>
      <c r="P82" s="187">
        <f>P83</f>
        <v>0</v>
      </c>
      <c r="Q82" s="98"/>
      <c r="R82" s="187">
        <f>R83</f>
        <v>0</v>
      </c>
      <c r="S82" s="98"/>
      <c r="T82" s="188">
        <f>T83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71</v>
      </c>
      <c r="AU82" s="19" t="s">
        <v>105</v>
      </c>
      <c r="BK82" s="189">
        <f>BK83</f>
        <v>0</v>
      </c>
    </row>
    <row r="83" s="12" customFormat="1" ht="25.92" customHeight="1">
      <c r="A83" s="12"/>
      <c r="B83" s="190"/>
      <c r="C83" s="191"/>
      <c r="D83" s="192" t="s">
        <v>71</v>
      </c>
      <c r="E83" s="193" t="s">
        <v>131</v>
      </c>
      <c r="F83" s="193" t="s">
        <v>132</v>
      </c>
      <c r="G83" s="191"/>
      <c r="H83" s="191"/>
      <c r="I83" s="194"/>
      <c r="J83" s="195">
        <f>BK83</f>
        <v>0</v>
      </c>
      <c r="K83" s="191"/>
      <c r="L83" s="196"/>
      <c r="M83" s="197"/>
      <c r="N83" s="198"/>
      <c r="O83" s="198"/>
      <c r="P83" s="199">
        <f>P84+P109</f>
        <v>0</v>
      </c>
      <c r="Q83" s="198"/>
      <c r="R83" s="199">
        <f>R84+R109</f>
        <v>0</v>
      </c>
      <c r="S83" s="198"/>
      <c r="T83" s="200">
        <f>T84+T109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80</v>
      </c>
      <c r="AT83" s="202" t="s">
        <v>71</v>
      </c>
      <c r="AU83" s="202" t="s">
        <v>72</v>
      </c>
      <c r="AY83" s="201" t="s">
        <v>133</v>
      </c>
      <c r="BK83" s="203">
        <f>BK84+BK109</f>
        <v>0</v>
      </c>
    </row>
    <row r="84" s="12" customFormat="1" ht="22.8" customHeight="1">
      <c r="A84" s="12"/>
      <c r="B84" s="190"/>
      <c r="C84" s="191"/>
      <c r="D84" s="192" t="s">
        <v>71</v>
      </c>
      <c r="E84" s="204" t="s">
        <v>80</v>
      </c>
      <c r="F84" s="204" t="s">
        <v>134</v>
      </c>
      <c r="G84" s="191"/>
      <c r="H84" s="191"/>
      <c r="I84" s="194"/>
      <c r="J84" s="205">
        <f>BK84</f>
        <v>0</v>
      </c>
      <c r="K84" s="191"/>
      <c r="L84" s="196"/>
      <c r="M84" s="197"/>
      <c r="N84" s="198"/>
      <c r="O84" s="198"/>
      <c r="P84" s="199">
        <f>SUM(P85:P108)</f>
        <v>0</v>
      </c>
      <c r="Q84" s="198"/>
      <c r="R84" s="199">
        <f>SUM(R85:R108)</f>
        <v>0</v>
      </c>
      <c r="S84" s="198"/>
      <c r="T84" s="200">
        <f>SUM(T85:T108)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80</v>
      </c>
      <c r="AT84" s="202" t="s">
        <v>71</v>
      </c>
      <c r="AU84" s="202" t="s">
        <v>80</v>
      </c>
      <c r="AY84" s="201" t="s">
        <v>133</v>
      </c>
      <c r="BK84" s="203">
        <f>SUM(BK85:BK108)</f>
        <v>0</v>
      </c>
    </row>
    <row r="85" s="2" customFormat="1" ht="24.15" customHeight="1">
      <c r="A85" s="40"/>
      <c r="B85" s="41"/>
      <c r="C85" s="206" t="s">
        <v>80</v>
      </c>
      <c r="D85" s="206" t="s">
        <v>135</v>
      </c>
      <c r="E85" s="207" t="s">
        <v>1287</v>
      </c>
      <c r="F85" s="208" t="s">
        <v>1288</v>
      </c>
      <c r="G85" s="209" t="s">
        <v>138</v>
      </c>
      <c r="H85" s="210">
        <v>497.89999999999998</v>
      </c>
      <c r="I85" s="211"/>
      <c r="J85" s="212">
        <f>ROUND(I85*H85,2)</f>
        <v>0</v>
      </c>
      <c r="K85" s="208" t="s">
        <v>139</v>
      </c>
      <c r="L85" s="46"/>
      <c r="M85" s="213" t="s">
        <v>19</v>
      </c>
      <c r="N85" s="214" t="s">
        <v>43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140</v>
      </c>
      <c r="AT85" s="217" t="s">
        <v>135</v>
      </c>
      <c r="AU85" s="217" t="s">
        <v>82</v>
      </c>
      <c r="AY85" s="19" t="s">
        <v>133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80</v>
      </c>
      <c r="BK85" s="218">
        <f>ROUND(I85*H85,2)</f>
        <v>0</v>
      </c>
      <c r="BL85" s="19" t="s">
        <v>140</v>
      </c>
      <c r="BM85" s="217" t="s">
        <v>1289</v>
      </c>
    </row>
    <row r="86" s="2" customFormat="1">
      <c r="A86" s="40"/>
      <c r="B86" s="41"/>
      <c r="C86" s="42"/>
      <c r="D86" s="219" t="s">
        <v>142</v>
      </c>
      <c r="E86" s="42"/>
      <c r="F86" s="220" t="s">
        <v>1290</v>
      </c>
      <c r="G86" s="42"/>
      <c r="H86" s="42"/>
      <c r="I86" s="221"/>
      <c r="J86" s="42"/>
      <c r="K86" s="42"/>
      <c r="L86" s="46"/>
      <c r="M86" s="222"/>
      <c r="N86" s="223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142</v>
      </c>
      <c r="AU86" s="19" t="s">
        <v>82</v>
      </c>
    </row>
    <row r="87" s="13" customFormat="1">
      <c r="A87" s="13"/>
      <c r="B87" s="224"/>
      <c r="C87" s="225"/>
      <c r="D87" s="226" t="s">
        <v>144</v>
      </c>
      <c r="E87" s="227" t="s">
        <v>19</v>
      </c>
      <c r="F87" s="228" t="s">
        <v>1291</v>
      </c>
      <c r="G87" s="225"/>
      <c r="H87" s="229">
        <v>421.39999999999998</v>
      </c>
      <c r="I87" s="230"/>
      <c r="J87" s="225"/>
      <c r="K87" s="225"/>
      <c r="L87" s="231"/>
      <c r="M87" s="232"/>
      <c r="N87" s="233"/>
      <c r="O87" s="233"/>
      <c r="P87" s="233"/>
      <c r="Q87" s="233"/>
      <c r="R87" s="233"/>
      <c r="S87" s="233"/>
      <c r="T87" s="234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5" t="s">
        <v>144</v>
      </c>
      <c r="AU87" s="235" t="s">
        <v>82</v>
      </c>
      <c r="AV87" s="13" t="s">
        <v>82</v>
      </c>
      <c r="AW87" s="13" t="s">
        <v>33</v>
      </c>
      <c r="AX87" s="13" t="s">
        <v>72</v>
      </c>
      <c r="AY87" s="235" t="s">
        <v>133</v>
      </c>
    </row>
    <row r="88" s="13" customFormat="1">
      <c r="A88" s="13"/>
      <c r="B88" s="224"/>
      <c r="C88" s="225"/>
      <c r="D88" s="226" t="s">
        <v>144</v>
      </c>
      <c r="E88" s="227" t="s">
        <v>19</v>
      </c>
      <c r="F88" s="228" t="s">
        <v>1292</v>
      </c>
      <c r="G88" s="225"/>
      <c r="H88" s="229">
        <v>76.5</v>
      </c>
      <c r="I88" s="230"/>
      <c r="J88" s="225"/>
      <c r="K88" s="225"/>
      <c r="L88" s="231"/>
      <c r="M88" s="232"/>
      <c r="N88" s="233"/>
      <c r="O88" s="233"/>
      <c r="P88" s="233"/>
      <c r="Q88" s="233"/>
      <c r="R88" s="233"/>
      <c r="S88" s="233"/>
      <c r="T88" s="234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5" t="s">
        <v>144</v>
      </c>
      <c r="AU88" s="235" t="s">
        <v>82</v>
      </c>
      <c r="AV88" s="13" t="s">
        <v>82</v>
      </c>
      <c r="AW88" s="13" t="s">
        <v>33</v>
      </c>
      <c r="AX88" s="13" t="s">
        <v>72</v>
      </c>
      <c r="AY88" s="235" t="s">
        <v>133</v>
      </c>
    </row>
    <row r="89" s="15" customFormat="1">
      <c r="A89" s="15"/>
      <c r="B89" s="246"/>
      <c r="C89" s="247"/>
      <c r="D89" s="226" t="s">
        <v>144</v>
      </c>
      <c r="E89" s="248" t="s">
        <v>19</v>
      </c>
      <c r="F89" s="249" t="s">
        <v>200</v>
      </c>
      <c r="G89" s="247"/>
      <c r="H89" s="250">
        <v>497.89999999999998</v>
      </c>
      <c r="I89" s="251"/>
      <c r="J89" s="247"/>
      <c r="K89" s="247"/>
      <c r="L89" s="252"/>
      <c r="M89" s="253"/>
      <c r="N89" s="254"/>
      <c r="O89" s="254"/>
      <c r="P89" s="254"/>
      <c r="Q89" s="254"/>
      <c r="R89" s="254"/>
      <c r="S89" s="254"/>
      <c r="T89" s="25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T89" s="256" t="s">
        <v>144</v>
      </c>
      <c r="AU89" s="256" t="s">
        <v>82</v>
      </c>
      <c r="AV89" s="15" t="s">
        <v>140</v>
      </c>
      <c r="AW89" s="15" t="s">
        <v>33</v>
      </c>
      <c r="AX89" s="15" t="s">
        <v>80</v>
      </c>
      <c r="AY89" s="256" t="s">
        <v>133</v>
      </c>
    </row>
    <row r="90" s="2" customFormat="1" ht="21.75" customHeight="1">
      <c r="A90" s="40"/>
      <c r="B90" s="41"/>
      <c r="C90" s="206" t="s">
        <v>82</v>
      </c>
      <c r="D90" s="206" t="s">
        <v>135</v>
      </c>
      <c r="E90" s="207" t="s">
        <v>1293</v>
      </c>
      <c r="F90" s="208" t="s">
        <v>1294</v>
      </c>
      <c r="G90" s="209" t="s">
        <v>359</v>
      </c>
      <c r="H90" s="210">
        <v>3</v>
      </c>
      <c r="I90" s="211"/>
      <c r="J90" s="212">
        <f>ROUND(I90*H90,2)</f>
        <v>0</v>
      </c>
      <c r="K90" s="208" t="s">
        <v>139</v>
      </c>
      <c r="L90" s="46"/>
      <c r="M90" s="213" t="s">
        <v>19</v>
      </c>
      <c r="N90" s="214" t="s">
        <v>43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140</v>
      </c>
      <c r="AT90" s="217" t="s">
        <v>135</v>
      </c>
      <c r="AU90" s="217" t="s">
        <v>82</v>
      </c>
      <c r="AY90" s="19" t="s">
        <v>133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80</v>
      </c>
      <c r="BK90" s="218">
        <f>ROUND(I90*H90,2)</f>
        <v>0</v>
      </c>
      <c r="BL90" s="19" t="s">
        <v>140</v>
      </c>
      <c r="BM90" s="217" t="s">
        <v>1295</v>
      </c>
    </row>
    <row r="91" s="2" customFormat="1">
      <c r="A91" s="40"/>
      <c r="B91" s="41"/>
      <c r="C91" s="42"/>
      <c r="D91" s="219" t="s">
        <v>142</v>
      </c>
      <c r="E91" s="42"/>
      <c r="F91" s="220" t="s">
        <v>1296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142</v>
      </c>
      <c r="AU91" s="19" t="s">
        <v>82</v>
      </c>
    </row>
    <row r="92" s="2" customFormat="1" ht="21.75" customHeight="1">
      <c r="A92" s="40"/>
      <c r="B92" s="41"/>
      <c r="C92" s="206" t="s">
        <v>150</v>
      </c>
      <c r="D92" s="206" t="s">
        <v>135</v>
      </c>
      <c r="E92" s="207" t="s">
        <v>1297</v>
      </c>
      <c r="F92" s="208" t="s">
        <v>1298</v>
      </c>
      <c r="G92" s="209" t="s">
        <v>359</v>
      </c>
      <c r="H92" s="210">
        <v>1</v>
      </c>
      <c r="I92" s="211"/>
      <c r="J92" s="212">
        <f>ROUND(I92*H92,2)</f>
        <v>0</v>
      </c>
      <c r="K92" s="208" t="s">
        <v>139</v>
      </c>
      <c r="L92" s="46"/>
      <c r="M92" s="213" t="s">
        <v>19</v>
      </c>
      <c r="N92" s="214" t="s">
        <v>43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140</v>
      </c>
      <c r="AT92" s="217" t="s">
        <v>135</v>
      </c>
      <c r="AU92" s="217" t="s">
        <v>82</v>
      </c>
      <c r="AY92" s="19" t="s">
        <v>133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80</v>
      </c>
      <c r="BK92" s="218">
        <f>ROUND(I92*H92,2)</f>
        <v>0</v>
      </c>
      <c r="BL92" s="19" t="s">
        <v>140</v>
      </c>
      <c r="BM92" s="217" t="s">
        <v>1299</v>
      </c>
    </row>
    <row r="93" s="2" customFormat="1">
      <c r="A93" s="40"/>
      <c r="B93" s="41"/>
      <c r="C93" s="42"/>
      <c r="D93" s="219" t="s">
        <v>142</v>
      </c>
      <c r="E93" s="42"/>
      <c r="F93" s="220" t="s">
        <v>1300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142</v>
      </c>
      <c r="AU93" s="19" t="s">
        <v>82</v>
      </c>
    </row>
    <row r="94" s="2" customFormat="1" ht="21.75" customHeight="1">
      <c r="A94" s="40"/>
      <c r="B94" s="41"/>
      <c r="C94" s="206" t="s">
        <v>140</v>
      </c>
      <c r="D94" s="206" t="s">
        <v>135</v>
      </c>
      <c r="E94" s="207" t="s">
        <v>1301</v>
      </c>
      <c r="F94" s="208" t="s">
        <v>1302</v>
      </c>
      <c r="G94" s="209" t="s">
        <v>359</v>
      </c>
      <c r="H94" s="210">
        <v>3</v>
      </c>
      <c r="I94" s="211"/>
      <c r="J94" s="212">
        <f>ROUND(I94*H94,2)</f>
        <v>0</v>
      </c>
      <c r="K94" s="208" t="s">
        <v>139</v>
      </c>
      <c r="L94" s="46"/>
      <c r="M94" s="213" t="s">
        <v>19</v>
      </c>
      <c r="N94" s="214" t="s">
        <v>43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140</v>
      </c>
      <c r="AT94" s="217" t="s">
        <v>135</v>
      </c>
      <c r="AU94" s="217" t="s">
        <v>82</v>
      </c>
      <c r="AY94" s="19" t="s">
        <v>133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80</v>
      </c>
      <c r="BK94" s="218">
        <f>ROUND(I94*H94,2)</f>
        <v>0</v>
      </c>
      <c r="BL94" s="19" t="s">
        <v>140</v>
      </c>
      <c r="BM94" s="217" t="s">
        <v>1303</v>
      </c>
    </row>
    <row r="95" s="2" customFormat="1">
      <c r="A95" s="40"/>
      <c r="B95" s="41"/>
      <c r="C95" s="42"/>
      <c r="D95" s="219" t="s">
        <v>142</v>
      </c>
      <c r="E95" s="42"/>
      <c r="F95" s="220" t="s">
        <v>1304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142</v>
      </c>
      <c r="AU95" s="19" t="s">
        <v>82</v>
      </c>
    </row>
    <row r="96" s="2" customFormat="1" ht="21.75" customHeight="1">
      <c r="A96" s="40"/>
      <c r="B96" s="41"/>
      <c r="C96" s="206" t="s">
        <v>161</v>
      </c>
      <c r="D96" s="206" t="s">
        <v>135</v>
      </c>
      <c r="E96" s="207" t="s">
        <v>1305</v>
      </c>
      <c r="F96" s="208" t="s">
        <v>1306</v>
      </c>
      <c r="G96" s="209" t="s">
        <v>359</v>
      </c>
      <c r="H96" s="210">
        <v>1</v>
      </c>
      <c r="I96" s="211"/>
      <c r="J96" s="212">
        <f>ROUND(I96*H96,2)</f>
        <v>0</v>
      </c>
      <c r="K96" s="208" t="s">
        <v>139</v>
      </c>
      <c r="L96" s="46"/>
      <c r="M96" s="213" t="s">
        <v>19</v>
      </c>
      <c r="N96" s="214" t="s">
        <v>43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140</v>
      </c>
      <c r="AT96" s="217" t="s">
        <v>135</v>
      </c>
      <c r="AU96" s="217" t="s">
        <v>82</v>
      </c>
      <c r="AY96" s="19" t="s">
        <v>133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80</v>
      </c>
      <c r="BK96" s="218">
        <f>ROUND(I96*H96,2)</f>
        <v>0</v>
      </c>
      <c r="BL96" s="19" t="s">
        <v>140</v>
      </c>
      <c r="BM96" s="217" t="s">
        <v>1307</v>
      </c>
    </row>
    <row r="97" s="2" customFormat="1">
      <c r="A97" s="40"/>
      <c r="B97" s="41"/>
      <c r="C97" s="42"/>
      <c r="D97" s="219" t="s">
        <v>142</v>
      </c>
      <c r="E97" s="42"/>
      <c r="F97" s="220" t="s">
        <v>1308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142</v>
      </c>
      <c r="AU97" s="19" t="s">
        <v>82</v>
      </c>
    </row>
    <row r="98" s="2" customFormat="1" ht="24.15" customHeight="1">
      <c r="A98" s="40"/>
      <c r="B98" s="41"/>
      <c r="C98" s="206" t="s">
        <v>168</v>
      </c>
      <c r="D98" s="206" t="s">
        <v>135</v>
      </c>
      <c r="E98" s="207" t="s">
        <v>1309</v>
      </c>
      <c r="F98" s="208" t="s">
        <v>1310</v>
      </c>
      <c r="G98" s="209" t="s">
        <v>359</v>
      </c>
      <c r="H98" s="210">
        <v>3</v>
      </c>
      <c r="I98" s="211"/>
      <c r="J98" s="212">
        <f>ROUND(I98*H98,2)</f>
        <v>0</v>
      </c>
      <c r="K98" s="208" t="s">
        <v>139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140</v>
      </c>
      <c r="AT98" s="217" t="s">
        <v>135</v>
      </c>
      <c r="AU98" s="217" t="s">
        <v>82</v>
      </c>
      <c r="AY98" s="19" t="s">
        <v>133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140</v>
      </c>
      <c r="BM98" s="217" t="s">
        <v>1311</v>
      </c>
    </row>
    <row r="99" s="2" customFormat="1">
      <c r="A99" s="40"/>
      <c r="B99" s="41"/>
      <c r="C99" s="42"/>
      <c r="D99" s="219" t="s">
        <v>142</v>
      </c>
      <c r="E99" s="42"/>
      <c r="F99" s="220" t="s">
        <v>1312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142</v>
      </c>
      <c r="AU99" s="19" t="s">
        <v>82</v>
      </c>
    </row>
    <row r="100" s="2" customFormat="1" ht="24.15" customHeight="1">
      <c r="A100" s="40"/>
      <c r="B100" s="41"/>
      <c r="C100" s="206" t="s">
        <v>174</v>
      </c>
      <c r="D100" s="206" t="s">
        <v>135</v>
      </c>
      <c r="E100" s="207" t="s">
        <v>1313</v>
      </c>
      <c r="F100" s="208" t="s">
        <v>1314</v>
      </c>
      <c r="G100" s="209" t="s">
        <v>359</v>
      </c>
      <c r="H100" s="210">
        <v>1</v>
      </c>
      <c r="I100" s="211"/>
      <c r="J100" s="212">
        <f>ROUND(I100*H100,2)</f>
        <v>0</v>
      </c>
      <c r="K100" s="208" t="s">
        <v>139</v>
      </c>
      <c r="L100" s="46"/>
      <c r="M100" s="213" t="s">
        <v>19</v>
      </c>
      <c r="N100" s="214" t="s">
        <v>43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140</v>
      </c>
      <c r="AT100" s="217" t="s">
        <v>135</v>
      </c>
      <c r="AU100" s="217" t="s">
        <v>82</v>
      </c>
      <c r="AY100" s="19" t="s">
        <v>133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80</v>
      </c>
      <c r="BK100" s="218">
        <f>ROUND(I100*H100,2)</f>
        <v>0</v>
      </c>
      <c r="BL100" s="19" t="s">
        <v>140</v>
      </c>
      <c r="BM100" s="217" t="s">
        <v>1315</v>
      </c>
    </row>
    <row r="101" s="2" customFormat="1">
      <c r="A101" s="40"/>
      <c r="B101" s="41"/>
      <c r="C101" s="42"/>
      <c r="D101" s="219" t="s">
        <v>142</v>
      </c>
      <c r="E101" s="42"/>
      <c r="F101" s="220" t="s">
        <v>1316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142</v>
      </c>
      <c r="AU101" s="19" t="s">
        <v>82</v>
      </c>
    </row>
    <row r="102" s="2" customFormat="1" ht="21.75" customHeight="1">
      <c r="A102" s="40"/>
      <c r="B102" s="41"/>
      <c r="C102" s="206" t="s">
        <v>180</v>
      </c>
      <c r="D102" s="206" t="s">
        <v>135</v>
      </c>
      <c r="E102" s="207" t="s">
        <v>1317</v>
      </c>
      <c r="F102" s="208" t="s">
        <v>1318</v>
      </c>
      <c r="G102" s="209" t="s">
        <v>138</v>
      </c>
      <c r="H102" s="210">
        <v>497.89999999999998</v>
      </c>
      <c r="I102" s="211"/>
      <c r="J102" s="212">
        <f>ROUND(I102*H102,2)</f>
        <v>0</v>
      </c>
      <c r="K102" s="208" t="s">
        <v>139</v>
      </c>
      <c r="L102" s="46"/>
      <c r="M102" s="213" t="s">
        <v>19</v>
      </c>
      <c r="N102" s="214" t="s">
        <v>43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140</v>
      </c>
      <c r="AT102" s="217" t="s">
        <v>135</v>
      </c>
      <c r="AU102" s="217" t="s">
        <v>82</v>
      </c>
      <c r="AY102" s="19" t="s">
        <v>133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80</v>
      </c>
      <c r="BK102" s="218">
        <f>ROUND(I102*H102,2)</f>
        <v>0</v>
      </c>
      <c r="BL102" s="19" t="s">
        <v>140</v>
      </c>
      <c r="BM102" s="217" t="s">
        <v>1319</v>
      </c>
    </row>
    <row r="103" s="2" customFormat="1">
      <c r="A103" s="40"/>
      <c r="B103" s="41"/>
      <c r="C103" s="42"/>
      <c r="D103" s="219" t="s">
        <v>142</v>
      </c>
      <c r="E103" s="42"/>
      <c r="F103" s="220" t="s">
        <v>1320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142</v>
      </c>
      <c r="AU103" s="19" t="s">
        <v>82</v>
      </c>
    </row>
    <row r="104" s="13" customFormat="1">
      <c r="A104" s="13"/>
      <c r="B104" s="224"/>
      <c r="C104" s="225"/>
      <c r="D104" s="226" t="s">
        <v>144</v>
      </c>
      <c r="E104" s="227" t="s">
        <v>19</v>
      </c>
      <c r="F104" s="228" t="s">
        <v>1321</v>
      </c>
      <c r="G104" s="225"/>
      <c r="H104" s="229">
        <v>497.89999999999998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144</v>
      </c>
      <c r="AU104" s="235" t="s">
        <v>82</v>
      </c>
      <c r="AV104" s="13" t="s">
        <v>82</v>
      </c>
      <c r="AW104" s="13" t="s">
        <v>33</v>
      </c>
      <c r="AX104" s="13" t="s">
        <v>80</v>
      </c>
      <c r="AY104" s="235" t="s">
        <v>133</v>
      </c>
    </row>
    <row r="105" s="2" customFormat="1" ht="37.8" customHeight="1">
      <c r="A105" s="40"/>
      <c r="B105" s="41"/>
      <c r="C105" s="206" t="s">
        <v>186</v>
      </c>
      <c r="D105" s="206" t="s">
        <v>135</v>
      </c>
      <c r="E105" s="207" t="s">
        <v>1322</v>
      </c>
      <c r="F105" s="208" t="s">
        <v>1323</v>
      </c>
      <c r="G105" s="209" t="s">
        <v>359</v>
      </c>
      <c r="H105" s="210">
        <v>3</v>
      </c>
      <c r="I105" s="211"/>
      <c r="J105" s="212">
        <f>ROUND(I105*H105,2)</f>
        <v>0</v>
      </c>
      <c r="K105" s="208" t="s">
        <v>139</v>
      </c>
      <c r="L105" s="46"/>
      <c r="M105" s="213" t="s">
        <v>19</v>
      </c>
      <c r="N105" s="214" t="s">
        <v>43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140</v>
      </c>
      <c r="AT105" s="217" t="s">
        <v>135</v>
      </c>
      <c r="AU105" s="217" t="s">
        <v>82</v>
      </c>
      <c r="AY105" s="19" t="s">
        <v>133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80</v>
      </c>
      <c r="BK105" s="218">
        <f>ROUND(I105*H105,2)</f>
        <v>0</v>
      </c>
      <c r="BL105" s="19" t="s">
        <v>140</v>
      </c>
      <c r="BM105" s="217" t="s">
        <v>1324</v>
      </c>
    </row>
    <row r="106" s="2" customFormat="1">
      <c r="A106" s="40"/>
      <c r="B106" s="41"/>
      <c r="C106" s="42"/>
      <c r="D106" s="219" t="s">
        <v>142</v>
      </c>
      <c r="E106" s="42"/>
      <c r="F106" s="220" t="s">
        <v>1325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142</v>
      </c>
      <c r="AU106" s="19" t="s">
        <v>82</v>
      </c>
    </row>
    <row r="107" s="2" customFormat="1" ht="37.8" customHeight="1">
      <c r="A107" s="40"/>
      <c r="B107" s="41"/>
      <c r="C107" s="206" t="s">
        <v>192</v>
      </c>
      <c r="D107" s="206" t="s">
        <v>135</v>
      </c>
      <c r="E107" s="207" t="s">
        <v>1326</v>
      </c>
      <c r="F107" s="208" t="s">
        <v>1327</v>
      </c>
      <c r="G107" s="209" t="s">
        <v>359</v>
      </c>
      <c r="H107" s="210">
        <v>1</v>
      </c>
      <c r="I107" s="211"/>
      <c r="J107" s="212">
        <f>ROUND(I107*H107,2)</f>
        <v>0</v>
      </c>
      <c r="K107" s="208" t="s">
        <v>139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140</v>
      </c>
      <c r="AT107" s="217" t="s">
        <v>135</v>
      </c>
      <c r="AU107" s="217" t="s">
        <v>82</v>
      </c>
      <c r="AY107" s="19" t="s">
        <v>133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140</v>
      </c>
      <c r="BM107" s="217" t="s">
        <v>1328</v>
      </c>
    </row>
    <row r="108" s="2" customFormat="1">
      <c r="A108" s="40"/>
      <c r="B108" s="41"/>
      <c r="C108" s="42"/>
      <c r="D108" s="219" t="s">
        <v>142</v>
      </c>
      <c r="E108" s="42"/>
      <c r="F108" s="220" t="s">
        <v>1329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142</v>
      </c>
      <c r="AU108" s="19" t="s">
        <v>82</v>
      </c>
    </row>
    <row r="109" s="12" customFormat="1" ht="22.8" customHeight="1">
      <c r="A109" s="12"/>
      <c r="B109" s="190"/>
      <c r="C109" s="191"/>
      <c r="D109" s="192" t="s">
        <v>71</v>
      </c>
      <c r="E109" s="204" t="s">
        <v>656</v>
      </c>
      <c r="F109" s="204" t="s">
        <v>1330</v>
      </c>
      <c r="G109" s="191"/>
      <c r="H109" s="191"/>
      <c r="I109" s="194"/>
      <c r="J109" s="205">
        <f>BK109</f>
        <v>0</v>
      </c>
      <c r="K109" s="191"/>
      <c r="L109" s="196"/>
      <c r="M109" s="197"/>
      <c r="N109" s="198"/>
      <c r="O109" s="198"/>
      <c r="P109" s="199">
        <f>SUM(P110:P113)</f>
        <v>0</v>
      </c>
      <c r="Q109" s="198"/>
      <c r="R109" s="199">
        <f>SUM(R110:R113)</f>
        <v>0</v>
      </c>
      <c r="S109" s="198"/>
      <c r="T109" s="200">
        <f>SUM(T110:T113)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1" t="s">
        <v>80</v>
      </c>
      <c r="AT109" s="202" t="s">
        <v>71</v>
      </c>
      <c r="AU109" s="202" t="s">
        <v>80</v>
      </c>
      <c r="AY109" s="201" t="s">
        <v>133</v>
      </c>
      <c r="BK109" s="203">
        <f>SUM(BK110:BK113)</f>
        <v>0</v>
      </c>
    </row>
    <row r="110" s="2" customFormat="1" ht="24.15" customHeight="1">
      <c r="A110" s="40"/>
      <c r="B110" s="41"/>
      <c r="C110" s="206" t="s">
        <v>201</v>
      </c>
      <c r="D110" s="206" t="s">
        <v>135</v>
      </c>
      <c r="E110" s="207" t="s">
        <v>1331</v>
      </c>
      <c r="F110" s="208" t="s">
        <v>1332</v>
      </c>
      <c r="G110" s="209" t="s">
        <v>235</v>
      </c>
      <c r="H110" s="210">
        <v>7.4770000000000003</v>
      </c>
      <c r="I110" s="211"/>
      <c r="J110" s="212">
        <f>ROUND(I110*H110,2)</f>
        <v>0</v>
      </c>
      <c r="K110" s="208" t="s">
        <v>19</v>
      </c>
      <c r="L110" s="46"/>
      <c r="M110" s="213" t="s">
        <v>19</v>
      </c>
      <c r="N110" s="214" t="s">
        <v>43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140</v>
      </c>
      <c r="AT110" s="217" t="s">
        <v>135</v>
      </c>
      <c r="AU110" s="217" t="s">
        <v>82</v>
      </c>
      <c r="AY110" s="19" t="s">
        <v>133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80</v>
      </c>
      <c r="BK110" s="218">
        <f>ROUND(I110*H110,2)</f>
        <v>0</v>
      </c>
      <c r="BL110" s="19" t="s">
        <v>140</v>
      </c>
      <c r="BM110" s="217" t="s">
        <v>1333</v>
      </c>
    </row>
    <row r="111" s="13" customFormat="1">
      <c r="A111" s="13"/>
      <c r="B111" s="224"/>
      <c r="C111" s="225"/>
      <c r="D111" s="226" t="s">
        <v>144</v>
      </c>
      <c r="E111" s="227" t="s">
        <v>19</v>
      </c>
      <c r="F111" s="228" t="s">
        <v>1334</v>
      </c>
      <c r="G111" s="225"/>
      <c r="H111" s="229">
        <v>4.9770000000000003</v>
      </c>
      <c r="I111" s="230"/>
      <c r="J111" s="225"/>
      <c r="K111" s="225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144</v>
      </c>
      <c r="AU111" s="235" t="s">
        <v>82</v>
      </c>
      <c r="AV111" s="13" t="s">
        <v>82</v>
      </c>
      <c r="AW111" s="13" t="s">
        <v>33</v>
      </c>
      <c r="AX111" s="13" t="s">
        <v>72</v>
      </c>
      <c r="AY111" s="235" t="s">
        <v>133</v>
      </c>
    </row>
    <row r="112" s="13" customFormat="1">
      <c r="A112" s="13"/>
      <c r="B112" s="224"/>
      <c r="C112" s="225"/>
      <c r="D112" s="226" t="s">
        <v>144</v>
      </c>
      <c r="E112" s="227" t="s">
        <v>19</v>
      </c>
      <c r="F112" s="228" t="s">
        <v>1335</v>
      </c>
      <c r="G112" s="225"/>
      <c r="H112" s="229">
        <v>2.5</v>
      </c>
      <c r="I112" s="230"/>
      <c r="J112" s="225"/>
      <c r="K112" s="225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144</v>
      </c>
      <c r="AU112" s="235" t="s">
        <v>82</v>
      </c>
      <c r="AV112" s="13" t="s">
        <v>82</v>
      </c>
      <c r="AW112" s="13" t="s">
        <v>33</v>
      </c>
      <c r="AX112" s="13" t="s">
        <v>72</v>
      </c>
      <c r="AY112" s="235" t="s">
        <v>133</v>
      </c>
    </row>
    <row r="113" s="15" customFormat="1">
      <c r="A113" s="15"/>
      <c r="B113" s="246"/>
      <c r="C113" s="247"/>
      <c r="D113" s="226" t="s">
        <v>144</v>
      </c>
      <c r="E113" s="248" t="s">
        <v>19</v>
      </c>
      <c r="F113" s="249" t="s">
        <v>200</v>
      </c>
      <c r="G113" s="247"/>
      <c r="H113" s="250">
        <v>7.4770000000000003</v>
      </c>
      <c r="I113" s="251"/>
      <c r="J113" s="247"/>
      <c r="K113" s="247"/>
      <c r="L113" s="252"/>
      <c r="M113" s="276"/>
      <c r="N113" s="277"/>
      <c r="O113" s="277"/>
      <c r="P113" s="277"/>
      <c r="Q113" s="277"/>
      <c r="R113" s="277"/>
      <c r="S113" s="277"/>
      <c r="T113" s="278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56" t="s">
        <v>144</v>
      </c>
      <c r="AU113" s="256" t="s">
        <v>82</v>
      </c>
      <c r="AV113" s="15" t="s">
        <v>140</v>
      </c>
      <c r="AW113" s="15" t="s">
        <v>33</v>
      </c>
      <c r="AX113" s="15" t="s">
        <v>80</v>
      </c>
      <c r="AY113" s="256" t="s">
        <v>133</v>
      </c>
    </row>
    <row r="114" s="2" customFormat="1" ht="6.96" customHeight="1">
      <c r="A114" s="40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46"/>
      <c r="M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</sheetData>
  <sheetProtection sheet="1" autoFilter="0" formatColumns="0" formatRows="0" objects="1" scenarios="1" spinCount="100000" saltValue="ED3yGmp5MMdYfxz9KC5UPfek6qXDs9lmLYFgBKYOEK/lREzVz8jQUwFiPImGnSIJMVpkhPdCuE+XOUi1eyonvw==" hashValue="7Ir23g2qpcrr20NBxs1ySvwaKcGzcCv6Ds0rR7aI0toK5IZdcVFkQsR3uSomipDKydI19GWM+nNzoWnd5N3f+g==" algorithmName="SHA-512" password="CC35"/>
  <autoFilter ref="C81:K113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6_01/111251101"/>
    <hyperlink ref="F91" r:id="rId2" display="https://podminky.urs.cz/item/CS_URS_2026_01/112151111"/>
    <hyperlink ref="F93" r:id="rId3" display="https://podminky.urs.cz/item/CS_URS_2026_01/112151112"/>
    <hyperlink ref="F95" r:id="rId4" display="https://podminky.urs.cz/item/CS_URS_2026_01/112201111"/>
    <hyperlink ref="F97" r:id="rId5" display="https://podminky.urs.cz/item/CS_URS_2026_01/112201112"/>
    <hyperlink ref="F99" r:id="rId6" display="https://podminky.urs.cz/item/CS_URS_2026_01/162201401"/>
    <hyperlink ref="F101" r:id="rId7" display="https://podminky.urs.cz/item/CS_URS_2026_01/162201405"/>
    <hyperlink ref="F103" r:id="rId8" display="https://podminky.urs.cz/item/CS_URS_2026_01/162301501"/>
    <hyperlink ref="F106" r:id="rId9" display="https://podminky.urs.cz/item/CS_URS_2026_01/162301931"/>
    <hyperlink ref="F108" r:id="rId10" display="https://podminky.urs.cz/item/CS_URS_2026_01/16230194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Jáchymov - Rekonstrukce ulice Palackého - Etapa č.I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1336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98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13. 4. 2026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37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ROUND((SUM(BE85:BE122)),  2)</f>
        <v>0</v>
      </c>
      <c r="G33" s="40"/>
      <c r="H33" s="40"/>
      <c r="I33" s="150">
        <v>0.20999999999999999</v>
      </c>
      <c r="J33" s="149">
        <f>ROUND(((SUM(BE85:BE122))*I33),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ROUND((SUM(BF85:BF122)),  2)</f>
        <v>0</v>
      </c>
      <c r="G34" s="40"/>
      <c r="H34" s="40"/>
      <c r="I34" s="150">
        <v>0.12</v>
      </c>
      <c r="J34" s="149">
        <f>ROUND(((SUM(BF85:BF122))*I34),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ROUND((SUM(BG85:BG122)),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ROUND((SUM(BH85:BH122)),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ROUND((SUM(BI85:BI122)),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Jáchymov - Rekonstrukce ulice Palackého - Etapa č.I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VON - Vedlejší a ostatní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Jáchymov</v>
      </c>
      <c r="G52" s="42"/>
      <c r="H52" s="42"/>
      <c r="I52" s="34" t="s">
        <v>23</v>
      </c>
      <c r="J52" s="74" t="str">
        <f>IF(J12="","",J12)</f>
        <v>13. 4. 2026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Město Jáchymov</v>
      </c>
      <c r="G54" s="42"/>
      <c r="H54" s="42"/>
      <c r="I54" s="34" t="s">
        <v>31</v>
      </c>
      <c r="J54" s="38" t="str">
        <f>E21</f>
        <v>AZ Consult spol. s 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Lucie Wojčiková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103</v>
      </c>
      <c r="D57" s="164"/>
      <c r="E57" s="164"/>
      <c r="F57" s="164"/>
      <c r="G57" s="164"/>
      <c r="H57" s="164"/>
      <c r="I57" s="164"/>
      <c r="J57" s="165" t="s">
        <v>104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105</v>
      </c>
    </row>
    <row r="60" s="9" customFormat="1" ht="24.96" customHeight="1">
      <c r="A60" s="9"/>
      <c r="B60" s="167"/>
      <c r="C60" s="168"/>
      <c r="D60" s="169" t="s">
        <v>1337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1338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1339</v>
      </c>
      <c r="E62" s="176"/>
      <c r="F62" s="176"/>
      <c r="G62" s="176"/>
      <c r="H62" s="176"/>
      <c r="I62" s="176"/>
      <c r="J62" s="177">
        <f>J106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1340</v>
      </c>
      <c r="E63" s="176"/>
      <c r="F63" s="176"/>
      <c r="G63" s="176"/>
      <c r="H63" s="176"/>
      <c r="I63" s="176"/>
      <c r="J63" s="177">
        <f>J109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1341</v>
      </c>
      <c r="E64" s="176"/>
      <c r="F64" s="176"/>
      <c r="G64" s="176"/>
      <c r="H64" s="176"/>
      <c r="I64" s="176"/>
      <c r="J64" s="177">
        <f>J114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1342</v>
      </c>
      <c r="E65" s="176"/>
      <c r="F65" s="176"/>
      <c r="G65" s="176"/>
      <c r="H65" s="176"/>
      <c r="I65" s="176"/>
      <c r="J65" s="177">
        <f>J118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118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Jáchymov - Rekonstrukce ulice Palackého - Etapa č.I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100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VON - Vedlejší a ostatní náklady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Jáchymov</v>
      </c>
      <c r="G79" s="42"/>
      <c r="H79" s="42"/>
      <c r="I79" s="34" t="s">
        <v>23</v>
      </c>
      <c r="J79" s="74" t="str">
        <f>IF(J12="","",J12)</f>
        <v>13. 4. 2026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25.65" customHeight="1">
      <c r="A81" s="40"/>
      <c r="B81" s="41"/>
      <c r="C81" s="34" t="s">
        <v>25</v>
      </c>
      <c r="D81" s="42"/>
      <c r="E81" s="42"/>
      <c r="F81" s="29" t="str">
        <f>E15</f>
        <v>Město Jáchymov</v>
      </c>
      <c r="G81" s="42"/>
      <c r="H81" s="42"/>
      <c r="I81" s="34" t="s">
        <v>31</v>
      </c>
      <c r="J81" s="38" t="str">
        <f>E21</f>
        <v>AZ Consult spol. s r.o.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34</v>
      </c>
      <c r="J82" s="38" t="str">
        <f>E24</f>
        <v>Lucie Wojčiková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119</v>
      </c>
      <c r="D84" s="182" t="s">
        <v>57</v>
      </c>
      <c r="E84" s="182" t="s">
        <v>53</v>
      </c>
      <c r="F84" s="182" t="s">
        <v>54</v>
      </c>
      <c r="G84" s="182" t="s">
        <v>120</v>
      </c>
      <c r="H84" s="182" t="s">
        <v>121</v>
      </c>
      <c r="I84" s="182" t="s">
        <v>122</v>
      </c>
      <c r="J84" s="182" t="s">
        <v>104</v>
      </c>
      <c r="K84" s="183" t="s">
        <v>123</v>
      </c>
      <c r="L84" s="184"/>
      <c r="M84" s="94" t="s">
        <v>19</v>
      </c>
      <c r="N84" s="95" t="s">
        <v>42</v>
      </c>
      <c r="O84" s="95" t="s">
        <v>124</v>
      </c>
      <c r="P84" s="95" t="s">
        <v>125</v>
      </c>
      <c r="Q84" s="95" t="s">
        <v>126</v>
      </c>
      <c r="R84" s="95" t="s">
        <v>127</v>
      </c>
      <c r="S84" s="95" t="s">
        <v>128</v>
      </c>
      <c r="T84" s="96" t="s">
        <v>129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130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0</v>
      </c>
      <c r="S85" s="98"/>
      <c r="T85" s="188">
        <f>T86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71</v>
      </c>
      <c r="AU85" s="19" t="s">
        <v>105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71</v>
      </c>
      <c r="E86" s="193" t="s">
        <v>1343</v>
      </c>
      <c r="F86" s="193" t="s">
        <v>1344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P87+P106+P109+P114+P118</f>
        <v>0</v>
      </c>
      <c r="Q86" s="198"/>
      <c r="R86" s="199">
        <f>R87+R106+R109+R114+R118</f>
        <v>0</v>
      </c>
      <c r="S86" s="198"/>
      <c r="T86" s="200">
        <f>T87+T106+T109+T114+T118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161</v>
      </c>
      <c r="AT86" s="202" t="s">
        <v>71</v>
      </c>
      <c r="AU86" s="202" t="s">
        <v>72</v>
      </c>
      <c r="AY86" s="201" t="s">
        <v>133</v>
      </c>
      <c r="BK86" s="203">
        <f>BK87+BK106+BK109+BK114+BK118</f>
        <v>0</v>
      </c>
    </row>
    <row r="87" s="12" customFormat="1" ht="22.8" customHeight="1">
      <c r="A87" s="12"/>
      <c r="B87" s="190"/>
      <c r="C87" s="191"/>
      <c r="D87" s="192" t="s">
        <v>71</v>
      </c>
      <c r="E87" s="204" t="s">
        <v>1345</v>
      </c>
      <c r="F87" s="204" t="s">
        <v>1346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SUM(P88:P105)</f>
        <v>0</v>
      </c>
      <c r="Q87" s="198"/>
      <c r="R87" s="199">
        <f>SUM(R88:R105)</f>
        <v>0</v>
      </c>
      <c r="S87" s="198"/>
      <c r="T87" s="200">
        <f>SUM(T88:T105)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161</v>
      </c>
      <c r="AT87" s="202" t="s">
        <v>71</v>
      </c>
      <c r="AU87" s="202" t="s">
        <v>80</v>
      </c>
      <c r="AY87" s="201" t="s">
        <v>133</v>
      </c>
      <c r="BK87" s="203">
        <f>SUM(BK88:BK105)</f>
        <v>0</v>
      </c>
    </row>
    <row r="88" s="2" customFormat="1" ht="16.5" customHeight="1">
      <c r="A88" s="40"/>
      <c r="B88" s="41"/>
      <c r="C88" s="206" t="s">
        <v>80</v>
      </c>
      <c r="D88" s="206" t="s">
        <v>135</v>
      </c>
      <c r="E88" s="207" t="s">
        <v>1347</v>
      </c>
      <c r="F88" s="208" t="s">
        <v>1348</v>
      </c>
      <c r="G88" s="209" t="s">
        <v>1349</v>
      </c>
      <c r="H88" s="210">
        <v>1</v>
      </c>
      <c r="I88" s="211"/>
      <c r="J88" s="212">
        <f>ROUND(I88*H88,2)</f>
        <v>0</v>
      </c>
      <c r="K88" s="208" t="s">
        <v>139</v>
      </c>
      <c r="L88" s="46"/>
      <c r="M88" s="213" t="s">
        <v>19</v>
      </c>
      <c r="N88" s="214" t="s">
        <v>43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1350</v>
      </c>
      <c r="AT88" s="217" t="s">
        <v>135</v>
      </c>
      <c r="AU88" s="217" t="s">
        <v>82</v>
      </c>
      <c r="AY88" s="19" t="s">
        <v>133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80</v>
      </c>
      <c r="BK88" s="218">
        <f>ROUND(I88*H88,2)</f>
        <v>0</v>
      </c>
      <c r="BL88" s="19" t="s">
        <v>1350</v>
      </c>
      <c r="BM88" s="217" t="s">
        <v>1351</v>
      </c>
    </row>
    <row r="89" s="2" customFormat="1">
      <c r="A89" s="40"/>
      <c r="B89" s="41"/>
      <c r="C89" s="42"/>
      <c r="D89" s="219" t="s">
        <v>142</v>
      </c>
      <c r="E89" s="42"/>
      <c r="F89" s="220" t="s">
        <v>1352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142</v>
      </c>
      <c r="AU89" s="19" t="s">
        <v>82</v>
      </c>
    </row>
    <row r="90" s="2" customFormat="1" ht="16.5" customHeight="1">
      <c r="A90" s="40"/>
      <c r="B90" s="41"/>
      <c r="C90" s="206" t="s">
        <v>82</v>
      </c>
      <c r="D90" s="206" t="s">
        <v>135</v>
      </c>
      <c r="E90" s="207" t="s">
        <v>1353</v>
      </c>
      <c r="F90" s="208" t="s">
        <v>1354</v>
      </c>
      <c r="G90" s="209" t="s">
        <v>1349</v>
      </c>
      <c r="H90" s="210">
        <v>1</v>
      </c>
      <c r="I90" s="211"/>
      <c r="J90" s="212">
        <f>ROUND(I90*H90,2)</f>
        <v>0</v>
      </c>
      <c r="K90" s="208" t="s">
        <v>139</v>
      </c>
      <c r="L90" s="46"/>
      <c r="M90" s="213" t="s">
        <v>19</v>
      </c>
      <c r="N90" s="214" t="s">
        <v>43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1350</v>
      </c>
      <c r="AT90" s="217" t="s">
        <v>135</v>
      </c>
      <c r="AU90" s="217" t="s">
        <v>82</v>
      </c>
      <c r="AY90" s="19" t="s">
        <v>133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80</v>
      </c>
      <c r="BK90" s="218">
        <f>ROUND(I90*H90,2)</f>
        <v>0</v>
      </c>
      <c r="BL90" s="19" t="s">
        <v>1350</v>
      </c>
      <c r="BM90" s="217" t="s">
        <v>1355</v>
      </c>
    </row>
    <row r="91" s="2" customFormat="1">
      <c r="A91" s="40"/>
      <c r="B91" s="41"/>
      <c r="C91" s="42"/>
      <c r="D91" s="219" t="s">
        <v>142</v>
      </c>
      <c r="E91" s="42"/>
      <c r="F91" s="220" t="s">
        <v>1356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142</v>
      </c>
      <c r="AU91" s="19" t="s">
        <v>82</v>
      </c>
    </row>
    <row r="92" s="2" customFormat="1" ht="16.5" customHeight="1">
      <c r="A92" s="40"/>
      <c r="B92" s="41"/>
      <c r="C92" s="206" t="s">
        <v>150</v>
      </c>
      <c r="D92" s="206" t="s">
        <v>135</v>
      </c>
      <c r="E92" s="207" t="s">
        <v>1357</v>
      </c>
      <c r="F92" s="208" t="s">
        <v>1358</v>
      </c>
      <c r="G92" s="209" t="s">
        <v>1349</v>
      </c>
      <c r="H92" s="210">
        <v>1</v>
      </c>
      <c r="I92" s="211"/>
      <c r="J92" s="212">
        <f>ROUND(I92*H92,2)</f>
        <v>0</v>
      </c>
      <c r="K92" s="208" t="s">
        <v>139</v>
      </c>
      <c r="L92" s="46"/>
      <c r="M92" s="213" t="s">
        <v>19</v>
      </c>
      <c r="N92" s="214" t="s">
        <v>43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1350</v>
      </c>
      <c r="AT92" s="217" t="s">
        <v>135</v>
      </c>
      <c r="AU92" s="217" t="s">
        <v>82</v>
      </c>
      <c r="AY92" s="19" t="s">
        <v>133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80</v>
      </c>
      <c r="BK92" s="218">
        <f>ROUND(I92*H92,2)</f>
        <v>0</v>
      </c>
      <c r="BL92" s="19" t="s">
        <v>1350</v>
      </c>
      <c r="BM92" s="217" t="s">
        <v>1359</v>
      </c>
    </row>
    <row r="93" s="2" customFormat="1">
      <c r="A93" s="40"/>
      <c r="B93" s="41"/>
      <c r="C93" s="42"/>
      <c r="D93" s="219" t="s">
        <v>142</v>
      </c>
      <c r="E93" s="42"/>
      <c r="F93" s="220" t="s">
        <v>1360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142</v>
      </c>
      <c r="AU93" s="19" t="s">
        <v>82</v>
      </c>
    </row>
    <row r="94" s="2" customFormat="1" ht="16.5" customHeight="1">
      <c r="A94" s="40"/>
      <c r="B94" s="41"/>
      <c r="C94" s="206" t="s">
        <v>140</v>
      </c>
      <c r="D94" s="206" t="s">
        <v>135</v>
      </c>
      <c r="E94" s="207" t="s">
        <v>1361</v>
      </c>
      <c r="F94" s="208" t="s">
        <v>1362</v>
      </c>
      <c r="G94" s="209" t="s">
        <v>1349</v>
      </c>
      <c r="H94" s="210">
        <v>1</v>
      </c>
      <c r="I94" s="211"/>
      <c r="J94" s="212">
        <f>ROUND(I94*H94,2)</f>
        <v>0</v>
      </c>
      <c r="K94" s="208" t="s">
        <v>139</v>
      </c>
      <c r="L94" s="46"/>
      <c r="M94" s="213" t="s">
        <v>19</v>
      </c>
      <c r="N94" s="214" t="s">
        <v>43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1350</v>
      </c>
      <c r="AT94" s="217" t="s">
        <v>135</v>
      </c>
      <c r="AU94" s="217" t="s">
        <v>82</v>
      </c>
      <c r="AY94" s="19" t="s">
        <v>133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80</v>
      </c>
      <c r="BK94" s="218">
        <f>ROUND(I94*H94,2)</f>
        <v>0</v>
      </c>
      <c r="BL94" s="19" t="s">
        <v>1350</v>
      </c>
      <c r="BM94" s="217" t="s">
        <v>1363</v>
      </c>
    </row>
    <row r="95" s="2" customFormat="1">
      <c r="A95" s="40"/>
      <c r="B95" s="41"/>
      <c r="C95" s="42"/>
      <c r="D95" s="219" t="s">
        <v>142</v>
      </c>
      <c r="E95" s="42"/>
      <c r="F95" s="220" t="s">
        <v>1364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142</v>
      </c>
      <c r="AU95" s="19" t="s">
        <v>82</v>
      </c>
    </row>
    <row r="96" s="2" customFormat="1" ht="16.5" customHeight="1">
      <c r="A96" s="40"/>
      <c r="B96" s="41"/>
      <c r="C96" s="206" t="s">
        <v>161</v>
      </c>
      <c r="D96" s="206" t="s">
        <v>135</v>
      </c>
      <c r="E96" s="207" t="s">
        <v>1365</v>
      </c>
      <c r="F96" s="208" t="s">
        <v>1366</v>
      </c>
      <c r="G96" s="209" t="s">
        <v>1349</v>
      </c>
      <c r="H96" s="210">
        <v>1</v>
      </c>
      <c r="I96" s="211"/>
      <c r="J96" s="212">
        <f>ROUND(I96*H96,2)</f>
        <v>0</v>
      </c>
      <c r="K96" s="208" t="s">
        <v>139</v>
      </c>
      <c r="L96" s="46"/>
      <c r="M96" s="213" t="s">
        <v>19</v>
      </c>
      <c r="N96" s="214" t="s">
        <v>43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1350</v>
      </c>
      <c r="AT96" s="217" t="s">
        <v>135</v>
      </c>
      <c r="AU96" s="217" t="s">
        <v>82</v>
      </c>
      <c r="AY96" s="19" t="s">
        <v>133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80</v>
      </c>
      <c r="BK96" s="218">
        <f>ROUND(I96*H96,2)</f>
        <v>0</v>
      </c>
      <c r="BL96" s="19" t="s">
        <v>1350</v>
      </c>
      <c r="BM96" s="217" t="s">
        <v>1367</v>
      </c>
    </row>
    <row r="97" s="2" customFormat="1">
      <c r="A97" s="40"/>
      <c r="B97" s="41"/>
      <c r="C97" s="42"/>
      <c r="D97" s="219" t="s">
        <v>142</v>
      </c>
      <c r="E97" s="42"/>
      <c r="F97" s="220" t="s">
        <v>1368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142</v>
      </c>
      <c r="AU97" s="19" t="s">
        <v>82</v>
      </c>
    </row>
    <row r="98" s="2" customFormat="1" ht="16.5" customHeight="1">
      <c r="A98" s="40"/>
      <c r="B98" s="41"/>
      <c r="C98" s="206" t="s">
        <v>168</v>
      </c>
      <c r="D98" s="206" t="s">
        <v>135</v>
      </c>
      <c r="E98" s="207" t="s">
        <v>1369</v>
      </c>
      <c r="F98" s="208" t="s">
        <v>1370</v>
      </c>
      <c r="G98" s="209" t="s">
        <v>1349</v>
      </c>
      <c r="H98" s="210">
        <v>1</v>
      </c>
      <c r="I98" s="211"/>
      <c r="J98" s="212">
        <f>ROUND(I98*H98,2)</f>
        <v>0</v>
      </c>
      <c r="K98" s="208" t="s">
        <v>139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1350</v>
      </c>
      <c r="AT98" s="217" t="s">
        <v>135</v>
      </c>
      <c r="AU98" s="217" t="s">
        <v>82</v>
      </c>
      <c r="AY98" s="19" t="s">
        <v>133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1350</v>
      </c>
      <c r="BM98" s="217" t="s">
        <v>1371</v>
      </c>
    </row>
    <row r="99" s="2" customFormat="1">
      <c r="A99" s="40"/>
      <c r="B99" s="41"/>
      <c r="C99" s="42"/>
      <c r="D99" s="219" t="s">
        <v>142</v>
      </c>
      <c r="E99" s="42"/>
      <c r="F99" s="220" t="s">
        <v>1372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142</v>
      </c>
      <c r="AU99" s="19" t="s">
        <v>82</v>
      </c>
    </row>
    <row r="100" s="2" customFormat="1" ht="16.5" customHeight="1">
      <c r="A100" s="40"/>
      <c r="B100" s="41"/>
      <c r="C100" s="206" t="s">
        <v>174</v>
      </c>
      <c r="D100" s="206" t="s">
        <v>135</v>
      </c>
      <c r="E100" s="207" t="s">
        <v>1373</v>
      </c>
      <c r="F100" s="208" t="s">
        <v>1374</v>
      </c>
      <c r="G100" s="209" t="s">
        <v>1349</v>
      </c>
      <c r="H100" s="210">
        <v>1</v>
      </c>
      <c r="I100" s="211"/>
      <c r="J100" s="212">
        <f>ROUND(I100*H100,2)</f>
        <v>0</v>
      </c>
      <c r="K100" s="208" t="s">
        <v>139</v>
      </c>
      <c r="L100" s="46"/>
      <c r="M100" s="213" t="s">
        <v>19</v>
      </c>
      <c r="N100" s="214" t="s">
        <v>43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1350</v>
      </c>
      <c r="AT100" s="217" t="s">
        <v>135</v>
      </c>
      <c r="AU100" s="217" t="s">
        <v>82</v>
      </c>
      <c r="AY100" s="19" t="s">
        <v>133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80</v>
      </c>
      <c r="BK100" s="218">
        <f>ROUND(I100*H100,2)</f>
        <v>0</v>
      </c>
      <c r="BL100" s="19" t="s">
        <v>1350</v>
      </c>
      <c r="BM100" s="217" t="s">
        <v>1375</v>
      </c>
    </row>
    <row r="101" s="2" customFormat="1">
      <c r="A101" s="40"/>
      <c r="B101" s="41"/>
      <c r="C101" s="42"/>
      <c r="D101" s="219" t="s">
        <v>142</v>
      </c>
      <c r="E101" s="42"/>
      <c r="F101" s="220" t="s">
        <v>1376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142</v>
      </c>
      <c r="AU101" s="19" t="s">
        <v>82</v>
      </c>
    </row>
    <row r="102" s="2" customFormat="1" ht="16.5" customHeight="1">
      <c r="A102" s="40"/>
      <c r="B102" s="41"/>
      <c r="C102" s="206" t="s">
        <v>180</v>
      </c>
      <c r="D102" s="206" t="s">
        <v>135</v>
      </c>
      <c r="E102" s="207" t="s">
        <v>1377</v>
      </c>
      <c r="F102" s="208" t="s">
        <v>1378</v>
      </c>
      <c r="G102" s="209" t="s">
        <v>1349</v>
      </c>
      <c r="H102" s="210">
        <v>1</v>
      </c>
      <c r="I102" s="211"/>
      <c r="J102" s="212">
        <f>ROUND(I102*H102,2)</f>
        <v>0</v>
      </c>
      <c r="K102" s="208" t="s">
        <v>139</v>
      </c>
      <c r="L102" s="46"/>
      <c r="M102" s="213" t="s">
        <v>19</v>
      </c>
      <c r="N102" s="214" t="s">
        <v>43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1350</v>
      </c>
      <c r="AT102" s="217" t="s">
        <v>135</v>
      </c>
      <c r="AU102" s="217" t="s">
        <v>82</v>
      </c>
      <c r="AY102" s="19" t="s">
        <v>133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80</v>
      </c>
      <c r="BK102" s="218">
        <f>ROUND(I102*H102,2)</f>
        <v>0</v>
      </c>
      <c r="BL102" s="19" t="s">
        <v>1350</v>
      </c>
      <c r="BM102" s="217" t="s">
        <v>1379</v>
      </c>
    </row>
    <row r="103" s="2" customFormat="1">
      <c r="A103" s="40"/>
      <c r="B103" s="41"/>
      <c r="C103" s="42"/>
      <c r="D103" s="219" t="s">
        <v>142</v>
      </c>
      <c r="E103" s="42"/>
      <c r="F103" s="220" t="s">
        <v>1380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142</v>
      </c>
      <c r="AU103" s="19" t="s">
        <v>82</v>
      </c>
    </row>
    <row r="104" s="2" customFormat="1" ht="16.5" customHeight="1">
      <c r="A104" s="40"/>
      <c r="B104" s="41"/>
      <c r="C104" s="206" t="s">
        <v>186</v>
      </c>
      <c r="D104" s="206" t="s">
        <v>135</v>
      </c>
      <c r="E104" s="207" t="s">
        <v>1381</v>
      </c>
      <c r="F104" s="208" t="s">
        <v>1382</v>
      </c>
      <c r="G104" s="209" t="s">
        <v>1349</v>
      </c>
      <c r="H104" s="210">
        <v>1</v>
      </c>
      <c r="I104" s="211"/>
      <c r="J104" s="212">
        <f>ROUND(I104*H104,2)</f>
        <v>0</v>
      </c>
      <c r="K104" s="208" t="s">
        <v>139</v>
      </c>
      <c r="L104" s="46"/>
      <c r="M104" s="213" t="s">
        <v>19</v>
      </c>
      <c r="N104" s="214" t="s">
        <v>43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1350</v>
      </c>
      <c r="AT104" s="217" t="s">
        <v>135</v>
      </c>
      <c r="AU104" s="217" t="s">
        <v>82</v>
      </c>
      <c r="AY104" s="19" t="s">
        <v>133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80</v>
      </c>
      <c r="BK104" s="218">
        <f>ROUND(I104*H104,2)</f>
        <v>0</v>
      </c>
      <c r="BL104" s="19" t="s">
        <v>1350</v>
      </c>
      <c r="BM104" s="217" t="s">
        <v>1383</v>
      </c>
    </row>
    <row r="105" s="2" customFormat="1">
      <c r="A105" s="40"/>
      <c r="B105" s="41"/>
      <c r="C105" s="42"/>
      <c r="D105" s="219" t="s">
        <v>142</v>
      </c>
      <c r="E105" s="42"/>
      <c r="F105" s="220" t="s">
        <v>1384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142</v>
      </c>
      <c r="AU105" s="19" t="s">
        <v>82</v>
      </c>
    </row>
    <row r="106" s="12" customFormat="1" ht="22.8" customHeight="1">
      <c r="A106" s="12"/>
      <c r="B106" s="190"/>
      <c r="C106" s="191"/>
      <c r="D106" s="192" t="s">
        <v>71</v>
      </c>
      <c r="E106" s="204" t="s">
        <v>1385</v>
      </c>
      <c r="F106" s="204" t="s">
        <v>1386</v>
      </c>
      <c r="G106" s="191"/>
      <c r="H106" s="191"/>
      <c r="I106" s="194"/>
      <c r="J106" s="205">
        <f>BK106</f>
        <v>0</v>
      </c>
      <c r="K106" s="191"/>
      <c r="L106" s="196"/>
      <c r="M106" s="197"/>
      <c r="N106" s="198"/>
      <c r="O106" s="198"/>
      <c r="P106" s="199">
        <f>SUM(P107:P108)</f>
        <v>0</v>
      </c>
      <c r="Q106" s="198"/>
      <c r="R106" s="199">
        <f>SUM(R107:R108)</f>
        <v>0</v>
      </c>
      <c r="S106" s="198"/>
      <c r="T106" s="200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1" t="s">
        <v>161</v>
      </c>
      <c r="AT106" s="202" t="s">
        <v>71</v>
      </c>
      <c r="AU106" s="202" t="s">
        <v>80</v>
      </c>
      <c r="AY106" s="201" t="s">
        <v>133</v>
      </c>
      <c r="BK106" s="203">
        <f>SUM(BK107:BK108)</f>
        <v>0</v>
      </c>
    </row>
    <row r="107" s="2" customFormat="1" ht="16.5" customHeight="1">
      <c r="A107" s="40"/>
      <c r="B107" s="41"/>
      <c r="C107" s="206" t="s">
        <v>192</v>
      </c>
      <c r="D107" s="206" t="s">
        <v>135</v>
      </c>
      <c r="E107" s="207" t="s">
        <v>1387</v>
      </c>
      <c r="F107" s="208" t="s">
        <v>1386</v>
      </c>
      <c r="G107" s="209" t="s">
        <v>1349</v>
      </c>
      <c r="H107" s="210">
        <v>1</v>
      </c>
      <c r="I107" s="211"/>
      <c r="J107" s="212">
        <f>ROUND(I107*H107,2)</f>
        <v>0</v>
      </c>
      <c r="K107" s="208" t="s">
        <v>19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1350</v>
      </c>
      <c r="AT107" s="217" t="s">
        <v>135</v>
      </c>
      <c r="AU107" s="217" t="s">
        <v>82</v>
      </c>
      <c r="AY107" s="19" t="s">
        <v>133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1350</v>
      </c>
      <c r="BM107" s="217" t="s">
        <v>1388</v>
      </c>
    </row>
    <row r="108" s="2" customFormat="1">
      <c r="A108" s="40"/>
      <c r="B108" s="41"/>
      <c r="C108" s="42"/>
      <c r="D108" s="226" t="s">
        <v>566</v>
      </c>
      <c r="E108" s="42"/>
      <c r="F108" s="267" t="s">
        <v>1389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566</v>
      </c>
      <c r="AU108" s="19" t="s">
        <v>82</v>
      </c>
    </row>
    <row r="109" s="12" customFormat="1" ht="22.8" customHeight="1">
      <c r="A109" s="12"/>
      <c r="B109" s="190"/>
      <c r="C109" s="191"/>
      <c r="D109" s="192" t="s">
        <v>71</v>
      </c>
      <c r="E109" s="204" t="s">
        <v>1390</v>
      </c>
      <c r="F109" s="204" t="s">
        <v>1391</v>
      </c>
      <c r="G109" s="191"/>
      <c r="H109" s="191"/>
      <c r="I109" s="194"/>
      <c r="J109" s="205">
        <f>BK109</f>
        <v>0</v>
      </c>
      <c r="K109" s="191"/>
      <c r="L109" s="196"/>
      <c r="M109" s="197"/>
      <c r="N109" s="198"/>
      <c r="O109" s="198"/>
      <c r="P109" s="199">
        <f>SUM(P110:P113)</f>
        <v>0</v>
      </c>
      <c r="Q109" s="198"/>
      <c r="R109" s="199">
        <f>SUM(R110:R113)</f>
        <v>0</v>
      </c>
      <c r="S109" s="198"/>
      <c r="T109" s="200">
        <f>SUM(T110:T113)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1" t="s">
        <v>161</v>
      </c>
      <c r="AT109" s="202" t="s">
        <v>71</v>
      </c>
      <c r="AU109" s="202" t="s">
        <v>80</v>
      </c>
      <c r="AY109" s="201" t="s">
        <v>133</v>
      </c>
      <c r="BK109" s="203">
        <f>SUM(BK110:BK113)</f>
        <v>0</v>
      </c>
    </row>
    <row r="110" s="2" customFormat="1" ht="16.5" customHeight="1">
      <c r="A110" s="40"/>
      <c r="B110" s="41"/>
      <c r="C110" s="206" t="s">
        <v>201</v>
      </c>
      <c r="D110" s="206" t="s">
        <v>135</v>
      </c>
      <c r="E110" s="207" t="s">
        <v>1392</v>
      </c>
      <c r="F110" s="208" t="s">
        <v>1393</v>
      </c>
      <c r="G110" s="209" t="s">
        <v>1349</v>
      </c>
      <c r="H110" s="210">
        <v>1</v>
      </c>
      <c r="I110" s="211"/>
      <c r="J110" s="212">
        <f>ROUND(I110*H110,2)</f>
        <v>0</v>
      </c>
      <c r="K110" s="208" t="s">
        <v>139</v>
      </c>
      <c r="L110" s="46"/>
      <c r="M110" s="213" t="s">
        <v>19</v>
      </c>
      <c r="N110" s="214" t="s">
        <v>43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1350</v>
      </c>
      <c r="AT110" s="217" t="s">
        <v>135</v>
      </c>
      <c r="AU110" s="217" t="s">
        <v>82</v>
      </c>
      <c r="AY110" s="19" t="s">
        <v>133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80</v>
      </c>
      <c r="BK110" s="218">
        <f>ROUND(I110*H110,2)</f>
        <v>0</v>
      </c>
      <c r="BL110" s="19" t="s">
        <v>1350</v>
      </c>
      <c r="BM110" s="217" t="s">
        <v>1394</v>
      </c>
    </row>
    <row r="111" s="2" customFormat="1">
      <c r="A111" s="40"/>
      <c r="B111" s="41"/>
      <c r="C111" s="42"/>
      <c r="D111" s="219" t="s">
        <v>142</v>
      </c>
      <c r="E111" s="42"/>
      <c r="F111" s="220" t="s">
        <v>1395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142</v>
      </c>
      <c r="AU111" s="19" t="s">
        <v>82</v>
      </c>
    </row>
    <row r="112" s="2" customFormat="1" ht="16.5" customHeight="1">
      <c r="A112" s="40"/>
      <c r="B112" s="41"/>
      <c r="C112" s="206" t="s">
        <v>8</v>
      </c>
      <c r="D112" s="206" t="s">
        <v>135</v>
      </c>
      <c r="E112" s="207" t="s">
        <v>1396</v>
      </c>
      <c r="F112" s="208" t="s">
        <v>1397</v>
      </c>
      <c r="G112" s="209" t="s">
        <v>1349</v>
      </c>
      <c r="H112" s="210">
        <v>1</v>
      </c>
      <c r="I112" s="211"/>
      <c r="J112" s="212">
        <f>ROUND(I112*H112,2)</f>
        <v>0</v>
      </c>
      <c r="K112" s="208" t="s">
        <v>19</v>
      </c>
      <c r="L112" s="46"/>
      <c r="M112" s="213" t="s">
        <v>19</v>
      </c>
      <c r="N112" s="214" t="s">
        <v>43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1350</v>
      </c>
      <c r="AT112" s="217" t="s">
        <v>135</v>
      </c>
      <c r="AU112" s="217" t="s">
        <v>82</v>
      </c>
      <c r="AY112" s="19" t="s">
        <v>133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80</v>
      </c>
      <c r="BK112" s="218">
        <f>ROUND(I112*H112,2)</f>
        <v>0</v>
      </c>
      <c r="BL112" s="19" t="s">
        <v>1350</v>
      </c>
      <c r="BM112" s="217" t="s">
        <v>1398</v>
      </c>
    </row>
    <row r="113" s="2" customFormat="1">
      <c r="A113" s="40"/>
      <c r="B113" s="41"/>
      <c r="C113" s="42"/>
      <c r="D113" s="226" t="s">
        <v>566</v>
      </c>
      <c r="E113" s="42"/>
      <c r="F113" s="267" t="s">
        <v>1399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566</v>
      </c>
      <c r="AU113" s="19" t="s">
        <v>82</v>
      </c>
    </row>
    <row r="114" s="12" customFormat="1" ht="22.8" customHeight="1">
      <c r="A114" s="12"/>
      <c r="B114" s="190"/>
      <c r="C114" s="191"/>
      <c r="D114" s="192" t="s">
        <v>71</v>
      </c>
      <c r="E114" s="204" t="s">
        <v>1400</v>
      </c>
      <c r="F114" s="204" t="s">
        <v>1401</v>
      </c>
      <c r="G114" s="191"/>
      <c r="H114" s="191"/>
      <c r="I114" s="194"/>
      <c r="J114" s="205">
        <f>BK114</f>
        <v>0</v>
      </c>
      <c r="K114" s="191"/>
      <c r="L114" s="196"/>
      <c r="M114" s="197"/>
      <c r="N114" s="198"/>
      <c r="O114" s="198"/>
      <c r="P114" s="199">
        <f>SUM(P115:P117)</f>
        <v>0</v>
      </c>
      <c r="Q114" s="198"/>
      <c r="R114" s="199">
        <f>SUM(R115:R117)</f>
        <v>0</v>
      </c>
      <c r="S114" s="198"/>
      <c r="T114" s="200">
        <f>SUM(T115:T117)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1" t="s">
        <v>161</v>
      </c>
      <c r="AT114" s="202" t="s">
        <v>71</v>
      </c>
      <c r="AU114" s="202" t="s">
        <v>80</v>
      </c>
      <c r="AY114" s="201" t="s">
        <v>133</v>
      </c>
      <c r="BK114" s="203">
        <f>SUM(BK115:BK117)</f>
        <v>0</v>
      </c>
    </row>
    <row r="115" s="2" customFormat="1" ht="16.5" customHeight="1">
      <c r="A115" s="40"/>
      <c r="B115" s="41"/>
      <c r="C115" s="206" t="s">
        <v>213</v>
      </c>
      <c r="D115" s="206" t="s">
        <v>135</v>
      </c>
      <c r="E115" s="207" t="s">
        <v>1402</v>
      </c>
      <c r="F115" s="208" t="s">
        <v>1401</v>
      </c>
      <c r="G115" s="209" t="s">
        <v>1349</v>
      </c>
      <c r="H115" s="210">
        <v>1</v>
      </c>
      <c r="I115" s="211"/>
      <c r="J115" s="212">
        <f>ROUND(I115*H115,2)</f>
        <v>0</v>
      </c>
      <c r="K115" s="208" t="s">
        <v>139</v>
      </c>
      <c r="L115" s="46"/>
      <c r="M115" s="213" t="s">
        <v>19</v>
      </c>
      <c r="N115" s="214" t="s">
        <v>43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1350</v>
      </c>
      <c r="AT115" s="217" t="s">
        <v>135</v>
      </c>
      <c r="AU115" s="217" t="s">
        <v>82</v>
      </c>
      <c r="AY115" s="19" t="s">
        <v>133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80</v>
      </c>
      <c r="BK115" s="218">
        <f>ROUND(I115*H115,2)</f>
        <v>0</v>
      </c>
      <c r="BL115" s="19" t="s">
        <v>1350</v>
      </c>
      <c r="BM115" s="217" t="s">
        <v>1403</v>
      </c>
    </row>
    <row r="116" s="2" customFormat="1">
      <c r="A116" s="40"/>
      <c r="B116" s="41"/>
      <c r="C116" s="42"/>
      <c r="D116" s="219" t="s">
        <v>142</v>
      </c>
      <c r="E116" s="42"/>
      <c r="F116" s="220" t="s">
        <v>1404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142</v>
      </c>
      <c r="AU116" s="19" t="s">
        <v>82</v>
      </c>
    </row>
    <row r="117" s="2" customFormat="1">
      <c r="A117" s="40"/>
      <c r="B117" s="41"/>
      <c r="C117" s="42"/>
      <c r="D117" s="226" t="s">
        <v>566</v>
      </c>
      <c r="E117" s="42"/>
      <c r="F117" s="267" t="s">
        <v>1405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566</v>
      </c>
      <c r="AU117" s="19" t="s">
        <v>82</v>
      </c>
    </row>
    <row r="118" s="12" customFormat="1" ht="22.8" customHeight="1">
      <c r="A118" s="12"/>
      <c r="B118" s="190"/>
      <c r="C118" s="191"/>
      <c r="D118" s="192" t="s">
        <v>71</v>
      </c>
      <c r="E118" s="204" t="s">
        <v>1406</v>
      </c>
      <c r="F118" s="204" t="s">
        <v>1407</v>
      </c>
      <c r="G118" s="191"/>
      <c r="H118" s="191"/>
      <c r="I118" s="194"/>
      <c r="J118" s="205">
        <f>BK118</f>
        <v>0</v>
      </c>
      <c r="K118" s="191"/>
      <c r="L118" s="196"/>
      <c r="M118" s="197"/>
      <c r="N118" s="198"/>
      <c r="O118" s="198"/>
      <c r="P118" s="199">
        <f>SUM(P119:P122)</f>
        <v>0</v>
      </c>
      <c r="Q118" s="198"/>
      <c r="R118" s="199">
        <f>SUM(R119:R122)</f>
        <v>0</v>
      </c>
      <c r="S118" s="198"/>
      <c r="T118" s="200">
        <f>SUM(T119:T122)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1" t="s">
        <v>161</v>
      </c>
      <c r="AT118" s="202" t="s">
        <v>71</v>
      </c>
      <c r="AU118" s="202" t="s">
        <v>80</v>
      </c>
      <c r="AY118" s="201" t="s">
        <v>133</v>
      </c>
      <c r="BK118" s="203">
        <f>SUM(BK119:BK122)</f>
        <v>0</v>
      </c>
    </row>
    <row r="119" s="2" customFormat="1" ht="16.5" customHeight="1">
      <c r="A119" s="40"/>
      <c r="B119" s="41"/>
      <c r="C119" s="206" t="s">
        <v>219</v>
      </c>
      <c r="D119" s="206" t="s">
        <v>135</v>
      </c>
      <c r="E119" s="207" t="s">
        <v>1408</v>
      </c>
      <c r="F119" s="208" t="s">
        <v>1409</v>
      </c>
      <c r="G119" s="209" t="s">
        <v>1349</v>
      </c>
      <c r="H119" s="210">
        <v>1</v>
      </c>
      <c r="I119" s="211"/>
      <c r="J119" s="212">
        <f>ROUND(I119*H119,2)</f>
        <v>0</v>
      </c>
      <c r="K119" s="208" t="s">
        <v>139</v>
      </c>
      <c r="L119" s="46"/>
      <c r="M119" s="213" t="s">
        <v>19</v>
      </c>
      <c r="N119" s="214" t="s">
        <v>43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1350</v>
      </c>
      <c r="AT119" s="217" t="s">
        <v>135</v>
      </c>
      <c r="AU119" s="217" t="s">
        <v>82</v>
      </c>
      <c r="AY119" s="19" t="s">
        <v>133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80</v>
      </c>
      <c r="BK119" s="218">
        <f>ROUND(I119*H119,2)</f>
        <v>0</v>
      </c>
      <c r="BL119" s="19" t="s">
        <v>1350</v>
      </c>
      <c r="BM119" s="217" t="s">
        <v>1410</v>
      </c>
    </row>
    <row r="120" s="2" customFormat="1">
      <c r="A120" s="40"/>
      <c r="B120" s="41"/>
      <c r="C120" s="42"/>
      <c r="D120" s="219" t="s">
        <v>142</v>
      </c>
      <c r="E120" s="42"/>
      <c r="F120" s="220" t="s">
        <v>1411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142</v>
      </c>
      <c r="AU120" s="19" t="s">
        <v>82</v>
      </c>
    </row>
    <row r="121" s="2" customFormat="1" ht="16.5" customHeight="1">
      <c r="A121" s="40"/>
      <c r="B121" s="41"/>
      <c r="C121" s="206" t="s">
        <v>226</v>
      </c>
      <c r="D121" s="206" t="s">
        <v>135</v>
      </c>
      <c r="E121" s="207" t="s">
        <v>1412</v>
      </c>
      <c r="F121" s="208" t="s">
        <v>1413</v>
      </c>
      <c r="G121" s="209" t="s">
        <v>1349</v>
      </c>
      <c r="H121" s="210">
        <v>1</v>
      </c>
      <c r="I121" s="211"/>
      <c r="J121" s="212">
        <f>ROUND(I121*H121,2)</f>
        <v>0</v>
      </c>
      <c r="K121" s="208" t="s">
        <v>139</v>
      </c>
      <c r="L121" s="46"/>
      <c r="M121" s="213" t="s">
        <v>19</v>
      </c>
      <c r="N121" s="214" t="s">
        <v>43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1350</v>
      </c>
      <c r="AT121" s="217" t="s">
        <v>135</v>
      </c>
      <c r="AU121" s="217" t="s">
        <v>82</v>
      </c>
      <c r="AY121" s="19" t="s">
        <v>133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80</v>
      </c>
      <c r="BK121" s="218">
        <f>ROUND(I121*H121,2)</f>
        <v>0</v>
      </c>
      <c r="BL121" s="19" t="s">
        <v>1350</v>
      </c>
      <c r="BM121" s="217" t="s">
        <v>1414</v>
      </c>
    </row>
    <row r="122" s="2" customFormat="1">
      <c r="A122" s="40"/>
      <c r="B122" s="41"/>
      <c r="C122" s="42"/>
      <c r="D122" s="219" t="s">
        <v>142</v>
      </c>
      <c r="E122" s="42"/>
      <c r="F122" s="220" t="s">
        <v>1415</v>
      </c>
      <c r="G122" s="42"/>
      <c r="H122" s="42"/>
      <c r="I122" s="221"/>
      <c r="J122" s="42"/>
      <c r="K122" s="42"/>
      <c r="L122" s="46"/>
      <c r="M122" s="268"/>
      <c r="N122" s="269"/>
      <c r="O122" s="270"/>
      <c r="P122" s="270"/>
      <c r="Q122" s="270"/>
      <c r="R122" s="270"/>
      <c r="S122" s="270"/>
      <c r="T122" s="271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142</v>
      </c>
      <c r="AU122" s="19" t="s">
        <v>82</v>
      </c>
    </row>
    <row r="123" s="2" customFormat="1" ht="6.96" customHeight="1">
      <c r="A123" s="40"/>
      <c r="B123" s="61"/>
      <c r="C123" s="62"/>
      <c r="D123" s="62"/>
      <c r="E123" s="62"/>
      <c r="F123" s="62"/>
      <c r="G123" s="62"/>
      <c r="H123" s="62"/>
      <c r="I123" s="62"/>
      <c r="J123" s="62"/>
      <c r="K123" s="62"/>
      <c r="L123" s="46"/>
      <c r="M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</sheetData>
  <sheetProtection sheet="1" autoFilter="0" formatColumns="0" formatRows="0" objects="1" scenarios="1" spinCount="100000" saltValue="TlT9nHL2cundJp4mNRKWtGVaW59vbRJZOA4TOKSey5WdXn8ivSwhQ6MgXg6WR7kKa6DUtblfhSXeGLNpOH4DNw==" hashValue="jtAmxSnkNvuyHp6pPFwIv57OJ5joFzc762govTd3KAY9kwgLmAywi+oU9QDK4wQI2zEmnVNhspwJiEP3KWFc+A==" algorithmName="SHA-512" password="CC35"/>
  <autoFilter ref="C84:K122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6_01/012134000"/>
    <hyperlink ref="F91" r:id="rId2" display="https://podminky.urs.cz/item/CS_URS_2026_01/012164000"/>
    <hyperlink ref="F93" r:id="rId3" display="https://podminky.urs.cz/item/CS_URS_2026_01/012203000"/>
    <hyperlink ref="F95" r:id="rId4" display="https://podminky.urs.cz/item/CS_URS_2026_01/012303000"/>
    <hyperlink ref="F97" r:id="rId5" display="https://podminky.urs.cz/item/CS_URS_2026_01/012403000"/>
    <hyperlink ref="F99" r:id="rId6" display="https://podminky.urs.cz/item/CS_URS_2026_01/013254000"/>
    <hyperlink ref="F101" r:id="rId7" display="https://podminky.urs.cz/item/CS_URS_2026_01/013274000"/>
    <hyperlink ref="F103" r:id="rId8" display="https://podminky.urs.cz/item/CS_URS_2026_01/013284000"/>
    <hyperlink ref="F105" r:id="rId9" display="https://podminky.urs.cz/item/CS_URS_2026_01/013354000"/>
    <hyperlink ref="F111" r:id="rId10" display="https://podminky.urs.cz/item/CS_URS_2026_01/041414000"/>
    <hyperlink ref="F116" r:id="rId11" display="https://podminky.urs.cz/item/CS_URS_2026_01/060001000"/>
    <hyperlink ref="F120" r:id="rId12" display="https://podminky.urs.cz/item/CS_URS_2026_01/072203000"/>
    <hyperlink ref="F122" r:id="rId13" display="https://podminky.urs.cz/item/CS_URS_2026_01/0723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4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9" customWidth="1"/>
    <col min="2" max="2" width="1.667969" style="279" customWidth="1"/>
    <col min="3" max="4" width="5" style="279" customWidth="1"/>
    <col min="5" max="5" width="11.66016" style="279" customWidth="1"/>
    <col min="6" max="6" width="9.160156" style="279" customWidth="1"/>
    <col min="7" max="7" width="5" style="279" customWidth="1"/>
    <col min="8" max="8" width="77.83203" style="279" customWidth="1"/>
    <col min="9" max="10" width="20" style="279" customWidth="1"/>
    <col min="11" max="11" width="1.667969" style="279" customWidth="1"/>
  </cols>
  <sheetData>
    <row r="1" s="1" customFormat="1" ht="37.5" customHeight="1"/>
    <row r="2" s="1" customFormat="1" ht="7.5" customHeight="1">
      <c r="B2" s="280"/>
      <c r="C2" s="281"/>
      <c r="D2" s="281"/>
      <c r="E2" s="281"/>
      <c r="F2" s="281"/>
      <c r="G2" s="281"/>
      <c r="H2" s="281"/>
      <c r="I2" s="281"/>
      <c r="J2" s="281"/>
      <c r="K2" s="282"/>
    </row>
    <row r="3" s="16" customFormat="1" ht="45" customHeight="1">
      <c r="B3" s="283"/>
      <c r="C3" s="284" t="s">
        <v>1416</v>
      </c>
      <c r="D3" s="284"/>
      <c r="E3" s="284"/>
      <c r="F3" s="284"/>
      <c r="G3" s="284"/>
      <c r="H3" s="284"/>
      <c r="I3" s="284"/>
      <c r="J3" s="284"/>
      <c r="K3" s="285"/>
    </row>
    <row r="4" s="1" customFormat="1" ht="25.5" customHeight="1">
      <c r="B4" s="286"/>
      <c r="C4" s="287" t="s">
        <v>1417</v>
      </c>
      <c r="D4" s="287"/>
      <c r="E4" s="287"/>
      <c r="F4" s="287"/>
      <c r="G4" s="287"/>
      <c r="H4" s="287"/>
      <c r="I4" s="287"/>
      <c r="J4" s="287"/>
      <c r="K4" s="288"/>
    </row>
    <row r="5" s="1" customFormat="1" ht="5.25" customHeight="1">
      <c r="B5" s="286"/>
      <c r="C5" s="289"/>
      <c r="D5" s="289"/>
      <c r="E5" s="289"/>
      <c r="F5" s="289"/>
      <c r="G5" s="289"/>
      <c r="H5" s="289"/>
      <c r="I5" s="289"/>
      <c r="J5" s="289"/>
      <c r="K5" s="288"/>
    </row>
    <row r="6" s="1" customFormat="1" ht="15" customHeight="1">
      <c r="B6" s="286"/>
      <c r="C6" s="290" t="s">
        <v>1418</v>
      </c>
      <c r="D6" s="290"/>
      <c r="E6" s="290"/>
      <c r="F6" s="290"/>
      <c r="G6" s="290"/>
      <c r="H6" s="290"/>
      <c r="I6" s="290"/>
      <c r="J6" s="290"/>
      <c r="K6" s="288"/>
    </row>
    <row r="7" s="1" customFormat="1" ht="15" customHeight="1">
      <c r="B7" s="291"/>
      <c r="C7" s="290" t="s">
        <v>1419</v>
      </c>
      <c r="D7" s="290"/>
      <c r="E7" s="290"/>
      <c r="F7" s="290"/>
      <c r="G7" s="290"/>
      <c r="H7" s="290"/>
      <c r="I7" s="290"/>
      <c r="J7" s="290"/>
      <c r="K7" s="288"/>
    </row>
    <row r="8" s="1" customFormat="1" ht="12.75" customHeight="1">
      <c r="B8" s="291"/>
      <c r="C8" s="290"/>
      <c r="D8" s="290"/>
      <c r="E8" s="290"/>
      <c r="F8" s="290"/>
      <c r="G8" s="290"/>
      <c r="H8" s="290"/>
      <c r="I8" s="290"/>
      <c r="J8" s="290"/>
      <c r="K8" s="288"/>
    </row>
    <row r="9" s="1" customFormat="1" ht="15" customHeight="1">
      <c r="B9" s="291"/>
      <c r="C9" s="290" t="s">
        <v>1420</v>
      </c>
      <c r="D9" s="290"/>
      <c r="E9" s="290"/>
      <c r="F9" s="290"/>
      <c r="G9" s="290"/>
      <c r="H9" s="290"/>
      <c r="I9" s="290"/>
      <c r="J9" s="290"/>
      <c r="K9" s="288"/>
    </row>
    <row r="10" s="1" customFormat="1" ht="15" customHeight="1">
      <c r="B10" s="291"/>
      <c r="C10" s="290"/>
      <c r="D10" s="290" t="s">
        <v>1421</v>
      </c>
      <c r="E10" s="290"/>
      <c r="F10" s="290"/>
      <c r="G10" s="290"/>
      <c r="H10" s="290"/>
      <c r="I10" s="290"/>
      <c r="J10" s="290"/>
      <c r="K10" s="288"/>
    </row>
    <row r="11" s="1" customFormat="1" ht="15" customHeight="1">
      <c r="B11" s="291"/>
      <c r="C11" s="292"/>
      <c r="D11" s="290" t="s">
        <v>1422</v>
      </c>
      <c r="E11" s="290"/>
      <c r="F11" s="290"/>
      <c r="G11" s="290"/>
      <c r="H11" s="290"/>
      <c r="I11" s="290"/>
      <c r="J11" s="290"/>
      <c r="K11" s="288"/>
    </row>
    <row r="12" s="1" customFormat="1" ht="15" customHeight="1">
      <c r="B12" s="291"/>
      <c r="C12" s="292"/>
      <c r="D12" s="290"/>
      <c r="E12" s="290"/>
      <c r="F12" s="290"/>
      <c r="G12" s="290"/>
      <c r="H12" s="290"/>
      <c r="I12" s="290"/>
      <c r="J12" s="290"/>
      <c r="K12" s="288"/>
    </row>
    <row r="13" s="1" customFormat="1" ht="15" customHeight="1">
      <c r="B13" s="291"/>
      <c r="C13" s="292"/>
      <c r="D13" s="293" t="s">
        <v>1423</v>
      </c>
      <c r="E13" s="290"/>
      <c r="F13" s="290"/>
      <c r="G13" s="290"/>
      <c r="H13" s="290"/>
      <c r="I13" s="290"/>
      <c r="J13" s="290"/>
      <c r="K13" s="288"/>
    </row>
    <row r="14" s="1" customFormat="1" ht="12.75" customHeight="1">
      <c r="B14" s="291"/>
      <c r="C14" s="292"/>
      <c r="D14" s="292"/>
      <c r="E14" s="292"/>
      <c r="F14" s="292"/>
      <c r="G14" s="292"/>
      <c r="H14" s="292"/>
      <c r="I14" s="292"/>
      <c r="J14" s="292"/>
      <c r="K14" s="288"/>
    </row>
    <row r="15" s="1" customFormat="1" ht="15" customHeight="1">
      <c r="B15" s="291"/>
      <c r="C15" s="292"/>
      <c r="D15" s="290" t="s">
        <v>1424</v>
      </c>
      <c r="E15" s="290"/>
      <c r="F15" s="290"/>
      <c r="G15" s="290"/>
      <c r="H15" s="290"/>
      <c r="I15" s="290"/>
      <c r="J15" s="290"/>
      <c r="K15" s="288"/>
    </row>
    <row r="16" s="1" customFormat="1" ht="15" customHeight="1">
      <c r="B16" s="291"/>
      <c r="C16" s="292"/>
      <c r="D16" s="290" t="s">
        <v>1425</v>
      </c>
      <c r="E16" s="290"/>
      <c r="F16" s="290"/>
      <c r="G16" s="290"/>
      <c r="H16" s="290"/>
      <c r="I16" s="290"/>
      <c r="J16" s="290"/>
      <c r="K16" s="288"/>
    </row>
    <row r="17" s="1" customFormat="1" ht="15" customHeight="1">
      <c r="B17" s="291"/>
      <c r="C17" s="292"/>
      <c r="D17" s="290" t="s">
        <v>1426</v>
      </c>
      <c r="E17" s="290"/>
      <c r="F17" s="290"/>
      <c r="G17" s="290"/>
      <c r="H17" s="290"/>
      <c r="I17" s="290"/>
      <c r="J17" s="290"/>
      <c r="K17" s="288"/>
    </row>
    <row r="18" s="1" customFormat="1" ht="15" customHeight="1">
      <c r="B18" s="291"/>
      <c r="C18" s="292"/>
      <c r="D18" s="292"/>
      <c r="E18" s="294" t="s">
        <v>79</v>
      </c>
      <c r="F18" s="290" t="s">
        <v>1427</v>
      </c>
      <c r="G18" s="290"/>
      <c r="H18" s="290"/>
      <c r="I18" s="290"/>
      <c r="J18" s="290"/>
      <c r="K18" s="288"/>
    </row>
    <row r="19" s="1" customFormat="1" ht="15" customHeight="1">
      <c r="B19" s="291"/>
      <c r="C19" s="292"/>
      <c r="D19" s="292"/>
      <c r="E19" s="294" t="s">
        <v>1428</v>
      </c>
      <c r="F19" s="290" t="s">
        <v>1429</v>
      </c>
      <c r="G19" s="290"/>
      <c r="H19" s="290"/>
      <c r="I19" s="290"/>
      <c r="J19" s="290"/>
      <c r="K19" s="288"/>
    </row>
    <row r="20" s="1" customFormat="1" ht="15" customHeight="1">
      <c r="B20" s="291"/>
      <c r="C20" s="292"/>
      <c r="D20" s="292"/>
      <c r="E20" s="294" t="s">
        <v>1430</v>
      </c>
      <c r="F20" s="290" t="s">
        <v>1431</v>
      </c>
      <c r="G20" s="290"/>
      <c r="H20" s="290"/>
      <c r="I20" s="290"/>
      <c r="J20" s="290"/>
      <c r="K20" s="288"/>
    </row>
    <row r="21" s="1" customFormat="1" ht="15" customHeight="1">
      <c r="B21" s="291"/>
      <c r="C21" s="292"/>
      <c r="D21" s="292"/>
      <c r="E21" s="294" t="s">
        <v>95</v>
      </c>
      <c r="F21" s="290" t="s">
        <v>96</v>
      </c>
      <c r="G21" s="290"/>
      <c r="H21" s="290"/>
      <c r="I21" s="290"/>
      <c r="J21" s="290"/>
      <c r="K21" s="288"/>
    </row>
    <row r="22" s="1" customFormat="1" ht="15" customHeight="1">
      <c r="B22" s="291"/>
      <c r="C22" s="292"/>
      <c r="D22" s="292"/>
      <c r="E22" s="294" t="s">
        <v>1432</v>
      </c>
      <c r="F22" s="290" t="s">
        <v>1433</v>
      </c>
      <c r="G22" s="290"/>
      <c r="H22" s="290"/>
      <c r="I22" s="290"/>
      <c r="J22" s="290"/>
      <c r="K22" s="288"/>
    </row>
    <row r="23" s="1" customFormat="1" ht="15" customHeight="1">
      <c r="B23" s="291"/>
      <c r="C23" s="292"/>
      <c r="D23" s="292"/>
      <c r="E23" s="294" t="s">
        <v>1434</v>
      </c>
      <c r="F23" s="290" t="s">
        <v>1435</v>
      </c>
      <c r="G23" s="290"/>
      <c r="H23" s="290"/>
      <c r="I23" s="290"/>
      <c r="J23" s="290"/>
      <c r="K23" s="288"/>
    </row>
    <row r="24" s="1" customFormat="1" ht="12.75" customHeight="1">
      <c r="B24" s="291"/>
      <c r="C24" s="292"/>
      <c r="D24" s="292"/>
      <c r="E24" s="292"/>
      <c r="F24" s="292"/>
      <c r="G24" s="292"/>
      <c r="H24" s="292"/>
      <c r="I24" s="292"/>
      <c r="J24" s="292"/>
      <c r="K24" s="288"/>
    </row>
    <row r="25" s="1" customFormat="1" ht="15" customHeight="1">
      <c r="B25" s="291"/>
      <c r="C25" s="290" t="s">
        <v>1436</v>
      </c>
      <c r="D25" s="290"/>
      <c r="E25" s="290"/>
      <c r="F25" s="290"/>
      <c r="G25" s="290"/>
      <c r="H25" s="290"/>
      <c r="I25" s="290"/>
      <c r="J25" s="290"/>
      <c r="K25" s="288"/>
    </row>
    <row r="26" s="1" customFormat="1" ht="15" customHeight="1">
      <c r="B26" s="291"/>
      <c r="C26" s="290" t="s">
        <v>1437</v>
      </c>
      <c r="D26" s="290"/>
      <c r="E26" s="290"/>
      <c r="F26" s="290"/>
      <c r="G26" s="290"/>
      <c r="H26" s="290"/>
      <c r="I26" s="290"/>
      <c r="J26" s="290"/>
      <c r="K26" s="288"/>
    </row>
    <row r="27" s="1" customFormat="1" ht="15" customHeight="1">
      <c r="B27" s="291"/>
      <c r="C27" s="290"/>
      <c r="D27" s="290" t="s">
        <v>1438</v>
      </c>
      <c r="E27" s="290"/>
      <c r="F27" s="290"/>
      <c r="G27" s="290"/>
      <c r="H27" s="290"/>
      <c r="I27" s="290"/>
      <c r="J27" s="290"/>
      <c r="K27" s="288"/>
    </row>
    <row r="28" s="1" customFormat="1" ht="15" customHeight="1">
      <c r="B28" s="291"/>
      <c r="C28" s="292"/>
      <c r="D28" s="290" t="s">
        <v>1439</v>
      </c>
      <c r="E28" s="290"/>
      <c r="F28" s="290"/>
      <c r="G28" s="290"/>
      <c r="H28" s="290"/>
      <c r="I28" s="290"/>
      <c r="J28" s="290"/>
      <c r="K28" s="288"/>
    </row>
    <row r="29" s="1" customFormat="1" ht="12.75" customHeight="1">
      <c r="B29" s="291"/>
      <c r="C29" s="292"/>
      <c r="D29" s="292"/>
      <c r="E29" s="292"/>
      <c r="F29" s="292"/>
      <c r="G29" s="292"/>
      <c r="H29" s="292"/>
      <c r="I29" s="292"/>
      <c r="J29" s="292"/>
      <c r="K29" s="288"/>
    </row>
    <row r="30" s="1" customFormat="1" ht="15" customHeight="1">
      <c r="B30" s="291"/>
      <c r="C30" s="292"/>
      <c r="D30" s="290" t="s">
        <v>1440</v>
      </c>
      <c r="E30" s="290"/>
      <c r="F30" s="290"/>
      <c r="G30" s="290"/>
      <c r="H30" s="290"/>
      <c r="I30" s="290"/>
      <c r="J30" s="290"/>
      <c r="K30" s="288"/>
    </row>
    <row r="31" s="1" customFormat="1" ht="15" customHeight="1">
      <c r="B31" s="291"/>
      <c r="C31" s="292"/>
      <c r="D31" s="290" t="s">
        <v>1441</v>
      </c>
      <c r="E31" s="290"/>
      <c r="F31" s="290"/>
      <c r="G31" s="290"/>
      <c r="H31" s="290"/>
      <c r="I31" s="290"/>
      <c r="J31" s="290"/>
      <c r="K31" s="288"/>
    </row>
    <row r="32" s="1" customFormat="1" ht="12.75" customHeight="1">
      <c r="B32" s="291"/>
      <c r="C32" s="292"/>
      <c r="D32" s="292"/>
      <c r="E32" s="292"/>
      <c r="F32" s="292"/>
      <c r="G32" s="292"/>
      <c r="H32" s="292"/>
      <c r="I32" s="292"/>
      <c r="J32" s="292"/>
      <c r="K32" s="288"/>
    </row>
    <row r="33" s="1" customFormat="1" ht="15" customHeight="1">
      <c r="B33" s="291"/>
      <c r="C33" s="292"/>
      <c r="D33" s="290" t="s">
        <v>1442</v>
      </c>
      <c r="E33" s="290"/>
      <c r="F33" s="290"/>
      <c r="G33" s="290"/>
      <c r="H33" s="290"/>
      <c r="I33" s="290"/>
      <c r="J33" s="290"/>
      <c r="K33" s="288"/>
    </row>
    <row r="34" s="1" customFormat="1" ht="15" customHeight="1">
      <c r="B34" s="291"/>
      <c r="C34" s="292"/>
      <c r="D34" s="290" t="s">
        <v>1443</v>
      </c>
      <c r="E34" s="290"/>
      <c r="F34" s="290"/>
      <c r="G34" s="290"/>
      <c r="H34" s="290"/>
      <c r="I34" s="290"/>
      <c r="J34" s="290"/>
      <c r="K34" s="288"/>
    </row>
    <row r="35" s="1" customFormat="1" ht="15" customHeight="1">
      <c r="B35" s="291"/>
      <c r="C35" s="292"/>
      <c r="D35" s="290" t="s">
        <v>1444</v>
      </c>
      <c r="E35" s="290"/>
      <c r="F35" s="290"/>
      <c r="G35" s="290"/>
      <c r="H35" s="290"/>
      <c r="I35" s="290"/>
      <c r="J35" s="290"/>
      <c r="K35" s="288"/>
    </row>
    <row r="36" s="1" customFormat="1" ht="15" customHeight="1">
      <c r="B36" s="291"/>
      <c r="C36" s="292"/>
      <c r="D36" s="290"/>
      <c r="E36" s="293" t="s">
        <v>119</v>
      </c>
      <c r="F36" s="290"/>
      <c r="G36" s="290" t="s">
        <v>1445</v>
      </c>
      <c r="H36" s="290"/>
      <c r="I36" s="290"/>
      <c r="J36" s="290"/>
      <c r="K36" s="288"/>
    </row>
    <row r="37" s="1" customFormat="1" ht="30.75" customHeight="1">
      <c r="B37" s="291"/>
      <c r="C37" s="292"/>
      <c r="D37" s="290"/>
      <c r="E37" s="293" t="s">
        <v>1446</v>
      </c>
      <c r="F37" s="290"/>
      <c r="G37" s="290" t="s">
        <v>1447</v>
      </c>
      <c r="H37" s="290"/>
      <c r="I37" s="290"/>
      <c r="J37" s="290"/>
      <c r="K37" s="288"/>
    </row>
    <row r="38" s="1" customFormat="1" ht="15" customHeight="1">
      <c r="B38" s="291"/>
      <c r="C38" s="292"/>
      <c r="D38" s="290"/>
      <c r="E38" s="293" t="s">
        <v>53</v>
      </c>
      <c r="F38" s="290"/>
      <c r="G38" s="290" t="s">
        <v>1448</v>
      </c>
      <c r="H38" s="290"/>
      <c r="I38" s="290"/>
      <c r="J38" s="290"/>
      <c r="K38" s="288"/>
    </row>
    <row r="39" s="1" customFormat="1" ht="15" customHeight="1">
      <c r="B39" s="291"/>
      <c r="C39" s="292"/>
      <c r="D39" s="290"/>
      <c r="E39" s="293" t="s">
        <v>54</v>
      </c>
      <c r="F39" s="290"/>
      <c r="G39" s="290" t="s">
        <v>1449</v>
      </c>
      <c r="H39" s="290"/>
      <c r="I39" s="290"/>
      <c r="J39" s="290"/>
      <c r="K39" s="288"/>
    </row>
    <row r="40" s="1" customFormat="1" ht="15" customHeight="1">
      <c r="B40" s="291"/>
      <c r="C40" s="292"/>
      <c r="D40" s="290"/>
      <c r="E40" s="293" t="s">
        <v>120</v>
      </c>
      <c r="F40" s="290"/>
      <c r="G40" s="290" t="s">
        <v>1450</v>
      </c>
      <c r="H40" s="290"/>
      <c r="I40" s="290"/>
      <c r="J40" s="290"/>
      <c r="K40" s="288"/>
    </row>
    <row r="41" s="1" customFormat="1" ht="15" customHeight="1">
      <c r="B41" s="291"/>
      <c r="C41" s="292"/>
      <c r="D41" s="290"/>
      <c r="E41" s="293" t="s">
        <v>121</v>
      </c>
      <c r="F41" s="290"/>
      <c r="G41" s="290" t="s">
        <v>1451</v>
      </c>
      <c r="H41" s="290"/>
      <c r="I41" s="290"/>
      <c r="J41" s="290"/>
      <c r="K41" s="288"/>
    </row>
    <row r="42" s="1" customFormat="1" ht="15" customHeight="1">
      <c r="B42" s="291"/>
      <c r="C42" s="292"/>
      <c r="D42" s="290"/>
      <c r="E42" s="293" t="s">
        <v>1452</v>
      </c>
      <c r="F42" s="290"/>
      <c r="G42" s="290" t="s">
        <v>1453</v>
      </c>
      <c r="H42" s="290"/>
      <c r="I42" s="290"/>
      <c r="J42" s="290"/>
      <c r="K42" s="288"/>
    </row>
    <row r="43" s="1" customFormat="1" ht="15" customHeight="1">
      <c r="B43" s="291"/>
      <c r="C43" s="292"/>
      <c r="D43" s="290"/>
      <c r="E43" s="293"/>
      <c r="F43" s="290"/>
      <c r="G43" s="290" t="s">
        <v>1454</v>
      </c>
      <c r="H43" s="290"/>
      <c r="I43" s="290"/>
      <c r="J43" s="290"/>
      <c r="K43" s="288"/>
    </row>
    <row r="44" s="1" customFormat="1" ht="15" customHeight="1">
      <c r="B44" s="291"/>
      <c r="C44" s="292"/>
      <c r="D44" s="290"/>
      <c r="E44" s="293" t="s">
        <v>1455</v>
      </c>
      <c r="F44" s="290"/>
      <c r="G44" s="290" t="s">
        <v>1456</v>
      </c>
      <c r="H44" s="290"/>
      <c r="I44" s="290"/>
      <c r="J44" s="290"/>
      <c r="K44" s="288"/>
    </row>
    <row r="45" s="1" customFormat="1" ht="15" customHeight="1">
      <c r="B45" s="291"/>
      <c r="C45" s="292"/>
      <c r="D45" s="290"/>
      <c r="E45" s="293" t="s">
        <v>123</v>
      </c>
      <c r="F45" s="290"/>
      <c r="G45" s="290" t="s">
        <v>1457</v>
      </c>
      <c r="H45" s="290"/>
      <c r="I45" s="290"/>
      <c r="J45" s="290"/>
      <c r="K45" s="288"/>
    </row>
    <row r="46" s="1" customFormat="1" ht="12.75" customHeight="1">
      <c r="B46" s="291"/>
      <c r="C46" s="292"/>
      <c r="D46" s="290"/>
      <c r="E46" s="290"/>
      <c r="F46" s="290"/>
      <c r="G46" s="290"/>
      <c r="H46" s="290"/>
      <c r="I46" s="290"/>
      <c r="J46" s="290"/>
      <c r="K46" s="288"/>
    </row>
    <row r="47" s="1" customFormat="1" ht="15" customHeight="1">
      <c r="B47" s="291"/>
      <c r="C47" s="292"/>
      <c r="D47" s="290" t="s">
        <v>1458</v>
      </c>
      <c r="E47" s="290"/>
      <c r="F47" s="290"/>
      <c r="G47" s="290"/>
      <c r="H47" s="290"/>
      <c r="I47" s="290"/>
      <c r="J47" s="290"/>
      <c r="K47" s="288"/>
    </row>
    <row r="48" s="1" customFormat="1" ht="15" customHeight="1">
      <c r="B48" s="291"/>
      <c r="C48" s="292"/>
      <c r="D48" s="292"/>
      <c r="E48" s="290" t="s">
        <v>1459</v>
      </c>
      <c r="F48" s="290"/>
      <c r="G48" s="290"/>
      <c r="H48" s="290"/>
      <c r="I48" s="290"/>
      <c r="J48" s="290"/>
      <c r="K48" s="288"/>
    </row>
    <row r="49" s="1" customFormat="1" ht="15" customHeight="1">
      <c r="B49" s="291"/>
      <c r="C49" s="292"/>
      <c r="D49" s="292"/>
      <c r="E49" s="290" t="s">
        <v>1460</v>
      </c>
      <c r="F49" s="290"/>
      <c r="G49" s="290"/>
      <c r="H49" s="290"/>
      <c r="I49" s="290"/>
      <c r="J49" s="290"/>
      <c r="K49" s="288"/>
    </row>
    <row r="50" s="1" customFormat="1" ht="15" customHeight="1">
      <c r="B50" s="291"/>
      <c r="C50" s="292"/>
      <c r="D50" s="292"/>
      <c r="E50" s="290" t="s">
        <v>1461</v>
      </c>
      <c r="F50" s="290"/>
      <c r="G50" s="290"/>
      <c r="H50" s="290"/>
      <c r="I50" s="290"/>
      <c r="J50" s="290"/>
      <c r="K50" s="288"/>
    </row>
    <row r="51" s="1" customFormat="1" ht="15" customHeight="1">
      <c r="B51" s="291"/>
      <c r="C51" s="292"/>
      <c r="D51" s="290" t="s">
        <v>1462</v>
      </c>
      <c r="E51" s="290"/>
      <c r="F51" s="290"/>
      <c r="G51" s="290"/>
      <c r="H51" s="290"/>
      <c r="I51" s="290"/>
      <c r="J51" s="290"/>
      <c r="K51" s="288"/>
    </row>
    <row r="52" s="1" customFormat="1" ht="25.5" customHeight="1">
      <c r="B52" s="286"/>
      <c r="C52" s="287" t="s">
        <v>1463</v>
      </c>
      <c r="D52" s="287"/>
      <c r="E52" s="287"/>
      <c r="F52" s="287"/>
      <c r="G52" s="287"/>
      <c r="H52" s="287"/>
      <c r="I52" s="287"/>
      <c r="J52" s="287"/>
      <c r="K52" s="288"/>
    </row>
    <row r="53" s="1" customFormat="1" ht="5.25" customHeight="1">
      <c r="B53" s="286"/>
      <c r="C53" s="289"/>
      <c r="D53" s="289"/>
      <c r="E53" s="289"/>
      <c r="F53" s="289"/>
      <c r="G53" s="289"/>
      <c r="H53" s="289"/>
      <c r="I53" s="289"/>
      <c r="J53" s="289"/>
      <c r="K53" s="288"/>
    </row>
    <row r="54" s="1" customFormat="1" ht="15" customHeight="1">
      <c r="B54" s="286"/>
      <c r="C54" s="290" t="s">
        <v>1464</v>
      </c>
      <c r="D54" s="290"/>
      <c r="E54" s="290"/>
      <c r="F54" s="290"/>
      <c r="G54" s="290"/>
      <c r="H54" s="290"/>
      <c r="I54" s="290"/>
      <c r="J54" s="290"/>
      <c r="K54" s="288"/>
    </row>
    <row r="55" s="1" customFormat="1" ht="15" customHeight="1">
      <c r="B55" s="286"/>
      <c r="C55" s="290" t="s">
        <v>1465</v>
      </c>
      <c r="D55" s="290"/>
      <c r="E55" s="290"/>
      <c r="F55" s="290"/>
      <c r="G55" s="290"/>
      <c r="H55" s="290"/>
      <c r="I55" s="290"/>
      <c r="J55" s="290"/>
      <c r="K55" s="288"/>
    </row>
    <row r="56" s="1" customFormat="1" ht="12.75" customHeight="1">
      <c r="B56" s="286"/>
      <c r="C56" s="290"/>
      <c r="D56" s="290"/>
      <c r="E56" s="290"/>
      <c r="F56" s="290"/>
      <c r="G56" s="290"/>
      <c r="H56" s="290"/>
      <c r="I56" s="290"/>
      <c r="J56" s="290"/>
      <c r="K56" s="288"/>
    </row>
    <row r="57" s="1" customFormat="1" ht="15" customHeight="1">
      <c r="B57" s="286"/>
      <c r="C57" s="290" t="s">
        <v>1466</v>
      </c>
      <c r="D57" s="290"/>
      <c r="E57" s="290"/>
      <c r="F57" s="290"/>
      <c r="G57" s="290"/>
      <c r="H57" s="290"/>
      <c r="I57" s="290"/>
      <c r="J57" s="290"/>
      <c r="K57" s="288"/>
    </row>
    <row r="58" s="1" customFormat="1" ht="15" customHeight="1">
      <c r="B58" s="286"/>
      <c r="C58" s="292"/>
      <c r="D58" s="290" t="s">
        <v>1467</v>
      </c>
      <c r="E58" s="290"/>
      <c r="F58" s="290"/>
      <c r="G58" s="290"/>
      <c r="H58" s="290"/>
      <c r="I58" s="290"/>
      <c r="J58" s="290"/>
      <c r="K58" s="288"/>
    </row>
    <row r="59" s="1" customFormat="1" ht="15" customHeight="1">
      <c r="B59" s="286"/>
      <c r="C59" s="292"/>
      <c r="D59" s="290" t="s">
        <v>1468</v>
      </c>
      <c r="E59" s="290"/>
      <c r="F59" s="290"/>
      <c r="G59" s="290"/>
      <c r="H59" s="290"/>
      <c r="I59" s="290"/>
      <c r="J59" s="290"/>
      <c r="K59" s="288"/>
    </row>
    <row r="60" s="1" customFormat="1" ht="15" customHeight="1">
      <c r="B60" s="286"/>
      <c r="C60" s="292"/>
      <c r="D60" s="290" t="s">
        <v>1469</v>
      </c>
      <c r="E60" s="290"/>
      <c r="F60" s="290"/>
      <c r="G60" s="290"/>
      <c r="H60" s="290"/>
      <c r="I60" s="290"/>
      <c r="J60" s="290"/>
      <c r="K60" s="288"/>
    </row>
    <row r="61" s="1" customFormat="1" ht="15" customHeight="1">
      <c r="B61" s="286"/>
      <c r="C61" s="292"/>
      <c r="D61" s="290" t="s">
        <v>1470</v>
      </c>
      <c r="E61" s="290"/>
      <c r="F61" s="290"/>
      <c r="G61" s="290"/>
      <c r="H61" s="290"/>
      <c r="I61" s="290"/>
      <c r="J61" s="290"/>
      <c r="K61" s="288"/>
    </row>
    <row r="62" s="1" customFormat="1" ht="15" customHeight="1">
      <c r="B62" s="286"/>
      <c r="C62" s="292"/>
      <c r="D62" s="295" t="s">
        <v>1471</v>
      </c>
      <c r="E62" s="295"/>
      <c r="F62" s="295"/>
      <c r="G62" s="295"/>
      <c r="H62" s="295"/>
      <c r="I62" s="295"/>
      <c r="J62" s="295"/>
      <c r="K62" s="288"/>
    </row>
    <row r="63" s="1" customFormat="1" ht="15" customHeight="1">
      <c r="B63" s="286"/>
      <c r="C63" s="292"/>
      <c r="D63" s="290" t="s">
        <v>1472</v>
      </c>
      <c r="E63" s="290"/>
      <c r="F63" s="290"/>
      <c r="G63" s="290"/>
      <c r="H63" s="290"/>
      <c r="I63" s="290"/>
      <c r="J63" s="290"/>
      <c r="K63" s="288"/>
    </row>
    <row r="64" s="1" customFormat="1" ht="12.75" customHeight="1">
      <c r="B64" s="286"/>
      <c r="C64" s="292"/>
      <c r="D64" s="292"/>
      <c r="E64" s="296"/>
      <c r="F64" s="292"/>
      <c r="G64" s="292"/>
      <c r="H64" s="292"/>
      <c r="I64" s="292"/>
      <c r="J64" s="292"/>
      <c r="K64" s="288"/>
    </row>
    <row r="65" s="1" customFormat="1" ht="15" customHeight="1">
      <c r="B65" s="286"/>
      <c r="C65" s="292"/>
      <c r="D65" s="290" t="s">
        <v>1473</v>
      </c>
      <c r="E65" s="290"/>
      <c r="F65" s="290"/>
      <c r="G65" s="290"/>
      <c r="H65" s="290"/>
      <c r="I65" s="290"/>
      <c r="J65" s="290"/>
      <c r="K65" s="288"/>
    </row>
    <row r="66" s="1" customFormat="1" ht="15" customHeight="1">
      <c r="B66" s="286"/>
      <c r="C66" s="292"/>
      <c r="D66" s="295" t="s">
        <v>1474</v>
      </c>
      <c r="E66" s="295"/>
      <c r="F66" s="295"/>
      <c r="G66" s="295"/>
      <c r="H66" s="295"/>
      <c r="I66" s="295"/>
      <c r="J66" s="295"/>
      <c r="K66" s="288"/>
    </row>
    <row r="67" s="1" customFormat="1" ht="15" customHeight="1">
      <c r="B67" s="286"/>
      <c r="C67" s="292"/>
      <c r="D67" s="290" t="s">
        <v>1475</v>
      </c>
      <c r="E67" s="290"/>
      <c r="F67" s="290"/>
      <c r="G67" s="290"/>
      <c r="H67" s="290"/>
      <c r="I67" s="290"/>
      <c r="J67" s="290"/>
      <c r="K67" s="288"/>
    </row>
    <row r="68" s="1" customFormat="1" ht="15" customHeight="1">
      <c r="B68" s="286"/>
      <c r="C68" s="292"/>
      <c r="D68" s="290" t="s">
        <v>1476</v>
      </c>
      <c r="E68" s="290"/>
      <c r="F68" s="290"/>
      <c r="G68" s="290"/>
      <c r="H68" s="290"/>
      <c r="I68" s="290"/>
      <c r="J68" s="290"/>
      <c r="K68" s="288"/>
    </row>
    <row r="69" s="1" customFormat="1" ht="15" customHeight="1">
      <c r="B69" s="286"/>
      <c r="C69" s="292"/>
      <c r="D69" s="290" t="s">
        <v>1477</v>
      </c>
      <c r="E69" s="290"/>
      <c r="F69" s="290"/>
      <c r="G69" s="290"/>
      <c r="H69" s="290"/>
      <c r="I69" s="290"/>
      <c r="J69" s="290"/>
      <c r="K69" s="288"/>
    </row>
    <row r="70" s="1" customFormat="1" ht="15" customHeight="1">
      <c r="B70" s="286"/>
      <c r="C70" s="292"/>
      <c r="D70" s="290" t="s">
        <v>1478</v>
      </c>
      <c r="E70" s="290"/>
      <c r="F70" s="290"/>
      <c r="G70" s="290"/>
      <c r="H70" s="290"/>
      <c r="I70" s="290"/>
      <c r="J70" s="290"/>
      <c r="K70" s="288"/>
    </row>
    <row r="71" s="1" customFormat="1" ht="12.75" customHeight="1">
      <c r="B71" s="297"/>
      <c r="C71" s="298"/>
      <c r="D71" s="298"/>
      <c r="E71" s="298"/>
      <c r="F71" s="298"/>
      <c r="G71" s="298"/>
      <c r="H71" s="298"/>
      <c r="I71" s="298"/>
      <c r="J71" s="298"/>
      <c r="K71" s="299"/>
    </row>
    <row r="72" s="1" customFormat="1" ht="18.75" customHeight="1">
      <c r="B72" s="300"/>
      <c r="C72" s="300"/>
      <c r="D72" s="300"/>
      <c r="E72" s="300"/>
      <c r="F72" s="300"/>
      <c r="G72" s="300"/>
      <c r="H72" s="300"/>
      <c r="I72" s="300"/>
      <c r="J72" s="300"/>
      <c r="K72" s="301"/>
    </row>
    <row r="73" s="1" customFormat="1" ht="18.75" customHeight="1">
      <c r="B73" s="301"/>
      <c r="C73" s="301"/>
      <c r="D73" s="301"/>
      <c r="E73" s="301"/>
      <c r="F73" s="301"/>
      <c r="G73" s="301"/>
      <c r="H73" s="301"/>
      <c r="I73" s="301"/>
      <c r="J73" s="301"/>
      <c r="K73" s="301"/>
    </row>
    <row r="74" s="1" customFormat="1" ht="7.5" customHeight="1">
      <c r="B74" s="302"/>
      <c r="C74" s="303"/>
      <c r="D74" s="303"/>
      <c r="E74" s="303"/>
      <c r="F74" s="303"/>
      <c r="G74" s="303"/>
      <c r="H74" s="303"/>
      <c r="I74" s="303"/>
      <c r="J74" s="303"/>
      <c r="K74" s="304"/>
    </row>
    <row r="75" s="1" customFormat="1" ht="45" customHeight="1">
      <c r="B75" s="305"/>
      <c r="C75" s="306" t="s">
        <v>1479</v>
      </c>
      <c r="D75" s="306"/>
      <c r="E75" s="306"/>
      <c r="F75" s="306"/>
      <c r="G75" s="306"/>
      <c r="H75" s="306"/>
      <c r="I75" s="306"/>
      <c r="J75" s="306"/>
      <c r="K75" s="307"/>
    </row>
    <row r="76" s="1" customFormat="1" ht="17.25" customHeight="1">
      <c r="B76" s="305"/>
      <c r="C76" s="308" t="s">
        <v>1480</v>
      </c>
      <c r="D76" s="308"/>
      <c r="E76" s="308"/>
      <c r="F76" s="308" t="s">
        <v>1481</v>
      </c>
      <c r="G76" s="309"/>
      <c r="H76" s="308" t="s">
        <v>54</v>
      </c>
      <c r="I76" s="308" t="s">
        <v>57</v>
      </c>
      <c r="J76" s="308" t="s">
        <v>1482</v>
      </c>
      <c r="K76" s="307"/>
    </row>
    <row r="77" s="1" customFormat="1" ht="17.25" customHeight="1">
      <c r="B77" s="305"/>
      <c r="C77" s="310" t="s">
        <v>1483</v>
      </c>
      <c r="D77" s="310"/>
      <c r="E77" s="310"/>
      <c r="F77" s="311" t="s">
        <v>1484</v>
      </c>
      <c r="G77" s="312"/>
      <c r="H77" s="310"/>
      <c r="I77" s="310"/>
      <c r="J77" s="310" t="s">
        <v>1485</v>
      </c>
      <c r="K77" s="307"/>
    </row>
    <row r="78" s="1" customFormat="1" ht="5.25" customHeight="1">
      <c r="B78" s="305"/>
      <c r="C78" s="313"/>
      <c r="D78" s="313"/>
      <c r="E78" s="313"/>
      <c r="F78" s="313"/>
      <c r="G78" s="314"/>
      <c r="H78" s="313"/>
      <c r="I78" s="313"/>
      <c r="J78" s="313"/>
      <c r="K78" s="307"/>
    </row>
    <row r="79" s="1" customFormat="1" ht="15" customHeight="1">
      <c r="B79" s="305"/>
      <c r="C79" s="293" t="s">
        <v>53</v>
      </c>
      <c r="D79" s="315"/>
      <c r="E79" s="315"/>
      <c r="F79" s="316" t="s">
        <v>1486</v>
      </c>
      <c r="G79" s="317"/>
      <c r="H79" s="293" t="s">
        <v>1487</v>
      </c>
      <c r="I79" s="293" t="s">
        <v>1488</v>
      </c>
      <c r="J79" s="293">
        <v>20</v>
      </c>
      <c r="K79" s="307"/>
    </row>
    <row r="80" s="1" customFormat="1" ht="15" customHeight="1">
      <c r="B80" s="305"/>
      <c r="C80" s="293" t="s">
        <v>1489</v>
      </c>
      <c r="D80" s="293"/>
      <c r="E80" s="293"/>
      <c r="F80" s="316" t="s">
        <v>1486</v>
      </c>
      <c r="G80" s="317"/>
      <c r="H80" s="293" t="s">
        <v>1490</v>
      </c>
      <c r="I80" s="293" t="s">
        <v>1488</v>
      </c>
      <c r="J80" s="293">
        <v>120</v>
      </c>
      <c r="K80" s="307"/>
    </row>
    <row r="81" s="1" customFormat="1" ht="15" customHeight="1">
      <c r="B81" s="318"/>
      <c r="C81" s="293" t="s">
        <v>1491</v>
      </c>
      <c r="D81" s="293"/>
      <c r="E81" s="293"/>
      <c r="F81" s="316" t="s">
        <v>1492</v>
      </c>
      <c r="G81" s="317"/>
      <c r="H81" s="293" t="s">
        <v>1493</v>
      </c>
      <c r="I81" s="293" t="s">
        <v>1488</v>
      </c>
      <c r="J81" s="293">
        <v>50</v>
      </c>
      <c r="K81" s="307"/>
    </row>
    <row r="82" s="1" customFormat="1" ht="15" customHeight="1">
      <c r="B82" s="318"/>
      <c r="C82" s="293" t="s">
        <v>1494</v>
      </c>
      <c r="D82" s="293"/>
      <c r="E82" s="293"/>
      <c r="F82" s="316" t="s">
        <v>1486</v>
      </c>
      <c r="G82" s="317"/>
      <c r="H82" s="293" t="s">
        <v>1495</v>
      </c>
      <c r="I82" s="293" t="s">
        <v>1496</v>
      </c>
      <c r="J82" s="293"/>
      <c r="K82" s="307"/>
    </row>
    <row r="83" s="1" customFormat="1" ht="15" customHeight="1">
      <c r="B83" s="318"/>
      <c r="C83" s="319" t="s">
        <v>1497</v>
      </c>
      <c r="D83" s="319"/>
      <c r="E83" s="319"/>
      <c r="F83" s="320" t="s">
        <v>1492</v>
      </c>
      <c r="G83" s="319"/>
      <c r="H83" s="319" t="s">
        <v>1498</v>
      </c>
      <c r="I83" s="319" t="s">
        <v>1488</v>
      </c>
      <c r="J83" s="319">
        <v>15</v>
      </c>
      <c r="K83" s="307"/>
    </row>
    <row r="84" s="1" customFormat="1" ht="15" customHeight="1">
      <c r="B84" s="318"/>
      <c r="C84" s="319" t="s">
        <v>1499</v>
      </c>
      <c r="D84" s="319"/>
      <c r="E84" s="319"/>
      <c r="F84" s="320" t="s">
        <v>1492</v>
      </c>
      <c r="G84" s="319"/>
      <c r="H84" s="319" t="s">
        <v>1500</v>
      </c>
      <c r="I84" s="319" t="s">
        <v>1488</v>
      </c>
      <c r="J84" s="319">
        <v>15</v>
      </c>
      <c r="K84" s="307"/>
    </row>
    <row r="85" s="1" customFormat="1" ht="15" customHeight="1">
      <c r="B85" s="318"/>
      <c r="C85" s="319" t="s">
        <v>1501</v>
      </c>
      <c r="D85" s="319"/>
      <c r="E85" s="319"/>
      <c r="F85" s="320" t="s">
        <v>1492</v>
      </c>
      <c r="G85" s="319"/>
      <c r="H85" s="319" t="s">
        <v>1502</v>
      </c>
      <c r="I85" s="319" t="s">
        <v>1488</v>
      </c>
      <c r="J85" s="319">
        <v>20</v>
      </c>
      <c r="K85" s="307"/>
    </row>
    <row r="86" s="1" customFormat="1" ht="15" customHeight="1">
      <c r="B86" s="318"/>
      <c r="C86" s="319" t="s">
        <v>1503</v>
      </c>
      <c r="D86" s="319"/>
      <c r="E86" s="319"/>
      <c r="F86" s="320" t="s">
        <v>1492</v>
      </c>
      <c r="G86" s="319"/>
      <c r="H86" s="319" t="s">
        <v>1504</v>
      </c>
      <c r="I86" s="319" t="s">
        <v>1488</v>
      </c>
      <c r="J86" s="319">
        <v>20</v>
      </c>
      <c r="K86" s="307"/>
    </row>
    <row r="87" s="1" customFormat="1" ht="15" customHeight="1">
      <c r="B87" s="318"/>
      <c r="C87" s="293" t="s">
        <v>1505</v>
      </c>
      <c r="D87" s="293"/>
      <c r="E87" s="293"/>
      <c r="F87" s="316" t="s">
        <v>1492</v>
      </c>
      <c r="G87" s="317"/>
      <c r="H87" s="293" t="s">
        <v>1506</v>
      </c>
      <c r="I87" s="293" t="s">
        <v>1488</v>
      </c>
      <c r="J87" s="293">
        <v>50</v>
      </c>
      <c r="K87" s="307"/>
    </row>
    <row r="88" s="1" customFormat="1" ht="15" customHeight="1">
      <c r="B88" s="318"/>
      <c r="C88" s="293" t="s">
        <v>1507</v>
      </c>
      <c r="D88" s="293"/>
      <c r="E88" s="293"/>
      <c r="F88" s="316" t="s">
        <v>1492</v>
      </c>
      <c r="G88" s="317"/>
      <c r="H88" s="293" t="s">
        <v>1508</v>
      </c>
      <c r="I88" s="293" t="s">
        <v>1488</v>
      </c>
      <c r="J88" s="293">
        <v>20</v>
      </c>
      <c r="K88" s="307"/>
    </row>
    <row r="89" s="1" customFormat="1" ht="15" customHeight="1">
      <c r="B89" s="318"/>
      <c r="C89" s="293" t="s">
        <v>1509</v>
      </c>
      <c r="D89" s="293"/>
      <c r="E89" s="293"/>
      <c r="F89" s="316" t="s">
        <v>1492</v>
      </c>
      <c r="G89" s="317"/>
      <c r="H89" s="293" t="s">
        <v>1510</v>
      </c>
      <c r="I89" s="293" t="s">
        <v>1488</v>
      </c>
      <c r="J89" s="293">
        <v>20</v>
      </c>
      <c r="K89" s="307"/>
    </row>
    <row r="90" s="1" customFormat="1" ht="15" customHeight="1">
      <c r="B90" s="318"/>
      <c r="C90" s="293" t="s">
        <v>1511</v>
      </c>
      <c r="D90" s="293"/>
      <c r="E90" s="293"/>
      <c r="F90" s="316" t="s">
        <v>1492</v>
      </c>
      <c r="G90" s="317"/>
      <c r="H90" s="293" t="s">
        <v>1512</v>
      </c>
      <c r="I90" s="293" t="s">
        <v>1488</v>
      </c>
      <c r="J90" s="293">
        <v>50</v>
      </c>
      <c r="K90" s="307"/>
    </row>
    <row r="91" s="1" customFormat="1" ht="15" customHeight="1">
      <c r="B91" s="318"/>
      <c r="C91" s="293" t="s">
        <v>1513</v>
      </c>
      <c r="D91" s="293"/>
      <c r="E91" s="293"/>
      <c r="F91" s="316" t="s">
        <v>1492</v>
      </c>
      <c r="G91" s="317"/>
      <c r="H91" s="293" t="s">
        <v>1513</v>
      </c>
      <c r="I91" s="293" t="s">
        <v>1488</v>
      </c>
      <c r="J91" s="293">
        <v>50</v>
      </c>
      <c r="K91" s="307"/>
    </row>
    <row r="92" s="1" customFormat="1" ht="15" customHeight="1">
      <c r="B92" s="318"/>
      <c r="C92" s="293" t="s">
        <v>1514</v>
      </c>
      <c r="D92" s="293"/>
      <c r="E92" s="293"/>
      <c r="F92" s="316" t="s">
        <v>1492</v>
      </c>
      <c r="G92" s="317"/>
      <c r="H92" s="293" t="s">
        <v>1515</v>
      </c>
      <c r="I92" s="293" t="s">
        <v>1488</v>
      </c>
      <c r="J92" s="293">
        <v>255</v>
      </c>
      <c r="K92" s="307"/>
    </row>
    <row r="93" s="1" customFormat="1" ht="15" customHeight="1">
      <c r="B93" s="318"/>
      <c r="C93" s="293" t="s">
        <v>1516</v>
      </c>
      <c r="D93" s="293"/>
      <c r="E93" s="293"/>
      <c r="F93" s="316" t="s">
        <v>1486</v>
      </c>
      <c r="G93" s="317"/>
      <c r="H93" s="293" t="s">
        <v>1517</v>
      </c>
      <c r="I93" s="293" t="s">
        <v>1518</v>
      </c>
      <c r="J93" s="293"/>
      <c r="K93" s="307"/>
    </row>
    <row r="94" s="1" customFormat="1" ht="15" customHeight="1">
      <c r="B94" s="318"/>
      <c r="C94" s="293" t="s">
        <v>1519</v>
      </c>
      <c r="D94" s="293"/>
      <c r="E94" s="293"/>
      <c r="F94" s="316" t="s">
        <v>1486</v>
      </c>
      <c r="G94" s="317"/>
      <c r="H94" s="293" t="s">
        <v>1520</v>
      </c>
      <c r="I94" s="293" t="s">
        <v>1521</v>
      </c>
      <c r="J94" s="293"/>
      <c r="K94" s="307"/>
    </row>
    <row r="95" s="1" customFormat="1" ht="15" customHeight="1">
      <c r="B95" s="318"/>
      <c r="C95" s="293" t="s">
        <v>1522</v>
      </c>
      <c r="D95" s="293"/>
      <c r="E95" s="293"/>
      <c r="F95" s="316" t="s">
        <v>1486</v>
      </c>
      <c r="G95" s="317"/>
      <c r="H95" s="293" t="s">
        <v>1522</v>
      </c>
      <c r="I95" s="293" t="s">
        <v>1521</v>
      </c>
      <c r="J95" s="293"/>
      <c r="K95" s="307"/>
    </row>
    <row r="96" s="1" customFormat="1" ht="15" customHeight="1">
      <c r="B96" s="318"/>
      <c r="C96" s="293" t="s">
        <v>38</v>
      </c>
      <c r="D96" s="293"/>
      <c r="E96" s="293"/>
      <c r="F96" s="316" t="s">
        <v>1486</v>
      </c>
      <c r="G96" s="317"/>
      <c r="H96" s="293" t="s">
        <v>1523</v>
      </c>
      <c r="I96" s="293" t="s">
        <v>1521</v>
      </c>
      <c r="J96" s="293"/>
      <c r="K96" s="307"/>
    </row>
    <row r="97" s="1" customFormat="1" ht="15" customHeight="1">
      <c r="B97" s="318"/>
      <c r="C97" s="293" t="s">
        <v>48</v>
      </c>
      <c r="D97" s="293"/>
      <c r="E97" s="293"/>
      <c r="F97" s="316" t="s">
        <v>1486</v>
      </c>
      <c r="G97" s="317"/>
      <c r="H97" s="293" t="s">
        <v>1524</v>
      </c>
      <c r="I97" s="293" t="s">
        <v>1521</v>
      </c>
      <c r="J97" s="293"/>
      <c r="K97" s="307"/>
    </row>
    <row r="98" s="1" customFormat="1" ht="15" customHeight="1">
      <c r="B98" s="321"/>
      <c r="C98" s="322"/>
      <c r="D98" s="322"/>
      <c r="E98" s="322"/>
      <c r="F98" s="322"/>
      <c r="G98" s="322"/>
      <c r="H98" s="322"/>
      <c r="I98" s="322"/>
      <c r="J98" s="322"/>
      <c r="K98" s="323"/>
    </row>
    <row r="99" s="1" customFormat="1" ht="18.75" customHeight="1">
      <c r="B99" s="324"/>
      <c r="C99" s="325"/>
      <c r="D99" s="325"/>
      <c r="E99" s="325"/>
      <c r="F99" s="325"/>
      <c r="G99" s="325"/>
      <c r="H99" s="325"/>
      <c r="I99" s="325"/>
      <c r="J99" s="325"/>
      <c r="K99" s="324"/>
    </row>
    <row r="100" s="1" customFormat="1" ht="18.75" customHeight="1">
      <c r="B100" s="301"/>
      <c r="C100" s="301"/>
      <c r="D100" s="301"/>
      <c r="E100" s="301"/>
      <c r="F100" s="301"/>
      <c r="G100" s="301"/>
      <c r="H100" s="301"/>
      <c r="I100" s="301"/>
      <c r="J100" s="301"/>
      <c r="K100" s="301"/>
    </row>
    <row r="101" s="1" customFormat="1" ht="7.5" customHeight="1">
      <c r="B101" s="302"/>
      <c r="C101" s="303"/>
      <c r="D101" s="303"/>
      <c r="E101" s="303"/>
      <c r="F101" s="303"/>
      <c r="G101" s="303"/>
      <c r="H101" s="303"/>
      <c r="I101" s="303"/>
      <c r="J101" s="303"/>
      <c r="K101" s="304"/>
    </row>
    <row r="102" s="1" customFormat="1" ht="45" customHeight="1">
      <c r="B102" s="305"/>
      <c r="C102" s="306" t="s">
        <v>1525</v>
      </c>
      <c r="D102" s="306"/>
      <c r="E102" s="306"/>
      <c r="F102" s="306"/>
      <c r="G102" s="306"/>
      <c r="H102" s="306"/>
      <c r="I102" s="306"/>
      <c r="J102" s="306"/>
      <c r="K102" s="307"/>
    </row>
    <row r="103" s="1" customFormat="1" ht="17.25" customHeight="1">
      <c r="B103" s="305"/>
      <c r="C103" s="308" t="s">
        <v>1480</v>
      </c>
      <c r="D103" s="308"/>
      <c r="E103" s="308"/>
      <c r="F103" s="308" t="s">
        <v>1481</v>
      </c>
      <c r="G103" s="309"/>
      <c r="H103" s="308" t="s">
        <v>54</v>
      </c>
      <c r="I103" s="308" t="s">
        <v>57</v>
      </c>
      <c r="J103" s="308" t="s">
        <v>1482</v>
      </c>
      <c r="K103" s="307"/>
    </row>
    <row r="104" s="1" customFormat="1" ht="17.25" customHeight="1">
      <c r="B104" s="305"/>
      <c r="C104" s="310" t="s">
        <v>1483</v>
      </c>
      <c r="D104" s="310"/>
      <c r="E104" s="310"/>
      <c r="F104" s="311" t="s">
        <v>1484</v>
      </c>
      <c r="G104" s="312"/>
      <c r="H104" s="310"/>
      <c r="I104" s="310"/>
      <c r="J104" s="310" t="s">
        <v>1485</v>
      </c>
      <c r="K104" s="307"/>
    </row>
    <row r="105" s="1" customFormat="1" ht="5.25" customHeight="1">
      <c r="B105" s="305"/>
      <c r="C105" s="308"/>
      <c r="D105" s="308"/>
      <c r="E105" s="308"/>
      <c r="F105" s="308"/>
      <c r="G105" s="326"/>
      <c r="H105" s="308"/>
      <c r="I105" s="308"/>
      <c r="J105" s="308"/>
      <c r="K105" s="307"/>
    </row>
    <row r="106" s="1" customFormat="1" ht="15" customHeight="1">
      <c r="B106" s="305"/>
      <c r="C106" s="293" t="s">
        <v>53</v>
      </c>
      <c r="D106" s="315"/>
      <c r="E106" s="315"/>
      <c r="F106" s="316" t="s">
        <v>1486</v>
      </c>
      <c r="G106" s="293"/>
      <c r="H106" s="293" t="s">
        <v>1526</v>
      </c>
      <c r="I106" s="293" t="s">
        <v>1488</v>
      </c>
      <c r="J106" s="293">
        <v>20</v>
      </c>
      <c r="K106" s="307"/>
    </row>
    <row r="107" s="1" customFormat="1" ht="15" customHeight="1">
      <c r="B107" s="305"/>
      <c r="C107" s="293" t="s">
        <v>1489</v>
      </c>
      <c r="D107" s="293"/>
      <c r="E107" s="293"/>
      <c r="F107" s="316" t="s">
        <v>1486</v>
      </c>
      <c r="G107" s="293"/>
      <c r="H107" s="293" t="s">
        <v>1526</v>
      </c>
      <c r="I107" s="293" t="s">
        <v>1488</v>
      </c>
      <c r="J107" s="293">
        <v>120</v>
      </c>
      <c r="K107" s="307"/>
    </row>
    <row r="108" s="1" customFormat="1" ht="15" customHeight="1">
      <c r="B108" s="318"/>
      <c r="C108" s="293" t="s">
        <v>1491</v>
      </c>
      <c r="D108" s="293"/>
      <c r="E108" s="293"/>
      <c r="F108" s="316" t="s">
        <v>1492</v>
      </c>
      <c r="G108" s="293"/>
      <c r="H108" s="293" t="s">
        <v>1526</v>
      </c>
      <c r="I108" s="293" t="s">
        <v>1488</v>
      </c>
      <c r="J108" s="293">
        <v>50</v>
      </c>
      <c r="K108" s="307"/>
    </row>
    <row r="109" s="1" customFormat="1" ht="15" customHeight="1">
      <c r="B109" s="318"/>
      <c r="C109" s="293" t="s">
        <v>1494</v>
      </c>
      <c r="D109" s="293"/>
      <c r="E109" s="293"/>
      <c r="F109" s="316" t="s">
        <v>1486</v>
      </c>
      <c r="G109" s="293"/>
      <c r="H109" s="293" t="s">
        <v>1526</v>
      </c>
      <c r="I109" s="293" t="s">
        <v>1496</v>
      </c>
      <c r="J109" s="293"/>
      <c r="K109" s="307"/>
    </row>
    <row r="110" s="1" customFormat="1" ht="15" customHeight="1">
      <c r="B110" s="318"/>
      <c r="C110" s="293" t="s">
        <v>1505</v>
      </c>
      <c r="D110" s="293"/>
      <c r="E110" s="293"/>
      <c r="F110" s="316" t="s">
        <v>1492</v>
      </c>
      <c r="G110" s="293"/>
      <c r="H110" s="293" t="s">
        <v>1526</v>
      </c>
      <c r="I110" s="293" t="s">
        <v>1488</v>
      </c>
      <c r="J110" s="293">
        <v>50</v>
      </c>
      <c r="K110" s="307"/>
    </row>
    <row r="111" s="1" customFormat="1" ht="15" customHeight="1">
      <c r="B111" s="318"/>
      <c r="C111" s="293" t="s">
        <v>1513</v>
      </c>
      <c r="D111" s="293"/>
      <c r="E111" s="293"/>
      <c r="F111" s="316" t="s">
        <v>1492</v>
      </c>
      <c r="G111" s="293"/>
      <c r="H111" s="293" t="s">
        <v>1526</v>
      </c>
      <c r="I111" s="293" t="s">
        <v>1488</v>
      </c>
      <c r="J111" s="293">
        <v>50</v>
      </c>
      <c r="K111" s="307"/>
    </row>
    <row r="112" s="1" customFormat="1" ht="15" customHeight="1">
      <c r="B112" s="318"/>
      <c r="C112" s="293" t="s">
        <v>1511</v>
      </c>
      <c r="D112" s="293"/>
      <c r="E112" s="293"/>
      <c r="F112" s="316" t="s">
        <v>1492</v>
      </c>
      <c r="G112" s="293"/>
      <c r="H112" s="293" t="s">
        <v>1526</v>
      </c>
      <c r="I112" s="293" t="s">
        <v>1488</v>
      </c>
      <c r="J112" s="293">
        <v>50</v>
      </c>
      <c r="K112" s="307"/>
    </row>
    <row r="113" s="1" customFormat="1" ht="15" customHeight="1">
      <c r="B113" s="318"/>
      <c r="C113" s="293" t="s">
        <v>53</v>
      </c>
      <c r="D113" s="293"/>
      <c r="E113" s="293"/>
      <c r="F113" s="316" t="s">
        <v>1486</v>
      </c>
      <c r="G113" s="293"/>
      <c r="H113" s="293" t="s">
        <v>1527</v>
      </c>
      <c r="I113" s="293" t="s">
        <v>1488</v>
      </c>
      <c r="J113" s="293">
        <v>20</v>
      </c>
      <c r="K113" s="307"/>
    </row>
    <row r="114" s="1" customFormat="1" ht="15" customHeight="1">
      <c r="B114" s="318"/>
      <c r="C114" s="293" t="s">
        <v>1528</v>
      </c>
      <c r="D114" s="293"/>
      <c r="E114" s="293"/>
      <c r="F114" s="316" t="s">
        <v>1486</v>
      </c>
      <c r="G114" s="293"/>
      <c r="H114" s="293" t="s">
        <v>1529</v>
      </c>
      <c r="I114" s="293" t="s">
        <v>1488</v>
      </c>
      <c r="J114" s="293">
        <v>120</v>
      </c>
      <c r="K114" s="307"/>
    </row>
    <row r="115" s="1" customFormat="1" ht="15" customHeight="1">
      <c r="B115" s="318"/>
      <c r="C115" s="293" t="s">
        <v>38</v>
      </c>
      <c r="D115" s="293"/>
      <c r="E115" s="293"/>
      <c r="F115" s="316" t="s">
        <v>1486</v>
      </c>
      <c r="G115" s="293"/>
      <c r="H115" s="293" t="s">
        <v>1530</v>
      </c>
      <c r="I115" s="293" t="s">
        <v>1521</v>
      </c>
      <c r="J115" s="293"/>
      <c r="K115" s="307"/>
    </row>
    <row r="116" s="1" customFormat="1" ht="15" customHeight="1">
      <c r="B116" s="318"/>
      <c r="C116" s="293" t="s">
        <v>48</v>
      </c>
      <c r="D116" s="293"/>
      <c r="E116" s="293"/>
      <c r="F116" s="316" t="s">
        <v>1486</v>
      </c>
      <c r="G116" s="293"/>
      <c r="H116" s="293" t="s">
        <v>1531</v>
      </c>
      <c r="I116" s="293" t="s">
        <v>1521</v>
      </c>
      <c r="J116" s="293"/>
      <c r="K116" s="307"/>
    </row>
    <row r="117" s="1" customFormat="1" ht="15" customHeight="1">
      <c r="B117" s="318"/>
      <c r="C117" s="293" t="s">
        <v>57</v>
      </c>
      <c r="D117" s="293"/>
      <c r="E117" s="293"/>
      <c r="F117" s="316" t="s">
        <v>1486</v>
      </c>
      <c r="G117" s="293"/>
      <c r="H117" s="293" t="s">
        <v>1532</v>
      </c>
      <c r="I117" s="293" t="s">
        <v>1533</v>
      </c>
      <c r="J117" s="293"/>
      <c r="K117" s="307"/>
    </row>
    <row r="118" s="1" customFormat="1" ht="15" customHeight="1">
      <c r="B118" s="321"/>
      <c r="C118" s="327"/>
      <c r="D118" s="327"/>
      <c r="E118" s="327"/>
      <c r="F118" s="327"/>
      <c r="G118" s="327"/>
      <c r="H118" s="327"/>
      <c r="I118" s="327"/>
      <c r="J118" s="327"/>
      <c r="K118" s="323"/>
    </row>
    <row r="119" s="1" customFormat="1" ht="18.75" customHeight="1">
      <c r="B119" s="328"/>
      <c r="C119" s="329"/>
      <c r="D119" s="329"/>
      <c r="E119" s="329"/>
      <c r="F119" s="330"/>
      <c r="G119" s="329"/>
      <c r="H119" s="329"/>
      <c r="I119" s="329"/>
      <c r="J119" s="329"/>
      <c r="K119" s="328"/>
    </row>
    <row r="120" s="1" customFormat="1" ht="18.75" customHeight="1">
      <c r="B120" s="301"/>
      <c r="C120" s="301"/>
      <c r="D120" s="301"/>
      <c r="E120" s="301"/>
      <c r="F120" s="301"/>
      <c r="G120" s="301"/>
      <c r="H120" s="301"/>
      <c r="I120" s="301"/>
      <c r="J120" s="301"/>
      <c r="K120" s="301"/>
    </row>
    <row r="121" s="1" customFormat="1" ht="7.5" customHeight="1">
      <c r="B121" s="331"/>
      <c r="C121" s="332"/>
      <c r="D121" s="332"/>
      <c r="E121" s="332"/>
      <c r="F121" s="332"/>
      <c r="G121" s="332"/>
      <c r="H121" s="332"/>
      <c r="I121" s="332"/>
      <c r="J121" s="332"/>
      <c r="K121" s="333"/>
    </row>
    <row r="122" s="1" customFormat="1" ht="45" customHeight="1">
      <c r="B122" s="334"/>
      <c r="C122" s="284" t="s">
        <v>1534</v>
      </c>
      <c r="D122" s="284"/>
      <c r="E122" s="284"/>
      <c r="F122" s="284"/>
      <c r="G122" s="284"/>
      <c r="H122" s="284"/>
      <c r="I122" s="284"/>
      <c r="J122" s="284"/>
      <c r="K122" s="335"/>
    </row>
    <row r="123" s="1" customFormat="1" ht="17.25" customHeight="1">
      <c r="B123" s="336"/>
      <c r="C123" s="308" t="s">
        <v>1480</v>
      </c>
      <c r="D123" s="308"/>
      <c r="E123" s="308"/>
      <c r="F123" s="308" t="s">
        <v>1481</v>
      </c>
      <c r="G123" s="309"/>
      <c r="H123" s="308" t="s">
        <v>54</v>
      </c>
      <c r="I123" s="308" t="s">
        <v>57</v>
      </c>
      <c r="J123" s="308" t="s">
        <v>1482</v>
      </c>
      <c r="K123" s="337"/>
    </row>
    <row r="124" s="1" customFormat="1" ht="17.25" customHeight="1">
      <c r="B124" s="336"/>
      <c r="C124" s="310" t="s">
        <v>1483</v>
      </c>
      <c r="D124" s="310"/>
      <c r="E124" s="310"/>
      <c r="F124" s="311" t="s">
        <v>1484</v>
      </c>
      <c r="G124" s="312"/>
      <c r="H124" s="310"/>
      <c r="I124" s="310"/>
      <c r="J124" s="310" t="s">
        <v>1485</v>
      </c>
      <c r="K124" s="337"/>
    </row>
    <row r="125" s="1" customFormat="1" ht="5.25" customHeight="1">
      <c r="B125" s="338"/>
      <c r="C125" s="313"/>
      <c r="D125" s="313"/>
      <c r="E125" s="313"/>
      <c r="F125" s="313"/>
      <c r="G125" s="339"/>
      <c r="H125" s="313"/>
      <c r="I125" s="313"/>
      <c r="J125" s="313"/>
      <c r="K125" s="340"/>
    </row>
    <row r="126" s="1" customFormat="1" ht="15" customHeight="1">
      <c r="B126" s="338"/>
      <c r="C126" s="293" t="s">
        <v>1489</v>
      </c>
      <c r="D126" s="315"/>
      <c r="E126" s="315"/>
      <c r="F126" s="316" t="s">
        <v>1486</v>
      </c>
      <c r="G126" s="293"/>
      <c r="H126" s="293" t="s">
        <v>1526</v>
      </c>
      <c r="I126" s="293" t="s">
        <v>1488</v>
      </c>
      <c r="J126" s="293">
        <v>120</v>
      </c>
      <c r="K126" s="341"/>
    </row>
    <row r="127" s="1" customFormat="1" ht="15" customHeight="1">
      <c r="B127" s="338"/>
      <c r="C127" s="293" t="s">
        <v>1535</v>
      </c>
      <c r="D127" s="293"/>
      <c r="E127" s="293"/>
      <c r="F127" s="316" t="s">
        <v>1486</v>
      </c>
      <c r="G127" s="293"/>
      <c r="H127" s="293" t="s">
        <v>1536</v>
      </c>
      <c r="I127" s="293" t="s">
        <v>1488</v>
      </c>
      <c r="J127" s="293" t="s">
        <v>1537</v>
      </c>
      <c r="K127" s="341"/>
    </row>
    <row r="128" s="1" customFormat="1" ht="15" customHeight="1">
      <c r="B128" s="338"/>
      <c r="C128" s="293" t="s">
        <v>1434</v>
      </c>
      <c r="D128" s="293"/>
      <c r="E128" s="293"/>
      <c r="F128" s="316" t="s">
        <v>1486</v>
      </c>
      <c r="G128" s="293"/>
      <c r="H128" s="293" t="s">
        <v>1538</v>
      </c>
      <c r="I128" s="293" t="s">
        <v>1488</v>
      </c>
      <c r="J128" s="293" t="s">
        <v>1537</v>
      </c>
      <c r="K128" s="341"/>
    </row>
    <row r="129" s="1" customFormat="1" ht="15" customHeight="1">
      <c r="B129" s="338"/>
      <c r="C129" s="293" t="s">
        <v>1497</v>
      </c>
      <c r="D129" s="293"/>
      <c r="E129" s="293"/>
      <c r="F129" s="316" t="s">
        <v>1492</v>
      </c>
      <c r="G129" s="293"/>
      <c r="H129" s="293" t="s">
        <v>1498</v>
      </c>
      <c r="I129" s="293" t="s">
        <v>1488</v>
      </c>
      <c r="J129" s="293">
        <v>15</v>
      </c>
      <c r="K129" s="341"/>
    </row>
    <row r="130" s="1" customFormat="1" ht="15" customHeight="1">
      <c r="B130" s="338"/>
      <c r="C130" s="319" t="s">
        <v>1499</v>
      </c>
      <c r="D130" s="319"/>
      <c r="E130" s="319"/>
      <c r="F130" s="320" t="s">
        <v>1492</v>
      </c>
      <c r="G130" s="319"/>
      <c r="H130" s="319" t="s">
        <v>1500</v>
      </c>
      <c r="I130" s="319" t="s">
        <v>1488</v>
      </c>
      <c r="J130" s="319">
        <v>15</v>
      </c>
      <c r="K130" s="341"/>
    </row>
    <row r="131" s="1" customFormat="1" ht="15" customHeight="1">
      <c r="B131" s="338"/>
      <c r="C131" s="319" t="s">
        <v>1501</v>
      </c>
      <c r="D131" s="319"/>
      <c r="E131" s="319"/>
      <c r="F131" s="320" t="s">
        <v>1492</v>
      </c>
      <c r="G131" s="319"/>
      <c r="H131" s="319" t="s">
        <v>1502</v>
      </c>
      <c r="I131" s="319" t="s">
        <v>1488</v>
      </c>
      <c r="J131" s="319">
        <v>20</v>
      </c>
      <c r="K131" s="341"/>
    </row>
    <row r="132" s="1" customFormat="1" ht="15" customHeight="1">
      <c r="B132" s="338"/>
      <c r="C132" s="319" t="s">
        <v>1503</v>
      </c>
      <c r="D132" s="319"/>
      <c r="E132" s="319"/>
      <c r="F132" s="320" t="s">
        <v>1492</v>
      </c>
      <c r="G132" s="319"/>
      <c r="H132" s="319" t="s">
        <v>1504</v>
      </c>
      <c r="I132" s="319" t="s">
        <v>1488</v>
      </c>
      <c r="J132" s="319">
        <v>20</v>
      </c>
      <c r="K132" s="341"/>
    </row>
    <row r="133" s="1" customFormat="1" ht="15" customHeight="1">
      <c r="B133" s="338"/>
      <c r="C133" s="293" t="s">
        <v>1491</v>
      </c>
      <c r="D133" s="293"/>
      <c r="E133" s="293"/>
      <c r="F133" s="316" t="s">
        <v>1492</v>
      </c>
      <c r="G133" s="293"/>
      <c r="H133" s="293" t="s">
        <v>1526</v>
      </c>
      <c r="I133" s="293" t="s">
        <v>1488</v>
      </c>
      <c r="J133" s="293">
        <v>50</v>
      </c>
      <c r="K133" s="341"/>
    </row>
    <row r="134" s="1" customFormat="1" ht="15" customHeight="1">
      <c r="B134" s="338"/>
      <c r="C134" s="293" t="s">
        <v>1505</v>
      </c>
      <c r="D134" s="293"/>
      <c r="E134" s="293"/>
      <c r="F134" s="316" t="s">
        <v>1492</v>
      </c>
      <c r="G134" s="293"/>
      <c r="H134" s="293" t="s">
        <v>1526</v>
      </c>
      <c r="I134" s="293" t="s">
        <v>1488</v>
      </c>
      <c r="J134" s="293">
        <v>50</v>
      </c>
      <c r="K134" s="341"/>
    </row>
    <row r="135" s="1" customFormat="1" ht="15" customHeight="1">
      <c r="B135" s="338"/>
      <c r="C135" s="293" t="s">
        <v>1511</v>
      </c>
      <c r="D135" s="293"/>
      <c r="E135" s="293"/>
      <c r="F135" s="316" t="s">
        <v>1492</v>
      </c>
      <c r="G135" s="293"/>
      <c r="H135" s="293" t="s">
        <v>1526</v>
      </c>
      <c r="I135" s="293" t="s">
        <v>1488</v>
      </c>
      <c r="J135" s="293">
        <v>50</v>
      </c>
      <c r="K135" s="341"/>
    </row>
    <row r="136" s="1" customFormat="1" ht="15" customHeight="1">
      <c r="B136" s="338"/>
      <c r="C136" s="293" t="s">
        <v>1513</v>
      </c>
      <c r="D136" s="293"/>
      <c r="E136" s="293"/>
      <c r="F136" s="316" t="s">
        <v>1492</v>
      </c>
      <c r="G136" s="293"/>
      <c r="H136" s="293" t="s">
        <v>1526</v>
      </c>
      <c r="I136" s="293" t="s">
        <v>1488</v>
      </c>
      <c r="J136" s="293">
        <v>50</v>
      </c>
      <c r="K136" s="341"/>
    </row>
    <row r="137" s="1" customFormat="1" ht="15" customHeight="1">
      <c r="B137" s="338"/>
      <c r="C137" s="293" t="s">
        <v>1514</v>
      </c>
      <c r="D137" s="293"/>
      <c r="E137" s="293"/>
      <c r="F137" s="316" t="s">
        <v>1492</v>
      </c>
      <c r="G137" s="293"/>
      <c r="H137" s="293" t="s">
        <v>1539</v>
      </c>
      <c r="I137" s="293" t="s">
        <v>1488</v>
      </c>
      <c r="J137" s="293">
        <v>255</v>
      </c>
      <c r="K137" s="341"/>
    </row>
    <row r="138" s="1" customFormat="1" ht="15" customHeight="1">
      <c r="B138" s="338"/>
      <c r="C138" s="293" t="s">
        <v>1516</v>
      </c>
      <c r="D138" s="293"/>
      <c r="E138" s="293"/>
      <c r="F138" s="316" t="s">
        <v>1486</v>
      </c>
      <c r="G138" s="293"/>
      <c r="H138" s="293" t="s">
        <v>1540</v>
      </c>
      <c r="I138" s="293" t="s">
        <v>1518</v>
      </c>
      <c r="J138" s="293"/>
      <c r="K138" s="341"/>
    </row>
    <row r="139" s="1" customFormat="1" ht="15" customHeight="1">
      <c r="B139" s="338"/>
      <c r="C139" s="293" t="s">
        <v>1519</v>
      </c>
      <c r="D139" s="293"/>
      <c r="E139" s="293"/>
      <c r="F139" s="316" t="s">
        <v>1486</v>
      </c>
      <c r="G139" s="293"/>
      <c r="H139" s="293" t="s">
        <v>1541</v>
      </c>
      <c r="I139" s="293" t="s">
        <v>1521</v>
      </c>
      <c r="J139" s="293"/>
      <c r="K139" s="341"/>
    </row>
    <row r="140" s="1" customFormat="1" ht="15" customHeight="1">
      <c r="B140" s="338"/>
      <c r="C140" s="293" t="s">
        <v>1522</v>
      </c>
      <c r="D140" s="293"/>
      <c r="E140" s="293"/>
      <c r="F140" s="316" t="s">
        <v>1486</v>
      </c>
      <c r="G140" s="293"/>
      <c r="H140" s="293" t="s">
        <v>1522</v>
      </c>
      <c r="I140" s="293" t="s">
        <v>1521</v>
      </c>
      <c r="J140" s="293"/>
      <c r="K140" s="341"/>
    </row>
    <row r="141" s="1" customFormat="1" ht="15" customHeight="1">
      <c r="B141" s="338"/>
      <c r="C141" s="293" t="s">
        <v>38</v>
      </c>
      <c r="D141" s="293"/>
      <c r="E141" s="293"/>
      <c r="F141" s="316" t="s">
        <v>1486</v>
      </c>
      <c r="G141" s="293"/>
      <c r="H141" s="293" t="s">
        <v>1542</v>
      </c>
      <c r="I141" s="293" t="s">
        <v>1521</v>
      </c>
      <c r="J141" s="293"/>
      <c r="K141" s="341"/>
    </row>
    <row r="142" s="1" customFormat="1" ht="15" customHeight="1">
      <c r="B142" s="338"/>
      <c r="C142" s="293" t="s">
        <v>1543</v>
      </c>
      <c r="D142" s="293"/>
      <c r="E142" s="293"/>
      <c r="F142" s="316" t="s">
        <v>1486</v>
      </c>
      <c r="G142" s="293"/>
      <c r="H142" s="293" t="s">
        <v>1544</v>
      </c>
      <c r="I142" s="293" t="s">
        <v>1521</v>
      </c>
      <c r="J142" s="293"/>
      <c r="K142" s="341"/>
    </row>
    <row r="143" s="1" customFormat="1" ht="15" customHeight="1">
      <c r="B143" s="342"/>
      <c r="C143" s="343"/>
      <c r="D143" s="343"/>
      <c r="E143" s="343"/>
      <c r="F143" s="343"/>
      <c r="G143" s="343"/>
      <c r="H143" s="343"/>
      <c r="I143" s="343"/>
      <c r="J143" s="343"/>
      <c r="K143" s="344"/>
    </row>
    <row r="144" s="1" customFormat="1" ht="18.75" customHeight="1">
      <c r="B144" s="329"/>
      <c r="C144" s="329"/>
      <c r="D144" s="329"/>
      <c r="E144" s="329"/>
      <c r="F144" s="330"/>
      <c r="G144" s="329"/>
      <c r="H144" s="329"/>
      <c r="I144" s="329"/>
      <c r="J144" s="329"/>
      <c r="K144" s="329"/>
    </row>
    <row r="145" s="1" customFormat="1" ht="18.75" customHeight="1">
      <c r="B145" s="301"/>
      <c r="C145" s="301"/>
      <c r="D145" s="301"/>
      <c r="E145" s="301"/>
      <c r="F145" s="301"/>
      <c r="G145" s="301"/>
      <c r="H145" s="301"/>
      <c r="I145" s="301"/>
      <c r="J145" s="301"/>
      <c r="K145" s="301"/>
    </row>
    <row r="146" s="1" customFormat="1" ht="7.5" customHeight="1">
      <c r="B146" s="302"/>
      <c r="C146" s="303"/>
      <c r="D146" s="303"/>
      <c r="E146" s="303"/>
      <c r="F146" s="303"/>
      <c r="G146" s="303"/>
      <c r="H146" s="303"/>
      <c r="I146" s="303"/>
      <c r="J146" s="303"/>
      <c r="K146" s="304"/>
    </row>
    <row r="147" s="1" customFormat="1" ht="45" customHeight="1">
      <c r="B147" s="305"/>
      <c r="C147" s="306" t="s">
        <v>1545</v>
      </c>
      <c r="D147" s="306"/>
      <c r="E147" s="306"/>
      <c r="F147" s="306"/>
      <c r="G147" s="306"/>
      <c r="H147" s="306"/>
      <c r="I147" s="306"/>
      <c r="J147" s="306"/>
      <c r="K147" s="307"/>
    </row>
    <row r="148" s="1" customFormat="1" ht="17.25" customHeight="1">
      <c r="B148" s="305"/>
      <c r="C148" s="308" t="s">
        <v>1480</v>
      </c>
      <c r="D148" s="308"/>
      <c r="E148" s="308"/>
      <c r="F148" s="308" t="s">
        <v>1481</v>
      </c>
      <c r="G148" s="309"/>
      <c r="H148" s="308" t="s">
        <v>54</v>
      </c>
      <c r="I148" s="308" t="s">
        <v>57</v>
      </c>
      <c r="J148" s="308" t="s">
        <v>1482</v>
      </c>
      <c r="K148" s="307"/>
    </row>
    <row r="149" s="1" customFormat="1" ht="17.25" customHeight="1">
      <c r="B149" s="305"/>
      <c r="C149" s="310" t="s">
        <v>1483</v>
      </c>
      <c r="D149" s="310"/>
      <c r="E149" s="310"/>
      <c r="F149" s="311" t="s">
        <v>1484</v>
      </c>
      <c r="G149" s="312"/>
      <c r="H149" s="310"/>
      <c r="I149" s="310"/>
      <c r="J149" s="310" t="s">
        <v>1485</v>
      </c>
      <c r="K149" s="307"/>
    </row>
    <row r="150" s="1" customFormat="1" ht="5.25" customHeight="1">
      <c r="B150" s="318"/>
      <c r="C150" s="313"/>
      <c r="D150" s="313"/>
      <c r="E150" s="313"/>
      <c r="F150" s="313"/>
      <c r="G150" s="314"/>
      <c r="H150" s="313"/>
      <c r="I150" s="313"/>
      <c r="J150" s="313"/>
      <c r="K150" s="341"/>
    </row>
    <row r="151" s="1" customFormat="1" ht="15" customHeight="1">
      <c r="B151" s="318"/>
      <c r="C151" s="345" t="s">
        <v>1489</v>
      </c>
      <c r="D151" s="293"/>
      <c r="E151" s="293"/>
      <c r="F151" s="346" t="s">
        <v>1486</v>
      </c>
      <c r="G151" s="293"/>
      <c r="H151" s="345" t="s">
        <v>1526</v>
      </c>
      <c r="I151" s="345" t="s">
        <v>1488</v>
      </c>
      <c r="J151" s="345">
        <v>120</v>
      </c>
      <c r="K151" s="341"/>
    </row>
    <row r="152" s="1" customFormat="1" ht="15" customHeight="1">
      <c r="B152" s="318"/>
      <c r="C152" s="345" t="s">
        <v>1535</v>
      </c>
      <c r="D152" s="293"/>
      <c r="E152" s="293"/>
      <c r="F152" s="346" t="s">
        <v>1486</v>
      </c>
      <c r="G152" s="293"/>
      <c r="H152" s="345" t="s">
        <v>1546</v>
      </c>
      <c r="I152" s="345" t="s">
        <v>1488</v>
      </c>
      <c r="J152" s="345" t="s">
        <v>1537</v>
      </c>
      <c r="K152" s="341"/>
    </row>
    <row r="153" s="1" customFormat="1" ht="15" customHeight="1">
      <c r="B153" s="318"/>
      <c r="C153" s="345" t="s">
        <v>1434</v>
      </c>
      <c r="D153" s="293"/>
      <c r="E153" s="293"/>
      <c r="F153" s="346" t="s">
        <v>1486</v>
      </c>
      <c r="G153" s="293"/>
      <c r="H153" s="345" t="s">
        <v>1547</v>
      </c>
      <c r="I153" s="345" t="s">
        <v>1488</v>
      </c>
      <c r="J153" s="345" t="s">
        <v>1537</v>
      </c>
      <c r="K153" s="341"/>
    </row>
    <row r="154" s="1" customFormat="1" ht="15" customHeight="1">
      <c r="B154" s="318"/>
      <c r="C154" s="345" t="s">
        <v>1491</v>
      </c>
      <c r="D154" s="293"/>
      <c r="E154" s="293"/>
      <c r="F154" s="346" t="s">
        <v>1492</v>
      </c>
      <c r="G154" s="293"/>
      <c r="H154" s="345" t="s">
        <v>1526</v>
      </c>
      <c r="I154" s="345" t="s">
        <v>1488</v>
      </c>
      <c r="J154" s="345">
        <v>50</v>
      </c>
      <c r="K154" s="341"/>
    </row>
    <row r="155" s="1" customFormat="1" ht="15" customHeight="1">
      <c r="B155" s="318"/>
      <c r="C155" s="345" t="s">
        <v>1494</v>
      </c>
      <c r="D155" s="293"/>
      <c r="E155" s="293"/>
      <c r="F155" s="346" t="s">
        <v>1486</v>
      </c>
      <c r="G155" s="293"/>
      <c r="H155" s="345" t="s">
        <v>1526</v>
      </c>
      <c r="I155" s="345" t="s">
        <v>1496</v>
      </c>
      <c r="J155" s="345"/>
      <c r="K155" s="341"/>
    </row>
    <row r="156" s="1" customFormat="1" ht="15" customHeight="1">
      <c r="B156" s="318"/>
      <c r="C156" s="345" t="s">
        <v>1505</v>
      </c>
      <c r="D156" s="293"/>
      <c r="E156" s="293"/>
      <c r="F156" s="346" t="s">
        <v>1492</v>
      </c>
      <c r="G156" s="293"/>
      <c r="H156" s="345" t="s">
        <v>1526</v>
      </c>
      <c r="I156" s="345" t="s">
        <v>1488</v>
      </c>
      <c r="J156" s="345">
        <v>50</v>
      </c>
      <c r="K156" s="341"/>
    </row>
    <row r="157" s="1" customFormat="1" ht="15" customHeight="1">
      <c r="B157" s="318"/>
      <c r="C157" s="345" t="s">
        <v>1513</v>
      </c>
      <c r="D157" s="293"/>
      <c r="E157" s="293"/>
      <c r="F157" s="346" t="s">
        <v>1492</v>
      </c>
      <c r="G157" s="293"/>
      <c r="H157" s="345" t="s">
        <v>1526</v>
      </c>
      <c r="I157" s="345" t="s">
        <v>1488</v>
      </c>
      <c r="J157" s="345">
        <v>50</v>
      </c>
      <c r="K157" s="341"/>
    </row>
    <row r="158" s="1" customFormat="1" ht="15" customHeight="1">
      <c r="B158" s="318"/>
      <c r="C158" s="345" t="s">
        <v>1511</v>
      </c>
      <c r="D158" s="293"/>
      <c r="E158" s="293"/>
      <c r="F158" s="346" t="s">
        <v>1492</v>
      </c>
      <c r="G158" s="293"/>
      <c r="H158" s="345" t="s">
        <v>1526</v>
      </c>
      <c r="I158" s="345" t="s">
        <v>1488</v>
      </c>
      <c r="J158" s="345">
        <v>50</v>
      </c>
      <c r="K158" s="341"/>
    </row>
    <row r="159" s="1" customFormat="1" ht="15" customHeight="1">
      <c r="B159" s="318"/>
      <c r="C159" s="345" t="s">
        <v>103</v>
      </c>
      <c r="D159" s="293"/>
      <c r="E159" s="293"/>
      <c r="F159" s="346" t="s">
        <v>1486</v>
      </c>
      <c r="G159" s="293"/>
      <c r="H159" s="345" t="s">
        <v>1548</v>
      </c>
      <c r="I159" s="345" t="s">
        <v>1488</v>
      </c>
      <c r="J159" s="345" t="s">
        <v>1549</v>
      </c>
      <c r="K159" s="341"/>
    </row>
    <row r="160" s="1" customFormat="1" ht="15" customHeight="1">
      <c r="B160" s="318"/>
      <c r="C160" s="345" t="s">
        <v>1550</v>
      </c>
      <c r="D160" s="293"/>
      <c r="E160" s="293"/>
      <c r="F160" s="346" t="s">
        <v>1486</v>
      </c>
      <c r="G160" s="293"/>
      <c r="H160" s="345" t="s">
        <v>1551</v>
      </c>
      <c r="I160" s="345" t="s">
        <v>1521</v>
      </c>
      <c r="J160" s="345"/>
      <c r="K160" s="341"/>
    </row>
    <row r="161" s="1" customFormat="1" ht="15" customHeight="1">
      <c r="B161" s="347"/>
      <c r="C161" s="327"/>
      <c r="D161" s="327"/>
      <c r="E161" s="327"/>
      <c r="F161" s="327"/>
      <c r="G161" s="327"/>
      <c r="H161" s="327"/>
      <c r="I161" s="327"/>
      <c r="J161" s="327"/>
      <c r="K161" s="348"/>
    </row>
    <row r="162" s="1" customFormat="1" ht="18.75" customHeight="1">
      <c r="B162" s="329"/>
      <c r="C162" s="339"/>
      <c r="D162" s="339"/>
      <c r="E162" s="339"/>
      <c r="F162" s="349"/>
      <c r="G162" s="339"/>
      <c r="H162" s="339"/>
      <c r="I162" s="339"/>
      <c r="J162" s="339"/>
      <c r="K162" s="329"/>
    </row>
    <row r="163" s="1" customFormat="1" ht="18.75" customHeight="1">
      <c r="B163" s="301"/>
      <c r="C163" s="301"/>
      <c r="D163" s="301"/>
      <c r="E163" s="301"/>
      <c r="F163" s="301"/>
      <c r="G163" s="301"/>
      <c r="H163" s="301"/>
      <c r="I163" s="301"/>
      <c r="J163" s="301"/>
      <c r="K163" s="301"/>
    </row>
    <row r="164" s="1" customFormat="1" ht="7.5" customHeight="1">
      <c r="B164" s="280"/>
      <c r="C164" s="281"/>
      <c r="D164" s="281"/>
      <c r="E164" s="281"/>
      <c r="F164" s="281"/>
      <c r="G164" s="281"/>
      <c r="H164" s="281"/>
      <c r="I164" s="281"/>
      <c r="J164" s="281"/>
      <c r="K164" s="282"/>
    </row>
    <row r="165" s="1" customFormat="1" ht="45" customHeight="1">
      <c r="B165" s="283"/>
      <c r="C165" s="284" t="s">
        <v>1552</v>
      </c>
      <c r="D165" s="284"/>
      <c r="E165" s="284"/>
      <c r="F165" s="284"/>
      <c r="G165" s="284"/>
      <c r="H165" s="284"/>
      <c r="I165" s="284"/>
      <c r="J165" s="284"/>
      <c r="K165" s="285"/>
    </row>
    <row r="166" s="1" customFormat="1" ht="17.25" customHeight="1">
      <c r="B166" s="283"/>
      <c r="C166" s="308" t="s">
        <v>1480</v>
      </c>
      <c r="D166" s="308"/>
      <c r="E166" s="308"/>
      <c r="F166" s="308" t="s">
        <v>1481</v>
      </c>
      <c r="G166" s="350"/>
      <c r="H166" s="351" t="s">
        <v>54</v>
      </c>
      <c r="I166" s="351" t="s">
        <v>57</v>
      </c>
      <c r="J166" s="308" t="s">
        <v>1482</v>
      </c>
      <c r="K166" s="285"/>
    </row>
    <row r="167" s="1" customFormat="1" ht="17.25" customHeight="1">
      <c r="B167" s="286"/>
      <c r="C167" s="310" t="s">
        <v>1483</v>
      </c>
      <c r="D167" s="310"/>
      <c r="E167" s="310"/>
      <c r="F167" s="311" t="s">
        <v>1484</v>
      </c>
      <c r="G167" s="352"/>
      <c r="H167" s="353"/>
      <c r="I167" s="353"/>
      <c r="J167" s="310" t="s">
        <v>1485</v>
      </c>
      <c r="K167" s="288"/>
    </row>
    <row r="168" s="1" customFormat="1" ht="5.25" customHeight="1">
      <c r="B168" s="318"/>
      <c r="C168" s="313"/>
      <c r="D168" s="313"/>
      <c r="E168" s="313"/>
      <c r="F168" s="313"/>
      <c r="G168" s="314"/>
      <c r="H168" s="313"/>
      <c r="I168" s="313"/>
      <c r="J168" s="313"/>
      <c r="K168" s="341"/>
    </row>
    <row r="169" s="1" customFormat="1" ht="15" customHeight="1">
      <c r="B169" s="318"/>
      <c r="C169" s="293" t="s">
        <v>1489</v>
      </c>
      <c r="D169" s="293"/>
      <c r="E169" s="293"/>
      <c r="F169" s="316" t="s">
        <v>1486</v>
      </c>
      <c r="G169" s="293"/>
      <c r="H169" s="293" t="s">
        <v>1526</v>
      </c>
      <c r="I169" s="293" t="s">
        <v>1488</v>
      </c>
      <c r="J169" s="293">
        <v>120</v>
      </c>
      <c r="K169" s="341"/>
    </row>
    <row r="170" s="1" customFormat="1" ht="15" customHeight="1">
      <c r="B170" s="318"/>
      <c r="C170" s="293" t="s">
        <v>1535</v>
      </c>
      <c r="D170" s="293"/>
      <c r="E170" s="293"/>
      <c r="F170" s="316" t="s">
        <v>1486</v>
      </c>
      <c r="G170" s="293"/>
      <c r="H170" s="293" t="s">
        <v>1536</v>
      </c>
      <c r="I170" s="293" t="s">
        <v>1488</v>
      </c>
      <c r="J170" s="293" t="s">
        <v>1537</v>
      </c>
      <c r="K170" s="341"/>
    </row>
    <row r="171" s="1" customFormat="1" ht="15" customHeight="1">
      <c r="B171" s="318"/>
      <c r="C171" s="293" t="s">
        <v>1434</v>
      </c>
      <c r="D171" s="293"/>
      <c r="E171" s="293"/>
      <c r="F171" s="316" t="s">
        <v>1486</v>
      </c>
      <c r="G171" s="293"/>
      <c r="H171" s="293" t="s">
        <v>1553</v>
      </c>
      <c r="I171" s="293" t="s">
        <v>1488</v>
      </c>
      <c r="J171" s="293" t="s">
        <v>1537</v>
      </c>
      <c r="K171" s="341"/>
    </row>
    <row r="172" s="1" customFormat="1" ht="15" customHeight="1">
      <c r="B172" s="318"/>
      <c r="C172" s="293" t="s">
        <v>1491</v>
      </c>
      <c r="D172" s="293"/>
      <c r="E172" s="293"/>
      <c r="F172" s="316" t="s">
        <v>1492</v>
      </c>
      <c r="G172" s="293"/>
      <c r="H172" s="293" t="s">
        <v>1553</v>
      </c>
      <c r="I172" s="293" t="s">
        <v>1488</v>
      </c>
      <c r="J172" s="293">
        <v>50</v>
      </c>
      <c r="K172" s="341"/>
    </row>
    <row r="173" s="1" customFormat="1" ht="15" customHeight="1">
      <c r="B173" s="318"/>
      <c r="C173" s="293" t="s">
        <v>1494</v>
      </c>
      <c r="D173" s="293"/>
      <c r="E173" s="293"/>
      <c r="F173" s="316" t="s">
        <v>1486</v>
      </c>
      <c r="G173" s="293"/>
      <c r="H173" s="293" t="s">
        <v>1553</v>
      </c>
      <c r="I173" s="293" t="s">
        <v>1496</v>
      </c>
      <c r="J173" s="293"/>
      <c r="K173" s="341"/>
    </row>
    <row r="174" s="1" customFormat="1" ht="15" customHeight="1">
      <c r="B174" s="318"/>
      <c r="C174" s="293" t="s">
        <v>1505</v>
      </c>
      <c r="D174" s="293"/>
      <c r="E174" s="293"/>
      <c r="F174" s="316" t="s">
        <v>1492</v>
      </c>
      <c r="G174" s="293"/>
      <c r="H174" s="293" t="s">
        <v>1553</v>
      </c>
      <c r="I174" s="293" t="s">
        <v>1488</v>
      </c>
      <c r="J174" s="293">
        <v>50</v>
      </c>
      <c r="K174" s="341"/>
    </row>
    <row r="175" s="1" customFormat="1" ht="15" customHeight="1">
      <c r="B175" s="318"/>
      <c r="C175" s="293" t="s">
        <v>1513</v>
      </c>
      <c r="D175" s="293"/>
      <c r="E175" s="293"/>
      <c r="F175" s="316" t="s">
        <v>1492</v>
      </c>
      <c r="G175" s="293"/>
      <c r="H175" s="293" t="s">
        <v>1553</v>
      </c>
      <c r="I175" s="293" t="s">
        <v>1488</v>
      </c>
      <c r="J175" s="293">
        <v>50</v>
      </c>
      <c r="K175" s="341"/>
    </row>
    <row r="176" s="1" customFormat="1" ht="15" customHeight="1">
      <c r="B176" s="318"/>
      <c r="C176" s="293" t="s">
        <v>1511</v>
      </c>
      <c r="D176" s="293"/>
      <c r="E176" s="293"/>
      <c r="F176" s="316" t="s">
        <v>1492</v>
      </c>
      <c r="G176" s="293"/>
      <c r="H176" s="293" t="s">
        <v>1553</v>
      </c>
      <c r="I176" s="293" t="s">
        <v>1488</v>
      </c>
      <c r="J176" s="293">
        <v>50</v>
      </c>
      <c r="K176" s="341"/>
    </row>
    <row r="177" s="1" customFormat="1" ht="15" customHeight="1">
      <c r="B177" s="318"/>
      <c r="C177" s="293" t="s">
        <v>119</v>
      </c>
      <c r="D177" s="293"/>
      <c r="E177" s="293"/>
      <c r="F177" s="316" t="s">
        <v>1486</v>
      </c>
      <c r="G177" s="293"/>
      <c r="H177" s="293" t="s">
        <v>1554</v>
      </c>
      <c r="I177" s="293" t="s">
        <v>1555</v>
      </c>
      <c r="J177" s="293"/>
      <c r="K177" s="341"/>
    </row>
    <row r="178" s="1" customFormat="1" ht="15" customHeight="1">
      <c r="B178" s="318"/>
      <c r="C178" s="293" t="s">
        <v>57</v>
      </c>
      <c r="D178" s="293"/>
      <c r="E178" s="293"/>
      <c r="F178" s="316" t="s">
        <v>1486</v>
      </c>
      <c r="G178" s="293"/>
      <c r="H178" s="293" t="s">
        <v>1556</v>
      </c>
      <c r="I178" s="293" t="s">
        <v>1557</v>
      </c>
      <c r="J178" s="293">
        <v>1</v>
      </c>
      <c r="K178" s="341"/>
    </row>
    <row r="179" s="1" customFormat="1" ht="15" customHeight="1">
      <c r="B179" s="318"/>
      <c r="C179" s="293" t="s">
        <v>53</v>
      </c>
      <c r="D179" s="293"/>
      <c r="E179" s="293"/>
      <c r="F179" s="316" t="s">
        <v>1486</v>
      </c>
      <c r="G179" s="293"/>
      <c r="H179" s="293" t="s">
        <v>1558</v>
      </c>
      <c r="I179" s="293" t="s">
        <v>1488</v>
      </c>
      <c r="J179" s="293">
        <v>20</v>
      </c>
      <c r="K179" s="341"/>
    </row>
    <row r="180" s="1" customFormat="1" ht="15" customHeight="1">
      <c r="B180" s="318"/>
      <c r="C180" s="293" t="s">
        <v>54</v>
      </c>
      <c r="D180" s="293"/>
      <c r="E180" s="293"/>
      <c r="F180" s="316" t="s">
        <v>1486</v>
      </c>
      <c r="G180" s="293"/>
      <c r="H180" s="293" t="s">
        <v>1559</v>
      </c>
      <c r="I180" s="293" t="s">
        <v>1488</v>
      </c>
      <c r="J180" s="293">
        <v>255</v>
      </c>
      <c r="K180" s="341"/>
    </row>
    <row r="181" s="1" customFormat="1" ht="15" customHeight="1">
      <c r="B181" s="318"/>
      <c r="C181" s="293" t="s">
        <v>120</v>
      </c>
      <c r="D181" s="293"/>
      <c r="E181" s="293"/>
      <c r="F181" s="316" t="s">
        <v>1486</v>
      </c>
      <c r="G181" s="293"/>
      <c r="H181" s="293" t="s">
        <v>1450</v>
      </c>
      <c r="I181" s="293" t="s">
        <v>1488</v>
      </c>
      <c r="J181" s="293">
        <v>10</v>
      </c>
      <c r="K181" s="341"/>
    </row>
    <row r="182" s="1" customFormat="1" ht="15" customHeight="1">
      <c r="B182" s="318"/>
      <c r="C182" s="293" t="s">
        <v>121</v>
      </c>
      <c r="D182" s="293"/>
      <c r="E182" s="293"/>
      <c r="F182" s="316" t="s">
        <v>1486</v>
      </c>
      <c r="G182" s="293"/>
      <c r="H182" s="293" t="s">
        <v>1560</v>
      </c>
      <c r="I182" s="293" t="s">
        <v>1521</v>
      </c>
      <c r="J182" s="293"/>
      <c r="K182" s="341"/>
    </row>
    <row r="183" s="1" customFormat="1" ht="15" customHeight="1">
      <c r="B183" s="318"/>
      <c r="C183" s="293" t="s">
        <v>1561</v>
      </c>
      <c r="D183" s="293"/>
      <c r="E183" s="293"/>
      <c r="F183" s="316" t="s">
        <v>1486</v>
      </c>
      <c r="G183" s="293"/>
      <c r="H183" s="293" t="s">
        <v>1562</v>
      </c>
      <c r="I183" s="293" t="s">
        <v>1521</v>
      </c>
      <c r="J183" s="293"/>
      <c r="K183" s="341"/>
    </row>
    <row r="184" s="1" customFormat="1" ht="15" customHeight="1">
      <c r="B184" s="318"/>
      <c r="C184" s="293" t="s">
        <v>1550</v>
      </c>
      <c r="D184" s="293"/>
      <c r="E184" s="293"/>
      <c r="F184" s="316" t="s">
        <v>1486</v>
      </c>
      <c r="G184" s="293"/>
      <c r="H184" s="293" t="s">
        <v>1563</v>
      </c>
      <c r="I184" s="293" t="s">
        <v>1521</v>
      </c>
      <c r="J184" s="293"/>
      <c r="K184" s="341"/>
    </row>
    <row r="185" s="1" customFormat="1" ht="15" customHeight="1">
      <c r="B185" s="318"/>
      <c r="C185" s="293" t="s">
        <v>123</v>
      </c>
      <c r="D185" s="293"/>
      <c r="E185" s="293"/>
      <c r="F185" s="316" t="s">
        <v>1492</v>
      </c>
      <c r="G185" s="293"/>
      <c r="H185" s="293" t="s">
        <v>1564</v>
      </c>
      <c r="I185" s="293" t="s">
        <v>1488</v>
      </c>
      <c r="J185" s="293">
        <v>50</v>
      </c>
      <c r="K185" s="341"/>
    </row>
    <row r="186" s="1" customFormat="1" ht="15" customHeight="1">
      <c r="B186" s="318"/>
      <c r="C186" s="293" t="s">
        <v>1565</v>
      </c>
      <c r="D186" s="293"/>
      <c r="E186" s="293"/>
      <c r="F186" s="316" t="s">
        <v>1492</v>
      </c>
      <c r="G186" s="293"/>
      <c r="H186" s="293" t="s">
        <v>1566</v>
      </c>
      <c r="I186" s="293" t="s">
        <v>1567</v>
      </c>
      <c r="J186" s="293"/>
      <c r="K186" s="341"/>
    </row>
    <row r="187" s="1" customFormat="1" ht="15" customHeight="1">
      <c r="B187" s="318"/>
      <c r="C187" s="293" t="s">
        <v>1568</v>
      </c>
      <c r="D187" s="293"/>
      <c r="E187" s="293"/>
      <c r="F187" s="316" t="s">
        <v>1492</v>
      </c>
      <c r="G187" s="293"/>
      <c r="H187" s="293" t="s">
        <v>1569</v>
      </c>
      <c r="I187" s="293" t="s">
        <v>1567</v>
      </c>
      <c r="J187" s="293"/>
      <c r="K187" s="341"/>
    </row>
    <row r="188" s="1" customFormat="1" ht="15" customHeight="1">
      <c r="B188" s="318"/>
      <c r="C188" s="293" t="s">
        <v>1570</v>
      </c>
      <c r="D188" s="293"/>
      <c r="E188" s="293"/>
      <c r="F188" s="316" t="s">
        <v>1492</v>
      </c>
      <c r="G188" s="293"/>
      <c r="H188" s="293" t="s">
        <v>1571</v>
      </c>
      <c r="I188" s="293" t="s">
        <v>1567</v>
      </c>
      <c r="J188" s="293"/>
      <c r="K188" s="341"/>
    </row>
    <row r="189" s="1" customFormat="1" ht="15" customHeight="1">
      <c r="B189" s="318"/>
      <c r="C189" s="354" t="s">
        <v>1572</v>
      </c>
      <c r="D189" s="293"/>
      <c r="E189" s="293"/>
      <c r="F189" s="316" t="s">
        <v>1492</v>
      </c>
      <c r="G189" s="293"/>
      <c r="H189" s="293" t="s">
        <v>1573</v>
      </c>
      <c r="I189" s="293" t="s">
        <v>1574</v>
      </c>
      <c r="J189" s="355" t="s">
        <v>1575</v>
      </c>
      <c r="K189" s="341"/>
    </row>
    <row r="190" s="17" customFormat="1" ht="15" customHeight="1">
      <c r="B190" s="356"/>
      <c r="C190" s="357" t="s">
        <v>1576</v>
      </c>
      <c r="D190" s="358"/>
      <c r="E190" s="358"/>
      <c r="F190" s="359" t="s">
        <v>1492</v>
      </c>
      <c r="G190" s="358"/>
      <c r="H190" s="358" t="s">
        <v>1577</v>
      </c>
      <c r="I190" s="358" t="s">
        <v>1574</v>
      </c>
      <c r="J190" s="360" t="s">
        <v>1575</v>
      </c>
      <c r="K190" s="361"/>
    </row>
    <row r="191" s="1" customFormat="1" ht="15" customHeight="1">
      <c r="B191" s="318"/>
      <c r="C191" s="354" t="s">
        <v>42</v>
      </c>
      <c r="D191" s="293"/>
      <c r="E191" s="293"/>
      <c r="F191" s="316" t="s">
        <v>1486</v>
      </c>
      <c r="G191" s="293"/>
      <c r="H191" s="290" t="s">
        <v>1578</v>
      </c>
      <c r="I191" s="293" t="s">
        <v>1579</v>
      </c>
      <c r="J191" s="293"/>
      <c r="K191" s="341"/>
    </row>
    <row r="192" s="1" customFormat="1" ht="15" customHeight="1">
      <c r="B192" s="318"/>
      <c r="C192" s="354" t="s">
        <v>1580</v>
      </c>
      <c r="D192" s="293"/>
      <c r="E192" s="293"/>
      <c r="F192" s="316" t="s">
        <v>1486</v>
      </c>
      <c r="G192" s="293"/>
      <c r="H192" s="293" t="s">
        <v>1581</v>
      </c>
      <c r="I192" s="293" t="s">
        <v>1521</v>
      </c>
      <c r="J192" s="293"/>
      <c r="K192" s="341"/>
    </row>
    <row r="193" s="1" customFormat="1" ht="15" customHeight="1">
      <c r="B193" s="318"/>
      <c r="C193" s="354" t="s">
        <v>1582</v>
      </c>
      <c r="D193" s="293"/>
      <c r="E193" s="293"/>
      <c r="F193" s="316" t="s">
        <v>1486</v>
      </c>
      <c r="G193" s="293"/>
      <c r="H193" s="293" t="s">
        <v>1583</v>
      </c>
      <c r="I193" s="293" t="s">
        <v>1521</v>
      </c>
      <c r="J193" s="293"/>
      <c r="K193" s="341"/>
    </row>
    <row r="194" s="1" customFormat="1" ht="15" customHeight="1">
      <c r="B194" s="318"/>
      <c r="C194" s="354" t="s">
        <v>1584</v>
      </c>
      <c r="D194" s="293"/>
      <c r="E194" s="293"/>
      <c r="F194" s="316" t="s">
        <v>1492</v>
      </c>
      <c r="G194" s="293"/>
      <c r="H194" s="293" t="s">
        <v>1585</v>
      </c>
      <c r="I194" s="293" t="s">
        <v>1521</v>
      </c>
      <c r="J194" s="293"/>
      <c r="K194" s="341"/>
    </row>
    <row r="195" s="1" customFormat="1" ht="15" customHeight="1">
      <c r="B195" s="347"/>
      <c r="C195" s="362"/>
      <c r="D195" s="327"/>
      <c r="E195" s="327"/>
      <c r="F195" s="327"/>
      <c r="G195" s="327"/>
      <c r="H195" s="327"/>
      <c r="I195" s="327"/>
      <c r="J195" s="327"/>
      <c r="K195" s="348"/>
    </row>
    <row r="196" s="1" customFormat="1" ht="18.75" customHeight="1">
      <c r="B196" s="329"/>
      <c r="C196" s="339"/>
      <c r="D196" s="339"/>
      <c r="E196" s="339"/>
      <c r="F196" s="349"/>
      <c r="G196" s="339"/>
      <c r="H196" s="339"/>
      <c r="I196" s="339"/>
      <c r="J196" s="339"/>
      <c r="K196" s="329"/>
    </row>
    <row r="197" s="1" customFormat="1" ht="18.75" customHeight="1">
      <c r="B197" s="329"/>
      <c r="C197" s="339"/>
      <c r="D197" s="339"/>
      <c r="E197" s="339"/>
      <c r="F197" s="349"/>
      <c r="G197" s="339"/>
      <c r="H197" s="339"/>
      <c r="I197" s="339"/>
      <c r="J197" s="339"/>
      <c r="K197" s="329"/>
    </row>
    <row r="198" s="1" customFormat="1" ht="18.75" customHeight="1">
      <c r="B198" s="301"/>
      <c r="C198" s="301"/>
      <c r="D198" s="301"/>
      <c r="E198" s="301"/>
      <c r="F198" s="301"/>
      <c r="G198" s="301"/>
      <c r="H198" s="301"/>
      <c r="I198" s="301"/>
      <c r="J198" s="301"/>
      <c r="K198" s="301"/>
    </row>
    <row r="199" s="1" customFormat="1" ht="13.5">
      <c r="B199" s="280"/>
      <c r="C199" s="281"/>
      <c r="D199" s="281"/>
      <c r="E199" s="281"/>
      <c r="F199" s="281"/>
      <c r="G199" s="281"/>
      <c r="H199" s="281"/>
      <c r="I199" s="281"/>
      <c r="J199" s="281"/>
      <c r="K199" s="282"/>
    </row>
    <row r="200" s="1" customFormat="1" ht="21">
      <c r="B200" s="283"/>
      <c r="C200" s="284" t="s">
        <v>1586</v>
      </c>
      <c r="D200" s="284"/>
      <c r="E200" s="284"/>
      <c r="F200" s="284"/>
      <c r="G200" s="284"/>
      <c r="H200" s="284"/>
      <c r="I200" s="284"/>
      <c r="J200" s="284"/>
      <c r="K200" s="285"/>
    </row>
    <row r="201" s="1" customFormat="1" ht="25.5" customHeight="1">
      <c r="B201" s="283"/>
      <c r="C201" s="363" t="s">
        <v>1587</v>
      </c>
      <c r="D201" s="363"/>
      <c r="E201" s="363"/>
      <c r="F201" s="363" t="s">
        <v>1588</v>
      </c>
      <c r="G201" s="364"/>
      <c r="H201" s="363" t="s">
        <v>1589</v>
      </c>
      <c r="I201" s="363"/>
      <c r="J201" s="363"/>
      <c r="K201" s="285"/>
    </row>
    <row r="202" s="1" customFormat="1" ht="5.25" customHeight="1">
      <c r="B202" s="318"/>
      <c r="C202" s="313"/>
      <c r="D202" s="313"/>
      <c r="E202" s="313"/>
      <c r="F202" s="313"/>
      <c r="G202" s="339"/>
      <c r="H202" s="313"/>
      <c r="I202" s="313"/>
      <c r="J202" s="313"/>
      <c r="K202" s="341"/>
    </row>
    <row r="203" s="1" customFormat="1" ht="15" customHeight="1">
      <c r="B203" s="318"/>
      <c r="C203" s="293" t="s">
        <v>1579</v>
      </c>
      <c r="D203" s="293"/>
      <c r="E203" s="293"/>
      <c r="F203" s="316" t="s">
        <v>43</v>
      </c>
      <c r="G203" s="293"/>
      <c r="H203" s="293" t="s">
        <v>1590</v>
      </c>
      <c r="I203" s="293"/>
      <c r="J203" s="293"/>
      <c r="K203" s="341"/>
    </row>
    <row r="204" s="1" customFormat="1" ht="15" customHeight="1">
      <c r="B204" s="318"/>
      <c r="C204" s="293"/>
      <c r="D204" s="293"/>
      <c r="E204" s="293"/>
      <c r="F204" s="316" t="s">
        <v>44</v>
      </c>
      <c r="G204" s="293"/>
      <c r="H204" s="293" t="s">
        <v>1591</v>
      </c>
      <c r="I204" s="293"/>
      <c r="J204" s="293"/>
      <c r="K204" s="341"/>
    </row>
    <row r="205" s="1" customFormat="1" ht="15" customHeight="1">
      <c r="B205" s="318"/>
      <c r="C205" s="293"/>
      <c r="D205" s="293"/>
      <c r="E205" s="293"/>
      <c r="F205" s="316" t="s">
        <v>47</v>
      </c>
      <c r="G205" s="293"/>
      <c r="H205" s="293" t="s">
        <v>1592</v>
      </c>
      <c r="I205" s="293"/>
      <c r="J205" s="293"/>
      <c r="K205" s="341"/>
    </row>
    <row r="206" s="1" customFormat="1" ht="15" customHeight="1">
      <c r="B206" s="318"/>
      <c r="C206" s="293"/>
      <c r="D206" s="293"/>
      <c r="E206" s="293"/>
      <c r="F206" s="316" t="s">
        <v>45</v>
      </c>
      <c r="G206" s="293"/>
      <c r="H206" s="293" t="s">
        <v>1593</v>
      </c>
      <c r="I206" s="293"/>
      <c r="J206" s="293"/>
      <c r="K206" s="341"/>
    </row>
    <row r="207" s="1" customFormat="1" ht="15" customHeight="1">
      <c r="B207" s="318"/>
      <c r="C207" s="293"/>
      <c r="D207" s="293"/>
      <c r="E207" s="293"/>
      <c r="F207" s="316" t="s">
        <v>46</v>
      </c>
      <c r="G207" s="293"/>
      <c r="H207" s="293" t="s">
        <v>1594</v>
      </c>
      <c r="I207" s="293"/>
      <c r="J207" s="293"/>
      <c r="K207" s="341"/>
    </row>
    <row r="208" s="1" customFormat="1" ht="15" customHeight="1">
      <c r="B208" s="318"/>
      <c r="C208" s="293"/>
      <c r="D208" s="293"/>
      <c r="E208" s="293"/>
      <c r="F208" s="316"/>
      <c r="G208" s="293"/>
      <c r="H208" s="293"/>
      <c r="I208" s="293"/>
      <c r="J208" s="293"/>
      <c r="K208" s="341"/>
    </row>
    <row r="209" s="1" customFormat="1" ht="15" customHeight="1">
      <c r="B209" s="318"/>
      <c r="C209" s="293" t="s">
        <v>1533</v>
      </c>
      <c r="D209" s="293"/>
      <c r="E209" s="293"/>
      <c r="F209" s="316" t="s">
        <v>79</v>
      </c>
      <c r="G209" s="293"/>
      <c r="H209" s="293" t="s">
        <v>1595</v>
      </c>
      <c r="I209" s="293"/>
      <c r="J209" s="293"/>
      <c r="K209" s="341"/>
    </row>
    <row r="210" s="1" customFormat="1" ht="15" customHeight="1">
      <c r="B210" s="318"/>
      <c r="C210" s="293"/>
      <c r="D210" s="293"/>
      <c r="E210" s="293"/>
      <c r="F210" s="316" t="s">
        <v>1430</v>
      </c>
      <c r="G210" s="293"/>
      <c r="H210" s="293" t="s">
        <v>1431</v>
      </c>
      <c r="I210" s="293"/>
      <c r="J210" s="293"/>
      <c r="K210" s="341"/>
    </row>
    <row r="211" s="1" customFormat="1" ht="15" customHeight="1">
      <c r="B211" s="318"/>
      <c r="C211" s="293"/>
      <c r="D211" s="293"/>
      <c r="E211" s="293"/>
      <c r="F211" s="316" t="s">
        <v>1428</v>
      </c>
      <c r="G211" s="293"/>
      <c r="H211" s="293" t="s">
        <v>1596</v>
      </c>
      <c r="I211" s="293"/>
      <c r="J211" s="293"/>
      <c r="K211" s="341"/>
    </row>
    <row r="212" s="1" customFormat="1" ht="15" customHeight="1">
      <c r="B212" s="365"/>
      <c r="C212" s="293"/>
      <c r="D212" s="293"/>
      <c r="E212" s="293"/>
      <c r="F212" s="316" t="s">
        <v>95</v>
      </c>
      <c r="G212" s="354"/>
      <c r="H212" s="345" t="s">
        <v>96</v>
      </c>
      <c r="I212" s="345"/>
      <c r="J212" s="345"/>
      <c r="K212" s="366"/>
    </row>
    <row r="213" s="1" customFormat="1" ht="15" customHeight="1">
      <c r="B213" s="365"/>
      <c r="C213" s="293"/>
      <c r="D213" s="293"/>
      <c r="E213" s="293"/>
      <c r="F213" s="316" t="s">
        <v>1432</v>
      </c>
      <c r="G213" s="354"/>
      <c r="H213" s="345" t="s">
        <v>1597</v>
      </c>
      <c r="I213" s="345"/>
      <c r="J213" s="345"/>
      <c r="K213" s="366"/>
    </row>
    <row r="214" s="1" customFormat="1" ht="15" customHeight="1">
      <c r="B214" s="365"/>
      <c r="C214" s="293"/>
      <c r="D214" s="293"/>
      <c r="E214" s="293"/>
      <c r="F214" s="316"/>
      <c r="G214" s="354"/>
      <c r="H214" s="345"/>
      <c r="I214" s="345"/>
      <c r="J214" s="345"/>
      <c r="K214" s="366"/>
    </row>
    <row r="215" s="1" customFormat="1" ht="15" customHeight="1">
      <c r="B215" s="365"/>
      <c r="C215" s="293" t="s">
        <v>1557</v>
      </c>
      <c r="D215" s="293"/>
      <c r="E215" s="293"/>
      <c r="F215" s="316">
        <v>1</v>
      </c>
      <c r="G215" s="354"/>
      <c r="H215" s="345" t="s">
        <v>1598</v>
      </c>
      <c r="I215" s="345"/>
      <c r="J215" s="345"/>
      <c r="K215" s="366"/>
    </row>
    <row r="216" s="1" customFormat="1" ht="15" customHeight="1">
      <c r="B216" s="365"/>
      <c r="C216" s="293"/>
      <c r="D216" s="293"/>
      <c r="E216" s="293"/>
      <c r="F216" s="316">
        <v>2</v>
      </c>
      <c r="G216" s="354"/>
      <c r="H216" s="345" t="s">
        <v>1599</v>
      </c>
      <c r="I216" s="345"/>
      <c r="J216" s="345"/>
      <c r="K216" s="366"/>
    </row>
    <row r="217" s="1" customFormat="1" ht="15" customHeight="1">
      <c r="B217" s="365"/>
      <c r="C217" s="293"/>
      <c r="D217" s="293"/>
      <c r="E217" s="293"/>
      <c r="F217" s="316">
        <v>3</v>
      </c>
      <c r="G217" s="354"/>
      <c r="H217" s="345" t="s">
        <v>1600</v>
      </c>
      <c r="I217" s="345"/>
      <c r="J217" s="345"/>
      <c r="K217" s="366"/>
    </row>
    <row r="218" s="1" customFormat="1" ht="15" customHeight="1">
      <c r="B218" s="365"/>
      <c r="C218" s="293"/>
      <c r="D218" s="293"/>
      <c r="E218" s="293"/>
      <c r="F218" s="316">
        <v>4</v>
      </c>
      <c r="G218" s="354"/>
      <c r="H218" s="345" t="s">
        <v>1601</v>
      </c>
      <c r="I218" s="345"/>
      <c r="J218" s="345"/>
      <c r="K218" s="366"/>
    </row>
    <row r="219" s="1" customFormat="1" ht="12.75" customHeight="1">
      <c r="B219" s="367"/>
      <c r="C219" s="368"/>
      <c r="D219" s="368"/>
      <c r="E219" s="368"/>
      <c r="F219" s="368"/>
      <c r="G219" s="368"/>
      <c r="H219" s="368"/>
      <c r="I219" s="368"/>
      <c r="J219" s="368"/>
      <c r="K219" s="36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Lucie Wojčiková</dc:creator>
  <cp:lastModifiedBy>Lucie Wojčiková</cp:lastModifiedBy>
  <dcterms:created xsi:type="dcterms:W3CDTF">2026-04-13T12:02:29Z</dcterms:created>
  <dcterms:modified xsi:type="dcterms:W3CDTF">2026-04-13T12:02:33Z</dcterms:modified>
</cp:coreProperties>
</file>